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nter Branch Information\Section 32 Report\2022-2023\12. March\Summary\"/>
    </mc:Choice>
  </mc:AlternateContent>
  <xr:revisionPtr revIDLastSave="0" documentId="13_ncr:1_{804AE423-317E-4958-83FE-6FD59C4D4DF1}" xr6:coauthVersionLast="47" xr6:coauthVersionMax="47" xr10:uidLastSave="{00000000-0000-0000-0000-000000000000}"/>
  <bookViews>
    <workbookView xWindow="-110" yWindow="-110" windowWidth="19420" windowHeight="10420" firstSheet="1" activeTab="3" xr2:uid="{E761800C-EF01-41C8-A9B0-EE1D358C9BCA}"/>
  </bookViews>
  <sheets>
    <sheet name="Summary" sheetId="1" r:id="rId1"/>
    <sheet name="Table1" sheetId="2" r:id="rId2"/>
    <sheet name="Table 2 pg1" sheetId="3" r:id="rId3"/>
    <sheet name="Table3" sheetId="5" r:id="rId4"/>
    <sheet name="Table 3.1" sheetId="6" r:id="rId5"/>
    <sheet name="Table 3.2" sheetId="7" r:id="rId6"/>
    <sheet name="Table 3.3" sheetId="8" r:id="rId7"/>
    <sheet name="Table 3.4" sheetId="9" r:id="rId8"/>
    <sheet name="Table 4" sheetId="10" r:id="rId9"/>
    <sheet name="Table 5" sheetId="1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</externalReferences>
  <definedNames>
    <definedName name="_xlnm.Print_Area" localSheetId="0">Summary!$A$1:$Y$51</definedName>
    <definedName name="_xlnm.Print_Area" localSheetId="2">'Table 2 pg1'!$A$1:$BW$79</definedName>
    <definedName name="_xlnm.Print_Area" localSheetId="4">'Table 3.1'!$A$1:$BW$400</definedName>
    <definedName name="_xlnm.Print_Area" localSheetId="6">'Table 3.3'!$A$1:$BX$193</definedName>
    <definedName name="_xlnm.Print_Area" localSheetId="7">'Table 3.4'!$A$1:$BY$103</definedName>
    <definedName name="_xlnm.Print_Area" localSheetId="8">'Table 4'!$A$2:$V$106</definedName>
    <definedName name="_xlnm.Print_Area" localSheetId="1">Table1!$A$1:$V$154</definedName>
    <definedName name="_xlnm.Print_Area" localSheetId="3">Table3!$A$1:$BX$115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1" i="11" l="1"/>
  <c r="I49" i="11"/>
  <c r="S49" i="11" s="1"/>
  <c r="S48" i="11"/>
  <c r="S47" i="11"/>
  <c r="S46" i="11"/>
  <c r="S45" i="11"/>
  <c r="I44" i="11"/>
  <c r="I40" i="11" s="1"/>
  <c r="S43" i="11"/>
  <c r="S42" i="11"/>
  <c r="S41" i="11"/>
  <c r="R40" i="11"/>
  <c r="Q40" i="11"/>
  <c r="P40" i="11"/>
  <c r="O40" i="11"/>
  <c r="N40" i="11"/>
  <c r="M40" i="11"/>
  <c r="L40" i="11"/>
  <c r="K40" i="11"/>
  <c r="J40" i="11"/>
  <c r="H40" i="11"/>
  <c r="G40" i="11"/>
  <c r="F40" i="11"/>
  <c r="S38" i="11"/>
  <c r="S37" i="11"/>
  <c r="S36" i="11"/>
  <c r="S35" i="11"/>
  <c r="S34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S9" i="11"/>
  <c r="S8" i="11"/>
  <c r="S7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S98" i="10"/>
  <c r="T98" i="10" s="1"/>
  <c r="R98" i="10"/>
  <c r="S93" i="10" s="1"/>
  <c r="Q98" i="10"/>
  <c r="R93" i="10" s="1"/>
  <c r="P98" i="10"/>
  <c r="O98" i="10"/>
  <c r="P93" i="10" s="1"/>
  <c r="N98" i="10"/>
  <c r="O93" i="10" s="1"/>
  <c r="M98" i="10"/>
  <c r="L98" i="10"/>
  <c r="M93" i="10" s="1"/>
  <c r="K98" i="10"/>
  <c r="L93" i="10" s="1"/>
  <c r="J98" i="10"/>
  <c r="J95" i="10" s="1"/>
  <c r="I98" i="10"/>
  <c r="H98" i="10"/>
  <c r="I93" i="10" s="1"/>
  <c r="G98" i="10"/>
  <c r="S97" i="10"/>
  <c r="T97" i="10" s="1"/>
  <c r="R97" i="10"/>
  <c r="Q97" i="10"/>
  <c r="R92" i="10" s="1"/>
  <c r="P97" i="10"/>
  <c r="Q92" i="10" s="1"/>
  <c r="O97" i="10"/>
  <c r="P92" i="10" s="1"/>
  <c r="N97" i="10"/>
  <c r="O92" i="10" s="1"/>
  <c r="M97" i="10"/>
  <c r="N92" i="10" s="1"/>
  <c r="L97" i="10"/>
  <c r="M92" i="10" s="1"/>
  <c r="K97" i="10"/>
  <c r="J97" i="10"/>
  <c r="K92" i="10" s="1"/>
  <c r="I97" i="10"/>
  <c r="J92" i="10" s="1"/>
  <c r="H97" i="10"/>
  <c r="I92" i="10" s="1"/>
  <c r="G97" i="10"/>
  <c r="S96" i="10"/>
  <c r="T96" i="10" s="1"/>
  <c r="R96" i="10"/>
  <c r="S91" i="10" s="1"/>
  <c r="Q96" i="10"/>
  <c r="P96" i="10"/>
  <c r="Q91" i="10" s="1"/>
  <c r="O96" i="10"/>
  <c r="N96" i="10"/>
  <c r="M96" i="10"/>
  <c r="L96" i="10"/>
  <c r="M91" i="10" s="1"/>
  <c r="K96" i="10"/>
  <c r="J96" i="10"/>
  <c r="I96" i="10"/>
  <c r="H96" i="10"/>
  <c r="G96" i="10"/>
  <c r="Y94" i="10"/>
  <c r="W94" i="10"/>
  <c r="Q93" i="10"/>
  <c r="N93" i="10"/>
  <c r="J93" i="10"/>
  <c r="H93" i="10"/>
  <c r="T93" i="10" s="1"/>
  <c r="G93" i="10"/>
  <c r="T92" i="10"/>
  <c r="L92" i="10"/>
  <c r="G92" i="10"/>
  <c r="K91" i="10"/>
  <c r="J91" i="10"/>
  <c r="I91" i="10"/>
  <c r="H91" i="10"/>
  <c r="G91" i="10"/>
  <c r="G90" i="10" s="1"/>
  <c r="S83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Y79" i="10"/>
  <c r="X79" i="10"/>
  <c r="W79" i="10"/>
  <c r="Y78" i="10"/>
  <c r="X78" i="10"/>
  <c r="W78" i="10"/>
  <c r="T77" i="10"/>
  <c r="T76" i="10"/>
  <c r="Y75" i="10"/>
  <c r="X75" i="10"/>
  <c r="W75" i="10"/>
  <c r="T74" i="10"/>
  <c r="T73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Y71" i="10"/>
  <c r="X71" i="10"/>
  <c r="W71" i="10"/>
  <c r="S70" i="10"/>
  <c r="I70" i="10"/>
  <c r="H70" i="10"/>
  <c r="G70" i="10"/>
  <c r="W69" i="10"/>
  <c r="S69" i="10"/>
  <c r="S65" i="10" s="1"/>
  <c r="I69" i="10"/>
  <c r="H69" i="10"/>
  <c r="G69" i="10"/>
  <c r="Y68" i="10"/>
  <c r="X68" i="10"/>
  <c r="W68" i="10"/>
  <c r="X67" i="10"/>
  <c r="S67" i="10"/>
  <c r="I67" i="10"/>
  <c r="H67" i="10"/>
  <c r="G67" i="10"/>
  <c r="S66" i="10"/>
  <c r="I66" i="10"/>
  <c r="H66" i="10"/>
  <c r="G66" i="10"/>
  <c r="R65" i="10"/>
  <c r="Q65" i="10"/>
  <c r="P65" i="10"/>
  <c r="O65" i="10"/>
  <c r="N65" i="10"/>
  <c r="M65" i="10"/>
  <c r="L65" i="10"/>
  <c r="K65" i="10"/>
  <c r="J65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Y60" i="10"/>
  <c r="T60" i="10"/>
  <c r="G60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G58" i="10" s="1"/>
  <c r="S54" i="10"/>
  <c r="R54" i="10"/>
  <c r="R52" i="10" s="1"/>
  <c r="Q54" i="10"/>
  <c r="P54" i="10"/>
  <c r="O54" i="10"/>
  <c r="N54" i="10"/>
  <c r="M54" i="10"/>
  <c r="L54" i="10"/>
  <c r="K54" i="10"/>
  <c r="J54" i="10"/>
  <c r="I54" i="10"/>
  <c r="H54" i="10"/>
  <c r="G54" i="10"/>
  <c r="G52" i="10" s="1"/>
  <c r="S53" i="10"/>
  <c r="S52" i="10" s="1"/>
  <c r="R53" i="10"/>
  <c r="Q53" i="10"/>
  <c r="P53" i="10"/>
  <c r="O53" i="10"/>
  <c r="N53" i="10"/>
  <c r="M53" i="10"/>
  <c r="L53" i="10"/>
  <c r="K53" i="10"/>
  <c r="J53" i="10"/>
  <c r="I53" i="10"/>
  <c r="H53" i="10"/>
  <c r="G53" i="10"/>
  <c r="M52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G47" i="10" s="1"/>
  <c r="X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S44" i="10"/>
  <c r="R44" i="10"/>
  <c r="Q44" i="10"/>
  <c r="P44" i="10"/>
  <c r="O44" i="10"/>
  <c r="N44" i="10"/>
  <c r="M44" i="10"/>
  <c r="L44" i="10"/>
  <c r="L42" i="10" s="1"/>
  <c r="K44" i="10"/>
  <c r="J44" i="10"/>
  <c r="I44" i="10"/>
  <c r="H44" i="10"/>
  <c r="G44" i="10"/>
  <c r="S43" i="10"/>
  <c r="R43" i="10"/>
  <c r="Q43" i="10"/>
  <c r="P43" i="10"/>
  <c r="O43" i="10"/>
  <c r="N43" i="10"/>
  <c r="N42" i="10" s="1"/>
  <c r="M43" i="10"/>
  <c r="L43" i="10"/>
  <c r="K43" i="10"/>
  <c r="J43" i="10"/>
  <c r="I43" i="10"/>
  <c r="I42" i="10" s="1"/>
  <c r="H43" i="10"/>
  <c r="G43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Y31" i="10"/>
  <c r="T30" i="10"/>
  <c r="D30" i="10"/>
  <c r="T29" i="10"/>
  <c r="G29" i="10"/>
  <c r="D29" i="10"/>
  <c r="T28" i="10"/>
  <c r="D28" i="10"/>
  <c r="Y27" i="10"/>
  <c r="T27" i="10"/>
  <c r="D27" i="10"/>
  <c r="Y26" i="10"/>
  <c r="X26" i="10"/>
  <c r="T26" i="10"/>
  <c r="D26" i="10"/>
  <c r="T25" i="10"/>
  <c r="T24" i="10"/>
  <c r="G24" i="10"/>
  <c r="E24" i="10"/>
  <c r="Y23" i="10"/>
  <c r="T23" i="10"/>
  <c r="G23" i="10"/>
  <c r="G22" i="10" s="1"/>
  <c r="E23" i="10"/>
  <c r="S22" i="10"/>
  <c r="T22" i="10" s="1"/>
  <c r="X21" i="10"/>
  <c r="W21" i="10"/>
  <c r="R21" i="10"/>
  <c r="N21" i="10"/>
  <c r="M21" i="10"/>
  <c r="L21" i="10"/>
  <c r="K21" i="10"/>
  <c r="J21" i="10"/>
  <c r="I21" i="10"/>
  <c r="I16" i="10" s="1"/>
  <c r="G21" i="10"/>
  <c r="X20" i="10"/>
  <c r="T20" i="10"/>
  <c r="G20" i="10"/>
  <c r="X19" i="10"/>
  <c r="Y19" i="10"/>
  <c r="T19" i="10"/>
  <c r="G19" i="10"/>
  <c r="Y18" i="10"/>
  <c r="X18" i="10"/>
  <c r="T18" i="10"/>
  <c r="G18" i="10"/>
  <c r="T17" i="10"/>
  <c r="N17" i="10"/>
  <c r="G17" i="10"/>
  <c r="R16" i="10"/>
  <c r="Q16" i="10"/>
  <c r="P16" i="10"/>
  <c r="O16" i="10"/>
  <c r="M16" i="10"/>
  <c r="K16" i="10"/>
  <c r="J16" i="10"/>
  <c r="H16" i="10"/>
  <c r="G14" i="10"/>
  <c r="S12" i="10"/>
  <c r="R12" i="10"/>
  <c r="Q12" i="10"/>
  <c r="Q14" i="10" s="1"/>
  <c r="P12" i="10"/>
  <c r="O12" i="10"/>
  <c r="N12" i="10"/>
  <c r="N33" i="10" s="1"/>
  <c r="M12" i="10"/>
  <c r="L12" i="10"/>
  <c r="K12" i="10"/>
  <c r="J12" i="10"/>
  <c r="I12" i="10"/>
  <c r="H12" i="10"/>
  <c r="Y10" i="10"/>
  <c r="W10" i="10"/>
  <c r="S10" i="10"/>
  <c r="S33" i="10" s="1"/>
  <c r="R10" i="10"/>
  <c r="Q10" i="10"/>
  <c r="P10" i="10"/>
  <c r="P33" i="10" s="1"/>
  <c r="O10" i="10"/>
  <c r="O33" i="10" s="1"/>
  <c r="N10" i="10"/>
  <c r="M10" i="10"/>
  <c r="L10" i="10"/>
  <c r="L33" i="10" s="1"/>
  <c r="K10" i="10"/>
  <c r="K33" i="10" s="1"/>
  <c r="J10" i="10"/>
  <c r="I10" i="10"/>
  <c r="H10" i="10"/>
  <c r="G10" i="10"/>
  <c r="BP35" i="9"/>
  <c r="BK35" i="9"/>
  <c r="BF35" i="9"/>
  <c r="BA35" i="9"/>
  <c r="AV35" i="9"/>
  <c r="AQ35" i="9"/>
  <c r="AL35" i="9"/>
  <c r="AG35" i="9"/>
  <c r="AB35" i="9"/>
  <c r="W35" i="9"/>
  <c r="R35" i="9"/>
  <c r="M35" i="9"/>
  <c r="H35" i="9"/>
  <c r="BU33" i="9"/>
  <c r="BU32" i="9" s="1"/>
  <c r="BP32" i="9"/>
  <c r="BK32" i="9"/>
  <c r="BF32" i="9"/>
  <c r="BA32" i="9"/>
  <c r="AV32" i="9"/>
  <c r="AQ32" i="9"/>
  <c r="AL32" i="9"/>
  <c r="AG32" i="9"/>
  <c r="AB32" i="9"/>
  <c r="W32" i="9"/>
  <c r="R32" i="9"/>
  <c r="M32" i="9"/>
  <c r="H32" i="9"/>
  <c r="BU30" i="9"/>
  <c r="BU29" i="9" s="1"/>
  <c r="H30" i="9"/>
  <c r="BP29" i="9"/>
  <c r="BK29" i="9"/>
  <c r="BF29" i="9"/>
  <c r="BA29" i="9"/>
  <c r="AV29" i="9"/>
  <c r="AQ29" i="9"/>
  <c r="AL29" i="9"/>
  <c r="AG29" i="9"/>
  <c r="AB29" i="9"/>
  <c r="W29" i="9"/>
  <c r="R29" i="9"/>
  <c r="M29" i="9"/>
  <c r="H29" i="9"/>
  <c r="BU27" i="9"/>
  <c r="BU25" i="9"/>
  <c r="BU21" i="9"/>
  <c r="BU20" i="9"/>
  <c r="BU19" i="9"/>
  <c r="BP18" i="9"/>
  <c r="BK18" i="9"/>
  <c r="BF18" i="9"/>
  <c r="BA18" i="9"/>
  <c r="AV18" i="9"/>
  <c r="AQ18" i="9"/>
  <c r="AL18" i="9"/>
  <c r="AG18" i="9"/>
  <c r="AB18" i="9"/>
  <c r="W18" i="9"/>
  <c r="R18" i="9"/>
  <c r="M18" i="9"/>
  <c r="H18" i="9"/>
  <c r="BU16" i="9"/>
  <c r="BP16" i="9"/>
  <c r="BK16" i="9"/>
  <c r="BF16" i="9"/>
  <c r="BA16" i="9"/>
  <c r="AV16" i="9"/>
  <c r="AQ16" i="9"/>
  <c r="AL16" i="9"/>
  <c r="AG16" i="9"/>
  <c r="AB16" i="9"/>
  <c r="W16" i="9"/>
  <c r="R16" i="9"/>
  <c r="BU15" i="9"/>
  <c r="BP15" i="9"/>
  <c r="BK15" i="9"/>
  <c r="BF15" i="9"/>
  <c r="BA15" i="9"/>
  <c r="AV15" i="9"/>
  <c r="AQ15" i="9"/>
  <c r="AL15" i="9"/>
  <c r="AG15" i="9"/>
  <c r="AB15" i="9"/>
  <c r="W15" i="9"/>
  <c r="R15" i="9"/>
  <c r="BU14" i="9"/>
  <c r="BP14" i="9"/>
  <c r="BK14" i="9"/>
  <c r="BF14" i="9"/>
  <c r="BA14" i="9"/>
  <c r="AV14" i="9"/>
  <c r="AV13" i="9" s="1"/>
  <c r="AQ14" i="9"/>
  <c r="AL14" i="9"/>
  <c r="AG14" i="9"/>
  <c r="AB14" i="9"/>
  <c r="W14" i="9"/>
  <c r="R14" i="9"/>
  <c r="M13" i="9"/>
  <c r="H13" i="9"/>
  <c r="H12" i="9" s="1"/>
  <c r="H9" i="9"/>
  <c r="H8" i="9"/>
  <c r="BO366" i="8"/>
  <c r="BN366" i="8"/>
  <c r="BM366" i="8"/>
  <c r="BL366" i="8"/>
  <c r="BK366" i="8"/>
  <c r="BJ366" i="8"/>
  <c r="BI366" i="8"/>
  <c r="BH366" i="8"/>
  <c r="BG366" i="8"/>
  <c r="BF366" i="8"/>
  <c r="BE366" i="8"/>
  <c r="BD366" i="8"/>
  <c r="BC366" i="8"/>
  <c r="BB366" i="8"/>
  <c r="BA366" i="8"/>
  <c r="AZ366" i="8"/>
  <c r="AY366" i="8"/>
  <c r="AX366" i="8"/>
  <c r="AW366" i="8"/>
  <c r="AV366" i="8"/>
  <c r="AU366" i="8"/>
  <c r="AT366" i="8"/>
  <c r="AS366" i="8"/>
  <c r="AR366" i="8"/>
  <c r="AQ366" i="8"/>
  <c r="AP366" i="8"/>
  <c r="AO366" i="8"/>
  <c r="AN366" i="8"/>
  <c r="AM366" i="8"/>
  <c r="AL366" i="8"/>
  <c r="AK366" i="8"/>
  <c r="AJ366" i="8"/>
  <c r="AI366" i="8"/>
  <c r="AH366" i="8"/>
  <c r="AG366" i="8"/>
  <c r="AF366" i="8"/>
  <c r="AE366" i="8"/>
  <c r="AD366" i="8"/>
  <c r="AC366" i="8"/>
  <c r="AB366" i="8"/>
  <c r="AA366" i="8"/>
  <c r="Z366" i="8"/>
  <c r="Y366" i="8"/>
  <c r="X366" i="8"/>
  <c r="W366" i="8"/>
  <c r="V366" i="8"/>
  <c r="U366" i="8"/>
  <c r="T366" i="8"/>
  <c r="S366" i="8"/>
  <c r="R366" i="8"/>
  <c r="Q366" i="8"/>
  <c r="P366" i="8"/>
  <c r="O366" i="8"/>
  <c r="N366" i="8"/>
  <c r="M366" i="8"/>
  <c r="L366" i="8"/>
  <c r="BO365" i="8"/>
  <c r="BN365" i="8"/>
  <c r="BM365" i="8"/>
  <c r="BL365" i="8"/>
  <c r="BK365" i="8"/>
  <c r="BJ365" i="8"/>
  <c r="BI365" i="8"/>
  <c r="BH365" i="8"/>
  <c r="BG365" i="8"/>
  <c r="BF365" i="8"/>
  <c r="BE365" i="8"/>
  <c r="BD365" i="8"/>
  <c r="BC365" i="8"/>
  <c r="BB365" i="8"/>
  <c r="BA365" i="8"/>
  <c r="AZ365" i="8"/>
  <c r="AY365" i="8"/>
  <c r="AX365" i="8"/>
  <c r="AW365" i="8"/>
  <c r="AV365" i="8"/>
  <c r="AU365" i="8"/>
  <c r="AT365" i="8"/>
  <c r="AS365" i="8"/>
  <c r="AR365" i="8"/>
  <c r="AQ365" i="8"/>
  <c r="AP365" i="8"/>
  <c r="AO365" i="8"/>
  <c r="AN365" i="8"/>
  <c r="AM365" i="8"/>
  <c r="AL365" i="8"/>
  <c r="AK365" i="8"/>
  <c r="AJ365" i="8"/>
  <c r="AI365" i="8"/>
  <c r="AH365" i="8"/>
  <c r="AG365" i="8"/>
  <c r="AF365" i="8"/>
  <c r="AE365" i="8"/>
  <c r="AD365" i="8"/>
  <c r="AC365" i="8"/>
  <c r="AB365" i="8"/>
  <c r="AA365" i="8"/>
  <c r="Z365" i="8"/>
  <c r="Y365" i="8"/>
  <c r="X365" i="8"/>
  <c r="W365" i="8"/>
  <c r="V365" i="8"/>
  <c r="U365" i="8"/>
  <c r="T365" i="8"/>
  <c r="S365" i="8"/>
  <c r="R365" i="8"/>
  <c r="Q365" i="8"/>
  <c r="P365" i="8"/>
  <c r="O365" i="8"/>
  <c r="N365" i="8"/>
  <c r="M365" i="8"/>
  <c r="L365" i="8"/>
  <c r="BO364" i="8"/>
  <c r="BN364" i="8"/>
  <c r="BM364" i="8"/>
  <c r="BL364" i="8"/>
  <c r="BK364" i="8"/>
  <c r="BJ364" i="8"/>
  <c r="BI364" i="8"/>
  <c r="BH364" i="8"/>
  <c r="BG364" i="8"/>
  <c r="BF364" i="8"/>
  <c r="BE364" i="8"/>
  <c r="BD364" i="8"/>
  <c r="BC364" i="8"/>
  <c r="BB364" i="8"/>
  <c r="BA364" i="8"/>
  <c r="AZ364" i="8"/>
  <c r="AY364" i="8"/>
  <c r="AX364" i="8"/>
  <c r="AW364" i="8"/>
  <c r="AV364" i="8"/>
  <c r="AU364" i="8"/>
  <c r="AT364" i="8"/>
  <c r="AS364" i="8"/>
  <c r="AR364" i="8"/>
  <c r="AQ364" i="8"/>
  <c r="AP364" i="8"/>
  <c r="AO364" i="8"/>
  <c r="AN364" i="8"/>
  <c r="AM364" i="8"/>
  <c r="AL364" i="8"/>
  <c r="AK364" i="8"/>
  <c r="AJ364" i="8"/>
  <c r="AI364" i="8"/>
  <c r="AH364" i="8"/>
  <c r="AG364" i="8"/>
  <c r="AF364" i="8"/>
  <c r="AE364" i="8"/>
  <c r="AD364" i="8"/>
  <c r="AC364" i="8"/>
  <c r="AB364" i="8"/>
  <c r="AA364" i="8"/>
  <c r="Z364" i="8"/>
  <c r="Y364" i="8"/>
  <c r="X364" i="8"/>
  <c r="W364" i="8"/>
  <c r="V364" i="8"/>
  <c r="U364" i="8"/>
  <c r="T364" i="8"/>
  <c r="S364" i="8"/>
  <c r="R364" i="8"/>
  <c r="Q364" i="8"/>
  <c r="P364" i="8"/>
  <c r="O364" i="8"/>
  <c r="N364" i="8"/>
  <c r="M364" i="8"/>
  <c r="L364" i="8"/>
  <c r="BO363" i="8"/>
  <c r="BN363" i="8"/>
  <c r="BM363" i="8"/>
  <c r="BL363" i="8"/>
  <c r="BK363" i="8"/>
  <c r="BJ363" i="8"/>
  <c r="BI363" i="8"/>
  <c r="BH363" i="8"/>
  <c r="BG363" i="8"/>
  <c r="BF363" i="8"/>
  <c r="BE363" i="8"/>
  <c r="BD363" i="8"/>
  <c r="BC363" i="8"/>
  <c r="BB363" i="8"/>
  <c r="BA363" i="8"/>
  <c r="AZ363" i="8"/>
  <c r="AY363" i="8"/>
  <c r="AX363" i="8"/>
  <c r="AW363" i="8"/>
  <c r="AV363" i="8"/>
  <c r="AU363" i="8"/>
  <c r="AT363" i="8"/>
  <c r="AS363" i="8"/>
  <c r="AR363" i="8"/>
  <c r="AQ363" i="8"/>
  <c r="AP363" i="8"/>
  <c r="AO363" i="8"/>
  <c r="AN363" i="8"/>
  <c r="AM363" i="8"/>
  <c r="AL363" i="8"/>
  <c r="AK363" i="8"/>
  <c r="AJ363" i="8"/>
  <c r="AI363" i="8"/>
  <c r="AH363" i="8"/>
  <c r="AG363" i="8"/>
  <c r="AF363" i="8"/>
  <c r="AE363" i="8"/>
  <c r="AD363" i="8"/>
  <c r="AC363" i="8"/>
  <c r="AB363" i="8"/>
  <c r="AA363" i="8"/>
  <c r="Z363" i="8"/>
  <c r="Y363" i="8"/>
  <c r="X363" i="8"/>
  <c r="W363" i="8"/>
  <c r="V363" i="8"/>
  <c r="U363" i="8"/>
  <c r="T363" i="8"/>
  <c r="S363" i="8"/>
  <c r="R363" i="8"/>
  <c r="Q363" i="8"/>
  <c r="P363" i="8"/>
  <c r="O363" i="8"/>
  <c r="N363" i="8"/>
  <c r="M363" i="8"/>
  <c r="L363" i="8"/>
  <c r="BO362" i="8"/>
  <c r="BN362" i="8"/>
  <c r="BM362" i="8"/>
  <c r="BL362" i="8"/>
  <c r="BK362" i="8"/>
  <c r="BJ362" i="8"/>
  <c r="BI362" i="8"/>
  <c r="BH362" i="8"/>
  <c r="BG362" i="8"/>
  <c r="BF362" i="8"/>
  <c r="BE362" i="8"/>
  <c r="BD362" i="8"/>
  <c r="BC362" i="8"/>
  <c r="BB362" i="8"/>
  <c r="BA362" i="8"/>
  <c r="AZ362" i="8"/>
  <c r="AY362" i="8"/>
  <c r="AX362" i="8"/>
  <c r="AW362" i="8"/>
  <c r="AV362" i="8"/>
  <c r="AU362" i="8"/>
  <c r="AT362" i="8"/>
  <c r="AS362" i="8"/>
  <c r="AR362" i="8"/>
  <c r="AQ362" i="8"/>
  <c r="AP362" i="8"/>
  <c r="AO362" i="8"/>
  <c r="AN362" i="8"/>
  <c r="AM362" i="8"/>
  <c r="AL362" i="8"/>
  <c r="AK362" i="8"/>
  <c r="AJ362" i="8"/>
  <c r="AI362" i="8"/>
  <c r="AH362" i="8"/>
  <c r="AG362" i="8"/>
  <c r="AF362" i="8"/>
  <c r="AE362" i="8"/>
  <c r="AD362" i="8"/>
  <c r="AC362" i="8"/>
  <c r="AB362" i="8"/>
  <c r="AA362" i="8"/>
  <c r="Z362" i="8"/>
  <c r="Y362" i="8"/>
  <c r="X362" i="8"/>
  <c r="W362" i="8"/>
  <c r="V362" i="8"/>
  <c r="U362" i="8"/>
  <c r="T362" i="8"/>
  <c r="S362" i="8"/>
  <c r="R362" i="8"/>
  <c r="Q362" i="8"/>
  <c r="P362" i="8"/>
  <c r="O362" i="8"/>
  <c r="N362" i="8"/>
  <c r="M362" i="8"/>
  <c r="L362" i="8"/>
  <c r="BV361" i="8"/>
  <c r="BU361" i="8"/>
  <c r="BN361" i="8"/>
  <c r="BM361" i="8"/>
  <c r="BL361" i="8"/>
  <c r="BK361" i="8"/>
  <c r="BI361" i="8"/>
  <c r="BH361" i="8"/>
  <c r="BG361" i="8"/>
  <c r="BF361" i="8"/>
  <c r="BD361" i="8"/>
  <c r="BC361" i="8"/>
  <c r="BB361" i="8"/>
  <c r="BA361" i="8"/>
  <c r="AY361" i="8"/>
  <c r="AX361" i="8"/>
  <c r="AW361" i="8"/>
  <c r="AV361" i="8"/>
  <c r="AT361" i="8"/>
  <c r="AS361" i="8"/>
  <c r="AR361" i="8"/>
  <c r="AQ361" i="8"/>
  <c r="AO361" i="8"/>
  <c r="AN361" i="8"/>
  <c r="AM361" i="8"/>
  <c r="AL361" i="8"/>
  <c r="AJ361" i="8"/>
  <c r="AI361" i="8"/>
  <c r="AH361" i="8"/>
  <c r="AG361" i="8"/>
  <c r="AE361" i="8"/>
  <c r="AD361" i="8"/>
  <c r="AC361" i="8"/>
  <c r="AB361" i="8"/>
  <c r="Z361" i="8"/>
  <c r="Y361" i="8"/>
  <c r="X361" i="8"/>
  <c r="W361" i="8"/>
  <c r="U361" i="8"/>
  <c r="T361" i="8"/>
  <c r="S361" i="8"/>
  <c r="R361" i="8"/>
  <c r="P361" i="8"/>
  <c r="O361" i="8"/>
  <c r="N361" i="8"/>
  <c r="M361" i="8"/>
  <c r="BV360" i="8"/>
  <c r="BU360" i="8"/>
  <c r="BO360" i="8"/>
  <c r="BN360" i="8"/>
  <c r="BM360" i="8"/>
  <c r="BL360" i="8"/>
  <c r="BK360" i="8"/>
  <c r="BJ360" i="8"/>
  <c r="BI360" i="8"/>
  <c r="BH360" i="8"/>
  <c r="BG360" i="8"/>
  <c r="BF360" i="8"/>
  <c r="BE360" i="8"/>
  <c r="BD360" i="8"/>
  <c r="BC360" i="8"/>
  <c r="BB360" i="8"/>
  <c r="BA360" i="8"/>
  <c r="AZ360" i="8"/>
  <c r="AY360" i="8"/>
  <c r="AX360" i="8"/>
  <c r="AW360" i="8"/>
  <c r="AV360" i="8"/>
  <c r="AU360" i="8"/>
  <c r="AT360" i="8"/>
  <c r="AS360" i="8"/>
  <c r="AR360" i="8"/>
  <c r="AQ360" i="8"/>
  <c r="AP360" i="8"/>
  <c r="AO360" i="8"/>
  <c r="AN360" i="8"/>
  <c r="AM360" i="8"/>
  <c r="AL360" i="8"/>
  <c r="AK360" i="8"/>
  <c r="AJ360" i="8"/>
  <c r="AI360" i="8"/>
  <c r="AH360" i="8"/>
  <c r="AG360" i="8"/>
  <c r="AF360" i="8"/>
  <c r="AE360" i="8"/>
  <c r="AD360" i="8"/>
  <c r="AC360" i="8"/>
  <c r="AB360" i="8"/>
  <c r="AA360" i="8"/>
  <c r="Z360" i="8"/>
  <c r="Y360" i="8"/>
  <c r="X360" i="8"/>
  <c r="W360" i="8"/>
  <c r="V360" i="8"/>
  <c r="U360" i="8"/>
  <c r="T360" i="8"/>
  <c r="S360" i="8"/>
  <c r="R360" i="8"/>
  <c r="Q360" i="8"/>
  <c r="P360" i="8"/>
  <c r="O360" i="8"/>
  <c r="N360" i="8"/>
  <c r="M360" i="8"/>
  <c r="L360" i="8"/>
  <c r="BV359" i="8"/>
  <c r="BU359" i="8"/>
  <c r="BO359" i="8"/>
  <c r="BN359" i="8"/>
  <c r="BM359" i="8"/>
  <c r="BL359" i="8"/>
  <c r="BK359" i="8"/>
  <c r="BJ359" i="8"/>
  <c r="BI359" i="8"/>
  <c r="BH359" i="8"/>
  <c r="BG359" i="8"/>
  <c r="BF359" i="8"/>
  <c r="BE359" i="8"/>
  <c r="BD359" i="8"/>
  <c r="BC359" i="8"/>
  <c r="BB359" i="8"/>
  <c r="BA359" i="8"/>
  <c r="AZ359" i="8"/>
  <c r="AY359" i="8"/>
  <c r="AX359" i="8"/>
  <c r="AW359" i="8"/>
  <c r="AV359" i="8"/>
  <c r="AU359" i="8"/>
  <c r="AT359" i="8"/>
  <c r="AS359" i="8"/>
  <c r="AR359" i="8"/>
  <c r="AQ359" i="8"/>
  <c r="AP359" i="8"/>
  <c r="AO359" i="8"/>
  <c r="AN359" i="8"/>
  <c r="AM359" i="8"/>
  <c r="AL359" i="8"/>
  <c r="AK359" i="8"/>
  <c r="AJ359" i="8"/>
  <c r="AI359" i="8"/>
  <c r="AH359" i="8"/>
  <c r="AG359" i="8"/>
  <c r="AF359" i="8"/>
  <c r="AE359" i="8"/>
  <c r="AD359" i="8"/>
  <c r="AC359" i="8"/>
  <c r="AB359" i="8"/>
  <c r="AA359" i="8"/>
  <c r="Z359" i="8"/>
  <c r="Y359" i="8"/>
  <c r="X359" i="8"/>
  <c r="W359" i="8"/>
  <c r="V359" i="8"/>
  <c r="U359" i="8"/>
  <c r="T359" i="8"/>
  <c r="S359" i="8"/>
  <c r="R359" i="8"/>
  <c r="Q359" i="8"/>
  <c r="P359" i="8"/>
  <c r="O359" i="8"/>
  <c r="N359" i="8"/>
  <c r="M359" i="8"/>
  <c r="L359" i="8"/>
  <c r="BV358" i="8"/>
  <c r="BU358" i="8"/>
  <c r="BO358" i="8"/>
  <c r="BN358" i="8"/>
  <c r="BM358" i="8"/>
  <c r="BL358" i="8"/>
  <c r="BK358" i="8"/>
  <c r="BJ358" i="8"/>
  <c r="BI358" i="8"/>
  <c r="BH358" i="8"/>
  <c r="BG358" i="8"/>
  <c r="BF358" i="8"/>
  <c r="BE358" i="8"/>
  <c r="BD358" i="8"/>
  <c r="BC358" i="8"/>
  <c r="BB358" i="8"/>
  <c r="BA358" i="8"/>
  <c r="AZ358" i="8"/>
  <c r="AY358" i="8"/>
  <c r="AX358" i="8"/>
  <c r="AW358" i="8"/>
  <c r="AV358" i="8"/>
  <c r="AU358" i="8"/>
  <c r="AT358" i="8"/>
  <c r="AS358" i="8"/>
  <c r="AR358" i="8"/>
  <c r="AQ358" i="8"/>
  <c r="AP358" i="8"/>
  <c r="AO358" i="8"/>
  <c r="AN358" i="8"/>
  <c r="AM358" i="8"/>
  <c r="AL358" i="8"/>
  <c r="AK358" i="8"/>
  <c r="AJ358" i="8"/>
  <c r="AI358" i="8"/>
  <c r="AH358" i="8"/>
  <c r="AG358" i="8"/>
  <c r="AF358" i="8"/>
  <c r="AE358" i="8"/>
  <c r="AD358" i="8"/>
  <c r="AC358" i="8"/>
  <c r="AB358" i="8"/>
  <c r="AA358" i="8"/>
  <c r="Z358" i="8"/>
  <c r="Y358" i="8"/>
  <c r="X358" i="8"/>
  <c r="W358" i="8"/>
  <c r="V358" i="8"/>
  <c r="U358" i="8"/>
  <c r="T358" i="8"/>
  <c r="S358" i="8"/>
  <c r="R358" i="8"/>
  <c r="Q358" i="8"/>
  <c r="P358" i="8"/>
  <c r="O358" i="8"/>
  <c r="N358" i="8"/>
  <c r="M358" i="8"/>
  <c r="L358" i="8"/>
  <c r="BV357" i="8"/>
  <c r="BU357" i="8"/>
  <c r="BN357" i="8"/>
  <c r="BM357" i="8"/>
  <c r="BL357" i="8"/>
  <c r="BK357" i="8"/>
  <c r="BI357" i="8"/>
  <c r="BH357" i="8"/>
  <c r="BG357" i="8"/>
  <c r="BF357" i="8"/>
  <c r="BD357" i="8"/>
  <c r="BC357" i="8"/>
  <c r="BB357" i="8"/>
  <c r="BA357" i="8"/>
  <c r="AY357" i="8"/>
  <c r="AX357" i="8"/>
  <c r="AW357" i="8"/>
  <c r="AV357" i="8"/>
  <c r="AT357" i="8"/>
  <c r="AS357" i="8"/>
  <c r="AR357" i="8"/>
  <c r="AQ357" i="8"/>
  <c r="AO357" i="8"/>
  <c r="AN357" i="8"/>
  <c r="AM357" i="8"/>
  <c r="AL357" i="8"/>
  <c r="AJ357" i="8"/>
  <c r="AI357" i="8"/>
  <c r="AH357" i="8"/>
  <c r="AG357" i="8"/>
  <c r="AE357" i="8"/>
  <c r="AD357" i="8"/>
  <c r="AC357" i="8"/>
  <c r="AB357" i="8"/>
  <c r="Z357" i="8"/>
  <c r="Y357" i="8"/>
  <c r="X357" i="8"/>
  <c r="W357" i="8"/>
  <c r="U357" i="8"/>
  <c r="T357" i="8"/>
  <c r="S357" i="8"/>
  <c r="R357" i="8"/>
  <c r="P357" i="8"/>
  <c r="O357" i="8"/>
  <c r="N357" i="8"/>
  <c r="M357" i="8"/>
  <c r="BV356" i="8"/>
  <c r="BU356" i="8"/>
  <c r="BO356" i="8"/>
  <c r="BN356" i="8"/>
  <c r="BM356" i="8"/>
  <c r="BL356" i="8"/>
  <c r="BK356" i="8"/>
  <c r="BJ356" i="8"/>
  <c r="BI356" i="8"/>
  <c r="BH356" i="8"/>
  <c r="BG356" i="8"/>
  <c r="BF356" i="8"/>
  <c r="BE356" i="8"/>
  <c r="BD356" i="8"/>
  <c r="BC356" i="8"/>
  <c r="BB356" i="8"/>
  <c r="BA356" i="8"/>
  <c r="AZ356" i="8"/>
  <c r="AY356" i="8"/>
  <c r="AX356" i="8"/>
  <c r="AW356" i="8"/>
  <c r="AV356" i="8"/>
  <c r="AU356" i="8"/>
  <c r="AT356" i="8"/>
  <c r="AS356" i="8"/>
  <c r="AR356" i="8"/>
  <c r="AQ356" i="8"/>
  <c r="AP356" i="8"/>
  <c r="AO356" i="8"/>
  <c r="AN356" i="8"/>
  <c r="AM356" i="8"/>
  <c r="AL356" i="8"/>
  <c r="AK356" i="8"/>
  <c r="AJ356" i="8"/>
  <c r="AI356" i="8"/>
  <c r="AH356" i="8"/>
  <c r="AG356" i="8"/>
  <c r="AF356" i="8"/>
  <c r="AE356" i="8"/>
  <c r="AD356" i="8"/>
  <c r="AC356" i="8"/>
  <c r="AB356" i="8"/>
  <c r="AA356" i="8"/>
  <c r="Z356" i="8"/>
  <c r="Y356" i="8"/>
  <c r="X356" i="8"/>
  <c r="W356" i="8"/>
  <c r="V356" i="8"/>
  <c r="U356" i="8"/>
  <c r="T356" i="8"/>
  <c r="S356" i="8"/>
  <c r="R356" i="8"/>
  <c r="Q356" i="8"/>
  <c r="P356" i="8"/>
  <c r="O356" i="8"/>
  <c r="N356" i="8"/>
  <c r="M356" i="8"/>
  <c r="L356" i="8"/>
  <c r="BV355" i="8"/>
  <c r="BU355" i="8"/>
  <c r="BO355" i="8"/>
  <c r="BN355" i="8"/>
  <c r="BM355" i="8"/>
  <c r="BL355" i="8"/>
  <c r="BK355" i="8"/>
  <c r="BJ355" i="8"/>
  <c r="BI355" i="8"/>
  <c r="BH355" i="8"/>
  <c r="BG355" i="8"/>
  <c r="BF355" i="8"/>
  <c r="BE355" i="8"/>
  <c r="BD355" i="8"/>
  <c r="BC355" i="8"/>
  <c r="BB355" i="8"/>
  <c r="BA355" i="8"/>
  <c r="AZ355" i="8"/>
  <c r="AY355" i="8"/>
  <c r="AX355" i="8"/>
  <c r="AW355" i="8"/>
  <c r="AV355" i="8"/>
  <c r="AU355" i="8"/>
  <c r="AT355" i="8"/>
  <c r="AS355" i="8"/>
  <c r="AR355" i="8"/>
  <c r="AQ355" i="8"/>
  <c r="AP355" i="8"/>
  <c r="AO355" i="8"/>
  <c r="AN355" i="8"/>
  <c r="AM355" i="8"/>
  <c r="AL355" i="8"/>
  <c r="AK355" i="8"/>
  <c r="AJ355" i="8"/>
  <c r="AI355" i="8"/>
  <c r="AH355" i="8"/>
  <c r="AG355" i="8"/>
  <c r="AF355" i="8"/>
  <c r="AE355" i="8"/>
  <c r="AD355" i="8"/>
  <c r="AC355" i="8"/>
  <c r="AB355" i="8"/>
  <c r="AA355" i="8"/>
  <c r="Z355" i="8"/>
  <c r="Y355" i="8"/>
  <c r="X355" i="8"/>
  <c r="W355" i="8"/>
  <c r="V355" i="8"/>
  <c r="U355" i="8"/>
  <c r="T355" i="8"/>
  <c r="S355" i="8"/>
  <c r="R355" i="8"/>
  <c r="Q355" i="8"/>
  <c r="P355" i="8"/>
  <c r="O355" i="8"/>
  <c r="N355" i="8"/>
  <c r="M355" i="8"/>
  <c r="L355" i="8"/>
  <c r="BV354" i="8"/>
  <c r="BU354" i="8"/>
  <c r="BO354" i="8"/>
  <c r="BN354" i="8"/>
  <c r="BM354" i="8"/>
  <c r="BL354" i="8"/>
  <c r="BK354" i="8"/>
  <c r="BJ354" i="8"/>
  <c r="BI354" i="8"/>
  <c r="BH354" i="8"/>
  <c r="BG354" i="8"/>
  <c r="BF354" i="8"/>
  <c r="BE354" i="8"/>
  <c r="BD354" i="8"/>
  <c r="BC354" i="8"/>
  <c r="BB354" i="8"/>
  <c r="BA354" i="8"/>
  <c r="AZ354" i="8"/>
  <c r="AY354" i="8"/>
  <c r="AX354" i="8"/>
  <c r="AW354" i="8"/>
  <c r="AV354" i="8"/>
  <c r="AU354" i="8"/>
  <c r="AT354" i="8"/>
  <c r="AS354" i="8"/>
  <c r="AR354" i="8"/>
  <c r="AQ354" i="8"/>
  <c r="AP354" i="8"/>
  <c r="AO354" i="8"/>
  <c r="AN354" i="8"/>
  <c r="AM354" i="8"/>
  <c r="AL354" i="8"/>
  <c r="AK354" i="8"/>
  <c r="AJ354" i="8"/>
  <c r="AI354" i="8"/>
  <c r="AH354" i="8"/>
  <c r="AG354" i="8"/>
  <c r="AF354" i="8"/>
  <c r="AE354" i="8"/>
  <c r="AD354" i="8"/>
  <c r="AC354" i="8"/>
  <c r="AB354" i="8"/>
  <c r="AA354" i="8"/>
  <c r="Z354" i="8"/>
  <c r="Y354" i="8"/>
  <c r="X354" i="8"/>
  <c r="W354" i="8"/>
  <c r="V354" i="8"/>
  <c r="U354" i="8"/>
  <c r="T354" i="8"/>
  <c r="S354" i="8"/>
  <c r="R354" i="8"/>
  <c r="Q354" i="8"/>
  <c r="P354" i="8"/>
  <c r="O354" i="8"/>
  <c r="N354" i="8"/>
  <c r="M354" i="8"/>
  <c r="L354" i="8"/>
  <c r="BV353" i="8"/>
  <c r="BU353" i="8"/>
  <c r="BN353" i="8"/>
  <c r="BM353" i="8"/>
  <c r="BL353" i="8"/>
  <c r="BK353" i="8"/>
  <c r="BI353" i="8"/>
  <c r="BH353" i="8"/>
  <c r="BG353" i="8"/>
  <c r="BF353" i="8"/>
  <c r="BD353" i="8"/>
  <c r="BC353" i="8"/>
  <c r="BB353" i="8"/>
  <c r="BA353" i="8"/>
  <c r="AY353" i="8"/>
  <c r="AX353" i="8"/>
  <c r="AW353" i="8"/>
  <c r="AV353" i="8"/>
  <c r="AT353" i="8"/>
  <c r="AS353" i="8"/>
  <c r="AR353" i="8"/>
  <c r="AQ353" i="8"/>
  <c r="AO353" i="8"/>
  <c r="AN353" i="8"/>
  <c r="AM353" i="8"/>
  <c r="AL353" i="8"/>
  <c r="AJ353" i="8"/>
  <c r="AI353" i="8"/>
  <c r="AH353" i="8"/>
  <c r="AG353" i="8"/>
  <c r="AE353" i="8"/>
  <c r="AD353" i="8"/>
  <c r="AC353" i="8"/>
  <c r="AB353" i="8"/>
  <c r="Z353" i="8"/>
  <c r="Y353" i="8"/>
  <c r="X353" i="8"/>
  <c r="W353" i="8"/>
  <c r="U353" i="8"/>
  <c r="T353" i="8"/>
  <c r="S353" i="8"/>
  <c r="R353" i="8"/>
  <c r="P353" i="8"/>
  <c r="O353" i="8"/>
  <c r="N353" i="8"/>
  <c r="M353" i="8"/>
  <c r="BV352" i="8"/>
  <c r="BU352" i="8"/>
  <c r="BO352" i="8"/>
  <c r="BN352" i="8"/>
  <c r="BM352" i="8"/>
  <c r="BL352" i="8"/>
  <c r="BK352" i="8"/>
  <c r="BJ352" i="8"/>
  <c r="BI352" i="8"/>
  <c r="BH352" i="8"/>
  <c r="BG352" i="8"/>
  <c r="BF352" i="8"/>
  <c r="BE352" i="8"/>
  <c r="BD352" i="8"/>
  <c r="BC352" i="8"/>
  <c r="BB352" i="8"/>
  <c r="BA352" i="8"/>
  <c r="AZ352" i="8"/>
  <c r="AY352" i="8"/>
  <c r="AX352" i="8"/>
  <c r="AW352" i="8"/>
  <c r="AV352" i="8"/>
  <c r="AU352" i="8"/>
  <c r="AT352" i="8"/>
  <c r="AS352" i="8"/>
  <c r="AR352" i="8"/>
  <c r="AQ352" i="8"/>
  <c r="AP352" i="8"/>
  <c r="AO352" i="8"/>
  <c r="AN352" i="8"/>
  <c r="AM352" i="8"/>
  <c r="AL352" i="8"/>
  <c r="AK352" i="8"/>
  <c r="AJ352" i="8"/>
  <c r="AI352" i="8"/>
  <c r="AH352" i="8"/>
  <c r="AG352" i="8"/>
  <c r="AF352" i="8"/>
  <c r="AE352" i="8"/>
  <c r="AD352" i="8"/>
  <c r="AC352" i="8"/>
  <c r="AB352" i="8"/>
  <c r="AA352" i="8"/>
  <c r="Z352" i="8"/>
  <c r="Y352" i="8"/>
  <c r="X352" i="8"/>
  <c r="W352" i="8"/>
  <c r="V352" i="8"/>
  <c r="U352" i="8"/>
  <c r="T352" i="8"/>
  <c r="S352" i="8"/>
  <c r="R352" i="8"/>
  <c r="Q352" i="8"/>
  <c r="P352" i="8"/>
  <c r="O352" i="8"/>
  <c r="N352" i="8"/>
  <c r="M352" i="8"/>
  <c r="L352" i="8"/>
  <c r="BV351" i="8"/>
  <c r="BU351" i="8"/>
  <c r="BO351" i="8"/>
  <c r="BN351" i="8"/>
  <c r="BM351" i="8"/>
  <c r="BL351" i="8"/>
  <c r="BK351" i="8"/>
  <c r="BJ351" i="8"/>
  <c r="BI351" i="8"/>
  <c r="BH351" i="8"/>
  <c r="BG351" i="8"/>
  <c r="BF351" i="8"/>
  <c r="BE351" i="8"/>
  <c r="BD351" i="8"/>
  <c r="BC351" i="8"/>
  <c r="BB351" i="8"/>
  <c r="BA351" i="8"/>
  <c r="AZ351" i="8"/>
  <c r="AY351" i="8"/>
  <c r="AX351" i="8"/>
  <c r="AW351" i="8"/>
  <c r="AV351" i="8"/>
  <c r="AU351" i="8"/>
  <c r="AT351" i="8"/>
  <c r="AS351" i="8"/>
  <c r="AR351" i="8"/>
  <c r="AQ351" i="8"/>
  <c r="AP351" i="8"/>
  <c r="AO351" i="8"/>
  <c r="AN351" i="8"/>
  <c r="AM351" i="8"/>
  <c r="AL351" i="8"/>
  <c r="AK351" i="8"/>
  <c r="AJ351" i="8"/>
  <c r="AI351" i="8"/>
  <c r="AH351" i="8"/>
  <c r="AG351" i="8"/>
  <c r="AF351" i="8"/>
  <c r="AE351" i="8"/>
  <c r="AD351" i="8"/>
  <c r="AC351" i="8"/>
  <c r="AB351" i="8"/>
  <c r="AA351" i="8"/>
  <c r="Z351" i="8"/>
  <c r="Y351" i="8"/>
  <c r="X351" i="8"/>
  <c r="W351" i="8"/>
  <c r="V351" i="8"/>
  <c r="U351" i="8"/>
  <c r="T351" i="8"/>
  <c r="S351" i="8"/>
  <c r="R351" i="8"/>
  <c r="Q351" i="8"/>
  <c r="P351" i="8"/>
  <c r="O351" i="8"/>
  <c r="N351" i="8"/>
  <c r="M351" i="8"/>
  <c r="L351" i="8"/>
  <c r="BV350" i="8"/>
  <c r="BU350" i="8"/>
  <c r="BO350" i="8"/>
  <c r="BN350" i="8"/>
  <c r="BM350" i="8"/>
  <c r="BL350" i="8"/>
  <c r="BK350" i="8"/>
  <c r="BJ350" i="8"/>
  <c r="BI350" i="8"/>
  <c r="BH350" i="8"/>
  <c r="BG350" i="8"/>
  <c r="BF350" i="8"/>
  <c r="BE350" i="8"/>
  <c r="BD350" i="8"/>
  <c r="BC350" i="8"/>
  <c r="BB350" i="8"/>
  <c r="BA350" i="8"/>
  <c r="AZ350" i="8"/>
  <c r="AY350" i="8"/>
  <c r="AX350" i="8"/>
  <c r="AW350" i="8"/>
  <c r="AV350" i="8"/>
  <c r="AU350" i="8"/>
  <c r="AT350" i="8"/>
  <c r="AS350" i="8"/>
  <c r="AR350" i="8"/>
  <c r="AQ350" i="8"/>
  <c r="AP350" i="8"/>
  <c r="AO350" i="8"/>
  <c r="AN350" i="8"/>
  <c r="AM350" i="8"/>
  <c r="AL350" i="8"/>
  <c r="AK350" i="8"/>
  <c r="AJ350" i="8"/>
  <c r="AI350" i="8"/>
  <c r="AH350" i="8"/>
  <c r="AG350" i="8"/>
  <c r="AF350" i="8"/>
  <c r="AE350" i="8"/>
  <c r="AD350" i="8"/>
  <c r="AC350" i="8"/>
  <c r="AB350" i="8"/>
  <c r="AA350" i="8"/>
  <c r="Z350" i="8"/>
  <c r="Y350" i="8"/>
  <c r="X350" i="8"/>
  <c r="W350" i="8"/>
  <c r="V350" i="8"/>
  <c r="U350" i="8"/>
  <c r="T350" i="8"/>
  <c r="S350" i="8"/>
  <c r="R350" i="8"/>
  <c r="Q350" i="8"/>
  <c r="P350" i="8"/>
  <c r="O350" i="8"/>
  <c r="N350" i="8"/>
  <c r="M350" i="8"/>
  <c r="L350" i="8"/>
  <c r="BV349" i="8"/>
  <c r="BU349" i="8"/>
  <c r="BN349" i="8"/>
  <c r="BM349" i="8"/>
  <c r="BL349" i="8"/>
  <c r="BK349" i="8"/>
  <c r="BI349" i="8"/>
  <c r="BH349" i="8"/>
  <c r="BG349" i="8"/>
  <c r="BF349" i="8"/>
  <c r="BD349" i="8"/>
  <c r="BC349" i="8"/>
  <c r="BB349" i="8"/>
  <c r="BA349" i="8"/>
  <c r="AY349" i="8"/>
  <c r="AX349" i="8"/>
  <c r="AW349" i="8"/>
  <c r="AV349" i="8"/>
  <c r="AT349" i="8"/>
  <c r="AS349" i="8"/>
  <c r="AR349" i="8"/>
  <c r="AQ349" i="8"/>
  <c r="AO349" i="8"/>
  <c r="AN349" i="8"/>
  <c r="AM349" i="8"/>
  <c r="AL349" i="8"/>
  <c r="AJ349" i="8"/>
  <c r="AI349" i="8"/>
  <c r="AH349" i="8"/>
  <c r="AG349" i="8"/>
  <c r="AE349" i="8"/>
  <c r="AD349" i="8"/>
  <c r="AC349" i="8"/>
  <c r="AB349" i="8"/>
  <c r="Z349" i="8"/>
  <c r="Y349" i="8"/>
  <c r="X349" i="8"/>
  <c r="W349" i="8"/>
  <c r="U349" i="8"/>
  <c r="T349" i="8"/>
  <c r="S349" i="8"/>
  <c r="R349" i="8"/>
  <c r="P349" i="8"/>
  <c r="O349" i="8"/>
  <c r="N349" i="8"/>
  <c r="M349" i="8"/>
  <c r="BV348" i="8"/>
  <c r="BU348" i="8"/>
  <c r="BO348" i="8"/>
  <c r="BN348" i="8"/>
  <c r="BM348" i="8"/>
  <c r="BL348" i="8"/>
  <c r="BK348" i="8"/>
  <c r="BJ348" i="8"/>
  <c r="BI348" i="8"/>
  <c r="BH348" i="8"/>
  <c r="BG348" i="8"/>
  <c r="BF348" i="8"/>
  <c r="BE348" i="8"/>
  <c r="BD348" i="8"/>
  <c r="BC348" i="8"/>
  <c r="BB348" i="8"/>
  <c r="BA348" i="8"/>
  <c r="AZ348" i="8"/>
  <c r="AY348" i="8"/>
  <c r="AX348" i="8"/>
  <c r="AW348" i="8"/>
  <c r="AV348" i="8"/>
  <c r="AU348" i="8"/>
  <c r="AT348" i="8"/>
  <c r="AS348" i="8"/>
  <c r="AR348" i="8"/>
  <c r="AQ348" i="8"/>
  <c r="AP348" i="8"/>
  <c r="AO348" i="8"/>
  <c r="AN348" i="8"/>
  <c r="AM348" i="8"/>
  <c r="AL348" i="8"/>
  <c r="AK348" i="8"/>
  <c r="AJ348" i="8"/>
  <c r="AI348" i="8"/>
  <c r="AH348" i="8"/>
  <c r="AG348" i="8"/>
  <c r="AF348" i="8"/>
  <c r="AE348" i="8"/>
  <c r="AD348" i="8"/>
  <c r="AC348" i="8"/>
  <c r="AB348" i="8"/>
  <c r="AA348" i="8"/>
  <c r="Z348" i="8"/>
  <c r="Y348" i="8"/>
  <c r="X348" i="8"/>
  <c r="W348" i="8"/>
  <c r="V348" i="8"/>
  <c r="U348" i="8"/>
  <c r="T348" i="8"/>
  <c r="S348" i="8"/>
  <c r="R348" i="8"/>
  <c r="Q348" i="8"/>
  <c r="P348" i="8"/>
  <c r="O348" i="8"/>
  <c r="N348" i="8"/>
  <c r="M348" i="8"/>
  <c r="L348" i="8"/>
  <c r="BV347" i="8"/>
  <c r="BU347" i="8"/>
  <c r="BN347" i="8"/>
  <c r="BM347" i="8"/>
  <c r="BL347" i="8"/>
  <c r="BK347" i="8"/>
  <c r="BI347" i="8"/>
  <c r="BH347" i="8"/>
  <c r="BG347" i="8"/>
  <c r="BF347" i="8"/>
  <c r="BD347" i="8"/>
  <c r="BC347" i="8"/>
  <c r="BB347" i="8"/>
  <c r="BA347" i="8"/>
  <c r="AY347" i="8"/>
  <c r="AX347" i="8"/>
  <c r="AW347" i="8"/>
  <c r="AV347" i="8"/>
  <c r="AT347" i="8"/>
  <c r="AS347" i="8"/>
  <c r="AR347" i="8"/>
  <c r="AQ347" i="8"/>
  <c r="AO347" i="8"/>
  <c r="AN347" i="8"/>
  <c r="AM347" i="8"/>
  <c r="AL347" i="8"/>
  <c r="AJ347" i="8"/>
  <c r="AI347" i="8"/>
  <c r="AH347" i="8"/>
  <c r="AG347" i="8"/>
  <c r="AE347" i="8"/>
  <c r="AD347" i="8"/>
  <c r="AC347" i="8"/>
  <c r="AB347" i="8"/>
  <c r="Z347" i="8"/>
  <c r="Y347" i="8"/>
  <c r="X347" i="8"/>
  <c r="W347" i="8"/>
  <c r="U347" i="8"/>
  <c r="T347" i="8"/>
  <c r="S347" i="8"/>
  <c r="R347" i="8"/>
  <c r="P347" i="8"/>
  <c r="O347" i="8"/>
  <c r="N347" i="8"/>
  <c r="M347" i="8"/>
  <c r="BV346" i="8"/>
  <c r="BU346" i="8"/>
  <c r="BN346" i="8"/>
  <c r="BM346" i="8"/>
  <c r="BL346" i="8"/>
  <c r="BK346" i="8"/>
  <c r="BI346" i="8"/>
  <c r="BH346" i="8"/>
  <c r="BG346" i="8"/>
  <c r="BF346" i="8"/>
  <c r="BD346" i="8"/>
  <c r="BC346" i="8"/>
  <c r="BB346" i="8"/>
  <c r="BA346" i="8"/>
  <c r="AY346" i="8"/>
  <c r="AX346" i="8"/>
  <c r="AW346" i="8"/>
  <c r="AV346" i="8"/>
  <c r="AT346" i="8"/>
  <c r="AS346" i="8"/>
  <c r="AR346" i="8"/>
  <c r="AQ346" i="8"/>
  <c r="AO346" i="8"/>
  <c r="AN346" i="8"/>
  <c r="AM346" i="8"/>
  <c r="AL346" i="8"/>
  <c r="AJ346" i="8"/>
  <c r="AI346" i="8"/>
  <c r="AH346" i="8"/>
  <c r="AG346" i="8"/>
  <c r="AE346" i="8"/>
  <c r="AD346" i="8"/>
  <c r="AC346" i="8"/>
  <c r="AB346" i="8"/>
  <c r="Z346" i="8"/>
  <c r="Y346" i="8"/>
  <c r="X346" i="8"/>
  <c r="W346" i="8"/>
  <c r="U346" i="8"/>
  <c r="T346" i="8"/>
  <c r="S346" i="8"/>
  <c r="R346" i="8"/>
  <c r="P346" i="8"/>
  <c r="O346" i="8"/>
  <c r="N346" i="8"/>
  <c r="M346" i="8"/>
  <c r="BV345" i="8"/>
  <c r="BU345" i="8"/>
  <c r="BN345" i="8"/>
  <c r="BM345" i="8"/>
  <c r="BL345" i="8"/>
  <c r="BK345" i="8"/>
  <c r="BI345" i="8"/>
  <c r="BH345" i="8"/>
  <c r="BG345" i="8"/>
  <c r="BF345" i="8"/>
  <c r="BD345" i="8"/>
  <c r="BC345" i="8"/>
  <c r="BB345" i="8"/>
  <c r="BA345" i="8"/>
  <c r="AY345" i="8"/>
  <c r="AX345" i="8"/>
  <c r="AW345" i="8"/>
  <c r="AV345" i="8"/>
  <c r="AT345" i="8"/>
  <c r="AS345" i="8"/>
  <c r="AR345" i="8"/>
  <c r="AQ345" i="8"/>
  <c r="AO345" i="8"/>
  <c r="AN345" i="8"/>
  <c r="AM345" i="8"/>
  <c r="AL345" i="8"/>
  <c r="AJ345" i="8"/>
  <c r="AI345" i="8"/>
  <c r="AH345" i="8"/>
  <c r="AG345" i="8"/>
  <c r="AE345" i="8"/>
  <c r="AD345" i="8"/>
  <c r="AC345" i="8"/>
  <c r="AB345" i="8"/>
  <c r="Z345" i="8"/>
  <c r="Y345" i="8"/>
  <c r="X345" i="8"/>
  <c r="W345" i="8"/>
  <c r="U345" i="8"/>
  <c r="T345" i="8"/>
  <c r="S345" i="8"/>
  <c r="R345" i="8"/>
  <c r="P345" i="8"/>
  <c r="O345" i="8"/>
  <c r="N345" i="8"/>
  <c r="M345" i="8"/>
  <c r="BV344" i="8"/>
  <c r="BU344" i="8"/>
  <c r="BO344" i="8"/>
  <c r="BN344" i="8"/>
  <c r="BM344" i="8"/>
  <c r="BL344" i="8"/>
  <c r="BK344" i="8"/>
  <c r="BJ344" i="8"/>
  <c r="BI344" i="8"/>
  <c r="BH344" i="8"/>
  <c r="BG344" i="8"/>
  <c r="BF344" i="8"/>
  <c r="BE344" i="8"/>
  <c r="BD344" i="8"/>
  <c r="BC344" i="8"/>
  <c r="BB344" i="8"/>
  <c r="BA344" i="8"/>
  <c r="AZ344" i="8"/>
  <c r="AY344" i="8"/>
  <c r="AX344" i="8"/>
  <c r="AW344" i="8"/>
  <c r="AV344" i="8"/>
  <c r="AU344" i="8"/>
  <c r="AT344" i="8"/>
  <c r="AS344" i="8"/>
  <c r="AR344" i="8"/>
  <c r="AQ344" i="8"/>
  <c r="AP344" i="8"/>
  <c r="AO344" i="8"/>
  <c r="AN344" i="8"/>
  <c r="AM344" i="8"/>
  <c r="AL344" i="8"/>
  <c r="AK344" i="8"/>
  <c r="AJ344" i="8"/>
  <c r="AI344" i="8"/>
  <c r="AH344" i="8"/>
  <c r="AG344" i="8"/>
  <c r="AF344" i="8"/>
  <c r="AE344" i="8"/>
  <c r="AD344" i="8"/>
  <c r="AC344" i="8"/>
  <c r="AB344" i="8"/>
  <c r="AA344" i="8"/>
  <c r="Z344" i="8"/>
  <c r="Y344" i="8"/>
  <c r="X344" i="8"/>
  <c r="W344" i="8"/>
  <c r="V344" i="8"/>
  <c r="U344" i="8"/>
  <c r="T344" i="8"/>
  <c r="S344" i="8"/>
  <c r="R344" i="8"/>
  <c r="Q344" i="8"/>
  <c r="P344" i="8"/>
  <c r="O344" i="8"/>
  <c r="N344" i="8"/>
  <c r="M344" i="8"/>
  <c r="L344" i="8"/>
  <c r="BV343" i="8"/>
  <c r="BU343" i="8"/>
  <c r="BO343" i="8"/>
  <c r="BN343" i="8"/>
  <c r="BM343" i="8"/>
  <c r="BL343" i="8"/>
  <c r="BK343" i="8"/>
  <c r="BJ343" i="8"/>
  <c r="BI343" i="8"/>
  <c r="BH343" i="8"/>
  <c r="BG343" i="8"/>
  <c r="BF343" i="8"/>
  <c r="BE343" i="8"/>
  <c r="BD343" i="8"/>
  <c r="BC343" i="8"/>
  <c r="BB343" i="8"/>
  <c r="BA343" i="8"/>
  <c r="AZ343" i="8"/>
  <c r="AY343" i="8"/>
  <c r="AX343" i="8"/>
  <c r="AW343" i="8"/>
  <c r="AV343" i="8"/>
  <c r="AU343" i="8"/>
  <c r="AT343" i="8"/>
  <c r="AS343" i="8"/>
  <c r="AR343" i="8"/>
  <c r="AQ343" i="8"/>
  <c r="AP343" i="8"/>
  <c r="AO343" i="8"/>
  <c r="AN343" i="8"/>
  <c r="AM343" i="8"/>
  <c r="AL343" i="8"/>
  <c r="AK343" i="8"/>
  <c r="AJ343" i="8"/>
  <c r="AI343" i="8"/>
  <c r="AH343" i="8"/>
  <c r="AG343" i="8"/>
  <c r="AF343" i="8"/>
  <c r="AE343" i="8"/>
  <c r="AD343" i="8"/>
  <c r="AC343" i="8"/>
  <c r="AB343" i="8"/>
  <c r="AA343" i="8"/>
  <c r="Z343" i="8"/>
  <c r="Y343" i="8"/>
  <c r="X343" i="8"/>
  <c r="W343" i="8"/>
  <c r="V343" i="8"/>
  <c r="U343" i="8"/>
  <c r="T343" i="8"/>
  <c r="S343" i="8"/>
  <c r="R343" i="8"/>
  <c r="Q343" i="8"/>
  <c r="P343" i="8"/>
  <c r="O343" i="8"/>
  <c r="N343" i="8"/>
  <c r="M343" i="8"/>
  <c r="L343" i="8"/>
  <c r="BV342" i="8"/>
  <c r="BU342" i="8"/>
  <c r="BO342" i="8"/>
  <c r="BN342" i="8"/>
  <c r="BM342" i="8"/>
  <c r="BL342" i="8"/>
  <c r="BK342" i="8"/>
  <c r="BJ342" i="8"/>
  <c r="BI342" i="8"/>
  <c r="BH342" i="8"/>
  <c r="BG342" i="8"/>
  <c r="BF342" i="8"/>
  <c r="BE342" i="8"/>
  <c r="BD342" i="8"/>
  <c r="BC342" i="8"/>
  <c r="BB342" i="8"/>
  <c r="BA342" i="8"/>
  <c r="AZ342" i="8"/>
  <c r="AY342" i="8"/>
  <c r="AX342" i="8"/>
  <c r="AW342" i="8"/>
  <c r="AV342" i="8"/>
  <c r="AU342" i="8"/>
  <c r="AT342" i="8"/>
  <c r="AS342" i="8"/>
  <c r="AR342" i="8"/>
  <c r="AQ342" i="8"/>
  <c r="AP342" i="8"/>
  <c r="AO342" i="8"/>
  <c r="AN342" i="8"/>
  <c r="AM342" i="8"/>
  <c r="AL342" i="8"/>
  <c r="AK342" i="8"/>
  <c r="AJ342" i="8"/>
  <c r="AI342" i="8"/>
  <c r="AH342" i="8"/>
  <c r="AG342" i="8"/>
  <c r="AF342" i="8"/>
  <c r="AE342" i="8"/>
  <c r="AD342" i="8"/>
  <c r="AC342" i="8"/>
  <c r="AB342" i="8"/>
  <c r="AA342" i="8"/>
  <c r="Z342" i="8"/>
  <c r="Y342" i="8"/>
  <c r="X342" i="8"/>
  <c r="W342" i="8"/>
  <c r="V342" i="8"/>
  <c r="U342" i="8"/>
  <c r="T342" i="8"/>
  <c r="S342" i="8"/>
  <c r="R342" i="8"/>
  <c r="Q342" i="8"/>
  <c r="P342" i="8"/>
  <c r="O342" i="8"/>
  <c r="N342" i="8"/>
  <c r="M342" i="8"/>
  <c r="L342" i="8"/>
  <c r="BV341" i="8"/>
  <c r="BU341" i="8"/>
  <c r="BN341" i="8"/>
  <c r="BM341" i="8"/>
  <c r="BL341" i="8"/>
  <c r="BK341" i="8"/>
  <c r="BI341" i="8"/>
  <c r="BH341" i="8"/>
  <c r="BG341" i="8"/>
  <c r="BF341" i="8"/>
  <c r="BD341" i="8"/>
  <c r="BC341" i="8"/>
  <c r="BB341" i="8"/>
  <c r="BA341" i="8"/>
  <c r="AY341" i="8"/>
  <c r="AX341" i="8"/>
  <c r="AW341" i="8"/>
  <c r="AV341" i="8"/>
  <c r="AT341" i="8"/>
  <c r="AS341" i="8"/>
  <c r="AR341" i="8"/>
  <c r="AQ341" i="8"/>
  <c r="AO341" i="8"/>
  <c r="AN341" i="8"/>
  <c r="AM341" i="8"/>
  <c r="AL341" i="8"/>
  <c r="AJ341" i="8"/>
  <c r="AI341" i="8"/>
  <c r="AH341" i="8"/>
  <c r="AG341" i="8"/>
  <c r="AE341" i="8"/>
  <c r="AD341" i="8"/>
  <c r="AC341" i="8"/>
  <c r="AB341" i="8"/>
  <c r="Z341" i="8"/>
  <c r="Y341" i="8"/>
  <c r="X341" i="8"/>
  <c r="W341" i="8"/>
  <c r="U341" i="8"/>
  <c r="T341" i="8"/>
  <c r="S341" i="8"/>
  <c r="R341" i="8"/>
  <c r="P341" i="8"/>
  <c r="O341" i="8"/>
  <c r="N341" i="8"/>
  <c r="M341" i="8"/>
  <c r="BV340" i="8"/>
  <c r="BU340" i="8"/>
  <c r="BO340" i="8"/>
  <c r="BN340" i="8"/>
  <c r="BM340" i="8"/>
  <c r="BL340" i="8"/>
  <c r="BK340" i="8"/>
  <c r="BJ340" i="8"/>
  <c r="BI340" i="8"/>
  <c r="BH340" i="8"/>
  <c r="BG340" i="8"/>
  <c r="BF340" i="8"/>
  <c r="BE340" i="8"/>
  <c r="BD340" i="8"/>
  <c r="BC340" i="8"/>
  <c r="BB340" i="8"/>
  <c r="BA340" i="8"/>
  <c r="AZ340" i="8"/>
  <c r="AY340" i="8"/>
  <c r="AX340" i="8"/>
  <c r="AW340" i="8"/>
  <c r="AV340" i="8"/>
  <c r="AU340" i="8"/>
  <c r="AT340" i="8"/>
  <c r="AS340" i="8"/>
  <c r="AR340" i="8"/>
  <c r="AQ340" i="8"/>
  <c r="AP340" i="8"/>
  <c r="AO340" i="8"/>
  <c r="AN340" i="8"/>
  <c r="AM340" i="8"/>
  <c r="AL340" i="8"/>
  <c r="AK340" i="8"/>
  <c r="AJ340" i="8"/>
  <c r="AI340" i="8"/>
  <c r="AH340" i="8"/>
  <c r="AG340" i="8"/>
  <c r="AF340" i="8"/>
  <c r="AE340" i="8"/>
  <c r="AD340" i="8"/>
  <c r="AC340" i="8"/>
  <c r="AB340" i="8"/>
  <c r="AA340" i="8"/>
  <c r="Z340" i="8"/>
  <c r="Y340" i="8"/>
  <c r="X340" i="8"/>
  <c r="W340" i="8"/>
  <c r="V340" i="8"/>
  <c r="U340" i="8"/>
  <c r="T340" i="8"/>
  <c r="S340" i="8"/>
  <c r="R340" i="8"/>
  <c r="Q340" i="8"/>
  <c r="P340" i="8"/>
  <c r="O340" i="8"/>
  <c r="N340" i="8"/>
  <c r="M340" i="8"/>
  <c r="L340" i="8"/>
  <c r="BV339" i="8"/>
  <c r="BU339" i="8"/>
  <c r="BO339" i="8"/>
  <c r="BN339" i="8"/>
  <c r="BM339" i="8"/>
  <c r="BL339" i="8"/>
  <c r="BK339" i="8"/>
  <c r="BJ339" i="8"/>
  <c r="BI339" i="8"/>
  <c r="BH339" i="8"/>
  <c r="BG339" i="8"/>
  <c r="BF339" i="8"/>
  <c r="BE339" i="8"/>
  <c r="BD339" i="8"/>
  <c r="BC339" i="8"/>
  <c r="BB339" i="8"/>
  <c r="BA339" i="8"/>
  <c r="AZ339" i="8"/>
  <c r="AY339" i="8"/>
  <c r="AX339" i="8"/>
  <c r="AW339" i="8"/>
  <c r="AV339" i="8"/>
  <c r="AU339" i="8"/>
  <c r="AT339" i="8"/>
  <c r="AS339" i="8"/>
  <c r="AR339" i="8"/>
  <c r="AQ339" i="8"/>
  <c r="AP339" i="8"/>
  <c r="AO339" i="8"/>
  <c r="AN339" i="8"/>
  <c r="AM339" i="8"/>
  <c r="AL339" i="8"/>
  <c r="AK339" i="8"/>
  <c r="AJ339" i="8"/>
  <c r="AI339" i="8"/>
  <c r="AH339" i="8"/>
  <c r="AG339" i="8"/>
  <c r="AF339" i="8"/>
  <c r="AE339" i="8"/>
  <c r="AD339" i="8"/>
  <c r="AC339" i="8"/>
  <c r="AB339" i="8"/>
  <c r="AA339" i="8"/>
  <c r="Z339" i="8"/>
  <c r="Y339" i="8"/>
  <c r="X339" i="8"/>
  <c r="W339" i="8"/>
  <c r="V339" i="8"/>
  <c r="U339" i="8"/>
  <c r="T339" i="8"/>
  <c r="S339" i="8"/>
  <c r="R339" i="8"/>
  <c r="Q339" i="8"/>
  <c r="P339" i="8"/>
  <c r="O339" i="8"/>
  <c r="N339" i="8"/>
  <c r="M339" i="8"/>
  <c r="L339" i="8"/>
  <c r="BV338" i="8"/>
  <c r="BU338" i="8"/>
  <c r="BO338" i="8"/>
  <c r="BN338" i="8"/>
  <c r="BM338" i="8"/>
  <c r="BL338" i="8"/>
  <c r="BK338" i="8"/>
  <c r="BJ338" i="8"/>
  <c r="BI338" i="8"/>
  <c r="BH338" i="8"/>
  <c r="BG338" i="8"/>
  <c r="BF338" i="8"/>
  <c r="BE338" i="8"/>
  <c r="BD338" i="8"/>
  <c r="BC338" i="8"/>
  <c r="BB338" i="8"/>
  <c r="BA338" i="8"/>
  <c r="AZ338" i="8"/>
  <c r="AY338" i="8"/>
  <c r="AX338" i="8"/>
  <c r="AW338" i="8"/>
  <c r="AV338" i="8"/>
  <c r="AU338" i="8"/>
  <c r="AT338" i="8"/>
  <c r="AS338" i="8"/>
  <c r="AR338" i="8"/>
  <c r="AQ338" i="8"/>
  <c r="AP338" i="8"/>
  <c r="AO338" i="8"/>
  <c r="AN338" i="8"/>
  <c r="AM338" i="8"/>
  <c r="AL338" i="8"/>
  <c r="AK338" i="8"/>
  <c r="AJ338" i="8"/>
  <c r="AI338" i="8"/>
  <c r="AH338" i="8"/>
  <c r="AG338" i="8"/>
  <c r="AF338" i="8"/>
  <c r="AE338" i="8"/>
  <c r="AD338" i="8"/>
  <c r="AC338" i="8"/>
  <c r="AB338" i="8"/>
  <c r="AA338" i="8"/>
  <c r="Z338" i="8"/>
  <c r="Y338" i="8"/>
  <c r="X338" i="8"/>
  <c r="W338" i="8"/>
  <c r="V338" i="8"/>
  <c r="U338" i="8"/>
  <c r="T338" i="8"/>
  <c r="S338" i="8"/>
  <c r="R338" i="8"/>
  <c r="Q338" i="8"/>
  <c r="P338" i="8"/>
  <c r="O338" i="8"/>
  <c r="N338" i="8"/>
  <c r="M338" i="8"/>
  <c r="L338" i="8"/>
  <c r="BV337" i="8"/>
  <c r="BU337" i="8"/>
  <c r="BN337" i="8"/>
  <c r="BM337" i="8"/>
  <c r="BL337" i="8"/>
  <c r="BK337" i="8"/>
  <c r="BI337" i="8"/>
  <c r="BH337" i="8"/>
  <c r="BG337" i="8"/>
  <c r="BF337" i="8"/>
  <c r="BD337" i="8"/>
  <c r="BC337" i="8"/>
  <c r="BB337" i="8"/>
  <c r="BA337" i="8"/>
  <c r="AY337" i="8"/>
  <c r="AX337" i="8"/>
  <c r="AW337" i="8"/>
  <c r="AV337" i="8"/>
  <c r="AT337" i="8"/>
  <c r="AS337" i="8"/>
  <c r="AR337" i="8"/>
  <c r="AQ337" i="8"/>
  <c r="AO337" i="8"/>
  <c r="AN337" i="8"/>
  <c r="AM337" i="8"/>
  <c r="AL337" i="8"/>
  <c r="AJ337" i="8"/>
  <c r="AI337" i="8"/>
  <c r="AH337" i="8"/>
  <c r="AG337" i="8"/>
  <c r="AE337" i="8"/>
  <c r="AD337" i="8"/>
  <c r="AC337" i="8"/>
  <c r="AB337" i="8"/>
  <c r="Z337" i="8"/>
  <c r="Y337" i="8"/>
  <c r="X337" i="8"/>
  <c r="W337" i="8"/>
  <c r="U337" i="8"/>
  <c r="T337" i="8"/>
  <c r="S337" i="8"/>
  <c r="R337" i="8"/>
  <c r="P337" i="8"/>
  <c r="O337" i="8"/>
  <c r="N337" i="8"/>
  <c r="M337" i="8"/>
  <c r="BV336" i="8"/>
  <c r="BU336" i="8"/>
  <c r="BO336" i="8"/>
  <c r="BN336" i="8"/>
  <c r="BM336" i="8"/>
  <c r="BL336" i="8"/>
  <c r="BK336" i="8"/>
  <c r="BJ336" i="8"/>
  <c r="BI336" i="8"/>
  <c r="BH336" i="8"/>
  <c r="BG336" i="8"/>
  <c r="BF336" i="8"/>
  <c r="BE336" i="8"/>
  <c r="BD336" i="8"/>
  <c r="BC336" i="8"/>
  <c r="BB336" i="8"/>
  <c r="BA336" i="8"/>
  <c r="AZ336" i="8"/>
  <c r="AY336" i="8"/>
  <c r="AX336" i="8"/>
  <c r="AW336" i="8"/>
  <c r="AV336" i="8"/>
  <c r="AU336" i="8"/>
  <c r="AT336" i="8"/>
  <c r="AS336" i="8"/>
  <c r="AR336" i="8"/>
  <c r="AQ336" i="8"/>
  <c r="AP336" i="8"/>
  <c r="AO336" i="8"/>
  <c r="AN336" i="8"/>
  <c r="AM336" i="8"/>
  <c r="AL336" i="8"/>
  <c r="AK336" i="8"/>
  <c r="AJ336" i="8"/>
  <c r="AI336" i="8"/>
  <c r="AH336" i="8"/>
  <c r="AG336" i="8"/>
  <c r="AF336" i="8"/>
  <c r="AE336" i="8"/>
  <c r="AD336" i="8"/>
  <c r="AC336" i="8"/>
  <c r="AB336" i="8"/>
  <c r="AA336" i="8"/>
  <c r="Z336" i="8"/>
  <c r="Y336" i="8"/>
  <c r="X336" i="8"/>
  <c r="W336" i="8"/>
  <c r="V336" i="8"/>
  <c r="U336" i="8"/>
  <c r="T336" i="8"/>
  <c r="S336" i="8"/>
  <c r="R336" i="8"/>
  <c r="Q336" i="8"/>
  <c r="P336" i="8"/>
  <c r="O336" i="8"/>
  <c r="N336" i="8"/>
  <c r="M336" i="8"/>
  <c r="L336" i="8"/>
  <c r="BV335" i="8"/>
  <c r="BU335" i="8"/>
  <c r="BN335" i="8"/>
  <c r="BM335" i="8"/>
  <c r="BL335" i="8"/>
  <c r="BK335" i="8"/>
  <c r="BI335" i="8"/>
  <c r="BH335" i="8"/>
  <c r="BG335" i="8"/>
  <c r="BF335" i="8"/>
  <c r="BD335" i="8"/>
  <c r="BC335" i="8"/>
  <c r="BB335" i="8"/>
  <c r="BA335" i="8"/>
  <c r="AY335" i="8"/>
  <c r="AX335" i="8"/>
  <c r="AW335" i="8"/>
  <c r="AV335" i="8"/>
  <c r="AT335" i="8"/>
  <c r="AS335" i="8"/>
  <c r="AR335" i="8"/>
  <c r="AQ335" i="8"/>
  <c r="AP335" i="8"/>
  <c r="AO335" i="8"/>
  <c r="AN335" i="8"/>
  <c r="AM335" i="8"/>
  <c r="AL335" i="8"/>
  <c r="AJ335" i="8"/>
  <c r="AI335" i="8"/>
  <c r="AH335" i="8"/>
  <c r="AG335" i="8"/>
  <c r="AE335" i="8"/>
  <c r="AD335" i="8"/>
  <c r="AC335" i="8"/>
  <c r="AB335" i="8"/>
  <c r="Z335" i="8"/>
  <c r="Y335" i="8"/>
  <c r="X335" i="8"/>
  <c r="W335" i="8"/>
  <c r="U335" i="8"/>
  <c r="T335" i="8"/>
  <c r="S335" i="8"/>
  <c r="R335" i="8"/>
  <c r="P335" i="8"/>
  <c r="O335" i="8"/>
  <c r="N335" i="8"/>
  <c r="M335" i="8"/>
  <c r="BV334" i="8"/>
  <c r="BU334" i="8"/>
  <c r="BN334" i="8"/>
  <c r="BM334" i="8"/>
  <c r="BL334" i="8"/>
  <c r="BK334" i="8"/>
  <c r="BI334" i="8"/>
  <c r="BH334" i="8"/>
  <c r="BG334" i="8"/>
  <c r="BF334" i="8"/>
  <c r="BD334" i="8"/>
  <c r="BC334" i="8"/>
  <c r="BB334" i="8"/>
  <c r="BA334" i="8"/>
  <c r="AY334" i="8"/>
  <c r="AX334" i="8"/>
  <c r="AW334" i="8"/>
  <c r="AV334" i="8"/>
  <c r="AT334" i="8"/>
  <c r="AS334" i="8"/>
  <c r="AR334" i="8"/>
  <c r="AQ334" i="8"/>
  <c r="AP334" i="8"/>
  <c r="AO334" i="8"/>
  <c r="AN334" i="8"/>
  <c r="AM334" i="8"/>
  <c r="AL334" i="8"/>
  <c r="AJ334" i="8"/>
  <c r="AI334" i="8"/>
  <c r="AH334" i="8"/>
  <c r="AG334" i="8"/>
  <c r="AE334" i="8"/>
  <c r="AD334" i="8"/>
  <c r="AC334" i="8"/>
  <c r="AB334" i="8"/>
  <c r="Z334" i="8"/>
  <c r="Y334" i="8"/>
  <c r="X334" i="8"/>
  <c r="W334" i="8"/>
  <c r="U334" i="8"/>
  <c r="T334" i="8"/>
  <c r="S334" i="8"/>
  <c r="R334" i="8"/>
  <c r="P334" i="8"/>
  <c r="O334" i="8"/>
  <c r="N334" i="8"/>
  <c r="M334" i="8"/>
  <c r="BV333" i="8"/>
  <c r="BU333" i="8"/>
  <c r="BN333" i="8"/>
  <c r="BM333" i="8"/>
  <c r="BL333" i="8"/>
  <c r="BK333" i="8"/>
  <c r="BI333" i="8"/>
  <c r="BH333" i="8"/>
  <c r="BG333" i="8"/>
  <c r="BF333" i="8"/>
  <c r="BD333" i="8"/>
  <c r="BC333" i="8"/>
  <c r="BB333" i="8"/>
  <c r="BA333" i="8"/>
  <c r="AY333" i="8"/>
  <c r="AX333" i="8"/>
  <c r="AW333" i="8"/>
  <c r="AV333" i="8"/>
  <c r="AT333" i="8"/>
  <c r="AS333" i="8"/>
  <c r="AR333" i="8"/>
  <c r="AQ333" i="8"/>
  <c r="AO333" i="8"/>
  <c r="AN333" i="8"/>
  <c r="AM333" i="8"/>
  <c r="AL333" i="8"/>
  <c r="AJ333" i="8"/>
  <c r="AI333" i="8"/>
  <c r="AH333" i="8"/>
  <c r="AG333" i="8"/>
  <c r="AE333" i="8"/>
  <c r="AD333" i="8"/>
  <c r="AC333" i="8"/>
  <c r="AB333" i="8"/>
  <c r="Z333" i="8"/>
  <c r="Y333" i="8"/>
  <c r="X333" i="8"/>
  <c r="W333" i="8"/>
  <c r="U333" i="8"/>
  <c r="T333" i="8"/>
  <c r="S333" i="8"/>
  <c r="R333" i="8"/>
  <c r="P333" i="8"/>
  <c r="O333" i="8"/>
  <c r="N333" i="8"/>
  <c r="M333" i="8"/>
  <c r="BV332" i="8"/>
  <c r="BU332" i="8"/>
  <c r="BO332" i="8"/>
  <c r="BN332" i="8"/>
  <c r="BM332" i="8"/>
  <c r="BL332" i="8"/>
  <c r="BK332" i="8"/>
  <c r="BJ332" i="8"/>
  <c r="BI332" i="8"/>
  <c r="BH332" i="8"/>
  <c r="BG332" i="8"/>
  <c r="BF332" i="8"/>
  <c r="BE332" i="8"/>
  <c r="BD332" i="8"/>
  <c r="BC332" i="8"/>
  <c r="BB332" i="8"/>
  <c r="BA332" i="8"/>
  <c r="AZ332" i="8"/>
  <c r="AY332" i="8"/>
  <c r="AX332" i="8"/>
  <c r="AW332" i="8"/>
  <c r="AV332" i="8"/>
  <c r="AU332" i="8"/>
  <c r="AT332" i="8"/>
  <c r="AS332" i="8"/>
  <c r="AR332" i="8"/>
  <c r="AQ332" i="8"/>
  <c r="AP332" i="8"/>
  <c r="AO332" i="8"/>
  <c r="AN332" i="8"/>
  <c r="AM332" i="8"/>
  <c r="AL332" i="8"/>
  <c r="AK332" i="8"/>
  <c r="AJ332" i="8"/>
  <c r="AI332" i="8"/>
  <c r="AH332" i="8"/>
  <c r="AG332" i="8"/>
  <c r="AF332" i="8"/>
  <c r="AE332" i="8"/>
  <c r="AD332" i="8"/>
  <c r="AC332" i="8"/>
  <c r="AB332" i="8"/>
  <c r="AA332" i="8"/>
  <c r="Z332" i="8"/>
  <c r="Y332" i="8"/>
  <c r="X332" i="8"/>
  <c r="W332" i="8"/>
  <c r="V332" i="8"/>
  <c r="U332" i="8"/>
  <c r="T332" i="8"/>
  <c r="S332" i="8"/>
  <c r="R332" i="8"/>
  <c r="Q332" i="8"/>
  <c r="P332" i="8"/>
  <c r="O332" i="8"/>
  <c r="N332" i="8"/>
  <c r="M332" i="8"/>
  <c r="L332" i="8"/>
  <c r="BV331" i="8"/>
  <c r="BU331" i="8"/>
  <c r="BO331" i="8"/>
  <c r="BN331" i="8"/>
  <c r="BM331" i="8"/>
  <c r="BL331" i="8"/>
  <c r="BK331" i="8"/>
  <c r="BJ331" i="8"/>
  <c r="BI331" i="8"/>
  <c r="BH331" i="8"/>
  <c r="BG331" i="8"/>
  <c r="BF331" i="8"/>
  <c r="BE331" i="8"/>
  <c r="BD331" i="8"/>
  <c r="BC331" i="8"/>
  <c r="BB331" i="8"/>
  <c r="BA331" i="8"/>
  <c r="AZ331" i="8"/>
  <c r="AY331" i="8"/>
  <c r="AX331" i="8"/>
  <c r="AW331" i="8"/>
  <c r="AV331" i="8"/>
  <c r="AU331" i="8"/>
  <c r="AT331" i="8"/>
  <c r="AS331" i="8"/>
  <c r="AR331" i="8"/>
  <c r="AQ331" i="8"/>
  <c r="AP331" i="8"/>
  <c r="AO331" i="8"/>
  <c r="AN331" i="8"/>
  <c r="AM331" i="8"/>
  <c r="AL331" i="8"/>
  <c r="AK331" i="8"/>
  <c r="AJ331" i="8"/>
  <c r="AI331" i="8"/>
  <c r="AH331" i="8"/>
  <c r="AG331" i="8"/>
  <c r="AF331" i="8"/>
  <c r="AE331" i="8"/>
  <c r="AD331" i="8"/>
  <c r="AC331" i="8"/>
  <c r="AB331" i="8"/>
  <c r="AA331" i="8"/>
  <c r="Z331" i="8"/>
  <c r="Y331" i="8"/>
  <c r="X331" i="8"/>
  <c r="W331" i="8"/>
  <c r="V331" i="8"/>
  <c r="U331" i="8"/>
  <c r="T331" i="8"/>
  <c r="S331" i="8"/>
  <c r="R331" i="8"/>
  <c r="Q331" i="8"/>
  <c r="P331" i="8"/>
  <c r="O331" i="8"/>
  <c r="N331" i="8"/>
  <c r="M331" i="8"/>
  <c r="L331" i="8"/>
  <c r="BV330" i="8"/>
  <c r="BU330" i="8"/>
  <c r="BO330" i="8"/>
  <c r="BN330" i="8"/>
  <c r="BM330" i="8"/>
  <c r="BL330" i="8"/>
  <c r="BK330" i="8"/>
  <c r="BJ330" i="8"/>
  <c r="BI330" i="8"/>
  <c r="BH330" i="8"/>
  <c r="BG330" i="8"/>
  <c r="BF330" i="8"/>
  <c r="BE330" i="8"/>
  <c r="BD330" i="8"/>
  <c r="BC330" i="8"/>
  <c r="BB330" i="8"/>
  <c r="BA330" i="8"/>
  <c r="AZ330" i="8"/>
  <c r="AY330" i="8"/>
  <c r="AX330" i="8"/>
  <c r="AW330" i="8"/>
  <c r="AV330" i="8"/>
  <c r="AU330" i="8"/>
  <c r="AT330" i="8"/>
  <c r="AS330" i="8"/>
  <c r="AR330" i="8"/>
  <c r="AQ330" i="8"/>
  <c r="AP330" i="8"/>
  <c r="AO330" i="8"/>
  <c r="AN330" i="8"/>
  <c r="AM330" i="8"/>
  <c r="AL330" i="8"/>
  <c r="AK330" i="8"/>
  <c r="AJ330" i="8"/>
  <c r="AI330" i="8"/>
  <c r="AH330" i="8"/>
  <c r="AG330" i="8"/>
  <c r="AF330" i="8"/>
  <c r="AE330" i="8"/>
  <c r="AD330" i="8"/>
  <c r="AC330" i="8"/>
  <c r="AB330" i="8"/>
  <c r="AA330" i="8"/>
  <c r="Z330" i="8"/>
  <c r="Y330" i="8"/>
  <c r="X330" i="8"/>
  <c r="W330" i="8"/>
  <c r="V330" i="8"/>
  <c r="U330" i="8"/>
  <c r="T330" i="8"/>
  <c r="S330" i="8"/>
  <c r="R330" i="8"/>
  <c r="Q330" i="8"/>
  <c r="P330" i="8"/>
  <c r="O330" i="8"/>
  <c r="N330" i="8"/>
  <c r="M330" i="8"/>
  <c r="L330" i="8"/>
  <c r="BV329" i="8"/>
  <c r="BU329" i="8"/>
  <c r="BN329" i="8"/>
  <c r="BM329" i="8"/>
  <c r="BL329" i="8"/>
  <c r="BK329" i="8"/>
  <c r="BI329" i="8"/>
  <c r="BH329" i="8"/>
  <c r="BG329" i="8"/>
  <c r="BF329" i="8"/>
  <c r="BD329" i="8"/>
  <c r="BC329" i="8"/>
  <c r="BB329" i="8"/>
  <c r="BA329" i="8"/>
  <c r="AY329" i="8"/>
  <c r="AX329" i="8"/>
  <c r="AW329" i="8"/>
  <c r="AV329" i="8"/>
  <c r="AT329" i="8"/>
  <c r="AS329" i="8"/>
  <c r="AR329" i="8"/>
  <c r="AQ329" i="8"/>
  <c r="AO329" i="8"/>
  <c r="AN329" i="8"/>
  <c r="AM329" i="8"/>
  <c r="AL329" i="8"/>
  <c r="AJ329" i="8"/>
  <c r="AI329" i="8"/>
  <c r="AH329" i="8"/>
  <c r="AG329" i="8"/>
  <c r="AE329" i="8"/>
  <c r="AD329" i="8"/>
  <c r="AC329" i="8"/>
  <c r="AB329" i="8"/>
  <c r="Z329" i="8"/>
  <c r="Y329" i="8"/>
  <c r="X329" i="8"/>
  <c r="W329" i="8"/>
  <c r="U329" i="8"/>
  <c r="T329" i="8"/>
  <c r="S329" i="8"/>
  <c r="R329" i="8"/>
  <c r="P329" i="8"/>
  <c r="O329" i="8"/>
  <c r="N329" i="8"/>
  <c r="M329" i="8"/>
  <c r="BV328" i="8"/>
  <c r="BU328" i="8"/>
  <c r="BO328" i="8"/>
  <c r="BN328" i="8"/>
  <c r="BM328" i="8"/>
  <c r="BL328" i="8"/>
  <c r="BK328" i="8"/>
  <c r="BJ328" i="8"/>
  <c r="BI328" i="8"/>
  <c r="BH328" i="8"/>
  <c r="BG328" i="8"/>
  <c r="BF328" i="8"/>
  <c r="BE328" i="8"/>
  <c r="BD328" i="8"/>
  <c r="BC328" i="8"/>
  <c r="BB328" i="8"/>
  <c r="BA328" i="8"/>
  <c r="AZ328" i="8"/>
  <c r="AY328" i="8"/>
  <c r="AX328" i="8"/>
  <c r="AW328" i="8"/>
  <c r="AV328" i="8"/>
  <c r="AU328" i="8"/>
  <c r="AT328" i="8"/>
  <c r="AS328" i="8"/>
  <c r="AR328" i="8"/>
  <c r="AQ328" i="8"/>
  <c r="AP328" i="8"/>
  <c r="AO328" i="8"/>
  <c r="AN328" i="8"/>
  <c r="AM328" i="8"/>
  <c r="AL328" i="8"/>
  <c r="AK328" i="8"/>
  <c r="AJ328" i="8"/>
  <c r="AI328" i="8"/>
  <c r="AH328" i="8"/>
  <c r="AG328" i="8"/>
  <c r="AF328" i="8"/>
  <c r="AE328" i="8"/>
  <c r="AD328" i="8"/>
  <c r="AC328" i="8"/>
  <c r="AB328" i="8"/>
  <c r="AA328" i="8"/>
  <c r="Z328" i="8"/>
  <c r="Y328" i="8"/>
  <c r="X328" i="8"/>
  <c r="W328" i="8"/>
  <c r="V328" i="8"/>
  <c r="U328" i="8"/>
  <c r="T328" i="8"/>
  <c r="S328" i="8"/>
  <c r="R328" i="8"/>
  <c r="Q328" i="8"/>
  <c r="P328" i="8"/>
  <c r="O328" i="8"/>
  <c r="N328" i="8"/>
  <c r="M328" i="8"/>
  <c r="L328" i="8"/>
  <c r="BV327" i="8"/>
  <c r="BU327" i="8"/>
  <c r="BO327" i="8"/>
  <c r="BN327" i="8"/>
  <c r="BM327" i="8"/>
  <c r="BL327" i="8"/>
  <c r="BK327" i="8"/>
  <c r="BJ327" i="8"/>
  <c r="BI327" i="8"/>
  <c r="BH327" i="8"/>
  <c r="BG327" i="8"/>
  <c r="BF327" i="8"/>
  <c r="BE327" i="8"/>
  <c r="BD327" i="8"/>
  <c r="BC327" i="8"/>
  <c r="BB327" i="8"/>
  <c r="BA327" i="8"/>
  <c r="AZ327" i="8"/>
  <c r="AY327" i="8"/>
  <c r="AX327" i="8"/>
  <c r="AW327" i="8"/>
  <c r="AV327" i="8"/>
  <c r="AU327" i="8"/>
  <c r="AT327" i="8"/>
  <c r="AS327" i="8"/>
  <c r="AR327" i="8"/>
  <c r="AQ327" i="8"/>
  <c r="AP327" i="8"/>
  <c r="AO327" i="8"/>
  <c r="AN327" i="8"/>
  <c r="AM327" i="8"/>
  <c r="AL327" i="8"/>
  <c r="AK327" i="8"/>
  <c r="AJ327" i="8"/>
  <c r="AI327" i="8"/>
  <c r="AH327" i="8"/>
  <c r="AG327" i="8"/>
  <c r="AF327" i="8"/>
  <c r="AE327" i="8"/>
  <c r="AD327" i="8"/>
  <c r="AC327" i="8"/>
  <c r="AB327" i="8"/>
  <c r="AA327" i="8"/>
  <c r="Z327" i="8"/>
  <c r="Y327" i="8"/>
  <c r="X327" i="8"/>
  <c r="W327" i="8"/>
  <c r="V327" i="8"/>
  <c r="U327" i="8"/>
  <c r="T327" i="8"/>
  <c r="S327" i="8"/>
  <c r="R327" i="8"/>
  <c r="Q327" i="8"/>
  <c r="P327" i="8"/>
  <c r="O327" i="8"/>
  <c r="N327" i="8"/>
  <c r="M327" i="8"/>
  <c r="L327" i="8"/>
  <c r="BV326" i="8"/>
  <c r="BU326" i="8"/>
  <c r="BO326" i="8"/>
  <c r="BN326" i="8"/>
  <c r="BM326" i="8"/>
  <c r="BL326" i="8"/>
  <c r="BK326" i="8"/>
  <c r="BJ326" i="8"/>
  <c r="BI326" i="8"/>
  <c r="BH326" i="8"/>
  <c r="BG326" i="8"/>
  <c r="BF326" i="8"/>
  <c r="BE326" i="8"/>
  <c r="BD326" i="8"/>
  <c r="BC326" i="8"/>
  <c r="BB326" i="8"/>
  <c r="BA326" i="8"/>
  <c r="AZ326" i="8"/>
  <c r="AY326" i="8"/>
  <c r="AX326" i="8"/>
  <c r="AW326" i="8"/>
  <c r="AV326" i="8"/>
  <c r="AU326" i="8"/>
  <c r="AT326" i="8"/>
  <c r="AS326" i="8"/>
  <c r="AR326" i="8"/>
  <c r="AQ326" i="8"/>
  <c r="AP326" i="8"/>
  <c r="AO326" i="8"/>
  <c r="AN326" i="8"/>
  <c r="AM326" i="8"/>
  <c r="AL326" i="8"/>
  <c r="AK326" i="8"/>
  <c r="AJ326" i="8"/>
  <c r="AI326" i="8"/>
  <c r="AH326" i="8"/>
  <c r="AG326" i="8"/>
  <c r="AF326" i="8"/>
  <c r="AE326" i="8"/>
  <c r="AD326" i="8"/>
  <c r="AC326" i="8"/>
  <c r="AB326" i="8"/>
  <c r="AA326" i="8"/>
  <c r="Z326" i="8"/>
  <c r="Y326" i="8"/>
  <c r="X326" i="8"/>
  <c r="W326" i="8"/>
  <c r="V326" i="8"/>
  <c r="U326" i="8"/>
  <c r="T326" i="8"/>
  <c r="S326" i="8"/>
  <c r="R326" i="8"/>
  <c r="Q326" i="8"/>
  <c r="P326" i="8"/>
  <c r="O326" i="8"/>
  <c r="N326" i="8"/>
  <c r="M326" i="8"/>
  <c r="L326" i="8"/>
  <c r="BV325" i="8"/>
  <c r="BU325" i="8"/>
  <c r="BN325" i="8"/>
  <c r="BM325" i="8"/>
  <c r="BL325" i="8"/>
  <c r="BK325" i="8"/>
  <c r="BI325" i="8"/>
  <c r="BH325" i="8"/>
  <c r="BG325" i="8"/>
  <c r="BF325" i="8"/>
  <c r="BD325" i="8"/>
  <c r="BC325" i="8"/>
  <c r="BB325" i="8"/>
  <c r="BA325" i="8"/>
  <c r="AY325" i="8"/>
  <c r="AX325" i="8"/>
  <c r="AW325" i="8"/>
  <c r="AV325" i="8"/>
  <c r="AT325" i="8"/>
  <c r="AS325" i="8"/>
  <c r="AR325" i="8"/>
  <c r="AQ325" i="8"/>
  <c r="AO325" i="8"/>
  <c r="AN325" i="8"/>
  <c r="AM325" i="8"/>
  <c r="AL325" i="8"/>
  <c r="AJ325" i="8"/>
  <c r="AI325" i="8"/>
  <c r="AH325" i="8"/>
  <c r="AG325" i="8"/>
  <c r="AE325" i="8"/>
  <c r="AD325" i="8"/>
  <c r="AC325" i="8"/>
  <c r="AB325" i="8"/>
  <c r="Z325" i="8"/>
  <c r="Y325" i="8"/>
  <c r="X325" i="8"/>
  <c r="W325" i="8"/>
  <c r="U325" i="8"/>
  <c r="T325" i="8"/>
  <c r="S325" i="8"/>
  <c r="R325" i="8"/>
  <c r="P325" i="8"/>
  <c r="O325" i="8"/>
  <c r="N325" i="8"/>
  <c r="M325" i="8"/>
  <c r="BV324" i="8"/>
  <c r="BU324" i="8"/>
  <c r="BO324" i="8"/>
  <c r="BN324" i="8"/>
  <c r="BM324" i="8"/>
  <c r="BL324" i="8"/>
  <c r="BK324" i="8"/>
  <c r="BJ324" i="8"/>
  <c r="BI324" i="8"/>
  <c r="BH324" i="8"/>
  <c r="BG324" i="8"/>
  <c r="BF324" i="8"/>
  <c r="BE324" i="8"/>
  <c r="BD324" i="8"/>
  <c r="BC324" i="8"/>
  <c r="BB324" i="8"/>
  <c r="BA324" i="8"/>
  <c r="AZ324" i="8"/>
  <c r="AY324" i="8"/>
  <c r="AX324" i="8"/>
  <c r="AW324" i="8"/>
  <c r="AV324" i="8"/>
  <c r="AU324" i="8"/>
  <c r="AT324" i="8"/>
  <c r="AS324" i="8"/>
  <c r="AR324" i="8"/>
  <c r="AQ324" i="8"/>
  <c r="AP324" i="8"/>
  <c r="AO324" i="8"/>
  <c r="AN324" i="8"/>
  <c r="AM324" i="8"/>
  <c r="AL324" i="8"/>
  <c r="AK324" i="8"/>
  <c r="AJ324" i="8"/>
  <c r="AI324" i="8"/>
  <c r="AH324" i="8"/>
  <c r="AG324" i="8"/>
  <c r="AF324" i="8"/>
  <c r="AE324" i="8"/>
  <c r="AD324" i="8"/>
  <c r="AC324" i="8"/>
  <c r="AB324" i="8"/>
  <c r="AA324" i="8"/>
  <c r="Z324" i="8"/>
  <c r="Y324" i="8"/>
  <c r="X324" i="8"/>
  <c r="W324" i="8"/>
  <c r="V324" i="8"/>
  <c r="U324" i="8"/>
  <c r="T324" i="8"/>
  <c r="S324" i="8"/>
  <c r="R324" i="8"/>
  <c r="Q324" i="8"/>
  <c r="P324" i="8"/>
  <c r="O324" i="8"/>
  <c r="N324" i="8"/>
  <c r="M324" i="8"/>
  <c r="L324" i="8"/>
  <c r="BV323" i="8"/>
  <c r="BU323" i="8"/>
  <c r="BO323" i="8"/>
  <c r="BN323" i="8"/>
  <c r="BM323" i="8"/>
  <c r="BL323" i="8"/>
  <c r="BK323" i="8"/>
  <c r="BJ323" i="8"/>
  <c r="BI323" i="8"/>
  <c r="BH323" i="8"/>
  <c r="BG323" i="8"/>
  <c r="BF323" i="8"/>
  <c r="BE323" i="8"/>
  <c r="BD323" i="8"/>
  <c r="BC323" i="8"/>
  <c r="BB323" i="8"/>
  <c r="BA323" i="8"/>
  <c r="AZ323" i="8"/>
  <c r="AY323" i="8"/>
  <c r="AX323" i="8"/>
  <c r="AW323" i="8"/>
  <c r="AV323" i="8"/>
  <c r="AU323" i="8"/>
  <c r="AT323" i="8"/>
  <c r="AS323" i="8"/>
  <c r="AR323" i="8"/>
  <c r="AQ323" i="8"/>
  <c r="AP323" i="8"/>
  <c r="AO323" i="8"/>
  <c r="AN323" i="8"/>
  <c r="AM323" i="8"/>
  <c r="AL323" i="8"/>
  <c r="AK323" i="8"/>
  <c r="AJ323" i="8"/>
  <c r="AI323" i="8"/>
  <c r="AH323" i="8"/>
  <c r="AG323" i="8"/>
  <c r="AF323" i="8"/>
  <c r="AE323" i="8"/>
  <c r="AD323" i="8"/>
  <c r="AC323" i="8"/>
  <c r="AB323" i="8"/>
  <c r="AA323" i="8"/>
  <c r="Z323" i="8"/>
  <c r="Y323" i="8"/>
  <c r="X323" i="8"/>
  <c r="W323" i="8"/>
  <c r="V323" i="8"/>
  <c r="U323" i="8"/>
  <c r="T323" i="8"/>
  <c r="S323" i="8"/>
  <c r="R323" i="8"/>
  <c r="Q323" i="8"/>
  <c r="P323" i="8"/>
  <c r="O323" i="8"/>
  <c r="N323" i="8"/>
  <c r="M323" i="8"/>
  <c r="L323" i="8"/>
  <c r="BV322" i="8"/>
  <c r="BU322" i="8"/>
  <c r="BO322" i="8"/>
  <c r="BN322" i="8"/>
  <c r="BM322" i="8"/>
  <c r="BL322" i="8"/>
  <c r="BK322" i="8"/>
  <c r="BJ322" i="8"/>
  <c r="BI322" i="8"/>
  <c r="BH322" i="8"/>
  <c r="BG322" i="8"/>
  <c r="BF322" i="8"/>
  <c r="BE322" i="8"/>
  <c r="BD322" i="8"/>
  <c r="BC322" i="8"/>
  <c r="BB322" i="8"/>
  <c r="BA322" i="8"/>
  <c r="AZ322" i="8"/>
  <c r="AY322" i="8"/>
  <c r="AX322" i="8"/>
  <c r="AW322" i="8"/>
  <c r="AV322" i="8"/>
  <c r="AU322" i="8"/>
  <c r="AT322" i="8"/>
  <c r="AS322" i="8"/>
  <c r="AR322" i="8"/>
  <c r="AQ322" i="8"/>
  <c r="AP322" i="8"/>
  <c r="AO322" i="8"/>
  <c r="AN322" i="8"/>
  <c r="AM322" i="8"/>
  <c r="AL322" i="8"/>
  <c r="AK322" i="8"/>
  <c r="AJ322" i="8"/>
  <c r="AI322" i="8"/>
  <c r="AH322" i="8"/>
  <c r="AG322" i="8"/>
  <c r="AF322" i="8"/>
  <c r="AE322" i="8"/>
  <c r="AD322" i="8"/>
  <c r="AC322" i="8"/>
  <c r="AB322" i="8"/>
  <c r="AA322" i="8"/>
  <c r="Z322" i="8"/>
  <c r="Y322" i="8"/>
  <c r="X322" i="8"/>
  <c r="W322" i="8"/>
  <c r="V322" i="8"/>
  <c r="U322" i="8"/>
  <c r="T322" i="8"/>
  <c r="S322" i="8"/>
  <c r="R322" i="8"/>
  <c r="Q322" i="8"/>
  <c r="P322" i="8"/>
  <c r="O322" i="8"/>
  <c r="N322" i="8"/>
  <c r="M322" i="8"/>
  <c r="L322" i="8"/>
  <c r="BV321" i="8"/>
  <c r="BU321" i="8"/>
  <c r="BN321" i="8"/>
  <c r="BM321" i="8"/>
  <c r="BL321" i="8"/>
  <c r="BK321" i="8"/>
  <c r="BI321" i="8"/>
  <c r="BH321" i="8"/>
  <c r="BG321" i="8"/>
  <c r="BF321" i="8"/>
  <c r="BD321" i="8"/>
  <c r="BC321" i="8"/>
  <c r="BB321" i="8"/>
  <c r="BA321" i="8"/>
  <c r="AY321" i="8"/>
  <c r="AX321" i="8"/>
  <c r="AW321" i="8"/>
  <c r="AV321" i="8"/>
  <c r="AT321" i="8"/>
  <c r="AS321" i="8"/>
  <c r="AR321" i="8"/>
  <c r="AQ321" i="8"/>
  <c r="AO321" i="8"/>
  <c r="AN321" i="8"/>
  <c r="AM321" i="8"/>
  <c r="AL321" i="8"/>
  <c r="AJ321" i="8"/>
  <c r="AI321" i="8"/>
  <c r="AH321" i="8"/>
  <c r="AG321" i="8"/>
  <c r="AE321" i="8"/>
  <c r="AD321" i="8"/>
  <c r="AC321" i="8"/>
  <c r="AB321" i="8"/>
  <c r="Z321" i="8"/>
  <c r="Y321" i="8"/>
  <c r="X321" i="8"/>
  <c r="W321" i="8"/>
  <c r="U321" i="8"/>
  <c r="T321" i="8"/>
  <c r="S321" i="8"/>
  <c r="R321" i="8"/>
  <c r="P321" i="8"/>
  <c r="O321" i="8"/>
  <c r="N321" i="8"/>
  <c r="M321" i="8"/>
  <c r="BV320" i="8"/>
  <c r="BU320" i="8"/>
  <c r="BO320" i="8"/>
  <c r="BN320" i="8"/>
  <c r="BM320" i="8"/>
  <c r="BL320" i="8"/>
  <c r="BK320" i="8"/>
  <c r="BJ320" i="8"/>
  <c r="BI320" i="8"/>
  <c r="BH320" i="8"/>
  <c r="BG320" i="8"/>
  <c r="BF320" i="8"/>
  <c r="BE320" i="8"/>
  <c r="BD320" i="8"/>
  <c r="BC320" i="8"/>
  <c r="BB320" i="8"/>
  <c r="BA320" i="8"/>
  <c r="AZ320" i="8"/>
  <c r="AY320" i="8"/>
  <c r="AX320" i="8"/>
  <c r="AW320" i="8"/>
  <c r="AV320" i="8"/>
  <c r="AU320" i="8"/>
  <c r="AT320" i="8"/>
  <c r="AS320" i="8"/>
  <c r="AR320" i="8"/>
  <c r="AQ320" i="8"/>
  <c r="AP320" i="8"/>
  <c r="AO320" i="8"/>
  <c r="AN320" i="8"/>
  <c r="AM320" i="8"/>
  <c r="AL320" i="8"/>
  <c r="AK320" i="8"/>
  <c r="AJ320" i="8"/>
  <c r="AI320" i="8"/>
  <c r="AH320" i="8"/>
  <c r="AG320" i="8"/>
  <c r="AF320" i="8"/>
  <c r="AE320" i="8"/>
  <c r="AD320" i="8"/>
  <c r="AC320" i="8"/>
  <c r="AB320" i="8"/>
  <c r="AA320" i="8"/>
  <c r="Z320" i="8"/>
  <c r="Y320" i="8"/>
  <c r="X320" i="8"/>
  <c r="W320" i="8"/>
  <c r="V320" i="8"/>
  <c r="U320" i="8"/>
  <c r="T320" i="8"/>
  <c r="S320" i="8"/>
  <c r="R320" i="8"/>
  <c r="Q320" i="8"/>
  <c r="P320" i="8"/>
  <c r="O320" i="8"/>
  <c r="N320" i="8"/>
  <c r="M320" i="8"/>
  <c r="L320" i="8"/>
  <c r="BV319" i="8"/>
  <c r="BU319" i="8"/>
  <c r="BO319" i="8"/>
  <c r="BN319" i="8"/>
  <c r="BM319" i="8"/>
  <c r="BL319" i="8"/>
  <c r="BK319" i="8"/>
  <c r="BJ319" i="8"/>
  <c r="BI319" i="8"/>
  <c r="BH319" i="8"/>
  <c r="BG319" i="8"/>
  <c r="BF319" i="8"/>
  <c r="BE319" i="8"/>
  <c r="BD319" i="8"/>
  <c r="BC319" i="8"/>
  <c r="BB319" i="8"/>
  <c r="BA319" i="8"/>
  <c r="AZ319" i="8"/>
  <c r="AY319" i="8"/>
  <c r="AX319" i="8"/>
  <c r="AW319" i="8"/>
  <c r="AV319" i="8"/>
  <c r="AU319" i="8"/>
  <c r="AT319" i="8"/>
  <c r="AS319" i="8"/>
  <c r="AR319" i="8"/>
  <c r="AQ319" i="8"/>
  <c r="AP319" i="8"/>
  <c r="AO319" i="8"/>
  <c r="AN319" i="8"/>
  <c r="AM319" i="8"/>
  <c r="AL319" i="8"/>
  <c r="AK319" i="8"/>
  <c r="AJ319" i="8"/>
  <c r="AI319" i="8"/>
  <c r="AH319" i="8"/>
  <c r="AG319" i="8"/>
  <c r="AF319" i="8"/>
  <c r="AE319" i="8"/>
  <c r="AD319" i="8"/>
  <c r="AC319" i="8"/>
  <c r="AB319" i="8"/>
  <c r="AA319" i="8"/>
  <c r="Z319" i="8"/>
  <c r="Y319" i="8"/>
  <c r="X319" i="8"/>
  <c r="W319" i="8"/>
  <c r="V319" i="8"/>
  <c r="U319" i="8"/>
  <c r="T319" i="8"/>
  <c r="S319" i="8"/>
  <c r="R319" i="8"/>
  <c r="Q319" i="8"/>
  <c r="P319" i="8"/>
  <c r="O319" i="8"/>
  <c r="N319" i="8"/>
  <c r="M319" i="8"/>
  <c r="L319" i="8"/>
  <c r="BV318" i="8"/>
  <c r="BU318" i="8"/>
  <c r="BO318" i="8"/>
  <c r="BN318" i="8"/>
  <c r="BM318" i="8"/>
  <c r="BL318" i="8"/>
  <c r="BK318" i="8"/>
  <c r="BJ318" i="8"/>
  <c r="BI318" i="8"/>
  <c r="BH318" i="8"/>
  <c r="BG318" i="8"/>
  <c r="BF318" i="8"/>
  <c r="BE318" i="8"/>
  <c r="BD318" i="8"/>
  <c r="BC318" i="8"/>
  <c r="BB318" i="8"/>
  <c r="BA318" i="8"/>
  <c r="AZ318" i="8"/>
  <c r="AY318" i="8"/>
  <c r="AX318" i="8"/>
  <c r="AW318" i="8"/>
  <c r="AV318" i="8"/>
  <c r="AU318" i="8"/>
  <c r="AT318" i="8"/>
  <c r="AS318" i="8"/>
  <c r="AR318" i="8"/>
  <c r="AQ318" i="8"/>
  <c r="AP318" i="8"/>
  <c r="AO318" i="8"/>
  <c r="AN318" i="8"/>
  <c r="AM318" i="8"/>
  <c r="AL318" i="8"/>
  <c r="AK318" i="8"/>
  <c r="AJ318" i="8"/>
  <c r="AI318" i="8"/>
  <c r="AH318" i="8"/>
  <c r="AG318" i="8"/>
  <c r="AF318" i="8"/>
  <c r="AE318" i="8"/>
  <c r="AD318" i="8"/>
  <c r="AC318" i="8"/>
  <c r="AB318" i="8"/>
  <c r="AA318" i="8"/>
  <c r="Z318" i="8"/>
  <c r="Y318" i="8"/>
  <c r="X318" i="8"/>
  <c r="W318" i="8"/>
  <c r="V318" i="8"/>
  <c r="U318" i="8"/>
  <c r="T318" i="8"/>
  <c r="S318" i="8"/>
  <c r="R318" i="8"/>
  <c r="Q318" i="8"/>
  <c r="P318" i="8"/>
  <c r="O318" i="8"/>
  <c r="N318" i="8"/>
  <c r="M318" i="8"/>
  <c r="L318" i="8"/>
  <c r="BV317" i="8"/>
  <c r="BU317" i="8"/>
  <c r="BN317" i="8"/>
  <c r="BM317" i="8"/>
  <c r="BL317" i="8"/>
  <c r="BK317" i="8"/>
  <c r="BI317" i="8"/>
  <c r="BH317" i="8"/>
  <c r="BG317" i="8"/>
  <c r="BF317" i="8"/>
  <c r="BD317" i="8"/>
  <c r="BC317" i="8"/>
  <c r="BB317" i="8"/>
  <c r="BA317" i="8"/>
  <c r="AY317" i="8"/>
  <c r="AX317" i="8"/>
  <c r="AW317" i="8"/>
  <c r="AV317" i="8"/>
  <c r="AT317" i="8"/>
  <c r="AS317" i="8"/>
  <c r="AR317" i="8"/>
  <c r="AQ317" i="8"/>
  <c r="AO317" i="8"/>
  <c r="AN317" i="8"/>
  <c r="AM317" i="8"/>
  <c r="AL317" i="8"/>
  <c r="AJ317" i="8"/>
  <c r="AI317" i="8"/>
  <c r="AH317" i="8"/>
  <c r="AG317" i="8"/>
  <c r="AE317" i="8"/>
  <c r="AD317" i="8"/>
  <c r="AC317" i="8"/>
  <c r="AB317" i="8"/>
  <c r="Z317" i="8"/>
  <c r="Y317" i="8"/>
  <c r="X317" i="8"/>
  <c r="W317" i="8"/>
  <c r="U317" i="8"/>
  <c r="T317" i="8"/>
  <c r="S317" i="8"/>
  <c r="R317" i="8"/>
  <c r="P317" i="8"/>
  <c r="O317" i="8"/>
  <c r="N317" i="8"/>
  <c r="M317" i="8"/>
  <c r="BV316" i="8"/>
  <c r="BU316" i="8"/>
  <c r="BO316" i="8"/>
  <c r="BN316" i="8"/>
  <c r="BM316" i="8"/>
  <c r="BL316" i="8"/>
  <c r="BK316" i="8"/>
  <c r="BJ316" i="8"/>
  <c r="BI316" i="8"/>
  <c r="BH316" i="8"/>
  <c r="BG316" i="8"/>
  <c r="BF316" i="8"/>
  <c r="BE316" i="8"/>
  <c r="BD316" i="8"/>
  <c r="BC316" i="8"/>
  <c r="BB316" i="8"/>
  <c r="BA316" i="8"/>
  <c r="AZ316" i="8"/>
  <c r="AY316" i="8"/>
  <c r="AX316" i="8"/>
  <c r="AW316" i="8"/>
  <c r="AV316" i="8"/>
  <c r="AU316" i="8"/>
  <c r="AT316" i="8"/>
  <c r="AS316" i="8"/>
  <c r="AR316" i="8"/>
  <c r="AQ316" i="8"/>
  <c r="AP316" i="8"/>
  <c r="AO316" i="8"/>
  <c r="AN316" i="8"/>
  <c r="AM316" i="8"/>
  <c r="AL316" i="8"/>
  <c r="AK316" i="8"/>
  <c r="AJ316" i="8"/>
  <c r="AI316" i="8"/>
  <c r="AH316" i="8"/>
  <c r="AG316" i="8"/>
  <c r="AF316" i="8"/>
  <c r="AE316" i="8"/>
  <c r="AD316" i="8"/>
  <c r="AC316" i="8"/>
  <c r="AB316" i="8"/>
  <c r="AA316" i="8"/>
  <c r="Z316" i="8"/>
  <c r="Y316" i="8"/>
  <c r="X316" i="8"/>
  <c r="W316" i="8"/>
  <c r="V316" i="8"/>
  <c r="U316" i="8"/>
  <c r="T316" i="8"/>
  <c r="S316" i="8"/>
  <c r="R316" i="8"/>
  <c r="Q316" i="8"/>
  <c r="P316" i="8"/>
  <c r="O316" i="8"/>
  <c r="N316" i="8"/>
  <c r="M316" i="8"/>
  <c r="L316" i="8"/>
  <c r="BV315" i="8"/>
  <c r="BU315" i="8"/>
  <c r="BO315" i="8"/>
  <c r="BN315" i="8"/>
  <c r="BM315" i="8"/>
  <c r="BL315" i="8"/>
  <c r="BK315" i="8"/>
  <c r="BJ315" i="8"/>
  <c r="BI315" i="8"/>
  <c r="BH315" i="8"/>
  <c r="BG315" i="8"/>
  <c r="BF315" i="8"/>
  <c r="BE315" i="8"/>
  <c r="BD315" i="8"/>
  <c r="BC315" i="8"/>
  <c r="BB315" i="8"/>
  <c r="BA315" i="8"/>
  <c r="AZ315" i="8"/>
  <c r="AY315" i="8"/>
  <c r="AX315" i="8"/>
  <c r="AW315" i="8"/>
  <c r="AV315" i="8"/>
  <c r="AU315" i="8"/>
  <c r="AT315" i="8"/>
  <c r="AS315" i="8"/>
  <c r="AR315" i="8"/>
  <c r="AQ315" i="8"/>
  <c r="AP315" i="8"/>
  <c r="AO315" i="8"/>
  <c r="AN315" i="8"/>
  <c r="AM315" i="8"/>
  <c r="AL315" i="8"/>
  <c r="AK315" i="8"/>
  <c r="AJ315" i="8"/>
  <c r="AI315" i="8"/>
  <c r="AH315" i="8"/>
  <c r="AG315" i="8"/>
  <c r="AF315" i="8"/>
  <c r="AE315" i="8"/>
  <c r="AD315" i="8"/>
  <c r="AC315" i="8"/>
  <c r="AB315" i="8"/>
  <c r="AA315" i="8"/>
  <c r="Z315" i="8"/>
  <c r="Y315" i="8"/>
  <c r="X315" i="8"/>
  <c r="W315" i="8"/>
  <c r="V315" i="8"/>
  <c r="U315" i="8"/>
  <c r="T315" i="8"/>
  <c r="S315" i="8"/>
  <c r="R315" i="8"/>
  <c r="Q315" i="8"/>
  <c r="P315" i="8"/>
  <c r="O315" i="8"/>
  <c r="N315" i="8"/>
  <c r="M315" i="8"/>
  <c r="L315" i="8"/>
  <c r="BV314" i="8"/>
  <c r="BU314" i="8"/>
  <c r="BO314" i="8"/>
  <c r="BN314" i="8"/>
  <c r="BM314" i="8"/>
  <c r="BL314" i="8"/>
  <c r="BK314" i="8"/>
  <c r="BJ314" i="8"/>
  <c r="BI314" i="8"/>
  <c r="BH314" i="8"/>
  <c r="BG314" i="8"/>
  <c r="BF314" i="8"/>
  <c r="BE314" i="8"/>
  <c r="BD314" i="8"/>
  <c r="BC314" i="8"/>
  <c r="BB314" i="8"/>
  <c r="BA314" i="8"/>
  <c r="AZ314" i="8"/>
  <c r="AY314" i="8"/>
  <c r="AX314" i="8"/>
  <c r="AW314" i="8"/>
  <c r="AV314" i="8"/>
  <c r="AU314" i="8"/>
  <c r="AT314" i="8"/>
  <c r="AS314" i="8"/>
  <c r="AR314" i="8"/>
  <c r="AQ314" i="8"/>
  <c r="AP314" i="8"/>
  <c r="AO314" i="8"/>
  <c r="AN314" i="8"/>
  <c r="AM314" i="8"/>
  <c r="AL314" i="8"/>
  <c r="AK314" i="8"/>
  <c r="AJ314" i="8"/>
  <c r="AI314" i="8"/>
  <c r="AH314" i="8"/>
  <c r="AG314" i="8"/>
  <c r="AF314" i="8"/>
  <c r="AE314" i="8"/>
  <c r="AD314" i="8"/>
  <c r="AC314" i="8"/>
  <c r="AB314" i="8"/>
  <c r="AA314" i="8"/>
  <c r="Z314" i="8"/>
  <c r="Y314" i="8"/>
  <c r="X314" i="8"/>
  <c r="W314" i="8"/>
  <c r="V314" i="8"/>
  <c r="U314" i="8"/>
  <c r="T314" i="8"/>
  <c r="S314" i="8"/>
  <c r="R314" i="8"/>
  <c r="Q314" i="8"/>
  <c r="P314" i="8"/>
  <c r="O314" i="8"/>
  <c r="N314" i="8"/>
  <c r="M314" i="8"/>
  <c r="L314" i="8"/>
  <c r="BV313" i="8"/>
  <c r="BU313" i="8"/>
  <c r="BN313" i="8"/>
  <c r="BM313" i="8"/>
  <c r="BL313" i="8"/>
  <c r="BK313" i="8"/>
  <c r="BI313" i="8"/>
  <c r="BH313" i="8"/>
  <c r="BG313" i="8"/>
  <c r="BF313" i="8"/>
  <c r="BD313" i="8"/>
  <c r="BC313" i="8"/>
  <c r="BB313" i="8"/>
  <c r="BA313" i="8"/>
  <c r="AY313" i="8"/>
  <c r="AX313" i="8"/>
  <c r="AW313" i="8"/>
  <c r="AV313" i="8"/>
  <c r="AT313" i="8"/>
  <c r="AS313" i="8"/>
  <c r="AR313" i="8"/>
  <c r="AQ313" i="8"/>
  <c r="AO313" i="8"/>
  <c r="AN313" i="8"/>
  <c r="AM313" i="8"/>
  <c r="AL313" i="8"/>
  <c r="AJ313" i="8"/>
  <c r="AI313" i="8"/>
  <c r="AH313" i="8"/>
  <c r="AG313" i="8"/>
  <c r="AE313" i="8"/>
  <c r="AD313" i="8"/>
  <c r="AC313" i="8"/>
  <c r="AB313" i="8"/>
  <c r="Z313" i="8"/>
  <c r="Y313" i="8"/>
  <c r="X313" i="8"/>
  <c r="W313" i="8"/>
  <c r="U313" i="8"/>
  <c r="T313" i="8"/>
  <c r="S313" i="8"/>
  <c r="R313" i="8"/>
  <c r="P313" i="8"/>
  <c r="O313" i="8"/>
  <c r="N313" i="8"/>
  <c r="M313" i="8"/>
  <c r="BV312" i="8"/>
  <c r="BU312" i="8"/>
  <c r="BO312" i="8"/>
  <c r="BN312" i="8"/>
  <c r="BM312" i="8"/>
  <c r="BL312" i="8"/>
  <c r="BK312" i="8"/>
  <c r="BJ312" i="8"/>
  <c r="BI312" i="8"/>
  <c r="BH312" i="8"/>
  <c r="BG312" i="8"/>
  <c r="BF312" i="8"/>
  <c r="BE312" i="8"/>
  <c r="BD312" i="8"/>
  <c r="BC312" i="8"/>
  <c r="BB312" i="8"/>
  <c r="BA312" i="8"/>
  <c r="AZ312" i="8"/>
  <c r="AY312" i="8"/>
  <c r="AX312" i="8"/>
  <c r="AW312" i="8"/>
  <c r="AV312" i="8"/>
  <c r="AU312" i="8"/>
  <c r="AT312" i="8"/>
  <c r="AS312" i="8"/>
  <c r="AR312" i="8"/>
  <c r="AQ312" i="8"/>
  <c r="AP312" i="8"/>
  <c r="AO312" i="8"/>
  <c r="AN312" i="8"/>
  <c r="AM312" i="8"/>
  <c r="AL312" i="8"/>
  <c r="AK312" i="8"/>
  <c r="AJ312" i="8"/>
  <c r="AI312" i="8"/>
  <c r="AH312" i="8"/>
  <c r="AG312" i="8"/>
  <c r="AF312" i="8"/>
  <c r="AE312" i="8"/>
  <c r="AD312" i="8"/>
  <c r="AC312" i="8"/>
  <c r="AB312" i="8"/>
  <c r="AA312" i="8"/>
  <c r="Z312" i="8"/>
  <c r="Y312" i="8"/>
  <c r="X312" i="8"/>
  <c r="W312" i="8"/>
  <c r="V312" i="8"/>
  <c r="U312" i="8"/>
  <c r="T312" i="8"/>
  <c r="S312" i="8"/>
  <c r="R312" i="8"/>
  <c r="Q312" i="8"/>
  <c r="P312" i="8"/>
  <c r="O312" i="8"/>
  <c r="N312" i="8"/>
  <c r="M312" i="8"/>
  <c r="L312" i="8"/>
  <c r="BV311" i="8"/>
  <c r="BU311" i="8"/>
  <c r="BO311" i="8"/>
  <c r="BN311" i="8"/>
  <c r="BM311" i="8"/>
  <c r="BL311" i="8"/>
  <c r="BK311" i="8"/>
  <c r="BJ311" i="8"/>
  <c r="BI311" i="8"/>
  <c r="BH311" i="8"/>
  <c r="BG311" i="8"/>
  <c r="BF311" i="8"/>
  <c r="BE311" i="8"/>
  <c r="BD311" i="8"/>
  <c r="BC311" i="8"/>
  <c r="BB311" i="8"/>
  <c r="BA311" i="8"/>
  <c r="AZ311" i="8"/>
  <c r="AY311" i="8"/>
  <c r="AX311" i="8"/>
  <c r="AW311" i="8"/>
  <c r="AV311" i="8"/>
  <c r="AU311" i="8"/>
  <c r="AT311" i="8"/>
  <c r="AS311" i="8"/>
  <c r="AR311" i="8"/>
  <c r="AQ311" i="8"/>
  <c r="AP311" i="8"/>
  <c r="AO311" i="8"/>
  <c r="AN311" i="8"/>
  <c r="AM311" i="8"/>
  <c r="AL311" i="8"/>
  <c r="AK311" i="8"/>
  <c r="AJ311" i="8"/>
  <c r="AI311" i="8"/>
  <c r="AH311" i="8"/>
  <c r="AG311" i="8"/>
  <c r="AF311" i="8"/>
  <c r="AE311" i="8"/>
  <c r="AD311" i="8"/>
  <c r="AC311" i="8"/>
  <c r="AB311" i="8"/>
  <c r="AA311" i="8"/>
  <c r="Z311" i="8"/>
  <c r="Y311" i="8"/>
  <c r="X311" i="8"/>
  <c r="W311" i="8"/>
  <c r="V311" i="8"/>
  <c r="U311" i="8"/>
  <c r="T311" i="8"/>
  <c r="S311" i="8"/>
  <c r="R311" i="8"/>
  <c r="Q311" i="8"/>
  <c r="P311" i="8"/>
  <c r="O311" i="8"/>
  <c r="N311" i="8"/>
  <c r="M311" i="8"/>
  <c r="L311" i="8"/>
  <c r="BV310" i="8"/>
  <c r="BU310" i="8"/>
  <c r="BO310" i="8"/>
  <c r="BN310" i="8"/>
  <c r="BM310" i="8"/>
  <c r="BL310" i="8"/>
  <c r="BK310" i="8"/>
  <c r="BJ310" i="8"/>
  <c r="BI310" i="8"/>
  <c r="BH310" i="8"/>
  <c r="BG310" i="8"/>
  <c r="BF310" i="8"/>
  <c r="BE310" i="8"/>
  <c r="BD310" i="8"/>
  <c r="BC310" i="8"/>
  <c r="BB310" i="8"/>
  <c r="BA310" i="8"/>
  <c r="AZ310" i="8"/>
  <c r="AY310" i="8"/>
  <c r="AX310" i="8"/>
  <c r="AW310" i="8"/>
  <c r="AV310" i="8"/>
  <c r="AU310" i="8"/>
  <c r="AT310" i="8"/>
  <c r="AS310" i="8"/>
  <c r="AR310" i="8"/>
  <c r="AQ310" i="8"/>
  <c r="AP310" i="8"/>
  <c r="AO310" i="8"/>
  <c r="AN310" i="8"/>
  <c r="AM310" i="8"/>
  <c r="AL310" i="8"/>
  <c r="AK310" i="8"/>
  <c r="AJ310" i="8"/>
  <c r="AI310" i="8"/>
  <c r="AH310" i="8"/>
  <c r="AG310" i="8"/>
  <c r="AF310" i="8"/>
  <c r="AE310" i="8"/>
  <c r="AD310" i="8"/>
  <c r="AC310" i="8"/>
  <c r="AB310" i="8"/>
  <c r="AA310" i="8"/>
  <c r="Z310" i="8"/>
  <c r="Y310" i="8"/>
  <c r="X310" i="8"/>
  <c r="W310" i="8"/>
  <c r="V310" i="8"/>
  <c r="U310" i="8"/>
  <c r="T310" i="8"/>
  <c r="S310" i="8"/>
  <c r="R310" i="8"/>
  <c r="Q310" i="8"/>
  <c r="P310" i="8"/>
  <c r="O310" i="8"/>
  <c r="N310" i="8"/>
  <c r="M310" i="8"/>
  <c r="L310" i="8"/>
  <c r="BV309" i="8"/>
  <c r="BU309" i="8"/>
  <c r="BN309" i="8"/>
  <c r="BM309" i="8"/>
  <c r="BL309" i="8"/>
  <c r="BK309" i="8"/>
  <c r="BI309" i="8"/>
  <c r="BH309" i="8"/>
  <c r="BG309" i="8"/>
  <c r="BF309" i="8"/>
  <c r="BD309" i="8"/>
  <c r="BC309" i="8"/>
  <c r="BB309" i="8"/>
  <c r="BA309" i="8"/>
  <c r="AY309" i="8"/>
  <c r="AX309" i="8"/>
  <c r="AW309" i="8"/>
  <c r="AV309" i="8"/>
  <c r="AT309" i="8"/>
  <c r="AS309" i="8"/>
  <c r="AR309" i="8"/>
  <c r="AQ309" i="8"/>
  <c r="AO309" i="8"/>
  <c r="AN309" i="8"/>
  <c r="AM309" i="8"/>
  <c r="AL309" i="8"/>
  <c r="AJ309" i="8"/>
  <c r="AI309" i="8"/>
  <c r="AH309" i="8"/>
  <c r="AG309" i="8"/>
  <c r="AE309" i="8"/>
  <c r="AD309" i="8"/>
  <c r="AC309" i="8"/>
  <c r="AB309" i="8"/>
  <c r="Z309" i="8"/>
  <c r="Y309" i="8"/>
  <c r="X309" i="8"/>
  <c r="W309" i="8"/>
  <c r="U309" i="8"/>
  <c r="T309" i="8"/>
  <c r="S309" i="8"/>
  <c r="R309" i="8"/>
  <c r="P309" i="8"/>
  <c r="O309" i="8"/>
  <c r="N309" i="8"/>
  <c r="M309" i="8"/>
  <c r="BV308" i="8"/>
  <c r="BU308" i="8"/>
  <c r="BO308" i="8"/>
  <c r="BN308" i="8"/>
  <c r="BM308" i="8"/>
  <c r="BL308" i="8"/>
  <c r="BK308" i="8"/>
  <c r="BJ308" i="8"/>
  <c r="BI308" i="8"/>
  <c r="BH308" i="8"/>
  <c r="BG308" i="8"/>
  <c r="BF308" i="8"/>
  <c r="BE308" i="8"/>
  <c r="BD308" i="8"/>
  <c r="BC308" i="8"/>
  <c r="BB308" i="8"/>
  <c r="BA308" i="8"/>
  <c r="AZ308" i="8"/>
  <c r="AY308" i="8"/>
  <c r="AX308" i="8"/>
  <c r="AW308" i="8"/>
  <c r="AV308" i="8"/>
  <c r="AU308" i="8"/>
  <c r="AT308" i="8"/>
  <c r="AS308" i="8"/>
  <c r="AR308" i="8"/>
  <c r="AQ308" i="8"/>
  <c r="AP308" i="8"/>
  <c r="AO308" i="8"/>
  <c r="AN308" i="8"/>
  <c r="AM308" i="8"/>
  <c r="AL308" i="8"/>
  <c r="AK308" i="8"/>
  <c r="AJ308" i="8"/>
  <c r="AI308" i="8"/>
  <c r="AH308" i="8"/>
  <c r="AG308" i="8"/>
  <c r="AF308" i="8"/>
  <c r="AE308" i="8"/>
  <c r="AD308" i="8"/>
  <c r="AC308" i="8"/>
  <c r="AB308" i="8"/>
  <c r="AA308" i="8"/>
  <c r="Z308" i="8"/>
  <c r="Y308" i="8"/>
  <c r="X308" i="8"/>
  <c r="W308" i="8"/>
  <c r="V308" i="8"/>
  <c r="U308" i="8"/>
  <c r="T308" i="8"/>
  <c r="S308" i="8"/>
  <c r="R308" i="8"/>
  <c r="Q308" i="8"/>
  <c r="P308" i="8"/>
  <c r="O308" i="8"/>
  <c r="N308" i="8"/>
  <c r="M308" i="8"/>
  <c r="L308" i="8"/>
  <c r="BV307" i="8"/>
  <c r="BU307" i="8"/>
  <c r="BO307" i="8"/>
  <c r="BN307" i="8"/>
  <c r="BM307" i="8"/>
  <c r="BL307" i="8"/>
  <c r="BK307" i="8"/>
  <c r="BJ307" i="8"/>
  <c r="BI307" i="8"/>
  <c r="BH307" i="8"/>
  <c r="BG307" i="8"/>
  <c r="BF307" i="8"/>
  <c r="BE307" i="8"/>
  <c r="BD307" i="8"/>
  <c r="BC307" i="8"/>
  <c r="BB307" i="8"/>
  <c r="BA307" i="8"/>
  <c r="AZ307" i="8"/>
  <c r="AY307" i="8"/>
  <c r="AX307" i="8"/>
  <c r="AW307" i="8"/>
  <c r="AV307" i="8"/>
  <c r="AU307" i="8"/>
  <c r="AT307" i="8"/>
  <c r="AS307" i="8"/>
  <c r="AR307" i="8"/>
  <c r="AQ307" i="8"/>
  <c r="AP307" i="8"/>
  <c r="AO307" i="8"/>
  <c r="AN307" i="8"/>
  <c r="AM307" i="8"/>
  <c r="AL307" i="8"/>
  <c r="AK307" i="8"/>
  <c r="AJ307" i="8"/>
  <c r="AI307" i="8"/>
  <c r="AH307" i="8"/>
  <c r="AG307" i="8"/>
  <c r="AF307" i="8"/>
  <c r="AE307" i="8"/>
  <c r="AD307" i="8"/>
  <c r="AC307" i="8"/>
  <c r="AB307" i="8"/>
  <c r="AA307" i="8"/>
  <c r="Z307" i="8"/>
  <c r="Y307" i="8"/>
  <c r="X307" i="8"/>
  <c r="W307" i="8"/>
  <c r="V307" i="8"/>
  <c r="U307" i="8"/>
  <c r="T307" i="8"/>
  <c r="S307" i="8"/>
  <c r="R307" i="8"/>
  <c r="Q307" i="8"/>
  <c r="P307" i="8"/>
  <c r="O307" i="8"/>
  <c r="N307" i="8"/>
  <c r="M307" i="8"/>
  <c r="L307" i="8"/>
  <c r="BV306" i="8"/>
  <c r="BU306" i="8"/>
  <c r="BO306" i="8"/>
  <c r="BN306" i="8"/>
  <c r="BM306" i="8"/>
  <c r="BL306" i="8"/>
  <c r="BK306" i="8"/>
  <c r="BJ306" i="8"/>
  <c r="BI306" i="8"/>
  <c r="BH306" i="8"/>
  <c r="BG306" i="8"/>
  <c r="BF306" i="8"/>
  <c r="BE306" i="8"/>
  <c r="BD306" i="8"/>
  <c r="BC306" i="8"/>
  <c r="BB306" i="8"/>
  <c r="BA306" i="8"/>
  <c r="AZ306" i="8"/>
  <c r="AY306" i="8"/>
  <c r="AX306" i="8"/>
  <c r="AW306" i="8"/>
  <c r="AV306" i="8"/>
  <c r="AU306" i="8"/>
  <c r="AT306" i="8"/>
  <c r="AS306" i="8"/>
  <c r="AR306" i="8"/>
  <c r="AQ306" i="8"/>
  <c r="AP306" i="8"/>
  <c r="AO306" i="8"/>
  <c r="AN306" i="8"/>
  <c r="AM306" i="8"/>
  <c r="AL306" i="8"/>
  <c r="AK306" i="8"/>
  <c r="AJ306" i="8"/>
  <c r="AI306" i="8"/>
  <c r="AH306" i="8"/>
  <c r="AG306" i="8"/>
  <c r="AF306" i="8"/>
  <c r="AE306" i="8"/>
  <c r="AD306" i="8"/>
  <c r="AC306" i="8"/>
  <c r="AB306" i="8"/>
  <c r="AA306" i="8"/>
  <c r="Z306" i="8"/>
  <c r="Y306" i="8"/>
  <c r="X306" i="8"/>
  <c r="W306" i="8"/>
  <c r="V306" i="8"/>
  <c r="U306" i="8"/>
  <c r="T306" i="8"/>
  <c r="S306" i="8"/>
  <c r="R306" i="8"/>
  <c r="Q306" i="8"/>
  <c r="P306" i="8"/>
  <c r="O306" i="8"/>
  <c r="N306" i="8"/>
  <c r="M306" i="8"/>
  <c r="L306" i="8"/>
  <c r="BV305" i="8"/>
  <c r="BU305" i="8"/>
  <c r="BN305" i="8"/>
  <c r="BM305" i="8"/>
  <c r="BL305" i="8"/>
  <c r="BK305" i="8"/>
  <c r="BI305" i="8"/>
  <c r="BH305" i="8"/>
  <c r="BG305" i="8"/>
  <c r="BF305" i="8"/>
  <c r="BD305" i="8"/>
  <c r="BC305" i="8"/>
  <c r="BB305" i="8"/>
  <c r="BA305" i="8"/>
  <c r="AY305" i="8"/>
  <c r="AX305" i="8"/>
  <c r="AW305" i="8"/>
  <c r="AV305" i="8"/>
  <c r="AT305" i="8"/>
  <c r="AS305" i="8"/>
  <c r="AR305" i="8"/>
  <c r="AQ305" i="8"/>
  <c r="AO305" i="8"/>
  <c r="AN305" i="8"/>
  <c r="AM305" i="8"/>
  <c r="AL305" i="8"/>
  <c r="AJ305" i="8"/>
  <c r="AI305" i="8"/>
  <c r="AH305" i="8"/>
  <c r="AG305" i="8"/>
  <c r="AE305" i="8"/>
  <c r="AD305" i="8"/>
  <c r="AC305" i="8"/>
  <c r="AB305" i="8"/>
  <c r="Z305" i="8"/>
  <c r="Y305" i="8"/>
  <c r="X305" i="8"/>
  <c r="W305" i="8"/>
  <c r="U305" i="8"/>
  <c r="T305" i="8"/>
  <c r="S305" i="8"/>
  <c r="R305" i="8"/>
  <c r="P305" i="8"/>
  <c r="O305" i="8"/>
  <c r="N305" i="8"/>
  <c r="M305" i="8"/>
  <c r="BV304" i="8"/>
  <c r="BU304" i="8"/>
  <c r="BO304" i="8"/>
  <c r="BN304" i="8"/>
  <c r="BM304" i="8"/>
  <c r="BL304" i="8"/>
  <c r="BK304" i="8"/>
  <c r="BJ304" i="8"/>
  <c r="BI304" i="8"/>
  <c r="BH304" i="8"/>
  <c r="BG304" i="8"/>
  <c r="BF304" i="8"/>
  <c r="BE304" i="8"/>
  <c r="BD304" i="8"/>
  <c r="BC304" i="8"/>
  <c r="BB304" i="8"/>
  <c r="BA304" i="8"/>
  <c r="AZ304" i="8"/>
  <c r="AY304" i="8"/>
  <c r="AX304" i="8"/>
  <c r="AW304" i="8"/>
  <c r="AV304" i="8"/>
  <c r="AU304" i="8"/>
  <c r="AT304" i="8"/>
  <c r="AS304" i="8"/>
  <c r="AR304" i="8"/>
  <c r="AQ304" i="8"/>
  <c r="AP304" i="8"/>
  <c r="AO304" i="8"/>
  <c r="AN304" i="8"/>
  <c r="AM304" i="8"/>
  <c r="AL304" i="8"/>
  <c r="AK304" i="8"/>
  <c r="AJ304" i="8"/>
  <c r="AI304" i="8"/>
  <c r="AH304" i="8"/>
  <c r="AG304" i="8"/>
  <c r="AF304" i="8"/>
  <c r="AE304" i="8"/>
  <c r="AD304" i="8"/>
  <c r="AC304" i="8"/>
  <c r="AB304" i="8"/>
  <c r="AA304" i="8"/>
  <c r="Z304" i="8"/>
  <c r="Y304" i="8"/>
  <c r="X304" i="8"/>
  <c r="W304" i="8"/>
  <c r="V304" i="8"/>
  <c r="U304" i="8"/>
  <c r="T304" i="8"/>
  <c r="S304" i="8"/>
  <c r="R304" i="8"/>
  <c r="Q304" i="8"/>
  <c r="P304" i="8"/>
  <c r="O304" i="8"/>
  <c r="N304" i="8"/>
  <c r="M304" i="8"/>
  <c r="L304" i="8"/>
  <c r="BV303" i="8"/>
  <c r="BU303" i="8"/>
  <c r="BO303" i="8"/>
  <c r="BN303" i="8"/>
  <c r="BM303" i="8"/>
  <c r="BL303" i="8"/>
  <c r="BK303" i="8"/>
  <c r="BJ303" i="8"/>
  <c r="BI303" i="8"/>
  <c r="BH303" i="8"/>
  <c r="BG303" i="8"/>
  <c r="BF303" i="8"/>
  <c r="BE303" i="8"/>
  <c r="BD303" i="8"/>
  <c r="BC303" i="8"/>
  <c r="BB303" i="8"/>
  <c r="BA303" i="8"/>
  <c r="AZ303" i="8"/>
  <c r="AY303" i="8"/>
  <c r="AX303" i="8"/>
  <c r="AW303" i="8"/>
  <c r="AV303" i="8"/>
  <c r="AU303" i="8"/>
  <c r="AT303" i="8"/>
  <c r="AS303" i="8"/>
  <c r="AR303" i="8"/>
  <c r="AQ303" i="8"/>
  <c r="AP303" i="8"/>
  <c r="AO303" i="8"/>
  <c r="AN303" i="8"/>
  <c r="AM303" i="8"/>
  <c r="AL303" i="8"/>
  <c r="AK303" i="8"/>
  <c r="AJ303" i="8"/>
  <c r="AI303" i="8"/>
  <c r="AH303" i="8"/>
  <c r="AG303" i="8"/>
  <c r="AF303" i="8"/>
  <c r="AE303" i="8"/>
  <c r="AD303" i="8"/>
  <c r="AC303" i="8"/>
  <c r="AB303" i="8"/>
  <c r="AA303" i="8"/>
  <c r="Z303" i="8"/>
  <c r="Y303" i="8"/>
  <c r="X303" i="8"/>
  <c r="W303" i="8"/>
  <c r="V303" i="8"/>
  <c r="U303" i="8"/>
  <c r="T303" i="8"/>
  <c r="S303" i="8"/>
  <c r="R303" i="8"/>
  <c r="Q303" i="8"/>
  <c r="P303" i="8"/>
  <c r="O303" i="8"/>
  <c r="N303" i="8"/>
  <c r="M303" i="8"/>
  <c r="L303" i="8"/>
  <c r="BV302" i="8"/>
  <c r="BU302" i="8"/>
  <c r="BO302" i="8"/>
  <c r="BN302" i="8"/>
  <c r="BM302" i="8"/>
  <c r="BL302" i="8"/>
  <c r="BK302" i="8"/>
  <c r="BJ302" i="8"/>
  <c r="BI302" i="8"/>
  <c r="BH302" i="8"/>
  <c r="BG302" i="8"/>
  <c r="BF302" i="8"/>
  <c r="BE302" i="8"/>
  <c r="BD302" i="8"/>
  <c r="BC302" i="8"/>
  <c r="BB302" i="8"/>
  <c r="BA302" i="8"/>
  <c r="AZ302" i="8"/>
  <c r="AY302" i="8"/>
  <c r="AX302" i="8"/>
  <c r="AW302" i="8"/>
  <c r="AV302" i="8"/>
  <c r="AU302" i="8"/>
  <c r="AT302" i="8"/>
  <c r="AS302" i="8"/>
  <c r="AR302" i="8"/>
  <c r="AQ302" i="8"/>
  <c r="AP302" i="8"/>
  <c r="AO302" i="8"/>
  <c r="AN302" i="8"/>
  <c r="AM302" i="8"/>
  <c r="AL302" i="8"/>
  <c r="AK302" i="8"/>
  <c r="AJ302" i="8"/>
  <c r="AI302" i="8"/>
  <c r="AH302" i="8"/>
  <c r="AG302" i="8"/>
  <c r="AF302" i="8"/>
  <c r="AE302" i="8"/>
  <c r="AD302" i="8"/>
  <c r="AC302" i="8"/>
  <c r="AB302" i="8"/>
  <c r="AA302" i="8"/>
  <c r="Z302" i="8"/>
  <c r="Y302" i="8"/>
  <c r="X302" i="8"/>
  <c r="W302" i="8"/>
  <c r="V302" i="8"/>
  <c r="U302" i="8"/>
  <c r="T302" i="8"/>
  <c r="S302" i="8"/>
  <c r="R302" i="8"/>
  <c r="Q302" i="8"/>
  <c r="P302" i="8"/>
  <c r="O302" i="8"/>
  <c r="N302" i="8"/>
  <c r="M302" i="8"/>
  <c r="L302" i="8"/>
  <c r="BV301" i="8"/>
  <c r="BU301" i="8"/>
  <c r="BN301" i="8"/>
  <c r="BM301" i="8"/>
  <c r="BL301" i="8"/>
  <c r="BK301" i="8"/>
  <c r="BI301" i="8"/>
  <c r="BH301" i="8"/>
  <c r="BG301" i="8"/>
  <c r="BF301" i="8"/>
  <c r="BD301" i="8"/>
  <c r="BC301" i="8"/>
  <c r="BB301" i="8"/>
  <c r="BA301" i="8"/>
  <c r="AY301" i="8"/>
  <c r="AX301" i="8"/>
  <c r="AW301" i="8"/>
  <c r="AV301" i="8"/>
  <c r="AT301" i="8"/>
  <c r="AS301" i="8"/>
  <c r="AR301" i="8"/>
  <c r="AQ301" i="8"/>
  <c r="AO301" i="8"/>
  <c r="AN301" i="8"/>
  <c r="AM301" i="8"/>
  <c r="AL301" i="8"/>
  <c r="AJ301" i="8"/>
  <c r="AI301" i="8"/>
  <c r="AH301" i="8"/>
  <c r="AG301" i="8"/>
  <c r="AE301" i="8"/>
  <c r="AD301" i="8"/>
  <c r="AC301" i="8"/>
  <c r="AB301" i="8"/>
  <c r="Z301" i="8"/>
  <c r="Y301" i="8"/>
  <c r="X301" i="8"/>
  <c r="W301" i="8"/>
  <c r="U301" i="8"/>
  <c r="T301" i="8"/>
  <c r="S301" i="8"/>
  <c r="R301" i="8"/>
  <c r="P301" i="8"/>
  <c r="O301" i="8"/>
  <c r="N301" i="8"/>
  <c r="M301" i="8"/>
  <c r="BV300" i="8"/>
  <c r="BU300" i="8"/>
  <c r="BO300" i="8"/>
  <c r="BN300" i="8"/>
  <c r="BM300" i="8"/>
  <c r="BL300" i="8"/>
  <c r="BK300" i="8"/>
  <c r="BJ300" i="8"/>
  <c r="BI300" i="8"/>
  <c r="BH300" i="8"/>
  <c r="BG300" i="8"/>
  <c r="BF300" i="8"/>
  <c r="BE300" i="8"/>
  <c r="BD300" i="8"/>
  <c r="BC300" i="8"/>
  <c r="BB300" i="8"/>
  <c r="BA300" i="8"/>
  <c r="AZ300" i="8"/>
  <c r="AY300" i="8"/>
  <c r="AX300" i="8"/>
  <c r="AW300" i="8"/>
  <c r="AV300" i="8"/>
  <c r="AU300" i="8"/>
  <c r="AT300" i="8"/>
  <c r="AS300" i="8"/>
  <c r="AR300" i="8"/>
  <c r="AQ300" i="8"/>
  <c r="AP300" i="8"/>
  <c r="AO300" i="8"/>
  <c r="AN300" i="8"/>
  <c r="AM300" i="8"/>
  <c r="AL300" i="8"/>
  <c r="AK300" i="8"/>
  <c r="AJ300" i="8"/>
  <c r="AI300" i="8"/>
  <c r="AH300" i="8"/>
  <c r="AG300" i="8"/>
  <c r="AF300" i="8"/>
  <c r="AE300" i="8"/>
  <c r="AD300" i="8"/>
  <c r="AC300" i="8"/>
  <c r="AB300" i="8"/>
  <c r="AA300" i="8"/>
  <c r="Z300" i="8"/>
  <c r="Y300" i="8"/>
  <c r="X300" i="8"/>
  <c r="W300" i="8"/>
  <c r="V300" i="8"/>
  <c r="U300" i="8"/>
  <c r="T300" i="8"/>
  <c r="S300" i="8"/>
  <c r="R300" i="8"/>
  <c r="Q300" i="8"/>
  <c r="P300" i="8"/>
  <c r="O300" i="8"/>
  <c r="N300" i="8"/>
  <c r="M300" i="8"/>
  <c r="L300" i="8"/>
  <c r="BV299" i="8"/>
  <c r="BU299" i="8"/>
  <c r="BO299" i="8"/>
  <c r="BN299" i="8"/>
  <c r="BM299" i="8"/>
  <c r="BL299" i="8"/>
  <c r="BK299" i="8"/>
  <c r="BJ299" i="8"/>
  <c r="BI299" i="8"/>
  <c r="BH299" i="8"/>
  <c r="BG299" i="8"/>
  <c r="BF299" i="8"/>
  <c r="BE299" i="8"/>
  <c r="BD299" i="8"/>
  <c r="BC299" i="8"/>
  <c r="BB299" i="8"/>
  <c r="BA299" i="8"/>
  <c r="AZ299" i="8"/>
  <c r="AY299" i="8"/>
  <c r="AX299" i="8"/>
  <c r="AW299" i="8"/>
  <c r="AV299" i="8"/>
  <c r="AU299" i="8"/>
  <c r="AT299" i="8"/>
  <c r="AS299" i="8"/>
  <c r="AR299" i="8"/>
  <c r="AQ299" i="8"/>
  <c r="AP299" i="8"/>
  <c r="AO299" i="8"/>
  <c r="AN299" i="8"/>
  <c r="AM299" i="8"/>
  <c r="AL299" i="8"/>
  <c r="AK299" i="8"/>
  <c r="AJ299" i="8"/>
  <c r="AI299" i="8"/>
  <c r="AH299" i="8"/>
  <c r="AG299" i="8"/>
  <c r="AF299" i="8"/>
  <c r="AE299" i="8"/>
  <c r="AD299" i="8"/>
  <c r="AC299" i="8"/>
  <c r="AB299" i="8"/>
  <c r="AA299" i="8"/>
  <c r="Z299" i="8"/>
  <c r="Y299" i="8"/>
  <c r="X299" i="8"/>
  <c r="W299" i="8"/>
  <c r="V299" i="8"/>
  <c r="U299" i="8"/>
  <c r="T299" i="8"/>
  <c r="S299" i="8"/>
  <c r="R299" i="8"/>
  <c r="Q299" i="8"/>
  <c r="P299" i="8"/>
  <c r="O299" i="8"/>
  <c r="N299" i="8"/>
  <c r="M299" i="8"/>
  <c r="L299" i="8"/>
  <c r="BV298" i="8"/>
  <c r="BU298" i="8"/>
  <c r="BO298" i="8"/>
  <c r="BN298" i="8"/>
  <c r="BM298" i="8"/>
  <c r="BL298" i="8"/>
  <c r="BK298" i="8"/>
  <c r="BJ298" i="8"/>
  <c r="BI298" i="8"/>
  <c r="BH298" i="8"/>
  <c r="BG298" i="8"/>
  <c r="BF298" i="8"/>
  <c r="BE298" i="8"/>
  <c r="BD298" i="8"/>
  <c r="BC298" i="8"/>
  <c r="BB298" i="8"/>
  <c r="BA298" i="8"/>
  <c r="AZ298" i="8"/>
  <c r="AY298" i="8"/>
  <c r="AX298" i="8"/>
  <c r="AW298" i="8"/>
  <c r="AV298" i="8"/>
  <c r="AU298" i="8"/>
  <c r="AT298" i="8"/>
  <c r="AS298" i="8"/>
  <c r="AR298" i="8"/>
  <c r="AQ298" i="8"/>
  <c r="AP298" i="8"/>
  <c r="AO298" i="8"/>
  <c r="AN298" i="8"/>
  <c r="AM298" i="8"/>
  <c r="AL298" i="8"/>
  <c r="AK298" i="8"/>
  <c r="AJ298" i="8"/>
  <c r="AI298" i="8"/>
  <c r="AH298" i="8"/>
  <c r="AG298" i="8"/>
  <c r="AF298" i="8"/>
  <c r="AE298" i="8"/>
  <c r="AD298" i="8"/>
  <c r="AC298" i="8"/>
  <c r="AB298" i="8"/>
  <c r="AA298" i="8"/>
  <c r="Z298" i="8"/>
  <c r="Y298" i="8"/>
  <c r="X298" i="8"/>
  <c r="W298" i="8"/>
  <c r="V298" i="8"/>
  <c r="U298" i="8"/>
  <c r="T298" i="8"/>
  <c r="S298" i="8"/>
  <c r="R298" i="8"/>
  <c r="Q298" i="8"/>
  <c r="P298" i="8"/>
  <c r="O298" i="8"/>
  <c r="N298" i="8"/>
  <c r="M298" i="8"/>
  <c r="L298" i="8"/>
  <c r="BV297" i="8"/>
  <c r="BU297" i="8"/>
  <c r="BN297" i="8"/>
  <c r="BM297" i="8"/>
  <c r="BL297" i="8"/>
  <c r="BK297" i="8"/>
  <c r="BI297" i="8"/>
  <c r="BH297" i="8"/>
  <c r="BG297" i="8"/>
  <c r="BF297" i="8"/>
  <c r="BD297" i="8"/>
  <c r="BC297" i="8"/>
  <c r="BB297" i="8"/>
  <c r="BA297" i="8"/>
  <c r="AY297" i="8"/>
  <c r="AX297" i="8"/>
  <c r="AW297" i="8"/>
  <c r="AV297" i="8"/>
  <c r="AT297" i="8"/>
  <c r="AS297" i="8"/>
  <c r="AR297" i="8"/>
  <c r="AQ297" i="8"/>
  <c r="AO297" i="8"/>
  <c r="AN297" i="8"/>
  <c r="AM297" i="8"/>
  <c r="AL297" i="8"/>
  <c r="AJ297" i="8"/>
  <c r="AI297" i="8"/>
  <c r="AH297" i="8"/>
  <c r="AG297" i="8"/>
  <c r="AE297" i="8"/>
  <c r="AD297" i="8"/>
  <c r="AC297" i="8"/>
  <c r="AB297" i="8"/>
  <c r="Z297" i="8"/>
  <c r="Y297" i="8"/>
  <c r="X297" i="8"/>
  <c r="W297" i="8"/>
  <c r="U297" i="8"/>
  <c r="T297" i="8"/>
  <c r="S297" i="8"/>
  <c r="R297" i="8"/>
  <c r="P297" i="8"/>
  <c r="O297" i="8"/>
  <c r="N297" i="8"/>
  <c r="M297" i="8"/>
  <c r="BV296" i="8"/>
  <c r="BU296" i="8"/>
  <c r="BO296" i="8"/>
  <c r="BN296" i="8"/>
  <c r="BM296" i="8"/>
  <c r="BL296" i="8"/>
  <c r="BK296" i="8"/>
  <c r="BJ296" i="8"/>
  <c r="BI296" i="8"/>
  <c r="BH296" i="8"/>
  <c r="BG296" i="8"/>
  <c r="BF296" i="8"/>
  <c r="BE296" i="8"/>
  <c r="BD296" i="8"/>
  <c r="BC296" i="8"/>
  <c r="BB296" i="8"/>
  <c r="BA296" i="8"/>
  <c r="AZ296" i="8"/>
  <c r="AY296" i="8"/>
  <c r="AX296" i="8"/>
  <c r="AW296" i="8"/>
  <c r="AV296" i="8"/>
  <c r="AU296" i="8"/>
  <c r="AT296" i="8"/>
  <c r="AS296" i="8"/>
  <c r="AR296" i="8"/>
  <c r="AQ296" i="8"/>
  <c r="AP296" i="8"/>
  <c r="AO296" i="8"/>
  <c r="AN296" i="8"/>
  <c r="AM296" i="8"/>
  <c r="AL296" i="8"/>
  <c r="AK296" i="8"/>
  <c r="AJ296" i="8"/>
  <c r="AI296" i="8"/>
  <c r="AH296" i="8"/>
  <c r="AG296" i="8"/>
  <c r="AF296" i="8"/>
  <c r="AE296" i="8"/>
  <c r="AD296" i="8"/>
  <c r="AC296" i="8"/>
  <c r="AB296" i="8"/>
  <c r="AA296" i="8"/>
  <c r="Z296" i="8"/>
  <c r="Y296" i="8"/>
  <c r="X296" i="8"/>
  <c r="W296" i="8"/>
  <c r="V296" i="8"/>
  <c r="U296" i="8"/>
  <c r="T296" i="8"/>
  <c r="S296" i="8"/>
  <c r="R296" i="8"/>
  <c r="Q296" i="8"/>
  <c r="P296" i="8"/>
  <c r="O296" i="8"/>
  <c r="N296" i="8"/>
  <c r="M296" i="8"/>
  <c r="L296" i="8"/>
  <c r="BV295" i="8"/>
  <c r="BU295" i="8"/>
  <c r="BO295" i="8"/>
  <c r="BN295" i="8"/>
  <c r="BM295" i="8"/>
  <c r="BL295" i="8"/>
  <c r="BK295" i="8"/>
  <c r="BJ295" i="8"/>
  <c r="BI295" i="8"/>
  <c r="BH295" i="8"/>
  <c r="BG295" i="8"/>
  <c r="BF295" i="8"/>
  <c r="BE295" i="8"/>
  <c r="BD295" i="8"/>
  <c r="BC295" i="8"/>
  <c r="BB295" i="8"/>
  <c r="BA295" i="8"/>
  <c r="AZ295" i="8"/>
  <c r="AY295" i="8"/>
  <c r="AX295" i="8"/>
  <c r="AW295" i="8"/>
  <c r="AV295" i="8"/>
  <c r="AU295" i="8"/>
  <c r="AT295" i="8"/>
  <c r="AS295" i="8"/>
  <c r="AR295" i="8"/>
  <c r="AQ295" i="8"/>
  <c r="AP295" i="8"/>
  <c r="AO295" i="8"/>
  <c r="AN295" i="8"/>
  <c r="AM295" i="8"/>
  <c r="AL295" i="8"/>
  <c r="AK295" i="8"/>
  <c r="AJ295" i="8"/>
  <c r="AI295" i="8"/>
  <c r="AH295" i="8"/>
  <c r="AG295" i="8"/>
  <c r="AF295" i="8"/>
  <c r="AE295" i="8"/>
  <c r="AD295" i="8"/>
  <c r="AC295" i="8"/>
  <c r="AB295" i="8"/>
  <c r="AA295" i="8"/>
  <c r="Z295" i="8"/>
  <c r="Y295" i="8"/>
  <c r="X295" i="8"/>
  <c r="W295" i="8"/>
  <c r="V295" i="8"/>
  <c r="U295" i="8"/>
  <c r="T295" i="8"/>
  <c r="S295" i="8"/>
  <c r="R295" i="8"/>
  <c r="Q295" i="8"/>
  <c r="P295" i="8"/>
  <c r="O295" i="8"/>
  <c r="N295" i="8"/>
  <c r="M295" i="8"/>
  <c r="L295" i="8"/>
  <c r="BV294" i="8"/>
  <c r="BU294" i="8"/>
  <c r="BO294" i="8"/>
  <c r="BN294" i="8"/>
  <c r="BM294" i="8"/>
  <c r="BL294" i="8"/>
  <c r="BK294" i="8"/>
  <c r="BJ294" i="8"/>
  <c r="BI294" i="8"/>
  <c r="BH294" i="8"/>
  <c r="BG294" i="8"/>
  <c r="BF294" i="8"/>
  <c r="BE294" i="8"/>
  <c r="BD294" i="8"/>
  <c r="BC294" i="8"/>
  <c r="BB294" i="8"/>
  <c r="BA294" i="8"/>
  <c r="AZ294" i="8"/>
  <c r="AY294" i="8"/>
  <c r="AX294" i="8"/>
  <c r="AW294" i="8"/>
  <c r="AV294" i="8"/>
  <c r="AU294" i="8"/>
  <c r="AT294" i="8"/>
  <c r="AS294" i="8"/>
  <c r="AR294" i="8"/>
  <c r="AQ294" i="8"/>
  <c r="AP294" i="8"/>
  <c r="AO294" i="8"/>
  <c r="AN294" i="8"/>
  <c r="AM294" i="8"/>
  <c r="AL294" i="8"/>
  <c r="AK294" i="8"/>
  <c r="AJ294" i="8"/>
  <c r="AI294" i="8"/>
  <c r="AH294" i="8"/>
  <c r="AG294" i="8"/>
  <c r="AF294" i="8"/>
  <c r="AE294" i="8"/>
  <c r="AD294" i="8"/>
  <c r="AC294" i="8"/>
  <c r="AB294" i="8"/>
  <c r="AA294" i="8"/>
  <c r="Z294" i="8"/>
  <c r="Y294" i="8"/>
  <c r="X294" i="8"/>
  <c r="W294" i="8"/>
  <c r="V294" i="8"/>
  <c r="U294" i="8"/>
  <c r="T294" i="8"/>
  <c r="S294" i="8"/>
  <c r="R294" i="8"/>
  <c r="Q294" i="8"/>
  <c r="P294" i="8"/>
  <c r="O294" i="8"/>
  <c r="N294" i="8"/>
  <c r="M294" i="8"/>
  <c r="L294" i="8"/>
  <c r="BV293" i="8"/>
  <c r="BU293" i="8"/>
  <c r="BN293" i="8"/>
  <c r="BM293" i="8"/>
  <c r="BL293" i="8"/>
  <c r="BK293" i="8"/>
  <c r="BI293" i="8"/>
  <c r="BH293" i="8"/>
  <c r="BG293" i="8"/>
  <c r="BF293" i="8"/>
  <c r="BD293" i="8"/>
  <c r="BC293" i="8"/>
  <c r="BB293" i="8"/>
  <c r="BA293" i="8"/>
  <c r="AY293" i="8"/>
  <c r="AX293" i="8"/>
  <c r="AW293" i="8"/>
  <c r="AV293" i="8"/>
  <c r="AT293" i="8"/>
  <c r="AS293" i="8"/>
  <c r="AR293" i="8"/>
  <c r="AQ293" i="8"/>
  <c r="AO293" i="8"/>
  <c r="AN293" i="8"/>
  <c r="AM293" i="8"/>
  <c r="AL293" i="8"/>
  <c r="AJ293" i="8"/>
  <c r="AI293" i="8"/>
  <c r="AH293" i="8"/>
  <c r="AG293" i="8"/>
  <c r="AE293" i="8"/>
  <c r="AD293" i="8"/>
  <c r="AC293" i="8"/>
  <c r="AB293" i="8"/>
  <c r="Z293" i="8"/>
  <c r="Y293" i="8"/>
  <c r="X293" i="8"/>
  <c r="W293" i="8"/>
  <c r="U293" i="8"/>
  <c r="T293" i="8"/>
  <c r="S293" i="8"/>
  <c r="R293" i="8"/>
  <c r="P293" i="8"/>
  <c r="O293" i="8"/>
  <c r="N293" i="8"/>
  <c r="M293" i="8"/>
  <c r="BV292" i="8"/>
  <c r="BU292" i="8"/>
  <c r="BO292" i="8"/>
  <c r="BN292" i="8"/>
  <c r="BM292" i="8"/>
  <c r="BL292" i="8"/>
  <c r="BK292" i="8"/>
  <c r="BJ292" i="8"/>
  <c r="BI292" i="8"/>
  <c r="BH292" i="8"/>
  <c r="BG292" i="8"/>
  <c r="BF292" i="8"/>
  <c r="BE292" i="8"/>
  <c r="BD292" i="8"/>
  <c r="BC292" i="8"/>
  <c r="BB292" i="8"/>
  <c r="BA292" i="8"/>
  <c r="AZ292" i="8"/>
  <c r="AY292" i="8"/>
  <c r="AX292" i="8"/>
  <c r="AW292" i="8"/>
  <c r="AV292" i="8"/>
  <c r="AU292" i="8"/>
  <c r="AT292" i="8"/>
  <c r="AS292" i="8"/>
  <c r="AR292" i="8"/>
  <c r="AQ292" i="8"/>
  <c r="AP292" i="8"/>
  <c r="AO292" i="8"/>
  <c r="AN292" i="8"/>
  <c r="AM292" i="8"/>
  <c r="AL292" i="8"/>
  <c r="AK292" i="8"/>
  <c r="AJ292" i="8"/>
  <c r="AI292" i="8"/>
  <c r="AH292" i="8"/>
  <c r="AG292" i="8"/>
  <c r="AF292" i="8"/>
  <c r="AE292" i="8"/>
  <c r="AD292" i="8"/>
  <c r="AC292" i="8"/>
  <c r="AB292" i="8"/>
  <c r="AA292" i="8"/>
  <c r="Z292" i="8"/>
  <c r="Y292" i="8"/>
  <c r="X292" i="8"/>
  <c r="W292" i="8"/>
  <c r="V292" i="8"/>
  <c r="U292" i="8"/>
  <c r="T292" i="8"/>
  <c r="S292" i="8"/>
  <c r="R292" i="8"/>
  <c r="Q292" i="8"/>
  <c r="P292" i="8"/>
  <c r="O292" i="8"/>
  <c r="N292" i="8"/>
  <c r="M292" i="8"/>
  <c r="L292" i="8"/>
  <c r="BV291" i="8"/>
  <c r="BU291" i="8"/>
  <c r="BO291" i="8"/>
  <c r="BN291" i="8"/>
  <c r="BM291" i="8"/>
  <c r="BL291" i="8"/>
  <c r="BK291" i="8"/>
  <c r="BJ291" i="8"/>
  <c r="BI291" i="8"/>
  <c r="BH291" i="8"/>
  <c r="BG291" i="8"/>
  <c r="BF291" i="8"/>
  <c r="BE291" i="8"/>
  <c r="BD291" i="8"/>
  <c r="BC291" i="8"/>
  <c r="BB291" i="8"/>
  <c r="BA291" i="8"/>
  <c r="AZ291" i="8"/>
  <c r="AY291" i="8"/>
  <c r="AX291" i="8"/>
  <c r="AW291" i="8"/>
  <c r="AV291" i="8"/>
  <c r="AU291" i="8"/>
  <c r="AT291" i="8"/>
  <c r="AS291" i="8"/>
  <c r="AR291" i="8"/>
  <c r="AQ291" i="8"/>
  <c r="AP291" i="8"/>
  <c r="AO291" i="8"/>
  <c r="AN291" i="8"/>
  <c r="AM291" i="8"/>
  <c r="AL291" i="8"/>
  <c r="AK291" i="8"/>
  <c r="AJ291" i="8"/>
  <c r="AI291" i="8"/>
  <c r="AH291" i="8"/>
  <c r="AG291" i="8"/>
  <c r="AF291" i="8"/>
  <c r="AE291" i="8"/>
  <c r="AD291" i="8"/>
  <c r="AC291" i="8"/>
  <c r="AB291" i="8"/>
  <c r="AA291" i="8"/>
  <c r="Z291" i="8"/>
  <c r="Y291" i="8"/>
  <c r="X291" i="8"/>
  <c r="W291" i="8"/>
  <c r="V291" i="8"/>
  <c r="U291" i="8"/>
  <c r="T291" i="8"/>
  <c r="S291" i="8"/>
  <c r="R291" i="8"/>
  <c r="Q291" i="8"/>
  <c r="P291" i="8"/>
  <c r="O291" i="8"/>
  <c r="N291" i="8"/>
  <c r="M291" i="8"/>
  <c r="L291" i="8"/>
  <c r="BV290" i="8"/>
  <c r="BU290" i="8"/>
  <c r="BO290" i="8"/>
  <c r="BN290" i="8"/>
  <c r="BM290" i="8"/>
  <c r="BL290" i="8"/>
  <c r="BK290" i="8"/>
  <c r="BJ290" i="8"/>
  <c r="BI290" i="8"/>
  <c r="BH290" i="8"/>
  <c r="BG290" i="8"/>
  <c r="BF290" i="8"/>
  <c r="BE290" i="8"/>
  <c r="BD290" i="8"/>
  <c r="BC290" i="8"/>
  <c r="BB290" i="8"/>
  <c r="BA290" i="8"/>
  <c r="AZ290" i="8"/>
  <c r="AY290" i="8"/>
  <c r="AX290" i="8"/>
  <c r="AW290" i="8"/>
  <c r="AV290" i="8"/>
  <c r="AU290" i="8"/>
  <c r="AT290" i="8"/>
  <c r="AS290" i="8"/>
  <c r="AR290" i="8"/>
  <c r="AQ290" i="8"/>
  <c r="AP290" i="8"/>
  <c r="AO290" i="8"/>
  <c r="AN290" i="8"/>
  <c r="AM290" i="8"/>
  <c r="AL290" i="8"/>
  <c r="AK290" i="8"/>
  <c r="AJ290" i="8"/>
  <c r="AI290" i="8"/>
  <c r="AH290" i="8"/>
  <c r="AG290" i="8"/>
  <c r="AF290" i="8"/>
  <c r="AE290" i="8"/>
  <c r="AD290" i="8"/>
  <c r="AC290" i="8"/>
  <c r="AB290" i="8"/>
  <c r="AA290" i="8"/>
  <c r="Z290" i="8"/>
  <c r="Y290" i="8"/>
  <c r="X290" i="8"/>
  <c r="W290" i="8"/>
  <c r="V290" i="8"/>
  <c r="U290" i="8"/>
  <c r="T290" i="8"/>
  <c r="S290" i="8"/>
  <c r="R290" i="8"/>
  <c r="Q290" i="8"/>
  <c r="P290" i="8"/>
  <c r="O290" i="8"/>
  <c r="N290" i="8"/>
  <c r="M290" i="8"/>
  <c r="L290" i="8"/>
  <c r="BV289" i="8"/>
  <c r="BU289" i="8"/>
  <c r="BN289" i="8"/>
  <c r="BM289" i="8"/>
  <c r="BL289" i="8"/>
  <c r="BK289" i="8"/>
  <c r="BI289" i="8"/>
  <c r="BH289" i="8"/>
  <c r="BG289" i="8"/>
  <c r="BF289" i="8"/>
  <c r="BD289" i="8"/>
  <c r="BC289" i="8"/>
  <c r="BB289" i="8"/>
  <c r="BA289" i="8"/>
  <c r="AY289" i="8"/>
  <c r="AX289" i="8"/>
  <c r="AW289" i="8"/>
  <c r="AV289" i="8"/>
  <c r="AT289" i="8"/>
  <c r="AS289" i="8"/>
  <c r="AR289" i="8"/>
  <c r="AQ289" i="8"/>
  <c r="AO289" i="8"/>
  <c r="AN289" i="8"/>
  <c r="AM289" i="8"/>
  <c r="AL289" i="8"/>
  <c r="AJ289" i="8"/>
  <c r="AI289" i="8"/>
  <c r="AH289" i="8"/>
  <c r="AG289" i="8"/>
  <c r="AE289" i="8"/>
  <c r="AD289" i="8"/>
  <c r="AC289" i="8"/>
  <c r="AB289" i="8"/>
  <c r="Z289" i="8"/>
  <c r="Y289" i="8"/>
  <c r="X289" i="8"/>
  <c r="W289" i="8"/>
  <c r="U289" i="8"/>
  <c r="T289" i="8"/>
  <c r="S289" i="8"/>
  <c r="R289" i="8"/>
  <c r="P289" i="8"/>
  <c r="O289" i="8"/>
  <c r="N289" i="8"/>
  <c r="M289" i="8"/>
  <c r="BV288" i="8"/>
  <c r="BU288" i="8"/>
  <c r="BO288" i="8"/>
  <c r="BN288" i="8"/>
  <c r="BM288" i="8"/>
  <c r="BL288" i="8"/>
  <c r="BK288" i="8"/>
  <c r="BJ288" i="8"/>
  <c r="BI288" i="8"/>
  <c r="BH288" i="8"/>
  <c r="BG288" i="8"/>
  <c r="BF288" i="8"/>
  <c r="BE288" i="8"/>
  <c r="BD288" i="8"/>
  <c r="BC288" i="8"/>
  <c r="BB288" i="8"/>
  <c r="BA288" i="8"/>
  <c r="AZ288" i="8"/>
  <c r="AY288" i="8"/>
  <c r="AX288" i="8"/>
  <c r="AW288" i="8"/>
  <c r="AV288" i="8"/>
  <c r="AU288" i="8"/>
  <c r="AT288" i="8"/>
  <c r="AS288" i="8"/>
  <c r="AR288" i="8"/>
  <c r="AQ288" i="8"/>
  <c r="AP288" i="8"/>
  <c r="AO288" i="8"/>
  <c r="AN288" i="8"/>
  <c r="AM288" i="8"/>
  <c r="AL288" i="8"/>
  <c r="AK288" i="8"/>
  <c r="AJ288" i="8"/>
  <c r="AI288" i="8"/>
  <c r="AH288" i="8"/>
  <c r="AG288" i="8"/>
  <c r="AF288" i="8"/>
  <c r="AE288" i="8"/>
  <c r="AD288" i="8"/>
  <c r="AC288" i="8"/>
  <c r="AB288" i="8"/>
  <c r="AA288" i="8"/>
  <c r="Z288" i="8"/>
  <c r="Y288" i="8"/>
  <c r="X288" i="8"/>
  <c r="W288" i="8"/>
  <c r="V288" i="8"/>
  <c r="U288" i="8"/>
  <c r="T288" i="8"/>
  <c r="S288" i="8"/>
  <c r="R288" i="8"/>
  <c r="Q288" i="8"/>
  <c r="P288" i="8"/>
  <c r="O288" i="8"/>
  <c r="N288" i="8"/>
  <c r="M288" i="8"/>
  <c r="L288" i="8"/>
  <c r="BV287" i="8"/>
  <c r="BU287" i="8"/>
  <c r="BN287" i="8"/>
  <c r="BM287" i="8"/>
  <c r="BL287" i="8"/>
  <c r="BK287" i="8"/>
  <c r="BI287" i="8"/>
  <c r="BH287" i="8"/>
  <c r="BG287" i="8"/>
  <c r="BF287" i="8"/>
  <c r="BD287" i="8"/>
  <c r="BC287" i="8"/>
  <c r="BB287" i="8"/>
  <c r="BA287" i="8"/>
  <c r="AY287" i="8"/>
  <c r="AX287" i="8"/>
  <c r="AW287" i="8"/>
  <c r="AV287" i="8"/>
  <c r="AT287" i="8"/>
  <c r="AS287" i="8"/>
  <c r="AR287" i="8"/>
  <c r="AQ287" i="8"/>
  <c r="AO287" i="8"/>
  <c r="AN287" i="8"/>
  <c r="AM287" i="8"/>
  <c r="AL287" i="8"/>
  <c r="AJ287" i="8"/>
  <c r="AI287" i="8"/>
  <c r="AH287" i="8"/>
  <c r="AG287" i="8"/>
  <c r="AE287" i="8"/>
  <c r="AD287" i="8"/>
  <c r="AC287" i="8"/>
  <c r="AB287" i="8"/>
  <c r="Z287" i="8"/>
  <c r="Y287" i="8"/>
  <c r="X287" i="8"/>
  <c r="W287" i="8"/>
  <c r="U287" i="8"/>
  <c r="T287" i="8"/>
  <c r="S287" i="8"/>
  <c r="R287" i="8"/>
  <c r="P287" i="8"/>
  <c r="O287" i="8"/>
  <c r="N287" i="8"/>
  <c r="M287" i="8"/>
  <c r="BV286" i="8"/>
  <c r="BU286" i="8"/>
  <c r="BO286" i="8"/>
  <c r="BN286" i="8"/>
  <c r="BM286" i="8"/>
  <c r="BL286" i="8"/>
  <c r="BK286" i="8"/>
  <c r="BI286" i="8"/>
  <c r="BH286" i="8"/>
  <c r="BG286" i="8"/>
  <c r="BF286" i="8"/>
  <c r="BD286" i="8"/>
  <c r="BC286" i="8"/>
  <c r="BB286" i="8"/>
  <c r="BA286" i="8"/>
  <c r="AY286" i="8"/>
  <c r="AX286" i="8"/>
  <c r="AW286" i="8"/>
  <c r="AV286" i="8"/>
  <c r="AT286" i="8"/>
  <c r="AS286" i="8"/>
  <c r="AR286" i="8"/>
  <c r="AQ286" i="8"/>
  <c r="AO286" i="8"/>
  <c r="AN286" i="8"/>
  <c r="AM286" i="8"/>
  <c r="AL286" i="8"/>
  <c r="AJ286" i="8"/>
  <c r="AI286" i="8"/>
  <c r="AH286" i="8"/>
  <c r="AG286" i="8"/>
  <c r="AE286" i="8"/>
  <c r="AD286" i="8"/>
  <c r="AC286" i="8"/>
  <c r="AB286" i="8"/>
  <c r="Z286" i="8"/>
  <c r="Y286" i="8"/>
  <c r="X286" i="8"/>
  <c r="W286" i="8"/>
  <c r="U286" i="8"/>
  <c r="T286" i="8"/>
  <c r="S286" i="8"/>
  <c r="R286" i="8"/>
  <c r="P286" i="8"/>
  <c r="O286" i="8"/>
  <c r="N286" i="8"/>
  <c r="M286" i="8"/>
  <c r="BV285" i="8"/>
  <c r="BU285" i="8"/>
  <c r="BN285" i="8"/>
  <c r="BM285" i="8"/>
  <c r="BL285" i="8"/>
  <c r="BK285" i="8"/>
  <c r="BI285" i="8"/>
  <c r="BH285" i="8"/>
  <c r="BG285" i="8"/>
  <c r="BF285" i="8"/>
  <c r="BD285" i="8"/>
  <c r="BC285" i="8"/>
  <c r="BB285" i="8"/>
  <c r="BA285" i="8"/>
  <c r="AY285" i="8"/>
  <c r="AX285" i="8"/>
  <c r="AW285" i="8"/>
  <c r="AV285" i="8"/>
  <c r="AT285" i="8"/>
  <c r="AS285" i="8"/>
  <c r="AR285" i="8"/>
  <c r="AQ285" i="8"/>
  <c r="AO285" i="8"/>
  <c r="AN285" i="8"/>
  <c r="AM285" i="8"/>
  <c r="AL285" i="8"/>
  <c r="AJ285" i="8"/>
  <c r="AI285" i="8"/>
  <c r="AH285" i="8"/>
  <c r="AG285" i="8"/>
  <c r="AE285" i="8"/>
  <c r="AD285" i="8"/>
  <c r="AC285" i="8"/>
  <c r="AB285" i="8"/>
  <c r="Z285" i="8"/>
  <c r="Y285" i="8"/>
  <c r="X285" i="8"/>
  <c r="W285" i="8"/>
  <c r="U285" i="8"/>
  <c r="T285" i="8"/>
  <c r="S285" i="8"/>
  <c r="R285" i="8"/>
  <c r="P285" i="8"/>
  <c r="O285" i="8"/>
  <c r="N285" i="8"/>
  <c r="M285" i="8"/>
  <c r="BV284" i="8"/>
  <c r="BU284" i="8"/>
  <c r="BO284" i="8"/>
  <c r="BN284" i="8"/>
  <c r="BM284" i="8"/>
  <c r="BL284" i="8"/>
  <c r="BK284" i="8"/>
  <c r="BJ284" i="8"/>
  <c r="BI284" i="8"/>
  <c r="BH284" i="8"/>
  <c r="BG284" i="8"/>
  <c r="BF284" i="8"/>
  <c r="BE284" i="8"/>
  <c r="BD284" i="8"/>
  <c r="BC284" i="8"/>
  <c r="BB284" i="8"/>
  <c r="BA284" i="8"/>
  <c r="AZ284" i="8"/>
  <c r="AY284" i="8"/>
  <c r="AX284" i="8"/>
  <c r="AW284" i="8"/>
  <c r="AV284" i="8"/>
  <c r="AU284" i="8"/>
  <c r="AT284" i="8"/>
  <c r="AS284" i="8"/>
  <c r="AR284" i="8"/>
  <c r="AQ284" i="8"/>
  <c r="AP284" i="8"/>
  <c r="AO284" i="8"/>
  <c r="AN284" i="8"/>
  <c r="AM284" i="8"/>
  <c r="AL284" i="8"/>
  <c r="AK284" i="8"/>
  <c r="AJ284" i="8"/>
  <c r="AI284" i="8"/>
  <c r="AH284" i="8"/>
  <c r="AG284" i="8"/>
  <c r="AF284" i="8"/>
  <c r="AE284" i="8"/>
  <c r="AD284" i="8"/>
  <c r="AC284" i="8"/>
  <c r="AB284" i="8"/>
  <c r="AA284" i="8"/>
  <c r="Z284" i="8"/>
  <c r="Y284" i="8"/>
  <c r="X284" i="8"/>
  <c r="W284" i="8"/>
  <c r="V284" i="8"/>
  <c r="U284" i="8"/>
  <c r="T284" i="8"/>
  <c r="S284" i="8"/>
  <c r="R284" i="8"/>
  <c r="Q284" i="8"/>
  <c r="P284" i="8"/>
  <c r="O284" i="8"/>
  <c r="N284" i="8"/>
  <c r="M284" i="8"/>
  <c r="L284" i="8"/>
  <c r="BV283" i="8"/>
  <c r="BU283" i="8"/>
  <c r="BN283" i="8"/>
  <c r="BM283" i="8"/>
  <c r="BL283" i="8"/>
  <c r="BK283" i="8"/>
  <c r="BI283" i="8"/>
  <c r="BH283" i="8"/>
  <c r="BG283" i="8"/>
  <c r="BF283" i="8"/>
  <c r="BD283" i="8"/>
  <c r="BC283" i="8"/>
  <c r="BB283" i="8"/>
  <c r="BA283" i="8"/>
  <c r="AY283" i="8"/>
  <c r="AX283" i="8"/>
  <c r="AW283" i="8"/>
  <c r="AV283" i="8"/>
  <c r="AT283" i="8"/>
  <c r="AS283" i="8"/>
  <c r="AR283" i="8"/>
  <c r="AQ283" i="8"/>
  <c r="AO283" i="8"/>
  <c r="AN283" i="8"/>
  <c r="AM283" i="8"/>
  <c r="AL283" i="8"/>
  <c r="AJ283" i="8"/>
  <c r="AI283" i="8"/>
  <c r="AH283" i="8"/>
  <c r="AG283" i="8"/>
  <c r="AE283" i="8"/>
  <c r="AD283" i="8"/>
  <c r="AC283" i="8"/>
  <c r="AB283" i="8"/>
  <c r="Z283" i="8"/>
  <c r="Y283" i="8"/>
  <c r="X283" i="8"/>
  <c r="W283" i="8"/>
  <c r="U283" i="8"/>
  <c r="T283" i="8"/>
  <c r="S283" i="8"/>
  <c r="R283" i="8"/>
  <c r="P283" i="8"/>
  <c r="O283" i="8"/>
  <c r="N283" i="8"/>
  <c r="M283" i="8"/>
  <c r="BV282" i="8"/>
  <c r="BU282" i="8"/>
  <c r="BN282" i="8"/>
  <c r="BM282" i="8"/>
  <c r="BL282" i="8"/>
  <c r="BK282" i="8"/>
  <c r="BI282" i="8"/>
  <c r="BH282" i="8"/>
  <c r="BG282" i="8"/>
  <c r="BF282" i="8"/>
  <c r="BD282" i="8"/>
  <c r="BC282" i="8"/>
  <c r="BB282" i="8"/>
  <c r="BA282" i="8"/>
  <c r="AY282" i="8"/>
  <c r="AX282" i="8"/>
  <c r="AW282" i="8"/>
  <c r="AV282" i="8"/>
  <c r="AT282" i="8"/>
  <c r="AS282" i="8"/>
  <c r="AR282" i="8"/>
  <c r="AQ282" i="8"/>
  <c r="AO282" i="8"/>
  <c r="AN282" i="8"/>
  <c r="AM282" i="8"/>
  <c r="AL282" i="8"/>
  <c r="AJ282" i="8"/>
  <c r="AI282" i="8"/>
  <c r="AH282" i="8"/>
  <c r="AG282" i="8"/>
  <c r="AE282" i="8"/>
  <c r="AD282" i="8"/>
  <c r="AC282" i="8"/>
  <c r="AB282" i="8"/>
  <c r="Z282" i="8"/>
  <c r="Y282" i="8"/>
  <c r="X282" i="8"/>
  <c r="W282" i="8"/>
  <c r="U282" i="8"/>
  <c r="T282" i="8"/>
  <c r="S282" i="8"/>
  <c r="R282" i="8"/>
  <c r="P282" i="8"/>
  <c r="O282" i="8"/>
  <c r="N282" i="8"/>
  <c r="M282" i="8"/>
  <c r="BV281" i="8"/>
  <c r="BU281" i="8"/>
  <c r="BN281" i="8"/>
  <c r="BM281" i="8"/>
  <c r="BL281" i="8"/>
  <c r="BK281" i="8"/>
  <c r="BI281" i="8"/>
  <c r="BH281" i="8"/>
  <c r="BG281" i="8"/>
  <c r="BF281" i="8"/>
  <c r="BD281" i="8"/>
  <c r="BC281" i="8"/>
  <c r="BB281" i="8"/>
  <c r="BA281" i="8"/>
  <c r="AY281" i="8"/>
  <c r="AX281" i="8"/>
  <c r="AW281" i="8"/>
  <c r="AV281" i="8"/>
  <c r="AT281" i="8"/>
  <c r="AS281" i="8"/>
  <c r="AR281" i="8"/>
  <c r="AQ281" i="8"/>
  <c r="AO281" i="8"/>
  <c r="AN281" i="8"/>
  <c r="AM281" i="8"/>
  <c r="AL281" i="8"/>
  <c r="AJ281" i="8"/>
  <c r="AI281" i="8"/>
  <c r="AH281" i="8"/>
  <c r="AG281" i="8"/>
  <c r="AE281" i="8"/>
  <c r="AD281" i="8"/>
  <c r="AC281" i="8"/>
  <c r="AB281" i="8"/>
  <c r="Z281" i="8"/>
  <c r="Y281" i="8"/>
  <c r="X281" i="8"/>
  <c r="W281" i="8"/>
  <c r="U281" i="8"/>
  <c r="T281" i="8"/>
  <c r="S281" i="8"/>
  <c r="R281" i="8"/>
  <c r="P281" i="8"/>
  <c r="O281" i="8"/>
  <c r="N281" i="8"/>
  <c r="M281" i="8"/>
  <c r="BV280" i="8"/>
  <c r="BU280" i="8"/>
  <c r="BN280" i="8"/>
  <c r="BM280" i="8"/>
  <c r="BL280" i="8"/>
  <c r="BK280" i="8"/>
  <c r="BI280" i="8"/>
  <c r="BH280" i="8"/>
  <c r="BG280" i="8"/>
  <c r="BF280" i="8"/>
  <c r="BD280" i="8"/>
  <c r="BC280" i="8"/>
  <c r="BB280" i="8"/>
  <c r="BA280" i="8"/>
  <c r="AY280" i="8"/>
  <c r="AX280" i="8"/>
  <c r="AW280" i="8"/>
  <c r="AV280" i="8"/>
  <c r="AT280" i="8"/>
  <c r="AS280" i="8"/>
  <c r="AR280" i="8"/>
  <c r="AQ280" i="8"/>
  <c r="AO280" i="8"/>
  <c r="AN280" i="8"/>
  <c r="AM280" i="8"/>
  <c r="AL280" i="8"/>
  <c r="AJ280" i="8"/>
  <c r="AI280" i="8"/>
  <c r="AH280" i="8"/>
  <c r="AG280" i="8"/>
  <c r="AE280" i="8"/>
  <c r="AD280" i="8"/>
  <c r="AC280" i="8"/>
  <c r="AB280" i="8"/>
  <c r="Z280" i="8"/>
  <c r="Y280" i="8"/>
  <c r="X280" i="8"/>
  <c r="W280" i="8"/>
  <c r="U280" i="8"/>
  <c r="T280" i="8"/>
  <c r="S280" i="8"/>
  <c r="R280" i="8"/>
  <c r="P280" i="8"/>
  <c r="O280" i="8"/>
  <c r="N280" i="8"/>
  <c r="M280" i="8"/>
  <c r="BV279" i="8"/>
  <c r="BU279" i="8"/>
  <c r="BO279" i="8"/>
  <c r="BN279" i="8"/>
  <c r="BM279" i="8"/>
  <c r="BL279" i="8"/>
  <c r="BK279" i="8"/>
  <c r="BJ279" i="8"/>
  <c r="BI279" i="8"/>
  <c r="BH279" i="8"/>
  <c r="BG279" i="8"/>
  <c r="BF279" i="8"/>
  <c r="BE279" i="8"/>
  <c r="BD279" i="8"/>
  <c r="BC279" i="8"/>
  <c r="BB279" i="8"/>
  <c r="BA279" i="8"/>
  <c r="AZ279" i="8"/>
  <c r="AY279" i="8"/>
  <c r="AX279" i="8"/>
  <c r="AW279" i="8"/>
  <c r="AV279" i="8"/>
  <c r="AU279" i="8"/>
  <c r="AT279" i="8"/>
  <c r="AS279" i="8"/>
  <c r="AR279" i="8"/>
  <c r="AQ279" i="8"/>
  <c r="AP279" i="8"/>
  <c r="AO279" i="8"/>
  <c r="AN279" i="8"/>
  <c r="AM279" i="8"/>
  <c r="AL279" i="8"/>
  <c r="AK279" i="8"/>
  <c r="AJ279" i="8"/>
  <c r="AI279" i="8"/>
  <c r="AH279" i="8"/>
  <c r="AG279" i="8"/>
  <c r="AF279" i="8"/>
  <c r="AE279" i="8"/>
  <c r="AD279" i="8"/>
  <c r="AC279" i="8"/>
  <c r="AB279" i="8"/>
  <c r="AA279" i="8"/>
  <c r="Z279" i="8"/>
  <c r="Y279" i="8"/>
  <c r="X279" i="8"/>
  <c r="W279" i="8"/>
  <c r="V279" i="8"/>
  <c r="U279" i="8"/>
  <c r="T279" i="8"/>
  <c r="S279" i="8"/>
  <c r="R279" i="8"/>
  <c r="Q279" i="8"/>
  <c r="P279" i="8"/>
  <c r="O279" i="8"/>
  <c r="N279" i="8"/>
  <c r="M279" i="8"/>
  <c r="L279" i="8"/>
  <c r="BV278" i="8"/>
  <c r="BU278" i="8"/>
  <c r="BO278" i="8"/>
  <c r="BN278" i="8"/>
  <c r="BM278" i="8"/>
  <c r="BL278" i="8"/>
  <c r="BK278" i="8"/>
  <c r="BJ278" i="8"/>
  <c r="BI278" i="8"/>
  <c r="BH278" i="8"/>
  <c r="BG278" i="8"/>
  <c r="BF278" i="8"/>
  <c r="BE278" i="8"/>
  <c r="BD278" i="8"/>
  <c r="BC278" i="8"/>
  <c r="BB278" i="8"/>
  <c r="BA278" i="8"/>
  <c r="AZ278" i="8"/>
  <c r="AY278" i="8"/>
  <c r="AX278" i="8"/>
  <c r="AW278" i="8"/>
  <c r="AV278" i="8"/>
  <c r="AU278" i="8"/>
  <c r="AT278" i="8"/>
  <c r="AS278" i="8"/>
  <c r="AR278" i="8"/>
  <c r="AQ278" i="8"/>
  <c r="AP278" i="8"/>
  <c r="AO278" i="8"/>
  <c r="AN278" i="8"/>
  <c r="AM278" i="8"/>
  <c r="AL278" i="8"/>
  <c r="AK278" i="8"/>
  <c r="AJ278" i="8"/>
  <c r="AI278" i="8"/>
  <c r="AH278" i="8"/>
  <c r="AG278" i="8"/>
  <c r="AF278" i="8"/>
  <c r="AE278" i="8"/>
  <c r="AD278" i="8"/>
  <c r="AC278" i="8"/>
  <c r="AB278" i="8"/>
  <c r="AA278" i="8"/>
  <c r="Z278" i="8"/>
  <c r="Y278" i="8"/>
  <c r="X278" i="8"/>
  <c r="W278" i="8"/>
  <c r="V278" i="8"/>
  <c r="U278" i="8"/>
  <c r="T278" i="8"/>
  <c r="S278" i="8"/>
  <c r="R278" i="8"/>
  <c r="Q278" i="8"/>
  <c r="P278" i="8"/>
  <c r="O278" i="8"/>
  <c r="N278" i="8"/>
  <c r="M278" i="8"/>
  <c r="L278" i="8"/>
  <c r="BV277" i="8"/>
  <c r="BU277" i="8"/>
  <c r="BO277" i="8"/>
  <c r="BN277" i="8"/>
  <c r="BM277" i="8"/>
  <c r="BL277" i="8"/>
  <c r="BK277" i="8"/>
  <c r="BJ277" i="8"/>
  <c r="BI277" i="8"/>
  <c r="BH277" i="8"/>
  <c r="BG277" i="8"/>
  <c r="BF277" i="8"/>
  <c r="BE277" i="8"/>
  <c r="BD277" i="8"/>
  <c r="BC277" i="8"/>
  <c r="BB277" i="8"/>
  <c r="BA277" i="8"/>
  <c r="AZ277" i="8"/>
  <c r="AY277" i="8"/>
  <c r="AX277" i="8"/>
  <c r="AW277" i="8"/>
  <c r="AV277" i="8"/>
  <c r="AU277" i="8"/>
  <c r="AT277" i="8"/>
  <c r="AS277" i="8"/>
  <c r="AR277" i="8"/>
  <c r="AQ277" i="8"/>
  <c r="AP277" i="8"/>
  <c r="AO277" i="8"/>
  <c r="AN277" i="8"/>
  <c r="AM277" i="8"/>
  <c r="AL277" i="8"/>
  <c r="AK277" i="8"/>
  <c r="AJ277" i="8"/>
  <c r="AI277" i="8"/>
  <c r="AH277" i="8"/>
  <c r="AG277" i="8"/>
  <c r="AF277" i="8"/>
  <c r="AE277" i="8"/>
  <c r="AD277" i="8"/>
  <c r="AC277" i="8"/>
  <c r="AB277" i="8"/>
  <c r="AA277" i="8"/>
  <c r="Z277" i="8"/>
  <c r="Y277" i="8"/>
  <c r="X277" i="8"/>
  <c r="W277" i="8"/>
  <c r="V277" i="8"/>
  <c r="U277" i="8"/>
  <c r="T277" i="8"/>
  <c r="S277" i="8"/>
  <c r="R277" i="8"/>
  <c r="Q277" i="8"/>
  <c r="P277" i="8"/>
  <c r="O277" i="8"/>
  <c r="N277" i="8"/>
  <c r="M277" i="8"/>
  <c r="L277" i="8"/>
  <c r="BV276" i="8"/>
  <c r="BU276" i="8"/>
  <c r="BO276" i="8"/>
  <c r="BN276" i="8"/>
  <c r="BM276" i="8"/>
  <c r="BL276" i="8"/>
  <c r="BK276" i="8"/>
  <c r="BJ276" i="8"/>
  <c r="BI276" i="8"/>
  <c r="BH276" i="8"/>
  <c r="BG276" i="8"/>
  <c r="BF276" i="8"/>
  <c r="BE276" i="8"/>
  <c r="BD276" i="8"/>
  <c r="BC276" i="8"/>
  <c r="BB276" i="8"/>
  <c r="BA276" i="8"/>
  <c r="AZ276" i="8"/>
  <c r="AY276" i="8"/>
  <c r="AX276" i="8"/>
  <c r="AW276" i="8"/>
  <c r="AV276" i="8"/>
  <c r="AU276" i="8"/>
  <c r="AT276" i="8"/>
  <c r="AS276" i="8"/>
  <c r="AR276" i="8"/>
  <c r="AQ276" i="8"/>
  <c r="AP276" i="8"/>
  <c r="AO276" i="8"/>
  <c r="AN276" i="8"/>
  <c r="AM276" i="8"/>
  <c r="AL276" i="8"/>
  <c r="AK276" i="8"/>
  <c r="AJ276" i="8"/>
  <c r="AI276" i="8"/>
  <c r="AH276" i="8"/>
  <c r="AG276" i="8"/>
  <c r="AF276" i="8"/>
  <c r="AE276" i="8"/>
  <c r="AD276" i="8"/>
  <c r="AC276" i="8"/>
  <c r="AB276" i="8"/>
  <c r="AA276" i="8"/>
  <c r="Z276" i="8"/>
  <c r="Y276" i="8"/>
  <c r="X276" i="8"/>
  <c r="W276" i="8"/>
  <c r="V276" i="8"/>
  <c r="U276" i="8"/>
  <c r="T276" i="8"/>
  <c r="S276" i="8"/>
  <c r="R276" i="8"/>
  <c r="Q276" i="8"/>
  <c r="P276" i="8"/>
  <c r="O276" i="8"/>
  <c r="N276" i="8"/>
  <c r="M276" i="8"/>
  <c r="L276" i="8"/>
  <c r="BV275" i="8"/>
  <c r="BU275" i="8"/>
  <c r="BN275" i="8"/>
  <c r="BM275" i="8"/>
  <c r="BL275" i="8"/>
  <c r="BK275" i="8"/>
  <c r="BI275" i="8"/>
  <c r="BH275" i="8"/>
  <c r="BG275" i="8"/>
  <c r="BF275" i="8"/>
  <c r="BD275" i="8"/>
  <c r="BC275" i="8"/>
  <c r="BB275" i="8"/>
  <c r="BA275" i="8"/>
  <c r="AY275" i="8"/>
  <c r="AX275" i="8"/>
  <c r="AW275" i="8"/>
  <c r="AV275" i="8"/>
  <c r="AT275" i="8"/>
  <c r="AS275" i="8"/>
  <c r="AR275" i="8"/>
  <c r="AQ275" i="8"/>
  <c r="AO275" i="8"/>
  <c r="AN275" i="8"/>
  <c r="AM275" i="8"/>
  <c r="AL275" i="8"/>
  <c r="AJ275" i="8"/>
  <c r="AI275" i="8"/>
  <c r="AH275" i="8"/>
  <c r="AG275" i="8"/>
  <c r="AE275" i="8"/>
  <c r="AD275" i="8"/>
  <c r="AC275" i="8"/>
  <c r="AB275" i="8"/>
  <c r="Z275" i="8"/>
  <c r="Y275" i="8"/>
  <c r="X275" i="8"/>
  <c r="W275" i="8"/>
  <c r="U275" i="8"/>
  <c r="T275" i="8"/>
  <c r="S275" i="8"/>
  <c r="R275" i="8"/>
  <c r="P275" i="8"/>
  <c r="O275" i="8"/>
  <c r="N275" i="8"/>
  <c r="M275" i="8"/>
  <c r="BV274" i="8"/>
  <c r="BU274" i="8"/>
  <c r="BO274" i="8"/>
  <c r="BN274" i="8"/>
  <c r="BM274" i="8"/>
  <c r="BL274" i="8"/>
  <c r="BK274" i="8"/>
  <c r="BJ274" i="8"/>
  <c r="BI274" i="8"/>
  <c r="BH274" i="8"/>
  <c r="BG274" i="8"/>
  <c r="BF274" i="8"/>
  <c r="BE274" i="8"/>
  <c r="BD274" i="8"/>
  <c r="BC274" i="8"/>
  <c r="BB274" i="8"/>
  <c r="BA274" i="8"/>
  <c r="AZ274" i="8"/>
  <c r="AY274" i="8"/>
  <c r="AX274" i="8"/>
  <c r="AW274" i="8"/>
  <c r="AV274" i="8"/>
  <c r="AU274" i="8"/>
  <c r="AT274" i="8"/>
  <c r="AS274" i="8"/>
  <c r="AR274" i="8"/>
  <c r="AQ274" i="8"/>
  <c r="AP274" i="8"/>
  <c r="AO274" i="8"/>
  <c r="AN274" i="8"/>
  <c r="AM274" i="8"/>
  <c r="AL274" i="8"/>
  <c r="AK274" i="8"/>
  <c r="AJ274" i="8"/>
  <c r="AI274" i="8"/>
  <c r="AH274" i="8"/>
  <c r="AG274" i="8"/>
  <c r="AF274" i="8"/>
  <c r="AE274" i="8"/>
  <c r="AD274" i="8"/>
  <c r="AC274" i="8"/>
  <c r="AB274" i="8"/>
  <c r="AA274" i="8"/>
  <c r="Z274" i="8"/>
  <c r="Y274" i="8"/>
  <c r="X274" i="8"/>
  <c r="W274" i="8"/>
  <c r="V274" i="8"/>
  <c r="U274" i="8"/>
  <c r="T274" i="8"/>
  <c r="S274" i="8"/>
  <c r="R274" i="8"/>
  <c r="Q274" i="8"/>
  <c r="P274" i="8"/>
  <c r="O274" i="8"/>
  <c r="N274" i="8"/>
  <c r="M274" i="8"/>
  <c r="L274" i="8"/>
  <c r="BV273" i="8"/>
  <c r="BU273" i="8"/>
  <c r="BO273" i="8"/>
  <c r="BN273" i="8"/>
  <c r="BM273" i="8"/>
  <c r="BL273" i="8"/>
  <c r="BK273" i="8"/>
  <c r="BJ273" i="8"/>
  <c r="BI273" i="8"/>
  <c r="BH273" i="8"/>
  <c r="BG273" i="8"/>
  <c r="BF273" i="8"/>
  <c r="BE273" i="8"/>
  <c r="BD273" i="8"/>
  <c r="BC273" i="8"/>
  <c r="BB273" i="8"/>
  <c r="BA273" i="8"/>
  <c r="AZ273" i="8"/>
  <c r="AY273" i="8"/>
  <c r="AX273" i="8"/>
  <c r="AW273" i="8"/>
  <c r="AV273" i="8"/>
  <c r="AU273" i="8"/>
  <c r="AT273" i="8"/>
  <c r="AS273" i="8"/>
  <c r="AR273" i="8"/>
  <c r="AQ273" i="8"/>
  <c r="AP273" i="8"/>
  <c r="AO273" i="8"/>
  <c r="AN273" i="8"/>
  <c r="AM273" i="8"/>
  <c r="AL273" i="8"/>
  <c r="AK273" i="8"/>
  <c r="AJ273" i="8"/>
  <c r="AI273" i="8"/>
  <c r="AH273" i="8"/>
  <c r="AG273" i="8"/>
  <c r="AF273" i="8"/>
  <c r="AE273" i="8"/>
  <c r="AD273" i="8"/>
  <c r="AC273" i="8"/>
  <c r="AB273" i="8"/>
  <c r="AA273" i="8"/>
  <c r="Z273" i="8"/>
  <c r="Y273" i="8"/>
  <c r="X273" i="8"/>
  <c r="W273" i="8"/>
  <c r="V273" i="8"/>
  <c r="U273" i="8"/>
  <c r="T273" i="8"/>
  <c r="S273" i="8"/>
  <c r="R273" i="8"/>
  <c r="Q273" i="8"/>
  <c r="P273" i="8"/>
  <c r="O273" i="8"/>
  <c r="N273" i="8"/>
  <c r="M273" i="8"/>
  <c r="L273" i="8"/>
  <c r="BV272" i="8"/>
  <c r="BU272" i="8"/>
  <c r="BO272" i="8"/>
  <c r="BN272" i="8"/>
  <c r="BM272" i="8"/>
  <c r="BL272" i="8"/>
  <c r="BK272" i="8"/>
  <c r="BJ272" i="8"/>
  <c r="BI272" i="8"/>
  <c r="BH272" i="8"/>
  <c r="BG272" i="8"/>
  <c r="BF272" i="8"/>
  <c r="BE272" i="8"/>
  <c r="BD272" i="8"/>
  <c r="BC272" i="8"/>
  <c r="BB272" i="8"/>
  <c r="BA272" i="8"/>
  <c r="AZ272" i="8"/>
  <c r="AY272" i="8"/>
  <c r="AX272" i="8"/>
  <c r="AW272" i="8"/>
  <c r="AV272" i="8"/>
  <c r="AU272" i="8"/>
  <c r="AT272" i="8"/>
  <c r="AS272" i="8"/>
  <c r="AR272" i="8"/>
  <c r="AQ272" i="8"/>
  <c r="AP272" i="8"/>
  <c r="AO272" i="8"/>
  <c r="AN272" i="8"/>
  <c r="AM272" i="8"/>
  <c r="AL272" i="8"/>
  <c r="AK272" i="8"/>
  <c r="AJ272" i="8"/>
  <c r="AI272" i="8"/>
  <c r="AH272" i="8"/>
  <c r="AG272" i="8"/>
  <c r="AF272" i="8"/>
  <c r="AE272" i="8"/>
  <c r="AD272" i="8"/>
  <c r="AC272" i="8"/>
  <c r="AB272" i="8"/>
  <c r="AA272" i="8"/>
  <c r="Z272" i="8"/>
  <c r="Y272" i="8"/>
  <c r="X272" i="8"/>
  <c r="W272" i="8"/>
  <c r="V272" i="8"/>
  <c r="U272" i="8"/>
  <c r="T272" i="8"/>
  <c r="S272" i="8"/>
  <c r="R272" i="8"/>
  <c r="Q272" i="8"/>
  <c r="P272" i="8"/>
  <c r="O272" i="8"/>
  <c r="N272" i="8"/>
  <c r="M272" i="8"/>
  <c r="L272" i="8"/>
  <c r="BV271" i="8"/>
  <c r="BU271" i="8"/>
  <c r="BO271" i="8"/>
  <c r="BN271" i="8"/>
  <c r="BM271" i="8"/>
  <c r="BL271" i="8"/>
  <c r="BK271" i="8"/>
  <c r="BJ271" i="8"/>
  <c r="BI271" i="8"/>
  <c r="BH271" i="8"/>
  <c r="BG271" i="8"/>
  <c r="BF271" i="8"/>
  <c r="BE271" i="8"/>
  <c r="BD271" i="8"/>
  <c r="BC271" i="8"/>
  <c r="BB271" i="8"/>
  <c r="BA271" i="8"/>
  <c r="AZ271" i="8"/>
  <c r="AY271" i="8"/>
  <c r="AX271" i="8"/>
  <c r="AW271" i="8"/>
  <c r="AV271" i="8"/>
  <c r="AU271" i="8"/>
  <c r="AT271" i="8"/>
  <c r="AS271" i="8"/>
  <c r="AR271" i="8"/>
  <c r="AQ271" i="8"/>
  <c r="AP271" i="8"/>
  <c r="AO271" i="8"/>
  <c r="AN271" i="8"/>
  <c r="AM271" i="8"/>
  <c r="AL271" i="8"/>
  <c r="AK271" i="8"/>
  <c r="AJ271" i="8"/>
  <c r="AI271" i="8"/>
  <c r="AH271" i="8"/>
  <c r="AG271" i="8"/>
  <c r="AF271" i="8"/>
  <c r="AE271" i="8"/>
  <c r="AD271" i="8"/>
  <c r="AC271" i="8"/>
  <c r="AB271" i="8"/>
  <c r="AA271" i="8"/>
  <c r="Z271" i="8"/>
  <c r="Y271" i="8"/>
  <c r="X271" i="8"/>
  <c r="W271" i="8"/>
  <c r="V271" i="8"/>
  <c r="U271" i="8"/>
  <c r="T271" i="8"/>
  <c r="S271" i="8"/>
  <c r="R271" i="8"/>
  <c r="Q271" i="8"/>
  <c r="P271" i="8"/>
  <c r="O271" i="8"/>
  <c r="N271" i="8"/>
  <c r="M271" i="8"/>
  <c r="L271" i="8"/>
  <c r="BV270" i="8"/>
  <c r="BU270" i="8"/>
  <c r="BN270" i="8"/>
  <c r="BM270" i="8"/>
  <c r="BL270" i="8"/>
  <c r="BK270" i="8"/>
  <c r="BI270" i="8"/>
  <c r="BH270" i="8"/>
  <c r="BG270" i="8"/>
  <c r="BF270" i="8"/>
  <c r="BD270" i="8"/>
  <c r="BC270" i="8"/>
  <c r="BB270" i="8"/>
  <c r="BA270" i="8"/>
  <c r="AY270" i="8"/>
  <c r="AX270" i="8"/>
  <c r="AW270" i="8"/>
  <c r="AV270" i="8"/>
  <c r="AT270" i="8"/>
  <c r="AS270" i="8"/>
  <c r="AR270" i="8"/>
  <c r="AQ270" i="8"/>
  <c r="AO270" i="8"/>
  <c r="AN270" i="8"/>
  <c r="AM270" i="8"/>
  <c r="AL270" i="8"/>
  <c r="AJ270" i="8"/>
  <c r="AI270" i="8"/>
  <c r="AH270" i="8"/>
  <c r="AG270" i="8"/>
  <c r="AE270" i="8"/>
  <c r="AD270" i="8"/>
  <c r="AC270" i="8"/>
  <c r="AB270" i="8"/>
  <c r="Z270" i="8"/>
  <c r="Y270" i="8"/>
  <c r="X270" i="8"/>
  <c r="W270" i="8"/>
  <c r="U270" i="8"/>
  <c r="T270" i="8"/>
  <c r="S270" i="8"/>
  <c r="R270" i="8"/>
  <c r="P270" i="8"/>
  <c r="O270" i="8"/>
  <c r="N270" i="8"/>
  <c r="M270" i="8"/>
  <c r="BV269" i="8"/>
  <c r="BU269" i="8"/>
  <c r="BO269" i="8"/>
  <c r="BN269" i="8"/>
  <c r="BM269" i="8"/>
  <c r="BL269" i="8"/>
  <c r="BK269" i="8"/>
  <c r="BJ269" i="8"/>
  <c r="BI269" i="8"/>
  <c r="BH269" i="8"/>
  <c r="BG269" i="8"/>
  <c r="BF269" i="8"/>
  <c r="BE269" i="8"/>
  <c r="BD269" i="8"/>
  <c r="BC269" i="8"/>
  <c r="BB269" i="8"/>
  <c r="BA269" i="8"/>
  <c r="AZ269" i="8"/>
  <c r="AY269" i="8"/>
  <c r="AX269" i="8"/>
  <c r="AW269" i="8"/>
  <c r="AV269" i="8"/>
  <c r="AU269" i="8"/>
  <c r="AT269" i="8"/>
  <c r="AS269" i="8"/>
  <c r="AR269" i="8"/>
  <c r="AQ269" i="8"/>
  <c r="AP269" i="8"/>
  <c r="AO269" i="8"/>
  <c r="AN269" i="8"/>
  <c r="AM269" i="8"/>
  <c r="AL269" i="8"/>
  <c r="AK269" i="8"/>
  <c r="AJ269" i="8"/>
  <c r="AI269" i="8"/>
  <c r="AH269" i="8"/>
  <c r="AG269" i="8"/>
  <c r="AF269" i="8"/>
  <c r="AE269" i="8"/>
  <c r="AD269" i="8"/>
  <c r="AC269" i="8"/>
  <c r="AB269" i="8"/>
  <c r="AA269" i="8"/>
  <c r="Z269" i="8"/>
  <c r="Y269" i="8"/>
  <c r="X269" i="8"/>
  <c r="W269" i="8"/>
  <c r="V269" i="8"/>
  <c r="U269" i="8"/>
  <c r="T269" i="8"/>
  <c r="S269" i="8"/>
  <c r="R269" i="8"/>
  <c r="Q269" i="8"/>
  <c r="P269" i="8"/>
  <c r="O269" i="8"/>
  <c r="N269" i="8"/>
  <c r="M269" i="8"/>
  <c r="L269" i="8"/>
  <c r="BV268" i="8"/>
  <c r="BU268" i="8"/>
  <c r="BO268" i="8"/>
  <c r="BN268" i="8"/>
  <c r="BM268" i="8"/>
  <c r="BL268" i="8"/>
  <c r="BK268" i="8"/>
  <c r="BJ268" i="8"/>
  <c r="BI268" i="8"/>
  <c r="BH268" i="8"/>
  <c r="BG268" i="8"/>
  <c r="BF268" i="8"/>
  <c r="BE268" i="8"/>
  <c r="BD268" i="8"/>
  <c r="BC268" i="8"/>
  <c r="BB268" i="8"/>
  <c r="BA268" i="8"/>
  <c r="AZ268" i="8"/>
  <c r="AY268" i="8"/>
  <c r="AX268" i="8"/>
  <c r="AW268" i="8"/>
  <c r="AV268" i="8"/>
  <c r="AU268" i="8"/>
  <c r="AT268" i="8"/>
  <c r="AS268" i="8"/>
  <c r="AR268" i="8"/>
  <c r="AQ268" i="8"/>
  <c r="AP268" i="8"/>
  <c r="AO268" i="8"/>
  <c r="AN268" i="8"/>
  <c r="AM268" i="8"/>
  <c r="AL268" i="8"/>
  <c r="AK268" i="8"/>
  <c r="AJ268" i="8"/>
  <c r="AI268" i="8"/>
  <c r="AH268" i="8"/>
  <c r="AG268" i="8"/>
  <c r="AF268" i="8"/>
  <c r="AE268" i="8"/>
  <c r="AD268" i="8"/>
  <c r="AC268" i="8"/>
  <c r="AB268" i="8"/>
  <c r="AA268" i="8"/>
  <c r="Z268" i="8"/>
  <c r="Y268" i="8"/>
  <c r="X268" i="8"/>
  <c r="W268" i="8"/>
  <c r="V268" i="8"/>
  <c r="U268" i="8"/>
  <c r="T268" i="8"/>
  <c r="S268" i="8"/>
  <c r="R268" i="8"/>
  <c r="Q268" i="8"/>
  <c r="P268" i="8"/>
  <c r="O268" i="8"/>
  <c r="N268" i="8"/>
  <c r="M268" i="8"/>
  <c r="L268" i="8"/>
  <c r="BV267" i="8"/>
  <c r="BU267" i="8"/>
  <c r="BO267" i="8"/>
  <c r="BN267" i="8"/>
  <c r="BM267" i="8"/>
  <c r="BL267" i="8"/>
  <c r="BK267" i="8"/>
  <c r="BJ267" i="8"/>
  <c r="BI267" i="8"/>
  <c r="BH267" i="8"/>
  <c r="BG267" i="8"/>
  <c r="BF267" i="8"/>
  <c r="BE267" i="8"/>
  <c r="BD267" i="8"/>
  <c r="BC267" i="8"/>
  <c r="BB267" i="8"/>
  <c r="BA267" i="8"/>
  <c r="AZ267" i="8"/>
  <c r="AY267" i="8"/>
  <c r="AX267" i="8"/>
  <c r="AW267" i="8"/>
  <c r="AV267" i="8"/>
  <c r="AU267" i="8"/>
  <c r="AT267" i="8"/>
  <c r="AS267" i="8"/>
  <c r="AR267" i="8"/>
  <c r="AQ267" i="8"/>
  <c r="AP267" i="8"/>
  <c r="AO267" i="8"/>
  <c r="AN267" i="8"/>
  <c r="AM267" i="8"/>
  <c r="AL267" i="8"/>
  <c r="AK267" i="8"/>
  <c r="AJ267" i="8"/>
  <c r="AI267" i="8"/>
  <c r="AH267" i="8"/>
  <c r="AG267" i="8"/>
  <c r="AF267" i="8"/>
  <c r="AE267" i="8"/>
  <c r="AD267" i="8"/>
  <c r="AC267" i="8"/>
  <c r="AB267" i="8"/>
  <c r="AA267" i="8"/>
  <c r="Z267" i="8"/>
  <c r="Y267" i="8"/>
  <c r="X267" i="8"/>
  <c r="W267" i="8"/>
  <c r="V267" i="8"/>
  <c r="U267" i="8"/>
  <c r="T267" i="8"/>
  <c r="S267" i="8"/>
  <c r="R267" i="8"/>
  <c r="Q267" i="8"/>
  <c r="P267" i="8"/>
  <c r="O267" i="8"/>
  <c r="N267" i="8"/>
  <c r="M267" i="8"/>
  <c r="L267" i="8"/>
  <c r="BV266" i="8"/>
  <c r="BU266" i="8"/>
  <c r="BO266" i="8"/>
  <c r="BN266" i="8"/>
  <c r="BM266" i="8"/>
  <c r="BL266" i="8"/>
  <c r="BK266" i="8"/>
  <c r="BJ266" i="8"/>
  <c r="BI266" i="8"/>
  <c r="BH266" i="8"/>
  <c r="BG266" i="8"/>
  <c r="BF266" i="8"/>
  <c r="BE266" i="8"/>
  <c r="BD266" i="8"/>
  <c r="BC266" i="8"/>
  <c r="BB266" i="8"/>
  <c r="BA266" i="8"/>
  <c r="AZ266" i="8"/>
  <c r="AY266" i="8"/>
  <c r="AX266" i="8"/>
  <c r="AW266" i="8"/>
  <c r="AV266" i="8"/>
  <c r="AU266" i="8"/>
  <c r="AT266" i="8"/>
  <c r="AS266" i="8"/>
  <c r="AR266" i="8"/>
  <c r="AQ266" i="8"/>
  <c r="AP266" i="8"/>
  <c r="AO266" i="8"/>
  <c r="AN266" i="8"/>
  <c r="AM266" i="8"/>
  <c r="AL266" i="8"/>
  <c r="AK266" i="8"/>
  <c r="AJ266" i="8"/>
  <c r="AI266" i="8"/>
  <c r="AH266" i="8"/>
  <c r="AG266" i="8"/>
  <c r="AF266" i="8"/>
  <c r="AE266" i="8"/>
  <c r="AD266" i="8"/>
  <c r="AC266" i="8"/>
  <c r="AB266" i="8"/>
  <c r="AA266" i="8"/>
  <c r="Z266" i="8"/>
  <c r="Y266" i="8"/>
  <c r="X266" i="8"/>
  <c r="W266" i="8"/>
  <c r="V266" i="8"/>
  <c r="U266" i="8"/>
  <c r="T266" i="8"/>
  <c r="S266" i="8"/>
  <c r="R266" i="8"/>
  <c r="Q266" i="8"/>
  <c r="P266" i="8"/>
  <c r="O266" i="8"/>
  <c r="N266" i="8"/>
  <c r="M266" i="8"/>
  <c r="L266" i="8"/>
  <c r="BV265" i="8"/>
  <c r="BU265" i="8"/>
  <c r="BN265" i="8"/>
  <c r="BM265" i="8"/>
  <c r="BL265" i="8"/>
  <c r="BK265" i="8"/>
  <c r="BI265" i="8"/>
  <c r="BH265" i="8"/>
  <c r="BG265" i="8"/>
  <c r="BF265" i="8"/>
  <c r="BD265" i="8"/>
  <c r="BC265" i="8"/>
  <c r="BB265" i="8"/>
  <c r="BA265" i="8"/>
  <c r="AY265" i="8"/>
  <c r="AX265" i="8"/>
  <c r="AW265" i="8"/>
  <c r="AV265" i="8"/>
  <c r="AT265" i="8"/>
  <c r="AS265" i="8"/>
  <c r="AR265" i="8"/>
  <c r="AQ265" i="8"/>
  <c r="AO265" i="8"/>
  <c r="AN265" i="8"/>
  <c r="AM265" i="8"/>
  <c r="AL265" i="8"/>
  <c r="AJ265" i="8"/>
  <c r="AI265" i="8"/>
  <c r="AH265" i="8"/>
  <c r="AG265" i="8"/>
  <c r="AE265" i="8"/>
  <c r="AD265" i="8"/>
  <c r="AC265" i="8"/>
  <c r="AB265" i="8"/>
  <c r="Z265" i="8"/>
  <c r="Y265" i="8"/>
  <c r="X265" i="8"/>
  <c r="W265" i="8"/>
  <c r="U265" i="8"/>
  <c r="T265" i="8"/>
  <c r="S265" i="8"/>
  <c r="R265" i="8"/>
  <c r="P265" i="8"/>
  <c r="O265" i="8"/>
  <c r="N265" i="8"/>
  <c r="M265" i="8"/>
  <c r="BV264" i="8"/>
  <c r="BU264" i="8"/>
  <c r="BO264" i="8"/>
  <c r="BN264" i="8"/>
  <c r="BM264" i="8"/>
  <c r="BL264" i="8"/>
  <c r="BK264" i="8"/>
  <c r="BJ264" i="8"/>
  <c r="BI264" i="8"/>
  <c r="BH264" i="8"/>
  <c r="BG264" i="8"/>
  <c r="BF264" i="8"/>
  <c r="BE264" i="8"/>
  <c r="BD264" i="8"/>
  <c r="BC264" i="8"/>
  <c r="BB264" i="8"/>
  <c r="BA264" i="8"/>
  <c r="AZ264" i="8"/>
  <c r="AY264" i="8"/>
  <c r="AX264" i="8"/>
  <c r="AW264" i="8"/>
  <c r="AV264" i="8"/>
  <c r="AU264" i="8"/>
  <c r="AT264" i="8"/>
  <c r="AS264" i="8"/>
  <c r="AR264" i="8"/>
  <c r="AQ264" i="8"/>
  <c r="AP264" i="8"/>
  <c r="AO264" i="8"/>
  <c r="AN264" i="8"/>
  <c r="AM264" i="8"/>
  <c r="AL264" i="8"/>
  <c r="AK264" i="8"/>
  <c r="AJ264" i="8"/>
  <c r="AI264" i="8"/>
  <c r="AH264" i="8"/>
  <c r="AG264" i="8"/>
  <c r="AF264" i="8"/>
  <c r="AE264" i="8"/>
  <c r="AD264" i="8"/>
  <c r="AC264" i="8"/>
  <c r="AB264" i="8"/>
  <c r="AA264" i="8"/>
  <c r="Z264" i="8"/>
  <c r="Y264" i="8"/>
  <c r="X264" i="8"/>
  <c r="W264" i="8"/>
  <c r="V264" i="8"/>
  <c r="U264" i="8"/>
  <c r="T264" i="8"/>
  <c r="S264" i="8"/>
  <c r="R264" i="8"/>
  <c r="Q264" i="8"/>
  <c r="P264" i="8"/>
  <c r="O264" i="8"/>
  <c r="N264" i="8"/>
  <c r="M264" i="8"/>
  <c r="L264" i="8"/>
  <c r="BV263" i="8"/>
  <c r="BU263" i="8"/>
  <c r="BO263" i="8"/>
  <c r="BN263" i="8"/>
  <c r="BM263" i="8"/>
  <c r="BL263" i="8"/>
  <c r="BK263" i="8"/>
  <c r="BJ263" i="8"/>
  <c r="BI263" i="8"/>
  <c r="BH263" i="8"/>
  <c r="BG263" i="8"/>
  <c r="BF263" i="8"/>
  <c r="BE263" i="8"/>
  <c r="BD263" i="8"/>
  <c r="BC263" i="8"/>
  <c r="BB263" i="8"/>
  <c r="BA263" i="8"/>
  <c r="AZ263" i="8"/>
  <c r="AY263" i="8"/>
  <c r="AX263" i="8"/>
  <c r="AW263" i="8"/>
  <c r="AV263" i="8"/>
  <c r="AU263" i="8"/>
  <c r="AT263" i="8"/>
  <c r="AS263" i="8"/>
  <c r="AR263" i="8"/>
  <c r="AQ263" i="8"/>
  <c r="AP263" i="8"/>
  <c r="AO263" i="8"/>
  <c r="AN263" i="8"/>
  <c r="AM263" i="8"/>
  <c r="AL263" i="8"/>
  <c r="AK263" i="8"/>
  <c r="AJ263" i="8"/>
  <c r="AI263" i="8"/>
  <c r="AH263" i="8"/>
  <c r="AG263" i="8"/>
  <c r="AF263" i="8"/>
  <c r="AE263" i="8"/>
  <c r="AD263" i="8"/>
  <c r="AC263" i="8"/>
  <c r="AB263" i="8"/>
  <c r="AA263" i="8"/>
  <c r="Z263" i="8"/>
  <c r="Y263" i="8"/>
  <c r="X263" i="8"/>
  <c r="W263" i="8"/>
  <c r="V263" i="8"/>
  <c r="U263" i="8"/>
  <c r="T263" i="8"/>
  <c r="S263" i="8"/>
  <c r="R263" i="8"/>
  <c r="Q263" i="8"/>
  <c r="P263" i="8"/>
  <c r="O263" i="8"/>
  <c r="N263" i="8"/>
  <c r="M263" i="8"/>
  <c r="L263" i="8"/>
  <c r="BV262" i="8"/>
  <c r="BU262" i="8"/>
  <c r="BO262" i="8"/>
  <c r="BN262" i="8"/>
  <c r="BM262" i="8"/>
  <c r="BL262" i="8"/>
  <c r="BK262" i="8"/>
  <c r="BJ262" i="8"/>
  <c r="BI262" i="8"/>
  <c r="BH262" i="8"/>
  <c r="BG262" i="8"/>
  <c r="BF262" i="8"/>
  <c r="BE262" i="8"/>
  <c r="BD262" i="8"/>
  <c r="BC262" i="8"/>
  <c r="BB262" i="8"/>
  <c r="BA262" i="8"/>
  <c r="AZ262" i="8"/>
  <c r="AY262" i="8"/>
  <c r="AX262" i="8"/>
  <c r="AW262" i="8"/>
  <c r="AV262" i="8"/>
  <c r="AU262" i="8"/>
  <c r="AT262" i="8"/>
  <c r="AS262" i="8"/>
  <c r="AR262" i="8"/>
  <c r="AQ262" i="8"/>
  <c r="AP262" i="8"/>
  <c r="AO262" i="8"/>
  <c r="AN262" i="8"/>
  <c r="AM262" i="8"/>
  <c r="AL262" i="8"/>
  <c r="AK262" i="8"/>
  <c r="AJ262" i="8"/>
  <c r="AI262" i="8"/>
  <c r="AH262" i="8"/>
  <c r="AG262" i="8"/>
  <c r="AF262" i="8"/>
  <c r="AE262" i="8"/>
  <c r="AD262" i="8"/>
  <c r="AC262" i="8"/>
  <c r="AB262" i="8"/>
  <c r="AA262" i="8"/>
  <c r="Z262" i="8"/>
  <c r="Y262" i="8"/>
  <c r="X262" i="8"/>
  <c r="W262" i="8"/>
  <c r="V262" i="8"/>
  <c r="U262" i="8"/>
  <c r="T262" i="8"/>
  <c r="S262" i="8"/>
  <c r="R262" i="8"/>
  <c r="Q262" i="8"/>
  <c r="P262" i="8"/>
  <c r="O262" i="8"/>
  <c r="N262" i="8"/>
  <c r="M262" i="8"/>
  <c r="L262" i="8"/>
  <c r="BV261" i="8"/>
  <c r="BU261" i="8"/>
  <c r="BO261" i="8"/>
  <c r="BN261" i="8"/>
  <c r="BM261" i="8"/>
  <c r="BL261" i="8"/>
  <c r="BK261" i="8"/>
  <c r="BJ261" i="8"/>
  <c r="BI261" i="8"/>
  <c r="BH261" i="8"/>
  <c r="BG261" i="8"/>
  <c r="BF261" i="8"/>
  <c r="BE261" i="8"/>
  <c r="BD261" i="8"/>
  <c r="BC261" i="8"/>
  <c r="BB261" i="8"/>
  <c r="BA261" i="8"/>
  <c r="AZ261" i="8"/>
  <c r="AY261" i="8"/>
  <c r="AX261" i="8"/>
  <c r="AW261" i="8"/>
  <c r="AV261" i="8"/>
  <c r="AU261" i="8"/>
  <c r="AT261" i="8"/>
  <c r="AS261" i="8"/>
  <c r="AR261" i="8"/>
  <c r="AQ261" i="8"/>
  <c r="AP261" i="8"/>
  <c r="AO261" i="8"/>
  <c r="AN261" i="8"/>
  <c r="AM261" i="8"/>
  <c r="AL261" i="8"/>
  <c r="AK261" i="8"/>
  <c r="AJ261" i="8"/>
  <c r="AI261" i="8"/>
  <c r="AH261" i="8"/>
  <c r="AG261" i="8"/>
  <c r="AF261" i="8"/>
  <c r="AE261" i="8"/>
  <c r="AD261" i="8"/>
  <c r="AC261" i="8"/>
  <c r="AB261" i="8"/>
  <c r="AA261" i="8"/>
  <c r="Z261" i="8"/>
  <c r="Y261" i="8"/>
  <c r="X261" i="8"/>
  <c r="W261" i="8"/>
  <c r="V261" i="8"/>
  <c r="U261" i="8"/>
  <c r="T261" i="8"/>
  <c r="S261" i="8"/>
  <c r="R261" i="8"/>
  <c r="Q261" i="8"/>
  <c r="P261" i="8"/>
  <c r="O261" i="8"/>
  <c r="N261" i="8"/>
  <c r="M261" i="8"/>
  <c r="L261" i="8"/>
  <c r="BV260" i="8"/>
  <c r="BU260" i="8"/>
  <c r="BN260" i="8"/>
  <c r="BM260" i="8"/>
  <c r="BL260" i="8"/>
  <c r="BK260" i="8"/>
  <c r="BI260" i="8"/>
  <c r="BH260" i="8"/>
  <c r="BG260" i="8"/>
  <c r="BF260" i="8"/>
  <c r="BD260" i="8"/>
  <c r="BC260" i="8"/>
  <c r="BB260" i="8"/>
  <c r="BA260" i="8"/>
  <c r="AY260" i="8"/>
  <c r="AX260" i="8"/>
  <c r="AW260" i="8"/>
  <c r="AV260" i="8"/>
  <c r="AT260" i="8"/>
  <c r="AS260" i="8"/>
  <c r="AR260" i="8"/>
  <c r="AQ260" i="8"/>
  <c r="AO260" i="8"/>
  <c r="AN260" i="8"/>
  <c r="AM260" i="8"/>
  <c r="AL260" i="8"/>
  <c r="AJ260" i="8"/>
  <c r="AI260" i="8"/>
  <c r="AH260" i="8"/>
  <c r="AG260" i="8"/>
  <c r="AE260" i="8"/>
  <c r="AD260" i="8"/>
  <c r="AC260" i="8"/>
  <c r="AB260" i="8"/>
  <c r="Z260" i="8"/>
  <c r="Y260" i="8"/>
  <c r="X260" i="8"/>
  <c r="W260" i="8"/>
  <c r="U260" i="8"/>
  <c r="T260" i="8"/>
  <c r="S260" i="8"/>
  <c r="R260" i="8"/>
  <c r="P260" i="8"/>
  <c r="O260" i="8"/>
  <c r="N260" i="8"/>
  <c r="M260" i="8"/>
  <c r="BV259" i="8"/>
  <c r="BU259" i="8"/>
  <c r="BO259" i="8"/>
  <c r="BN259" i="8"/>
  <c r="BM259" i="8"/>
  <c r="BL259" i="8"/>
  <c r="BK259" i="8"/>
  <c r="BJ259" i="8"/>
  <c r="BI259" i="8"/>
  <c r="BH259" i="8"/>
  <c r="BG259" i="8"/>
  <c r="BF259" i="8"/>
  <c r="BE259" i="8"/>
  <c r="BD259" i="8"/>
  <c r="BC259" i="8"/>
  <c r="BB259" i="8"/>
  <c r="BA259" i="8"/>
  <c r="AZ259" i="8"/>
  <c r="AY259" i="8"/>
  <c r="AX259" i="8"/>
  <c r="AW259" i="8"/>
  <c r="AV259" i="8"/>
  <c r="AU259" i="8"/>
  <c r="AT259" i="8"/>
  <c r="AS259" i="8"/>
  <c r="AR259" i="8"/>
  <c r="AQ259" i="8"/>
  <c r="AP259" i="8"/>
  <c r="AO259" i="8"/>
  <c r="AN259" i="8"/>
  <c r="AM259" i="8"/>
  <c r="AL259" i="8"/>
  <c r="AK259" i="8"/>
  <c r="AJ259" i="8"/>
  <c r="AI259" i="8"/>
  <c r="AH259" i="8"/>
  <c r="AG259" i="8"/>
  <c r="AF259" i="8"/>
  <c r="AE259" i="8"/>
  <c r="AD259" i="8"/>
  <c r="AC259" i="8"/>
  <c r="AB259" i="8"/>
  <c r="AA259" i="8"/>
  <c r="Z259" i="8"/>
  <c r="Y259" i="8"/>
  <c r="X259" i="8"/>
  <c r="W259" i="8"/>
  <c r="V259" i="8"/>
  <c r="U259" i="8"/>
  <c r="T259" i="8"/>
  <c r="S259" i="8"/>
  <c r="R259" i="8"/>
  <c r="Q259" i="8"/>
  <c r="P259" i="8"/>
  <c r="O259" i="8"/>
  <c r="N259" i="8"/>
  <c r="M259" i="8"/>
  <c r="L259" i="8"/>
  <c r="BV258" i="8"/>
  <c r="BU258" i="8"/>
  <c r="BO258" i="8"/>
  <c r="BN258" i="8"/>
  <c r="BM258" i="8"/>
  <c r="BL258" i="8"/>
  <c r="BK258" i="8"/>
  <c r="BJ258" i="8"/>
  <c r="BI258" i="8"/>
  <c r="BH258" i="8"/>
  <c r="BG258" i="8"/>
  <c r="BF258" i="8"/>
  <c r="BE258" i="8"/>
  <c r="BD258" i="8"/>
  <c r="BC258" i="8"/>
  <c r="BB258" i="8"/>
  <c r="BA258" i="8"/>
  <c r="AZ258" i="8"/>
  <c r="AY258" i="8"/>
  <c r="AX258" i="8"/>
  <c r="AW258" i="8"/>
  <c r="AV258" i="8"/>
  <c r="AU258" i="8"/>
  <c r="AT258" i="8"/>
  <c r="AS258" i="8"/>
  <c r="AR258" i="8"/>
  <c r="AQ258" i="8"/>
  <c r="AP258" i="8"/>
  <c r="AO258" i="8"/>
  <c r="AN258" i="8"/>
  <c r="AM258" i="8"/>
  <c r="AL258" i="8"/>
  <c r="AK258" i="8"/>
  <c r="AJ258" i="8"/>
  <c r="AI258" i="8"/>
  <c r="AH258" i="8"/>
  <c r="AG258" i="8"/>
  <c r="AF258" i="8"/>
  <c r="AE258" i="8"/>
  <c r="AD258" i="8"/>
  <c r="AC258" i="8"/>
  <c r="AB258" i="8"/>
  <c r="AA258" i="8"/>
  <c r="Z258" i="8"/>
  <c r="Y258" i="8"/>
  <c r="X258" i="8"/>
  <c r="W258" i="8"/>
  <c r="V258" i="8"/>
  <c r="U258" i="8"/>
  <c r="T258" i="8"/>
  <c r="S258" i="8"/>
  <c r="R258" i="8"/>
  <c r="Q258" i="8"/>
  <c r="P258" i="8"/>
  <c r="O258" i="8"/>
  <c r="N258" i="8"/>
  <c r="M258" i="8"/>
  <c r="L258" i="8"/>
  <c r="BV257" i="8"/>
  <c r="BU257" i="8"/>
  <c r="BO257" i="8"/>
  <c r="BN257" i="8"/>
  <c r="BM257" i="8"/>
  <c r="BL257" i="8"/>
  <c r="BK257" i="8"/>
  <c r="BJ257" i="8"/>
  <c r="BI257" i="8"/>
  <c r="BH257" i="8"/>
  <c r="BG257" i="8"/>
  <c r="BF257" i="8"/>
  <c r="BE257" i="8"/>
  <c r="BD257" i="8"/>
  <c r="BC257" i="8"/>
  <c r="BB257" i="8"/>
  <c r="BA257" i="8"/>
  <c r="AZ257" i="8"/>
  <c r="AY257" i="8"/>
  <c r="AX257" i="8"/>
  <c r="AW257" i="8"/>
  <c r="AV257" i="8"/>
  <c r="AU257" i="8"/>
  <c r="AT257" i="8"/>
  <c r="AS257" i="8"/>
  <c r="AR257" i="8"/>
  <c r="AQ257" i="8"/>
  <c r="AP257" i="8"/>
  <c r="AO257" i="8"/>
  <c r="AN257" i="8"/>
  <c r="AM257" i="8"/>
  <c r="AL257" i="8"/>
  <c r="AK257" i="8"/>
  <c r="AJ257" i="8"/>
  <c r="AI257" i="8"/>
  <c r="AH257" i="8"/>
  <c r="AG257" i="8"/>
  <c r="AF257" i="8"/>
  <c r="AE257" i="8"/>
  <c r="AD257" i="8"/>
  <c r="AC257" i="8"/>
  <c r="AB257" i="8"/>
  <c r="AA257" i="8"/>
  <c r="Z257" i="8"/>
  <c r="Y257" i="8"/>
  <c r="X257" i="8"/>
  <c r="W257" i="8"/>
  <c r="V257" i="8"/>
  <c r="U257" i="8"/>
  <c r="T257" i="8"/>
  <c r="S257" i="8"/>
  <c r="R257" i="8"/>
  <c r="Q257" i="8"/>
  <c r="P257" i="8"/>
  <c r="O257" i="8"/>
  <c r="N257" i="8"/>
  <c r="M257" i="8"/>
  <c r="L257" i="8"/>
  <c r="BV256" i="8"/>
  <c r="BU256" i="8"/>
  <c r="BO256" i="8"/>
  <c r="BN256" i="8"/>
  <c r="BM256" i="8"/>
  <c r="BL256" i="8"/>
  <c r="BK256" i="8"/>
  <c r="BJ256" i="8"/>
  <c r="BI256" i="8"/>
  <c r="BH256" i="8"/>
  <c r="BG256" i="8"/>
  <c r="BF256" i="8"/>
  <c r="BE256" i="8"/>
  <c r="BD256" i="8"/>
  <c r="BC256" i="8"/>
  <c r="BB256" i="8"/>
  <c r="BA256" i="8"/>
  <c r="AZ256" i="8"/>
  <c r="AY256" i="8"/>
  <c r="AX256" i="8"/>
  <c r="AW256" i="8"/>
  <c r="AV256" i="8"/>
  <c r="AU256" i="8"/>
  <c r="AT256" i="8"/>
  <c r="AS256" i="8"/>
  <c r="AR256" i="8"/>
  <c r="AQ256" i="8"/>
  <c r="AP256" i="8"/>
  <c r="AO256" i="8"/>
  <c r="AN256" i="8"/>
  <c r="AM256" i="8"/>
  <c r="AL256" i="8"/>
  <c r="AK256" i="8"/>
  <c r="AJ256" i="8"/>
  <c r="AI256" i="8"/>
  <c r="AH256" i="8"/>
  <c r="AG256" i="8"/>
  <c r="AF256" i="8"/>
  <c r="AE256" i="8"/>
  <c r="AD256" i="8"/>
  <c r="AC256" i="8"/>
  <c r="AB256" i="8"/>
  <c r="AA256" i="8"/>
  <c r="Z256" i="8"/>
  <c r="Y256" i="8"/>
  <c r="X256" i="8"/>
  <c r="W256" i="8"/>
  <c r="V256" i="8"/>
  <c r="U256" i="8"/>
  <c r="T256" i="8"/>
  <c r="S256" i="8"/>
  <c r="R256" i="8"/>
  <c r="Q256" i="8"/>
  <c r="P256" i="8"/>
  <c r="O256" i="8"/>
  <c r="N256" i="8"/>
  <c r="M256" i="8"/>
  <c r="L256" i="8"/>
  <c r="BV255" i="8"/>
  <c r="BU255" i="8"/>
  <c r="BN255" i="8"/>
  <c r="BM255" i="8"/>
  <c r="BL255" i="8"/>
  <c r="BK255" i="8"/>
  <c r="BI255" i="8"/>
  <c r="BH255" i="8"/>
  <c r="BG255" i="8"/>
  <c r="BF255" i="8"/>
  <c r="BD255" i="8"/>
  <c r="BC255" i="8"/>
  <c r="BB255" i="8"/>
  <c r="BA255" i="8"/>
  <c r="AY255" i="8"/>
  <c r="AX255" i="8"/>
  <c r="AW255" i="8"/>
  <c r="AV255" i="8"/>
  <c r="AT255" i="8"/>
  <c r="AS255" i="8"/>
  <c r="AR255" i="8"/>
  <c r="AQ255" i="8"/>
  <c r="AO255" i="8"/>
  <c r="AN255" i="8"/>
  <c r="AM255" i="8"/>
  <c r="AL255" i="8"/>
  <c r="AJ255" i="8"/>
  <c r="AI255" i="8"/>
  <c r="AH255" i="8"/>
  <c r="AG255" i="8"/>
  <c r="AE255" i="8"/>
  <c r="AD255" i="8"/>
  <c r="AC255" i="8"/>
  <c r="AB255" i="8"/>
  <c r="Z255" i="8"/>
  <c r="Y255" i="8"/>
  <c r="X255" i="8"/>
  <c r="W255" i="8"/>
  <c r="U255" i="8"/>
  <c r="T255" i="8"/>
  <c r="S255" i="8"/>
  <c r="R255" i="8"/>
  <c r="P255" i="8"/>
  <c r="O255" i="8"/>
  <c r="N255" i="8"/>
  <c r="M255" i="8"/>
  <c r="BV254" i="8"/>
  <c r="BU254" i="8"/>
  <c r="BO254" i="8"/>
  <c r="BN254" i="8"/>
  <c r="BM254" i="8"/>
  <c r="BL254" i="8"/>
  <c r="BK254" i="8"/>
  <c r="BJ254" i="8"/>
  <c r="BI254" i="8"/>
  <c r="BH254" i="8"/>
  <c r="BG254" i="8"/>
  <c r="BF254" i="8"/>
  <c r="BE254" i="8"/>
  <c r="BD254" i="8"/>
  <c r="BC254" i="8"/>
  <c r="BB254" i="8"/>
  <c r="BA254" i="8"/>
  <c r="AZ254" i="8"/>
  <c r="AY254" i="8"/>
  <c r="AX254" i="8"/>
  <c r="AW254" i="8"/>
  <c r="AV254" i="8"/>
  <c r="AU254" i="8"/>
  <c r="AT254" i="8"/>
  <c r="AS254" i="8"/>
  <c r="AR254" i="8"/>
  <c r="AQ254" i="8"/>
  <c r="AP254" i="8"/>
  <c r="AO254" i="8"/>
  <c r="AN254" i="8"/>
  <c r="AM254" i="8"/>
  <c r="AL254" i="8"/>
  <c r="AK254" i="8"/>
  <c r="AJ254" i="8"/>
  <c r="AI254" i="8"/>
  <c r="AH254" i="8"/>
  <c r="AG254" i="8"/>
  <c r="AF254" i="8"/>
  <c r="AE254" i="8"/>
  <c r="AD254" i="8"/>
  <c r="AC254" i="8"/>
  <c r="AB254" i="8"/>
  <c r="AA254" i="8"/>
  <c r="Z254" i="8"/>
  <c r="Y254" i="8"/>
  <c r="X254" i="8"/>
  <c r="W254" i="8"/>
  <c r="V254" i="8"/>
  <c r="U254" i="8"/>
  <c r="T254" i="8"/>
  <c r="S254" i="8"/>
  <c r="R254" i="8"/>
  <c r="Q254" i="8"/>
  <c r="P254" i="8"/>
  <c r="O254" i="8"/>
  <c r="N254" i="8"/>
  <c r="M254" i="8"/>
  <c r="L254" i="8"/>
  <c r="BV253" i="8"/>
  <c r="BU253" i="8"/>
  <c r="BN253" i="8"/>
  <c r="BM253" i="8"/>
  <c r="BL253" i="8"/>
  <c r="BK253" i="8"/>
  <c r="BI253" i="8"/>
  <c r="BH253" i="8"/>
  <c r="BG253" i="8"/>
  <c r="BF253" i="8"/>
  <c r="BD253" i="8"/>
  <c r="BC253" i="8"/>
  <c r="BB253" i="8"/>
  <c r="BA253" i="8"/>
  <c r="AY253" i="8"/>
  <c r="AX253" i="8"/>
  <c r="AW253" i="8"/>
  <c r="AV253" i="8"/>
  <c r="AT253" i="8"/>
  <c r="AS253" i="8"/>
  <c r="AR253" i="8"/>
  <c r="AQ253" i="8"/>
  <c r="AO253" i="8"/>
  <c r="AN253" i="8"/>
  <c r="AM253" i="8"/>
  <c r="AL253" i="8"/>
  <c r="AJ253" i="8"/>
  <c r="AI253" i="8"/>
  <c r="AH253" i="8"/>
  <c r="AG253" i="8"/>
  <c r="AE253" i="8"/>
  <c r="AD253" i="8"/>
  <c r="AC253" i="8"/>
  <c r="AB253" i="8"/>
  <c r="Z253" i="8"/>
  <c r="Y253" i="8"/>
  <c r="X253" i="8"/>
  <c r="W253" i="8"/>
  <c r="U253" i="8"/>
  <c r="T253" i="8"/>
  <c r="S253" i="8"/>
  <c r="R253" i="8"/>
  <c r="P253" i="8"/>
  <c r="O253" i="8"/>
  <c r="N253" i="8"/>
  <c r="M253" i="8"/>
  <c r="BV252" i="8"/>
  <c r="BU252" i="8"/>
  <c r="BN252" i="8"/>
  <c r="BM252" i="8"/>
  <c r="BL252" i="8"/>
  <c r="BK252" i="8"/>
  <c r="BI252" i="8"/>
  <c r="BH252" i="8"/>
  <c r="BG252" i="8"/>
  <c r="BF252" i="8"/>
  <c r="BD252" i="8"/>
  <c r="BC252" i="8"/>
  <c r="BB252" i="8"/>
  <c r="BA252" i="8"/>
  <c r="AY252" i="8"/>
  <c r="AX252" i="8"/>
  <c r="AW252" i="8"/>
  <c r="AV252" i="8"/>
  <c r="AT252" i="8"/>
  <c r="AS252" i="8"/>
  <c r="AR252" i="8"/>
  <c r="AQ252" i="8"/>
  <c r="AO252" i="8"/>
  <c r="AN252" i="8"/>
  <c r="AM252" i="8"/>
  <c r="AL252" i="8"/>
  <c r="AJ252" i="8"/>
  <c r="AI252" i="8"/>
  <c r="AH252" i="8"/>
  <c r="AG252" i="8"/>
  <c r="AE252" i="8"/>
  <c r="AD252" i="8"/>
  <c r="AC252" i="8"/>
  <c r="AB252" i="8"/>
  <c r="Z252" i="8"/>
  <c r="Y252" i="8"/>
  <c r="X252" i="8"/>
  <c r="W252" i="8"/>
  <c r="U252" i="8"/>
  <c r="T252" i="8"/>
  <c r="S252" i="8"/>
  <c r="R252" i="8"/>
  <c r="P252" i="8"/>
  <c r="O252" i="8"/>
  <c r="N252" i="8"/>
  <c r="M252" i="8"/>
  <c r="BV251" i="8"/>
  <c r="BU251" i="8"/>
  <c r="BN251" i="8"/>
  <c r="BM251" i="8"/>
  <c r="BL251" i="8"/>
  <c r="BK251" i="8"/>
  <c r="BI251" i="8"/>
  <c r="BH251" i="8"/>
  <c r="BG251" i="8"/>
  <c r="BF251" i="8"/>
  <c r="BD251" i="8"/>
  <c r="BC251" i="8"/>
  <c r="BB251" i="8"/>
  <c r="BA251" i="8"/>
  <c r="AY251" i="8"/>
  <c r="AX251" i="8"/>
  <c r="AW251" i="8"/>
  <c r="AV251" i="8"/>
  <c r="AT251" i="8"/>
  <c r="AS251" i="8"/>
  <c r="AR251" i="8"/>
  <c r="AQ251" i="8"/>
  <c r="AO251" i="8"/>
  <c r="AN251" i="8"/>
  <c r="AM251" i="8"/>
  <c r="AL251" i="8"/>
  <c r="AJ251" i="8"/>
  <c r="AI251" i="8"/>
  <c r="AH251" i="8"/>
  <c r="AG251" i="8"/>
  <c r="AE251" i="8"/>
  <c r="AD251" i="8"/>
  <c r="AC251" i="8"/>
  <c r="AB251" i="8"/>
  <c r="Z251" i="8"/>
  <c r="Y251" i="8"/>
  <c r="X251" i="8"/>
  <c r="W251" i="8"/>
  <c r="U251" i="8"/>
  <c r="T251" i="8"/>
  <c r="S251" i="8"/>
  <c r="R251" i="8"/>
  <c r="P251" i="8"/>
  <c r="O251" i="8"/>
  <c r="N251" i="8"/>
  <c r="M251" i="8"/>
  <c r="BV250" i="8"/>
  <c r="BU250" i="8"/>
  <c r="BN250" i="8"/>
  <c r="BM250" i="8"/>
  <c r="BL250" i="8"/>
  <c r="BK250" i="8"/>
  <c r="BI250" i="8"/>
  <c r="BH250" i="8"/>
  <c r="BG250" i="8"/>
  <c r="BF250" i="8"/>
  <c r="BD250" i="8"/>
  <c r="BC250" i="8"/>
  <c r="BB250" i="8"/>
  <c r="BA250" i="8"/>
  <c r="AY250" i="8"/>
  <c r="AX250" i="8"/>
  <c r="AW250" i="8"/>
  <c r="AV250" i="8"/>
  <c r="AT250" i="8"/>
  <c r="AS250" i="8"/>
  <c r="AR250" i="8"/>
  <c r="AQ250" i="8"/>
  <c r="AO250" i="8"/>
  <c r="AN250" i="8"/>
  <c r="AM250" i="8"/>
  <c r="AL250" i="8"/>
  <c r="AJ250" i="8"/>
  <c r="AI250" i="8"/>
  <c r="AH250" i="8"/>
  <c r="AG250" i="8"/>
  <c r="AE250" i="8"/>
  <c r="AD250" i="8"/>
  <c r="AC250" i="8"/>
  <c r="AB250" i="8"/>
  <c r="Z250" i="8"/>
  <c r="Y250" i="8"/>
  <c r="X250" i="8"/>
  <c r="W250" i="8"/>
  <c r="U250" i="8"/>
  <c r="T250" i="8"/>
  <c r="S250" i="8"/>
  <c r="R250" i="8"/>
  <c r="P250" i="8"/>
  <c r="O250" i="8"/>
  <c r="N250" i="8"/>
  <c r="M250" i="8"/>
  <c r="BV249" i="8"/>
  <c r="BU249" i="8"/>
  <c r="BO249" i="8"/>
  <c r="BN249" i="8"/>
  <c r="BM249" i="8"/>
  <c r="BL249" i="8"/>
  <c r="BK249" i="8"/>
  <c r="BJ249" i="8"/>
  <c r="BI249" i="8"/>
  <c r="BH249" i="8"/>
  <c r="BG249" i="8"/>
  <c r="BF249" i="8"/>
  <c r="BE249" i="8"/>
  <c r="BD249" i="8"/>
  <c r="BC249" i="8"/>
  <c r="BB249" i="8"/>
  <c r="BA249" i="8"/>
  <c r="AZ249" i="8"/>
  <c r="AY249" i="8"/>
  <c r="AX249" i="8"/>
  <c r="AW249" i="8"/>
  <c r="AV249" i="8"/>
  <c r="AU249" i="8"/>
  <c r="AT249" i="8"/>
  <c r="AS249" i="8"/>
  <c r="AR249" i="8"/>
  <c r="AQ249" i="8"/>
  <c r="AP249" i="8"/>
  <c r="AO249" i="8"/>
  <c r="AN249" i="8"/>
  <c r="AM249" i="8"/>
  <c r="AL249" i="8"/>
  <c r="AK249" i="8"/>
  <c r="AJ249" i="8"/>
  <c r="AI249" i="8"/>
  <c r="AH249" i="8"/>
  <c r="AG249" i="8"/>
  <c r="AF249" i="8"/>
  <c r="AE249" i="8"/>
  <c r="AD249" i="8"/>
  <c r="AC249" i="8"/>
  <c r="AB249" i="8"/>
  <c r="AA249" i="8"/>
  <c r="Z249" i="8"/>
  <c r="Y249" i="8"/>
  <c r="X249" i="8"/>
  <c r="W249" i="8"/>
  <c r="V249" i="8"/>
  <c r="U249" i="8"/>
  <c r="T249" i="8"/>
  <c r="S249" i="8"/>
  <c r="R249" i="8"/>
  <c r="Q249" i="8"/>
  <c r="P249" i="8"/>
  <c r="O249" i="8"/>
  <c r="N249" i="8"/>
  <c r="M249" i="8"/>
  <c r="L249" i="8"/>
  <c r="BV248" i="8"/>
  <c r="BU248" i="8"/>
  <c r="BO248" i="8"/>
  <c r="BN248" i="8"/>
  <c r="BM248" i="8"/>
  <c r="BL248" i="8"/>
  <c r="BK248" i="8"/>
  <c r="BJ248" i="8"/>
  <c r="BI248" i="8"/>
  <c r="BH248" i="8"/>
  <c r="BG248" i="8"/>
  <c r="BF248" i="8"/>
  <c r="BE248" i="8"/>
  <c r="BD248" i="8"/>
  <c r="BC248" i="8"/>
  <c r="BB248" i="8"/>
  <c r="BA248" i="8"/>
  <c r="AZ248" i="8"/>
  <c r="AY248" i="8"/>
  <c r="AX248" i="8"/>
  <c r="AW248" i="8"/>
  <c r="AV248" i="8"/>
  <c r="AU248" i="8"/>
  <c r="AT248" i="8"/>
  <c r="AS248" i="8"/>
  <c r="AR248" i="8"/>
  <c r="AQ248" i="8"/>
  <c r="AP248" i="8"/>
  <c r="AO248" i="8"/>
  <c r="AN248" i="8"/>
  <c r="AM248" i="8"/>
  <c r="AL248" i="8"/>
  <c r="AK248" i="8"/>
  <c r="AJ248" i="8"/>
  <c r="AI248" i="8"/>
  <c r="AH248" i="8"/>
  <c r="AG248" i="8"/>
  <c r="AF248" i="8"/>
  <c r="AE248" i="8"/>
  <c r="AD248" i="8"/>
  <c r="AC248" i="8"/>
  <c r="AB248" i="8"/>
  <c r="AA248" i="8"/>
  <c r="Z248" i="8"/>
  <c r="Y248" i="8"/>
  <c r="X248" i="8"/>
  <c r="W248" i="8"/>
  <c r="V248" i="8"/>
  <c r="U248" i="8"/>
  <c r="T248" i="8"/>
  <c r="S248" i="8"/>
  <c r="R248" i="8"/>
  <c r="Q248" i="8"/>
  <c r="P248" i="8"/>
  <c r="O248" i="8"/>
  <c r="N248" i="8"/>
  <c r="M248" i="8"/>
  <c r="L248" i="8"/>
  <c r="BV247" i="8"/>
  <c r="BU247" i="8"/>
  <c r="BO247" i="8"/>
  <c r="BN247" i="8"/>
  <c r="BM247" i="8"/>
  <c r="BL247" i="8"/>
  <c r="BK247" i="8"/>
  <c r="BJ247" i="8"/>
  <c r="BI247" i="8"/>
  <c r="BH247" i="8"/>
  <c r="BG247" i="8"/>
  <c r="BF247" i="8"/>
  <c r="BE247" i="8"/>
  <c r="BD247" i="8"/>
  <c r="BC247" i="8"/>
  <c r="BB247" i="8"/>
  <c r="BA247" i="8"/>
  <c r="AZ247" i="8"/>
  <c r="AY247" i="8"/>
  <c r="AX247" i="8"/>
  <c r="AW247" i="8"/>
  <c r="AV247" i="8"/>
  <c r="AU247" i="8"/>
  <c r="AT247" i="8"/>
  <c r="AS247" i="8"/>
  <c r="AR247" i="8"/>
  <c r="AQ247" i="8"/>
  <c r="AP247" i="8"/>
  <c r="AO247" i="8"/>
  <c r="AN247" i="8"/>
  <c r="AM247" i="8"/>
  <c r="AL247" i="8"/>
  <c r="AK247" i="8"/>
  <c r="AJ247" i="8"/>
  <c r="AI247" i="8"/>
  <c r="AH247" i="8"/>
  <c r="AG247" i="8"/>
  <c r="AF247" i="8"/>
  <c r="AE247" i="8"/>
  <c r="AD247" i="8"/>
  <c r="AC247" i="8"/>
  <c r="AB247" i="8"/>
  <c r="AA247" i="8"/>
  <c r="Z247" i="8"/>
  <c r="Y247" i="8"/>
  <c r="X247" i="8"/>
  <c r="W247" i="8"/>
  <c r="V247" i="8"/>
  <c r="U247" i="8"/>
  <c r="T247" i="8"/>
  <c r="S247" i="8"/>
  <c r="R247" i="8"/>
  <c r="Q247" i="8"/>
  <c r="P247" i="8"/>
  <c r="O247" i="8"/>
  <c r="N247" i="8"/>
  <c r="M247" i="8"/>
  <c r="L247" i="8"/>
  <c r="BV246" i="8"/>
  <c r="BU246" i="8"/>
  <c r="BO246" i="8"/>
  <c r="BN246" i="8"/>
  <c r="BM246" i="8"/>
  <c r="BL246" i="8"/>
  <c r="BK246" i="8"/>
  <c r="BJ246" i="8"/>
  <c r="BI246" i="8"/>
  <c r="BH246" i="8"/>
  <c r="BG246" i="8"/>
  <c r="BF246" i="8"/>
  <c r="BE246" i="8"/>
  <c r="BD246" i="8"/>
  <c r="BC246" i="8"/>
  <c r="BB246" i="8"/>
  <c r="BA246" i="8"/>
  <c r="AZ246" i="8"/>
  <c r="AY246" i="8"/>
  <c r="AX246" i="8"/>
  <c r="AW246" i="8"/>
  <c r="AV246" i="8"/>
  <c r="AU246" i="8"/>
  <c r="AT246" i="8"/>
  <c r="AS246" i="8"/>
  <c r="AR246" i="8"/>
  <c r="AQ246" i="8"/>
  <c r="AP246" i="8"/>
  <c r="AO246" i="8"/>
  <c r="AN246" i="8"/>
  <c r="AM246" i="8"/>
  <c r="AL246" i="8"/>
  <c r="AK246" i="8"/>
  <c r="AJ246" i="8"/>
  <c r="AI246" i="8"/>
  <c r="AH246" i="8"/>
  <c r="AG246" i="8"/>
  <c r="AF246" i="8"/>
  <c r="AE246" i="8"/>
  <c r="AD246" i="8"/>
  <c r="AC246" i="8"/>
  <c r="AB246" i="8"/>
  <c r="AA246" i="8"/>
  <c r="Z246" i="8"/>
  <c r="Y246" i="8"/>
  <c r="X246" i="8"/>
  <c r="W246" i="8"/>
  <c r="V246" i="8"/>
  <c r="U246" i="8"/>
  <c r="T246" i="8"/>
  <c r="S246" i="8"/>
  <c r="R246" i="8"/>
  <c r="Q246" i="8"/>
  <c r="P246" i="8"/>
  <c r="O246" i="8"/>
  <c r="N246" i="8"/>
  <c r="M246" i="8"/>
  <c r="L246" i="8"/>
  <c r="BV245" i="8"/>
  <c r="BU245" i="8"/>
  <c r="BN245" i="8"/>
  <c r="BM245" i="8"/>
  <c r="BL245" i="8"/>
  <c r="BK245" i="8"/>
  <c r="BI245" i="8"/>
  <c r="BH245" i="8"/>
  <c r="BG245" i="8"/>
  <c r="BF245" i="8"/>
  <c r="BD245" i="8"/>
  <c r="BC245" i="8"/>
  <c r="BB245" i="8"/>
  <c r="BA245" i="8"/>
  <c r="AY245" i="8"/>
  <c r="AX245" i="8"/>
  <c r="AW245" i="8"/>
  <c r="AV245" i="8"/>
  <c r="AT245" i="8"/>
  <c r="AS245" i="8"/>
  <c r="AR245" i="8"/>
  <c r="AQ245" i="8"/>
  <c r="AO245" i="8"/>
  <c r="AN245" i="8"/>
  <c r="AM245" i="8"/>
  <c r="AL245" i="8"/>
  <c r="AJ245" i="8"/>
  <c r="AI245" i="8"/>
  <c r="AH245" i="8"/>
  <c r="AG245" i="8"/>
  <c r="AE245" i="8"/>
  <c r="AD245" i="8"/>
  <c r="AC245" i="8"/>
  <c r="AB245" i="8"/>
  <c r="Z245" i="8"/>
  <c r="Y245" i="8"/>
  <c r="X245" i="8"/>
  <c r="W245" i="8"/>
  <c r="U245" i="8"/>
  <c r="T245" i="8"/>
  <c r="S245" i="8"/>
  <c r="R245" i="8"/>
  <c r="P245" i="8"/>
  <c r="O245" i="8"/>
  <c r="N245" i="8"/>
  <c r="M245" i="8"/>
  <c r="BV244" i="8"/>
  <c r="BU244" i="8"/>
  <c r="BO244" i="8"/>
  <c r="BN244" i="8"/>
  <c r="BM244" i="8"/>
  <c r="BL244" i="8"/>
  <c r="BK244" i="8"/>
  <c r="BJ244" i="8"/>
  <c r="BI244" i="8"/>
  <c r="BH244" i="8"/>
  <c r="BG244" i="8"/>
  <c r="BF244" i="8"/>
  <c r="BE244" i="8"/>
  <c r="BD244" i="8"/>
  <c r="BC244" i="8"/>
  <c r="BB244" i="8"/>
  <c r="BA244" i="8"/>
  <c r="AZ244" i="8"/>
  <c r="AY244" i="8"/>
  <c r="AX244" i="8"/>
  <c r="AW244" i="8"/>
  <c r="AV244" i="8"/>
  <c r="AU244" i="8"/>
  <c r="AT244" i="8"/>
  <c r="AS244" i="8"/>
  <c r="AR244" i="8"/>
  <c r="AQ244" i="8"/>
  <c r="AP244" i="8"/>
  <c r="AO244" i="8"/>
  <c r="AN244" i="8"/>
  <c r="AM244" i="8"/>
  <c r="AL244" i="8"/>
  <c r="AK244" i="8"/>
  <c r="AJ244" i="8"/>
  <c r="AI244" i="8"/>
  <c r="AH244" i="8"/>
  <c r="AG244" i="8"/>
  <c r="AF244" i="8"/>
  <c r="AE244" i="8"/>
  <c r="AD244" i="8"/>
  <c r="AC244" i="8"/>
  <c r="AB244" i="8"/>
  <c r="AA244" i="8"/>
  <c r="Z244" i="8"/>
  <c r="Y244" i="8"/>
  <c r="X244" i="8"/>
  <c r="W244" i="8"/>
  <c r="V244" i="8"/>
  <c r="U244" i="8"/>
  <c r="T244" i="8"/>
  <c r="S244" i="8"/>
  <c r="R244" i="8"/>
  <c r="Q244" i="8"/>
  <c r="P244" i="8"/>
  <c r="O244" i="8"/>
  <c r="N244" i="8"/>
  <c r="M244" i="8"/>
  <c r="L244" i="8"/>
  <c r="BV243" i="8"/>
  <c r="BU243" i="8"/>
  <c r="BN243" i="8"/>
  <c r="BM243" i="8"/>
  <c r="BL243" i="8"/>
  <c r="BK243" i="8"/>
  <c r="BI243" i="8"/>
  <c r="BH243" i="8"/>
  <c r="BG243" i="8"/>
  <c r="BF243" i="8"/>
  <c r="BD243" i="8"/>
  <c r="BC243" i="8"/>
  <c r="BB243" i="8"/>
  <c r="BA243" i="8"/>
  <c r="AY243" i="8"/>
  <c r="AX243" i="8"/>
  <c r="AW243" i="8"/>
  <c r="AV243" i="8"/>
  <c r="AT243" i="8"/>
  <c r="AS243" i="8"/>
  <c r="AR243" i="8"/>
  <c r="AQ243" i="8"/>
  <c r="AO243" i="8"/>
  <c r="AN243" i="8"/>
  <c r="AM243" i="8"/>
  <c r="AL243" i="8"/>
  <c r="AJ243" i="8"/>
  <c r="AI243" i="8"/>
  <c r="AH243" i="8"/>
  <c r="AG243" i="8"/>
  <c r="AE243" i="8"/>
  <c r="AD243" i="8"/>
  <c r="AC243" i="8"/>
  <c r="AB243" i="8"/>
  <c r="Z243" i="8"/>
  <c r="Y243" i="8"/>
  <c r="X243" i="8"/>
  <c r="W243" i="8"/>
  <c r="U243" i="8"/>
  <c r="T243" i="8"/>
  <c r="S243" i="8"/>
  <c r="R243" i="8"/>
  <c r="P243" i="8"/>
  <c r="O243" i="8"/>
  <c r="N243" i="8"/>
  <c r="M243" i="8"/>
  <c r="BV242" i="8"/>
  <c r="BU242" i="8"/>
  <c r="BN242" i="8"/>
  <c r="BM242" i="8"/>
  <c r="BL242" i="8"/>
  <c r="BK242" i="8"/>
  <c r="BI242" i="8"/>
  <c r="BH242" i="8"/>
  <c r="BG242" i="8"/>
  <c r="BF242" i="8"/>
  <c r="BD242" i="8"/>
  <c r="BC242" i="8"/>
  <c r="BB242" i="8"/>
  <c r="BA242" i="8"/>
  <c r="AY242" i="8"/>
  <c r="AX242" i="8"/>
  <c r="AW242" i="8"/>
  <c r="AV242" i="8"/>
  <c r="AT242" i="8"/>
  <c r="AS242" i="8"/>
  <c r="AR242" i="8"/>
  <c r="AQ242" i="8"/>
  <c r="AO242" i="8"/>
  <c r="AN242" i="8"/>
  <c r="AM242" i="8"/>
  <c r="AL242" i="8"/>
  <c r="AJ242" i="8"/>
  <c r="AI242" i="8"/>
  <c r="AH242" i="8"/>
  <c r="AG242" i="8"/>
  <c r="AE242" i="8"/>
  <c r="AD242" i="8"/>
  <c r="AC242" i="8"/>
  <c r="AB242" i="8"/>
  <c r="Z242" i="8"/>
  <c r="Y242" i="8"/>
  <c r="X242" i="8"/>
  <c r="W242" i="8"/>
  <c r="U242" i="8"/>
  <c r="T242" i="8"/>
  <c r="S242" i="8"/>
  <c r="R242" i="8"/>
  <c r="P242" i="8"/>
  <c r="O242" i="8"/>
  <c r="N242" i="8"/>
  <c r="M242" i="8"/>
  <c r="BV241" i="8"/>
  <c r="BU241" i="8"/>
  <c r="BN241" i="8"/>
  <c r="BM241" i="8"/>
  <c r="BL241" i="8"/>
  <c r="BK241" i="8"/>
  <c r="BI241" i="8"/>
  <c r="BH241" i="8"/>
  <c r="BG241" i="8"/>
  <c r="BF241" i="8"/>
  <c r="BD241" i="8"/>
  <c r="BC241" i="8"/>
  <c r="BB241" i="8"/>
  <c r="BA241" i="8"/>
  <c r="AY241" i="8"/>
  <c r="AX241" i="8"/>
  <c r="AW241" i="8"/>
  <c r="AV241" i="8"/>
  <c r="AT241" i="8"/>
  <c r="AS241" i="8"/>
  <c r="AR241" i="8"/>
  <c r="AQ241" i="8"/>
  <c r="AO241" i="8"/>
  <c r="AN241" i="8"/>
  <c r="AM241" i="8"/>
  <c r="AL241" i="8"/>
  <c r="AJ241" i="8"/>
  <c r="AI241" i="8"/>
  <c r="AH241" i="8"/>
  <c r="AG241" i="8"/>
  <c r="AE241" i="8"/>
  <c r="AD241" i="8"/>
  <c r="AC241" i="8"/>
  <c r="AB241" i="8"/>
  <c r="Z241" i="8"/>
  <c r="Y241" i="8"/>
  <c r="X241" i="8"/>
  <c r="W241" i="8"/>
  <c r="U241" i="8"/>
  <c r="T241" i="8"/>
  <c r="S241" i="8"/>
  <c r="R241" i="8"/>
  <c r="P241" i="8"/>
  <c r="O241" i="8"/>
  <c r="N241" i="8"/>
  <c r="M241" i="8"/>
  <c r="BV240" i="8"/>
  <c r="BU240" i="8"/>
  <c r="BN240" i="8"/>
  <c r="BM240" i="8"/>
  <c r="BL240" i="8"/>
  <c r="BK240" i="8"/>
  <c r="BI240" i="8"/>
  <c r="BH240" i="8"/>
  <c r="BG240" i="8"/>
  <c r="BF240" i="8"/>
  <c r="BD240" i="8"/>
  <c r="BC240" i="8"/>
  <c r="BB240" i="8"/>
  <c r="BA240" i="8"/>
  <c r="AY240" i="8"/>
  <c r="AX240" i="8"/>
  <c r="AW240" i="8"/>
  <c r="AV240" i="8"/>
  <c r="AT240" i="8"/>
  <c r="AS240" i="8"/>
  <c r="AR240" i="8"/>
  <c r="AQ240" i="8"/>
  <c r="AO240" i="8"/>
  <c r="AN240" i="8"/>
  <c r="AM240" i="8"/>
  <c r="AL240" i="8"/>
  <c r="AJ240" i="8"/>
  <c r="AI240" i="8"/>
  <c r="AH240" i="8"/>
  <c r="AG240" i="8"/>
  <c r="AE240" i="8"/>
  <c r="AD240" i="8"/>
  <c r="AC240" i="8"/>
  <c r="AB240" i="8"/>
  <c r="Z240" i="8"/>
  <c r="Y240" i="8"/>
  <c r="X240" i="8"/>
  <c r="W240" i="8"/>
  <c r="U240" i="8"/>
  <c r="T240" i="8"/>
  <c r="S240" i="8"/>
  <c r="R240" i="8"/>
  <c r="P240" i="8"/>
  <c r="O240" i="8"/>
  <c r="N240" i="8"/>
  <c r="M240" i="8"/>
  <c r="BV239" i="8"/>
  <c r="BU239" i="8"/>
  <c r="BO239" i="8"/>
  <c r="BN239" i="8"/>
  <c r="BM239" i="8"/>
  <c r="BL239" i="8"/>
  <c r="BK239" i="8"/>
  <c r="BJ239" i="8"/>
  <c r="BI239" i="8"/>
  <c r="BH239" i="8"/>
  <c r="BG239" i="8"/>
  <c r="BF239" i="8"/>
  <c r="BE239" i="8"/>
  <c r="BD239" i="8"/>
  <c r="BC239" i="8"/>
  <c r="BB239" i="8"/>
  <c r="BA239" i="8"/>
  <c r="AZ239" i="8"/>
  <c r="AY239" i="8"/>
  <c r="AX239" i="8"/>
  <c r="AW239" i="8"/>
  <c r="AV239" i="8"/>
  <c r="AU239" i="8"/>
  <c r="AT239" i="8"/>
  <c r="AS239" i="8"/>
  <c r="AR239" i="8"/>
  <c r="AQ239" i="8"/>
  <c r="AP239" i="8"/>
  <c r="AO239" i="8"/>
  <c r="AN239" i="8"/>
  <c r="AM239" i="8"/>
  <c r="AL239" i="8"/>
  <c r="AK239" i="8"/>
  <c r="AJ239" i="8"/>
  <c r="AI239" i="8"/>
  <c r="AH239" i="8"/>
  <c r="AG239" i="8"/>
  <c r="AF239" i="8"/>
  <c r="AE239" i="8"/>
  <c r="AD239" i="8"/>
  <c r="AC239" i="8"/>
  <c r="AB239" i="8"/>
  <c r="AA239" i="8"/>
  <c r="Z239" i="8"/>
  <c r="Y239" i="8"/>
  <c r="X239" i="8"/>
  <c r="W239" i="8"/>
  <c r="V239" i="8"/>
  <c r="U239" i="8"/>
  <c r="T239" i="8"/>
  <c r="S239" i="8"/>
  <c r="R239" i="8"/>
  <c r="Q239" i="8"/>
  <c r="P239" i="8"/>
  <c r="O239" i="8"/>
  <c r="N239" i="8"/>
  <c r="M239" i="8"/>
  <c r="L239" i="8"/>
  <c r="BV238" i="8"/>
  <c r="BU238" i="8"/>
  <c r="BO238" i="8"/>
  <c r="BN238" i="8"/>
  <c r="BM238" i="8"/>
  <c r="BL238" i="8"/>
  <c r="BK238" i="8"/>
  <c r="BJ238" i="8"/>
  <c r="BI238" i="8"/>
  <c r="BH238" i="8"/>
  <c r="BG238" i="8"/>
  <c r="BF238" i="8"/>
  <c r="BE238" i="8"/>
  <c r="BD238" i="8"/>
  <c r="BC238" i="8"/>
  <c r="BB238" i="8"/>
  <c r="BA238" i="8"/>
  <c r="AZ238" i="8"/>
  <c r="AY238" i="8"/>
  <c r="AX238" i="8"/>
  <c r="AW238" i="8"/>
  <c r="AV238" i="8"/>
  <c r="AU238" i="8"/>
  <c r="AT238" i="8"/>
  <c r="AS238" i="8"/>
  <c r="AR238" i="8"/>
  <c r="AQ238" i="8"/>
  <c r="AP238" i="8"/>
  <c r="AO238" i="8"/>
  <c r="AN238" i="8"/>
  <c r="AM238" i="8"/>
  <c r="AL238" i="8"/>
  <c r="AK238" i="8"/>
  <c r="AJ238" i="8"/>
  <c r="AI238" i="8"/>
  <c r="AH238" i="8"/>
  <c r="AG238" i="8"/>
  <c r="AF238" i="8"/>
  <c r="AE238" i="8"/>
  <c r="AD238" i="8"/>
  <c r="AC238" i="8"/>
  <c r="AB238" i="8"/>
  <c r="AA238" i="8"/>
  <c r="Z238" i="8"/>
  <c r="Y238" i="8"/>
  <c r="X238" i="8"/>
  <c r="W238" i="8"/>
  <c r="V238" i="8"/>
  <c r="U238" i="8"/>
  <c r="T238" i="8"/>
  <c r="S238" i="8"/>
  <c r="R238" i="8"/>
  <c r="Q238" i="8"/>
  <c r="P238" i="8"/>
  <c r="O238" i="8"/>
  <c r="N238" i="8"/>
  <c r="M238" i="8"/>
  <c r="L238" i="8"/>
  <c r="BV237" i="8"/>
  <c r="BU237" i="8"/>
  <c r="BO237" i="8"/>
  <c r="BN237" i="8"/>
  <c r="BM237" i="8"/>
  <c r="BL237" i="8"/>
  <c r="BK237" i="8"/>
  <c r="BJ237" i="8"/>
  <c r="BI237" i="8"/>
  <c r="BH237" i="8"/>
  <c r="BG237" i="8"/>
  <c r="BF237" i="8"/>
  <c r="BE237" i="8"/>
  <c r="BD237" i="8"/>
  <c r="BC237" i="8"/>
  <c r="BB237" i="8"/>
  <c r="BA237" i="8"/>
  <c r="AZ237" i="8"/>
  <c r="AY237" i="8"/>
  <c r="AX237" i="8"/>
  <c r="AW237" i="8"/>
  <c r="AV237" i="8"/>
  <c r="AU237" i="8"/>
  <c r="AT237" i="8"/>
  <c r="AS237" i="8"/>
  <c r="AR237" i="8"/>
  <c r="AQ237" i="8"/>
  <c r="AP237" i="8"/>
  <c r="AO237" i="8"/>
  <c r="AN237" i="8"/>
  <c r="AM237" i="8"/>
  <c r="AL237" i="8"/>
  <c r="AK237" i="8"/>
  <c r="AJ237" i="8"/>
  <c r="AI237" i="8"/>
  <c r="AH237" i="8"/>
  <c r="AG237" i="8"/>
  <c r="AF237" i="8"/>
  <c r="AE237" i="8"/>
  <c r="AD237" i="8"/>
  <c r="AC237" i="8"/>
  <c r="AB237" i="8"/>
  <c r="AA237" i="8"/>
  <c r="Z237" i="8"/>
  <c r="Y237" i="8"/>
  <c r="X237" i="8"/>
  <c r="W237" i="8"/>
  <c r="V237" i="8"/>
  <c r="U237" i="8"/>
  <c r="T237" i="8"/>
  <c r="S237" i="8"/>
  <c r="R237" i="8"/>
  <c r="Q237" i="8"/>
  <c r="P237" i="8"/>
  <c r="O237" i="8"/>
  <c r="N237" i="8"/>
  <c r="M237" i="8"/>
  <c r="L237" i="8"/>
  <c r="BV236" i="8"/>
  <c r="BU236" i="8"/>
  <c r="BO236" i="8"/>
  <c r="BN236" i="8"/>
  <c r="BM236" i="8"/>
  <c r="BL236" i="8"/>
  <c r="BK236" i="8"/>
  <c r="BJ236" i="8"/>
  <c r="BI236" i="8"/>
  <c r="BH236" i="8"/>
  <c r="BG236" i="8"/>
  <c r="BF236" i="8"/>
  <c r="BE236" i="8"/>
  <c r="BD236" i="8"/>
  <c r="BC236" i="8"/>
  <c r="BB236" i="8"/>
  <c r="BA236" i="8"/>
  <c r="AZ236" i="8"/>
  <c r="AY236" i="8"/>
  <c r="AX236" i="8"/>
  <c r="AW236" i="8"/>
  <c r="AV236" i="8"/>
  <c r="AU236" i="8"/>
  <c r="AT236" i="8"/>
  <c r="AS236" i="8"/>
  <c r="AR236" i="8"/>
  <c r="AQ236" i="8"/>
  <c r="AP236" i="8"/>
  <c r="AO236" i="8"/>
  <c r="AN236" i="8"/>
  <c r="AM236" i="8"/>
  <c r="AL236" i="8"/>
  <c r="AK236" i="8"/>
  <c r="AJ236" i="8"/>
  <c r="AI236" i="8"/>
  <c r="AH236" i="8"/>
  <c r="AG236" i="8"/>
  <c r="AF236" i="8"/>
  <c r="AE236" i="8"/>
  <c r="AD236" i="8"/>
  <c r="AC236" i="8"/>
  <c r="AB236" i="8"/>
  <c r="AA236" i="8"/>
  <c r="Z236" i="8"/>
  <c r="Y236" i="8"/>
  <c r="X236" i="8"/>
  <c r="W236" i="8"/>
  <c r="V236" i="8"/>
  <c r="U236" i="8"/>
  <c r="T236" i="8"/>
  <c r="S236" i="8"/>
  <c r="R236" i="8"/>
  <c r="Q236" i="8"/>
  <c r="P236" i="8"/>
  <c r="O236" i="8"/>
  <c r="N236" i="8"/>
  <c r="M236" i="8"/>
  <c r="L236" i="8"/>
  <c r="BV235" i="8"/>
  <c r="BU235" i="8"/>
  <c r="BO235" i="8"/>
  <c r="BN235" i="8"/>
  <c r="BM235" i="8"/>
  <c r="BL235" i="8"/>
  <c r="BK235" i="8"/>
  <c r="BJ235" i="8"/>
  <c r="BI235" i="8"/>
  <c r="BH235" i="8"/>
  <c r="BG235" i="8"/>
  <c r="BF235" i="8"/>
  <c r="BE235" i="8"/>
  <c r="BD235" i="8"/>
  <c r="BC235" i="8"/>
  <c r="BB235" i="8"/>
  <c r="BA235" i="8"/>
  <c r="AZ235" i="8"/>
  <c r="AY235" i="8"/>
  <c r="AX235" i="8"/>
  <c r="AW235" i="8"/>
  <c r="AV235" i="8"/>
  <c r="AU235" i="8"/>
  <c r="AT235" i="8"/>
  <c r="AS235" i="8"/>
  <c r="AR235" i="8"/>
  <c r="AQ235" i="8"/>
  <c r="AP235" i="8"/>
  <c r="AO235" i="8"/>
  <c r="AN235" i="8"/>
  <c r="AM235" i="8"/>
  <c r="AL235" i="8"/>
  <c r="AK235" i="8"/>
  <c r="AJ235" i="8"/>
  <c r="AI235" i="8"/>
  <c r="AH235" i="8"/>
  <c r="AG235" i="8"/>
  <c r="AF235" i="8"/>
  <c r="AE235" i="8"/>
  <c r="AD235" i="8"/>
  <c r="AC235" i="8"/>
  <c r="AB235" i="8"/>
  <c r="AA235" i="8"/>
  <c r="Z235" i="8"/>
  <c r="Y235" i="8"/>
  <c r="X235" i="8"/>
  <c r="W235" i="8"/>
  <c r="V235" i="8"/>
  <c r="U235" i="8"/>
  <c r="T235" i="8"/>
  <c r="S235" i="8"/>
  <c r="R235" i="8"/>
  <c r="Q235" i="8"/>
  <c r="P235" i="8"/>
  <c r="O235" i="8"/>
  <c r="N235" i="8"/>
  <c r="M235" i="8"/>
  <c r="L235" i="8"/>
  <c r="BV234" i="8"/>
  <c r="BU234" i="8"/>
  <c r="BO234" i="8"/>
  <c r="BN234" i="8"/>
  <c r="BM234" i="8"/>
  <c r="BL234" i="8"/>
  <c r="BK234" i="8"/>
  <c r="BJ234" i="8"/>
  <c r="BI234" i="8"/>
  <c r="BH234" i="8"/>
  <c r="BG234" i="8"/>
  <c r="BF234" i="8"/>
  <c r="BE234" i="8"/>
  <c r="BD234" i="8"/>
  <c r="BC234" i="8"/>
  <c r="BB234" i="8"/>
  <c r="BA234" i="8"/>
  <c r="AZ234" i="8"/>
  <c r="AY234" i="8"/>
  <c r="AX234" i="8"/>
  <c r="AW234" i="8"/>
  <c r="AV234" i="8"/>
  <c r="AU234" i="8"/>
  <c r="AT234" i="8"/>
  <c r="AS234" i="8"/>
  <c r="AR234" i="8"/>
  <c r="AQ234" i="8"/>
  <c r="AP234" i="8"/>
  <c r="AO234" i="8"/>
  <c r="AN234" i="8"/>
  <c r="AM234" i="8"/>
  <c r="AL234" i="8"/>
  <c r="AK234" i="8"/>
  <c r="AJ234" i="8"/>
  <c r="AI234" i="8"/>
  <c r="AH234" i="8"/>
  <c r="AG234" i="8"/>
  <c r="AF234" i="8"/>
  <c r="AE234" i="8"/>
  <c r="AD234" i="8"/>
  <c r="AC234" i="8"/>
  <c r="AB234" i="8"/>
  <c r="AA234" i="8"/>
  <c r="Z234" i="8"/>
  <c r="Y234" i="8"/>
  <c r="X234" i="8"/>
  <c r="W234" i="8"/>
  <c r="V234" i="8"/>
  <c r="U234" i="8"/>
  <c r="T234" i="8"/>
  <c r="S234" i="8"/>
  <c r="R234" i="8"/>
  <c r="Q234" i="8"/>
  <c r="P234" i="8"/>
  <c r="O234" i="8"/>
  <c r="N234" i="8"/>
  <c r="M234" i="8"/>
  <c r="L234" i="8"/>
  <c r="BV233" i="8"/>
  <c r="BU233" i="8"/>
  <c r="BO233" i="8"/>
  <c r="BN233" i="8"/>
  <c r="BM233" i="8"/>
  <c r="BL233" i="8"/>
  <c r="BK233" i="8"/>
  <c r="BJ233" i="8"/>
  <c r="BI233" i="8"/>
  <c r="BH233" i="8"/>
  <c r="BG233" i="8"/>
  <c r="BF233" i="8"/>
  <c r="BE233" i="8"/>
  <c r="BD233" i="8"/>
  <c r="BC233" i="8"/>
  <c r="BB233" i="8"/>
  <c r="BA233" i="8"/>
  <c r="AZ233" i="8"/>
  <c r="AY233" i="8"/>
  <c r="AX233" i="8"/>
  <c r="AW233" i="8"/>
  <c r="AV233" i="8"/>
  <c r="AU233" i="8"/>
  <c r="AT233" i="8"/>
  <c r="AS233" i="8"/>
  <c r="AR233" i="8"/>
  <c r="AQ233" i="8"/>
  <c r="AP233" i="8"/>
  <c r="AO233" i="8"/>
  <c r="AN233" i="8"/>
  <c r="AM233" i="8"/>
  <c r="AL233" i="8"/>
  <c r="AK233" i="8"/>
  <c r="AJ233" i="8"/>
  <c r="AI233" i="8"/>
  <c r="AH233" i="8"/>
  <c r="AG233" i="8"/>
  <c r="AF233" i="8"/>
  <c r="AE233" i="8"/>
  <c r="AD233" i="8"/>
  <c r="AC233" i="8"/>
  <c r="AB233" i="8"/>
  <c r="AA233" i="8"/>
  <c r="Z233" i="8"/>
  <c r="Y233" i="8"/>
  <c r="X233" i="8"/>
  <c r="W233" i="8"/>
  <c r="V233" i="8"/>
  <c r="U233" i="8"/>
  <c r="T233" i="8"/>
  <c r="S233" i="8"/>
  <c r="R233" i="8"/>
  <c r="Q233" i="8"/>
  <c r="P233" i="8"/>
  <c r="O233" i="8"/>
  <c r="N233" i="8"/>
  <c r="M233" i="8"/>
  <c r="L233" i="8"/>
  <c r="BV232" i="8"/>
  <c r="BU232" i="8"/>
  <c r="BO232" i="8"/>
  <c r="BN232" i="8"/>
  <c r="BM232" i="8"/>
  <c r="BL232" i="8"/>
  <c r="BK232" i="8"/>
  <c r="BJ232" i="8"/>
  <c r="BI232" i="8"/>
  <c r="BH232" i="8"/>
  <c r="BG232" i="8"/>
  <c r="BF232" i="8"/>
  <c r="BE232" i="8"/>
  <c r="BD232" i="8"/>
  <c r="BC232" i="8"/>
  <c r="BB232" i="8"/>
  <c r="BA232" i="8"/>
  <c r="AZ232" i="8"/>
  <c r="AY232" i="8"/>
  <c r="AX232" i="8"/>
  <c r="AW232" i="8"/>
  <c r="AV232" i="8"/>
  <c r="AU232" i="8"/>
  <c r="AT232" i="8"/>
  <c r="AS232" i="8"/>
  <c r="AR232" i="8"/>
  <c r="AQ232" i="8"/>
  <c r="AP232" i="8"/>
  <c r="AO232" i="8"/>
  <c r="AN232" i="8"/>
  <c r="AM232" i="8"/>
  <c r="AL232" i="8"/>
  <c r="AK232" i="8"/>
  <c r="AJ232" i="8"/>
  <c r="AI232" i="8"/>
  <c r="AH232" i="8"/>
  <c r="AG232" i="8"/>
  <c r="AF232" i="8"/>
  <c r="AE232" i="8"/>
  <c r="AD232" i="8"/>
  <c r="AC232" i="8"/>
  <c r="AB232" i="8"/>
  <c r="AA232" i="8"/>
  <c r="Z232" i="8"/>
  <c r="Y232" i="8"/>
  <c r="X232" i="8"/>
  <c r="W232" i="8"/>
  <c r="V232" i="8"/>
  <c r="U232" i="8"/>
  <c r="T232" i="8"/>
  <c r="S232" i="8"/>
  <c r="R232" i="8"/>
  <c r="Q232" i="8"/>
  <c r="P232" i="8"/>
  <c r="O232" i="8"/>
  <c r="N232" i="8"/>
  <c r="M232" i="8"/>
  <c r="L232" i="8"/>
  <c r="BV231" i="8"/>
  <c r="BU231" i="8"/>
  <c r="BO231" i="8"/>
  <c r="BN231" i="8"/>
  <c r="BM231" i="8"/>
  <c r="BL231" i="8"/>
  <c r="BK231" i="8"/>
  <c r="BJ231" i="8"/>
  <c r="BI231" i="8"/>
  <c r="BH231" i="8"/>
  <c r="BG231" i="8"/>
  <c r="BF231" i="8"/>
  <c r="BE231" i="8"/>
  <c r="BD231" i="8"/>
  <c r="BC231" i="8"/>
  <c r="BB231" i="8"/>
  <c r="BA231" i="8"/>
  <c r="AZ231" i="8"/>
  <c r="AY231" i="8"/>
  <c r="AX231" i="8"/>
  <c r="AW231" i="8"/>
  <c r="AV231" i="8"/>
  <c r="AU231" i="8"/>
  <c r="AT231" i="8"/>
  <c r="AS231" i="8"/>
  <c r="AR231" i="8"/>
  <c r="AQ231" i="8"/>
  <c r="AP231" i="8"/>
  <c r="AO231" i="8"/>
  <c r="AN231" i="8"/>
  <c r="AM231" i="8"/>
  <c r="AL231" i="8"/>
  <c r="AK231" i="8"/>
  <c r="AJ231" i="8"/>
  <c r="AI231" i="8"/>
  <c r="AH231" i="8"/>
  <c r="AG231" i="8"/>
  <c r="AF231" i="8"/>
  <c r="AE231" i="8"/>
  <c r="AD231" i="8"/>
  <c r="AC231" i="8"/>
  <c r="AB231" i="8"/>
  <c r="AA231" i="8"/>
  <c r="Z231" i="8"/>
  <c r="Y231" i="8"/>
  <c r="X231" i="8"/>
  <c r="W231" i="8"/>
  <c r="V231" i="8"/>
  <c r="U231" i="8"/>
  <c r="T231" i="8"/>
  <c r="S231" i="8"/>
  <c r="R231" i="8"/>
  <c r="Q231" i="8"/>
  <c r="P231" i="8"/>
  <c r="O231" i="8"/>
  <c r="N231" i="8"/>
  <c r="M231" i="8"/>
  <c r="L231" i="8"/>
  <c r="BV230" i="8"/>
  <c r="BU230" i="8"/>
  <c r="BO230" i="8"/>
  <c r="BN230" i="8"/>
  <c r="BM230" i="8"/>
  <c r="BL230" i="8"/>
  <c r="BK230" i="8"/>
  <c r="BJ230" i="8"/>
  <c r="BI230" i="8"/>
  <c r="BH230" i="8"/>
  <c r="BG230" i="8"/>
  <c r="BF230" i="8"/>
  <c r="BE230" i="8"/>
  <c r="BD230" i="8"/>
  <c r="BC230" i="8"/>
  <c r="BB230" i="8"/>
  <c r="BA230" i="8"/>
  <c r="AZ230" i="8"/>
  <c r="AY230" i="8"/>
  <c r="AX230" i="8"/>
  <c r="AW230" i="8"/>
  <c r="AV230" i="8"/>
  <c r="AU230" i="8"/>
  <c r="AT230" i="8"/>
  <c r="AS230" i="8"/>
  <c r="AR230" i="8"/>
  <c r="AQ230" i="8"/>
  <c r="AP230" i="8"/>
  <c r="AO230" i="8"/>
  <c r="AN230" i="8"/>
  <c r="AM230" i="8"/>
  <c r="AL230" i="8"/>
  <c r="AK230" i="8"/>
  <c r="AJ230" i="8"/>
  <c r="AI230" i="8"/>
  <c r="AH230" i="8"/>
  <c r="AG230" i="8"/>
  <c r="AF230" i="8"/>
  <c r="AE230" i="8"/>
  <c r="AD230" i="8"/>
  <c r="AC230" i="8"/>
  <c r="AB230" i="8"/>
  <c r="AA230" i="8"/>
  <c r="Z230" i="8"/>
  <c r="Y230" i="8"/>
  <c r="X230" i="8"/>
  <c r="W230" i="8"/>
  <c r="V230" i="8"/>
  <c r="U230" i="8"/>
  <c r="T230" i="8"/>
  <c r="S230" i="8"/>
  <c r="R230" i="8"/>
  <c r="Q230" i="8"/>
  <c r="P230" i="8"/>
  <c r="O230" i="8"/>
  <c r="N230" i="8"/>
  <c r="M230" i="8"/>
  <c r="L230" i="8"/>
  <c r="BV229" i="8"/>
  <c r="BU229" i="8"/>
  <c r="BN229" i="8"/>
  <c r="BM229" i="8"/>
  <c r="BL229" i="8"/>
  <c r="BK229" i="8"/>
  <c r="BI229" i="8"/>
  <c r="BH229" i="8"/>
  <c r="BG229" i="8"/>
  <c r="BF229" i="8"/>
  <c r="BD229" i="8"/>
  <c r="BC229" i="8"/>
  <c r="BB229" i="8"/>
  <c r="BA229" i="8"/>
  <c r="AY229" i="8"/>
  <c r="AX229" i="8"/>
  <c r="AW229" i="8"/>
  <c r="AV229" i="8"/>
  <c r="AT229" i="8"/>
  <c r="AS229" i="8"/>
  <c r="AR229" i="8"/>
  <c r="AQ229" i="8"/>
  <c r="AO229" i="8"/>
  <c r="AN229" i="8"/>
  <c r="AM229" i="8"/>
  <c r="AL229" i="8"/>
  <c r="AJ229" i="8"/>
  <c r="AI229" i="8"/>
  <c r="AH229" i="8"/>
  <c r="AG229" i="8"/>
  <c r="AE229" i="8"/>
  <c r="AD229" i="8"/>
  <c r="AC229" i="8"/>
  <c r="AB229" i="8"/>
  <c r="Z229" i="8"/>
  <c r="Y229" i="8"/>
  <c r="X229" i="8"/>
  <c r="W229" i="8"/>
  <c r="U229" i="8"/>
  <c r="T229" i="8"/>
  <c r="S229" i="8"/>
  <c r="R229" i="8"/>
  <c r="P229" i="8"/>
  <c r="O229" i="8"/>
  <c r="N229" i="8"/>
  <c r="M229" i="8"/>
  <c r="BV228" i="8"/>
  <c r="BU228" i="8"/>
  <c r="BO228" i="8"/>
  <c r="BN228" i="8"/>
  <c r="BM228" i="8"/>
  <c r="BL228" i="8"/>
  <c r="BK228" i="8"/>
  <c r="BJ228" i="8"/>
  <c r="BI228" i="8"/>
  <c r="BH228" i="8"/>
  <c r="BG228" i="8"/>
  <c r="BF228" i="8"/>
  <c r="BE228" i="8"/>
  <c r="BD228" i="8"/>
  <c r="BC228" i="8"/>
  <c r="BB228" i="8"/>
  <c r="BA228" i="8"/>
  <c r="AZ228" i="8"/>
  <c r="AY228" i="8"/>
  <c r="AX228" i="8"/>
  <c r="AW228" i="8"/>
  <c r="AV228" i="8"/>
  <c r="AU228" i="8"/>
  <c r="AT228" i="8"/>
  <c r="AS228" i="8"/>
  <c r="AR228" i="8"/>
  <c r="AQ228" i="8"/>
  <c r="AP228" i="8"/>
  <c r="AO228" i="8"/>
  <c r="AN228" i="8"/>
  <c r="AM228" i="8"/>
  <c r="AL228" i="8"/>
  <c r="AK228" i="8"/>
  <c r="AJ228" i="8"/>
  <c r="AI228" i="8"/>
  <c r="AH228" i="8"/>
  <c r="AG228" i="8"/>
  <c r="AF228" i="8"/>
  <c r="AE228" i="8"/>
  <c r="AD228" i="8"/>
  <c r="AC228" i="8"/>
  <c r="AB228" i="8"/>
  <c r="AA228" i="8"/>
  <c r="Z228" i="8"/>
  <c r="Y228" i="8"/>
  <c r="X228" i="8"/>
  <c r="W228" i="8"/>
  <c r="V228" i="8"/>
  <c r="U228" i="8"/>
  <c r="T228" i="8"/>
  <c r="S228" i="8"/>
  <c r="R228" i="8"/>
  <c r="Q228" i="8"/>
  <c r="P228" i="8"/>
  <c r="O228" i="8"/>
  <c r="N228" i="8"/>
  <c r="M228" i="8"/>
  <c r="L228" i="8"/>
  <c r="BV227" i="8"/>
  <c r="BU227" i="8"/>
  <c r="BO227" i="8"/>
  <c r="BN227" i="8"/>
  <c r="BM227" i="8"/>
  <c r="BL227" i="8"/>
  <c r="BK227" i="8"/>
  <c r="BJ227" i="8"/>
  <c r="BI227" i="8"/>
  <c r="BH227" i="8"/>
  <c r="BG227" i="8"/>
  <c r="BF227" i="8"/>
  <c r="BE227" i="8"/>
  <c r="BD227" i="8"/>
  <c r="BC227" i="8"/>
  <c r="BB227" i="8"/>
  <c r="BA227" i="8"/>
  <c r="AZ227" i="8"/>
  <c r="AY227" i="8"/>
  <c r="AX227" i="8"/>
  <c r="AW227" i="8"/>
  <c r="AV227" i="8"/>
  <c r="AU227" i="8"/>
  <c r="AT227" i="8"/>
  <c r="AS227" i="8"/>
  <c r="AR227" i="8"/>
  <c r="AQ227" i="8"/>
  <c r="AP227" i="8"/>
  <c r="AO227" i="8"/>
  <c r="AN227" i="8"/>
  <c r="AM227" i="8"/>
  <c r="AL227" i="8"/>
  <c r="AK227" i="8"/>
  <c r="AJ227" i="8"/>
  <c r="AI227" i="8"/>
  <c r="AH227" i="8"/>
  <c r="AG227" i="8"/>
  <c r="AF227" i="8"/>
  <c r="AE227" i="8"/>
  <c r="AD227" i="8"/>
  <c r="AC227" i="8"/>
  <c r="AB227" i="8"/>
  <c r="AA227" i="8"/>
  <c r="Z227" i="8"/>
  <c r="Y227" i="8"/>
  <c r="X227" i="8"/>
  <c r="W227" i="8"/>
  <c r="V227" i="8"/>
  <c r="U227" i="8"/>
  <c r="T227" i="8"/>
  <c r="S227" i="8"/>
  <c r="R227" i="8"/>
  <c r="Q227" i="8"/>
  <c r="P227" i="8"/>
  <c r="O227" i="8"/>
  <c r="N227" i="8"/>
  <c r="M227" i="8"/>
  <c r="L227" i="8"/>
  <c r="BV226" i="8"/>
  <c r="BU226" i="8"/>
  <c r="BO226" i="8"/>
  <c r="BN226" i="8"/>
  <c r="BM226" i="8"/>
  <c r="BL226" i="8"/>
  <c r="BK226" i="8"/>
  <c r="BJ226" i="8"/>
  <c r="BI226" i="8"/>
  <c r="BH226" i="8"/>
  <c r="BG226" i="8"/>
  <c r="BF226" i="8"/>
  <c r="BE226" i="8"/>
  <c r="BD226" i="8"/>
  <c r="BC226" i="8"/>
  <c r="BB226" i="8"/>
  <c r="BA226" i="8"/>
  <c r="AZ226" i="8"/>
  <c r="AY226" i="8"/>
  <c r="AX226" i="8"/>
  <c r="AW226" i="8"/>
  <c r="AV226" i="8"/>
  <c r="AU226" i="8"/>
  <c r="AT226" i="8"/>
  <c r="AS226" i="8"/>
  <c r="AR226" i="8"/>
  <c r="AQ226" i="8"/>
  <c r="AP226" i="8"/>
  <c r="AO226" i="8"/>
  <c r="AN226" i="8"/>
  <c r="AM226" i="8"/>
  <c r="AL226" i="8"/>
  <c r="AK226" i="8"/>
  <c r="AJ226" i="8"/>
  <c r="AI226" i="8"/>
  <c r="AH226" i="8"/>
  <c r="AG226" i="8"/>
  <c r="AF226" i="8"/>
  <c r="AE226" i="8"/>
  <c r="AD226" i="8"/>
  <c r="AC226" i="8"/>
  <c r="AB226" i="8"/>
  <c r="AA226" i="8"/>
  <c r="Z226" i="8"/>
  <c r="Y226" i="8"/>
  <c r="X226" i="8"/>
  <c r="W226" i="8"/>
  <c r="V226" i="8"/>
  <c r="U226" i="8"/>
  <c r="T226" i="8"/>
  <c r="S226" i="8"/>
  <c r="R226" i="8"/>
  <c r="Q226" i="8"/>
  <c r="P226" i="8"/>
  <c r="O226" i="8"/>
  <c r="N226" i="8"/>
  <c r="M226" i="8"/>
  <c r="L226" i="8"/>
  <c r="BV225" i="8"/>
  <c r="BU225" i="8"/>
  <c r="BO225" i="8"/>
  <c r="BN225" i="8"/>
  <c r="BM225" i="8"/>
  <c r="BL225" i="8"/>
  <c r="BK225" i="8"/>
  <c r="BJ225" i="8"/>
  <c r="BI225" i="8"/>
  <c r="BH225" i="8"/>
  <c r="BG225" i="8"/>
  <c r="BF225" i="8"/>
  <c r="BE225" i="8"/>
  <c r="BD225" i="8"/>
  <c r="BC225" i="8"/>
  <c r="BB225" i="8"/>
  <c r="BA225" i="8"/>
  <c r="AZ225" i="8"/>
  <c r="AY225" i="8"/>
  <c r="AX225" i="8"/>
  <c r="AW225" i="8"/>
  <c r="AV225" i="8"/>
  <c r="AU225" i="8"/>
  <c r="AT225" i="8"/>
  <c r="AS225" i="8"/>
  <c r="AR225" i="8"/>
  <c r="AQ225" i="8"/>
  <c r="AP225" i="8"/>
  <c r="AO225" i="8"/>
  <c r="AN225" i="8"/>
  <c r="AM225" i="8"/>
  <c r="AL225" i="8"/>
  <c r="AK225" i="8"/>
  <c r="AJ225" i="8"/>
  <c r="AI225" i="8"/>
  <c r="AH225" i="8"/>
  <c r="AG225" i="8"/>
  <c r="AF225" i="8"/>
  <c r="AE225" i="8"/>
  <c r="AD225" i="8"/>
  <c r="AC225" i="8"/>
  <c r="AB225" i="8"/>
  <c r="AA225" i="8"/>
  <c r="Z225" i="8"/>
  <c r="Y225" i="8"/>
  <c r="X225" i="8"/>
  <c r="W225" i="8"/>
  <c r="V225" i="8"/>
  <c r="U225" i="8"/>
  <c r="T225" i="8"/>
  <c r="S225" i="8"/>
  <c r="R225" i="8"/>
  <c r="Q225" i="8"/>
  <c r="P225" i="8"/>
  <c r="O225" i="8"/>
  <c r="N225" i="8"/>
  <c r="M225" i="8"/>
  <c r="L225" i="8"/>
  <c r="BV224" i="8"/>
  <c r="BU224" i="8"/>
  <c r="BN224" i="8"/>
  <c r="BM224" i="8"/>
  <c r="BL224" i="8"/>
  <c r="BK224" i="8"/>
  <c r="BI224" i="8"/>
  <c r="BH224" i="8"/>
  <c r="BG224" i="8"/>
  <c r="BF224" i="8"/>
  <c r="BD224" i="8"/>
  <c r="BC224" i="8"/>
  <c r="BB224" i="8"/>
  <c r="BA224" i="8"/>
  <c r="AY224" i="8"/>
  <c r="AX224" i="8"/>
  <c r="AW224" i="8"/>
  <c r="AV224" i="8"/>
  <c r="AT224" i="8"/>
  <c r="AS224" i="8"/>
  <c r="AR224" i="8"/>
  <c r="AQ224" i="8"/>
  <c r="AO224" i="8"/>
  <c r="AN224" i="8"/>
  <c r="AM224" i="8"/>
  <c r="AL224" i="8"/>
  <c r="AJ224" i="8"/>
  <c r="AI224" i="8"/>
  <c r="AH224" i="8"/>
  <c r="AG224" i="8"/>
  <c r="AE224" i="8"/>
  <c r="AD224" i="8"/>
  <c r="AC224" i="8"/>
  <c r="AB224" i="8"/>
  <c r="Z224" i="8"/>
  <c r="Y224" i="8"/>
  <c r="X224" i="8"/>
  <c r="W224" i="8"/>
  <c r="U224" i="8"/>
  <c r="T224" i="8"/>
  <c r="S224" i="8"/>
  <c r="R224" i="8"/>
  <c r="P224" i="8"/>
  <c r="O224" i="8"/>
  <c r="N224" i="8"/>
  <c r="M224" i="8"/>
  <c r="BV223" i="8"/>
  <c r="BU223" i="8"/>
  <c r="BO223" i="8"/>
  <c r="BN223" i="8"/>
  <c r="BM223" i="8"/>
  <c r="BL223" i="8"/>
  <c r="BK223" i="8"/>
  <c r="BJ223" i="8"/>
  <c r="BI223" i="8"/>
  <c r="BH223" i="8"/>
  <c r="BG223" i="8"/>
  <c r="BF223" i="8"/>
  <c r="BE223" i="8"/>
  <c r="BD223" i="8"/>
  <c r="BC223" i="8"/>
  <c r="BB223" i="8"/>
  <c r="BA223" i="8"/>
  <c r="AZ223" i="8"/>
  <c r="AY223" i="8"/>
  <c r="AX223" i="8"/>
  <c r="AW223" i="8"/>
  <c r="AV223" i="8"/>
  <c r="AU223" i="8"/>
  <c r="AT223" i="8"/>
  <c r="AS223" i="8"/>
  <c r="AR223" i="8"/>
  <c r="AQ223" i="8"/>
  <c r="AP223" i="8"/>
  <c r="AO223" i="8"/>
  <c r="AN223" i="8"/>
  <c r="AM223" i="8"/>
  <c r="AL223" i="8"/>
  <c r="AK223" i="8"/>
  <c r="AJ223" i="8"/>
  <c r="AI223" i="8"/>
  <c r="AH223" i="8"/>
  <c r="AG223" i="8"/>
  <c r="AF223" i="8"/>
  <c r="AE223" i="8"/>
  <c r="AD223" i="8"/>
  <c r="AC223" i="8"/>
  <c r="AB223" i="8"/>
  <c r="AA223" i="8"/>
  <c r="Z223" i="8"/>
  <c r="Y223" i="8"/>
  <c r="X223" i="8"/>
  <c r="W223" i="8"/>
  <c r="V223" i="8"/>
  <c r="U223" i="8"/>
  <c r="T223" i="8"/>
  <c r="S223" i="8"/>
  <c r="R223" i="8"/>
  <c r="Q223" i="8"/>
  <c r="P223" i="8"/>
  <c r="O223" i="8"/>
  <c r="N223" i="8"/>
  <c r="M223" i="8"/>
  <c r="L223" i="8"/>
  <c r="BV222" i="8"/>
  <c r="BU222" i="8"/>
  <c r="BO222" i="8"/>
  <c r="BN222" i="8"/>
  <c r="BM222" i="8"/>
  <c r="BL222" i="8"/>
  <c r="BK222" i="8"/>
  <c r="BJ222" i="8"/>
  <c r="BI222" i="8"/>
  <c r="BH222" i="8"/>
  <c r="BG222" i="8"/>
  <c r="BF222" i="8"/>
  <c r="BE222" i="8"/>
  <c r="BD222" i="8"/>
  <c r="BC222" i="8"/>
  <c r="BB222" i="8"/>
  <c r="BA222" i="8"/>
  <c r="AZ222" i="8"/>
  <c r="AY222" i="8"/>
  <c r="AX222" i="8"/>
  <c r="AW222" i="8"/>
  <c r="AV222" i="8"/>
  <c r="AU222" i="8"/>
  <c r="AT222" i="8"/>
  <c r="AS222" i="8"/>
  <c r="AR222" i="8"/>
  <c r="AQ222" i="8"/>
  <c r="AP222" i="8"/>
  <c r="AO222" i="8"/>
  <c r="AN222" i="8"/>
  <c r="AM222" i="8"/>
  <c r="AL222" i="8"/>
  <c r="AK222" i="8"/>
  <c r="AJ222" i="8"/>
  <c r="AI222" i="8"/>
  <c r="AH222" i="8"/>
  <c r="AG222" i="8"/>
  <c r="AF222" i="8"/>
  <c r="AE222" i="8"/>
  <c r="AD222" i="8"/>
  <c r="AC222" i="8"/>
  <c r="AB222" i="8"/>
  <c r="AA222" i="8"/>
  <c r="Z222" i="8"/>
  <c r="Y222" i="8"/>
  <c r="X222" i="8"/>
  <c r="W222" i="8"/>
  <c r="V222" i="8"/>
  <c r="U222" i="8"/>
  <c r="T222" i="8"/>
  <c r="S222" i="8"/>
  <c r="R222" i="8"/>
  <c r="Q222" i="8"/>
  <c r="P222" i="8"/>
  <c r="O222" i="8"/>
  <c r="N222" i="8"/>
  <c r="M222" i="8"/>
  <c r="L222" i="8"/>
  <c r="BV221" i="8"/>
  <c r="BU221" i="8"/>
  <c r="BO221" i="8"/>
  <c r="BN221" i="8"/>
  <c r="BM221" i="8"/>
  <c r="BL221" i="8"/>
  <c r="BK221" i="8"/>
  <c r="BJ221" i="8"/>
  <c r="BI221" i="8"/>
  <c r="BH221" i="8"/>
  <c r="BG221" i="8"/>
  <c r="BF221" i="8"/>
  <c r="BE221" i="8"/>
  <c r="BD221" i="8"/>
  <c r="BC221" i="8"/>
  <c r="BB221" i="8"/>
  <c r="BA221" i="8"/>
  <c r="AZ221" i="8"/>
  <c r="AY221" i="8"/>
  <c r="AX221" i="8"/>
  <c r="AW221" i="8"/>
  <c r="AV221" i="8"/>
  <c r="AU221" i="8"/>
  <c r="AT221" i="8"/>
  <c r="AS221" i="8"/>
  <c r="AR221" i="8"/>
  <c r="AQ221" i="8"/>
  <c r="AP221" i="8"/>
  <c r="AO221" i="8"/>
  <c r="AN221" i="8"/>
  <c r="AM221" i="8"/>
  <c r="AL221" i="8"/>
  <c r="AK221" i="8"/>
  <c r="AJ221" i="8"/>
  <c r="AI221" i="8"/>
  <c r="AH221" i="8"/>
  <c r="AG221" i="8"/>
  <c r="AF221" i="8"/>
  <c r="AE221" i="8"/>
  <c r="AD221" i="8"/>
  <c r="AC221" i="8"/>
  <c r="AB221" i="8"/>
  <c r="AA221" i="8"/>
  <c r="Z221" i="8"/>
  <c r="Y221" i="8"/>
  <c r="X221" i="8"/>
  <c r="W221" i="8"/>
  <c r="V221" i="8"/>
  <c r="U221" i="8"/>
  <c r="T221" i="8"/>
  <c r="S221" i="8"/>
  <c r="R221" i="8"/>
  <c r="Q221" i="8"/>
  <c r="P221" i="8"/>
  <c r="O221" i="8"/>
  <c r="N221" i="8"/>
  <c r="M221" i="8"/>
  <c r="L221" i="8"/>
  <c r="BV220" i="8"/>
  <c r="BU220" i="8"/>
  <c r="BO220" i="8"/>
  <c r="BN220" i="8"/>
  <c r="BM220" i="8"/>
  <c r="BL220" i="8"/>
  <c r="BK220" i="8"/>
  <c r="BJ220" i="8"/>
  <c r="BI220" i="8"/>
  <c r="BH220" i="8"/>
  <c r="BG220" i="8"/>
  <c r="BF220" i="8"/>
  <c r="BE220" i="8"/>
  <c r="BD220" i="8"/>
  <c r="BC220" i="8"/>
  <c r="BB220" i="8"/>
  <c r="BA220" i="8"/>
  <c r="AZ220" i="8"/>
  <c r="AY220" i="8"/>
  <c r="AX220" i="8"/>
  <c r="AW220" i="8"/>
  <c r="AV220" i="8"/>
  <c r="AU220" i="8"/>
  <c r="AT220" i="8"/>
  <c r="AS220" i="8"/>
  <c r="AR220" i="8"/>
  <c r="AQ220" i="8"/>
  <c r="AP220" i="8"/>
  <c r="AO220" i="8"/>
  <c r="AN220" i="8"/>
  <c r="AM220" i="8"/>
  <c r="AL220" i="8"/>
  <c r="AK220" i="8"/>
  <c r="AJ220" i="8"/>
  <c r="AI220" i="8"/>
  <c r="AH220" i="8"/>
  <c r="AG220" i="8"/>
  <c r="AF220" i="8"/>
  <c r="AE220" i="8"/>
  <c r="AD220" i="8"/>
  <c r="AC220" i="8"/>
  <c r="AB220" i="8"/>
  <c r="AA220" i="8"/>
  <c r="Z220" i="8"/>
  <c r="Y220" i="8"/>
  <c r="X220" i="8"/>
  <c r="W220" i="8"/>
  <c r="V220" i="8"/>
  <c r="U220" i="8"/>
  <c r="T220" i="8"/>
  <c r="S220" i="8"/>
  <c r="R220" i="8"/>
  <c r="Q220" i="8"/>
  <c r="P220" i="8"/>
  <c r="O220" i="8"/>
  <c r="N220" i="8"/>
  <c r="M220" i="8"/>
  <c r="L220" i="8"/>
  <c r="BV219" i="8"/>
  <c r="BU219" i="8"/>
  <c r="BN219" i="8"/>
  <c r="BM219" i="8"/>
  <c r="BL219" i="8"/>
  <c r="BK219" i="8"/>
  <c r="BI219" i="8"/>
  <c r="BH219" i="8"/>
  <c r="BG219" i="8"/>
  <c r="BF219" i="8"/>
  <c r="BD219" i="8"/>
  <c r="BC219" i="8"/>
  <c r="BB219" i="8"/>
  <c r="BA219" i="8"/>
  <c r="AY219" i="8"/>
  <c r="AX219" i="8"/>
  <c r="AW219" i="8"/>
  <c r="AV219" i="8"/>
  <c r="AT219" i="8"/>
  <c r="AS219" i="8"/>
  <c r="AR219" i="8"/>
  <c r="AQ219" i="8"/>
  <c r="AO219" i="8"/>
  <c r="AN219" i="8"/>
  <c r="AM219" i="8"/>
  <c r="AL219" i="8"/>
  <c r="AJ219" i="8"/>
  <c r="AI219" i="8"/>
  <c r="AH219" i="8"/>
  <c r="AG219" i="8"/>
  <c r="AE219" i="8"/>
  <c r="AD219" i="8"/>
  <c r="AC219" i="8"/>
  <c r="AB219" i="8"/>
  <c r="Z219" i="8"/>
  <c r="Y219" i="8"/>
  <c r="X219" i="8"/>
  <c r="W219" i="8"/>
  <c r="U219" i="8"/>
  <c r="T219" i="8"/>
  <c r="S219" i="8"/>
  <c r="R219" i="8"/>
  <c r="P219" i="8"/>
  <c r="O219" i="8"/>
  <c r="N219" i="8"/>
  <c r="M219" i="8"/>
  <c r="BV218" i="8"/>
  <c r="BU218" i="8"/>
  <c r="BO218" i="8"/>
  <c r="BN218" i="8"/>
  <c r="BM218" i="8"/>
  <c r="BL218" i="8"/>
  <c r="BK218" i="8"/>
  <c r="BJ218" i="8"/>
  <c r="BI218" i="8"/>
  <c r="BH218" i="8"/>
  <c r="BG218" i="8"/>
  <c r="BF218" i="8"/>
  <c r="BE218" i="8"/>
  <c r="BD218" i="8"/>
  <c r="BC218" i="8"/>
  <c r="BB218" i="8"/>
  <c r="BA218" i="8"/>
  <c r="AZ218" i="8"/>
  <c r="AY218" i="8"/>
  <c r="AX218" i="8"/>
  <c r="AW218" i="8"/>
  <c r="AV218" i="8"/>
  <c r="AU218" i="8"/>
  <c r="AT218" i="8"/>
  <c r="AS218" i="8"/>
  <c r="AR218" i="8"/>
  <c r="AQ218" i="8"/>
  <c r="AP218" i="8"/>
  <c r="AO218" i="8"/>
  <c r="AN218" i="8"/>
  <c r="AM218" i="8"/>
  <c r="AL218" i="8"/>
  <c r="AK218" i="8"/>
  <c r="AJ218" i="8"/>
  <c r="AI218" i="8"/>
  <c r="AH218" i="8"/>
  <c r="AG218" i="8"/>
  <c r="AF218" i="8"/>
  <c r="AE218" i="8"/>
  <c r="AD218" i="8"/>
  <c r="AC218" i="8"/>
  <c r="AB218" i="8"/>
  <c r="AA218" i="8"/>
  <c r="Z218" i="8"/>
  <c r="Y218" i="8"/>
  <c r="X218" i="8"/>
  <c r="W218" i="8"/>
  <c r="V218" i="8"/>
  <c r="U218" i="8"/>
  <c r="T218" i="8"/>
  <c r="S218" i="8"/>
  <c r="R218" i="8"/>
  <c r="Q218" i="8"/>
  <c r="P218" i="8"/>
  <c r="O218" i="8"/>
  <c r="N218" i="8"/>
  <c r="M218" i="8"/>
  <c r="L218" i="8"/>
  <c r="BV217" i="8"/>
  <c r="BU217" i="8"/>
  <c r="BO217" i="8"/>
  <c r="BN217" i="8"/>
  <c r="BM217" i="8"/>
  <c r="BL217" i="8"/>
  <c r="BK217" i="8"/>
  <c r="BJ217" i="8"/>
  <c r="BI217" i="8"/>
  <c r="BH217" i="8"/>
  <c r="BG217" i="8"/>
  <c r="BF217" i="8"/>
  <c r="BE217" i="8"/>
  <c r="BD217" i="8"/>
  <c r="BC217" i="8"/>
  <c r="BB217" i="8"/>
  <c r="BA217" i="8"/>
  <c r="AZ217" i="8"/>
  <c r="AY217" i="8"/>
  <c r="AX217" i="8"/>
  <c r="AW217" i="8"/>
  <c r="AV217" i="8"/>
  <c r="AU217" i="8"/>
  <c r="AT217" i="8"/>
  <c r="AS217" i="8"/>
  <c r="AR217" i="8"/>
  <c r="AQ217" i="8"/>
  <c r="AP217" i="8"/>
  <c r="AO217" i="8"/>
  <c r="AN217" i="8"/>
  <c r="AM217" i="8"/>
  <c r="AL217" i="8"/>
  <c r="AK217" i="8"/>
  <c r="AJ217" i="8"/>
  <c r="AI217" i="8"/>
  <c r="AH217" i="8"/>
  <c r="AG217" i="8"/>
  <c r="AF217" i="8"/>
  <c r="AE217" i="8"/>
  <c r="AD217" i="8"/>
  <c r="AC217" i="8"/>
  <c r="AB217" i="8"/>
  <c r="AA217" i="8"/>
  <c r="Z217" i="8"/>
  <c r="Y217" i="8"/>
  <c r="X217" i="8"/>
  <c r="W217" i="8"/>
  <c r="V217" i="8"/>
  <c r="U217" i="8"/>
  <c r="T217" i="8"/>
  <c r="S217" i="8"/>
  <c r="R217" i="8"/>
  <c r="Q217" i="8"/>
  <c r="P217" i="8"/>
  <c r="O217" i="8"/>
  <c r="N217" i="8"/>
  <c r="M217" i="8"/>
  <c r="L217" i="8"/>
  <c r="BV216" i="8"/>
  <c r="BU216" i="8"/>
  <c r="BO216" i="8"/>
  <c r="BN216" i="8"/>
  <c r="BM216" i="8"/>
  <c r="BL216" i="8"/>
  <c r="BK216" i="8"/>
  <c r="BJ216" i="8"/>
  <c r="BI216" i="8"/>
  <c r="BH216" i="8"/>
  <c r="BG216" i="8"/>
  <c r="BF216" i="8"/>
  <c r="BE216" i="8"/>
  <c r="BD216" i="8"/>
  <c r="BC216" i="8"/>
  <c r="BB216" i="8"/>
  <c r="BA216" i="8"/>
  <c r="AZ216" i="8"/>
  <c r="AY216" i="8"/>
  <c r="AX216" i="8"/>
  <c r="AW216" i="8"/>
  <c r="AV216" i="8"/>
  <c r="AU216" i="8"/>
  <c r="AT216" i="8"/>
  <c r="AS216" i="8"/>
  <c r="AR216" i="8"/>
  <c r="AQ216" i="8"/>
  <c r="AP216" i="8"/>
  <c r="AO216" i="8"/>
  <c r="AN216" i="8"/>
  <c r="AM216" i="8"/>
  <c r="AL216" i="8"/>
  <c r="AK216" i="8"/>
  <c r="AJ216" i="8"/>
  <c r="AI216" i="8"/>
  <c r="AH216" i="8"/>
  <c r="AG216" i="8"/>
  <c r="AF216" i="8"/>
  <c r="AE216" i="8"/>
  <c r="AD216" i="8"/>
  <c r="AC216" i="8"/>
  <c r="AB216" i="8"/>
  <c r="AA216" i="8"/>
  <c r="Z216" i="8"/>
  <c r="Y216" i="8"/>
  <c r="X216" i="8"/>
  <c r="W216" i="8"/>
  <c r="V216" i="8"/>
  <c r="U216" i="8"/>
  <c r="T216" i="8"/>
  <c r="S216" i="8"/>
  <c r="R216" i="8"/>
  <c r="Q216" i="8"/>
  <c r="P216" i="8"/>
  <c r="O216" i="8"/>
  <c r="N216" i="8"/>
  <c r="M216" i="8"/>
  <c r="L216" i="8"/>
  <c r="BV215" i="8"/>
  <c r="BU215" i="8"/>
  <c r="BO215" i="8"/>
  <c r="BN215" i="8"/>
  <c r="BM215" i="8"/>
  <c r="BL215" i="8"/>
  <c r="BK215" i="8"/>
  <c r="BJ215" i="8"/>
  <c r="BI215" i="8"/>
  <c r="BH215" i="8"/>
  <c r="BG215" i="8"/>
  <c r="BF215" i="8"/>
  <c r="BE215" i="8"/>
  <c r="BD215" i="8"/>
  <c r="BC215" i="8"/>
  <c r="BB215" i="8"/>
  <c r="BA215" i="8"/>
  <c r="AZ215" i="8"/>
  <c r="AY215" i="8"/>
  <c r="AX215" i="8"/>
  <c r="AW215" i="8"/>
  <c r="AV215" i="8"/>
  <c r="AU215" i="8"/>
  <c r="AT215" i="8"/>
  <c r="AS215" i="8"/>
  <c r="AR215" i="8"/>
  <c r="AQ215" i="8"/>
  <c r="AP215" i="8"/>
  <c r="AO215" i="8"/>
  <c r="AN215" i="8"/>
  <c r="AM215" i="8"/>
  <c r="AL215" i="8"/>
  <c r="AK215" i="8"/>
  <c r="AJ215" i="8"/>
  <c r="AI215" i="8"/>
  <c r="AH215" i="8"/>
  <c r="AG215" i="8"/>
  <c r="AF215" i="8"/>
  <c r="AE215" i="8"/>
  <c r="AD215" i="8"/>
  <c r="AC215" i="8"/>
  <c r="AB215" i="8"/>
  <c r="AA215" i="8"/>
  <c r="Z215" i="8"/>
  <c r="Y215" i="8"/>
  <c r="X215" i="8"/>
  <c r="W215" i="8"/>
  <c r="V215" i="8"/>
  <c r="U215" i="8"/>
  <c r="T215" i="8"/>
  <c r="S215" i="8"/>
  <c r="R215" i="8"/>
  <c r="Q215" i="8"/>
  <c r="P215" i="8"/>
  <c r="O215" i="8"/>
  <c r="N215" i="8"/>
  <c r="M215" i="8"/>
  <c r="L215" i="8"/>
  <c r="BV214" i="8"/>
  <c r="BU214" i="8"/>
  <c r="BN214" i="8"/>
  <c r="BM214" i="8"/>
  <c r="BL214" i="8"/>
  <c r="BK214" i="8"/>
  <c r="BI214" i="8"/>
  <c r="BH214" i="8"/>
  <c r="BG214" i="8"/>
  <c r="BF214" i="8"/>
  <c r="BD214" i="8"/>
  <c r="BC214" i="8"/>
  <c r="BB214" i="8"/>
  <c r="BA214" i="8"/>
  <c r="AY214" i="8"/>
  <c r="AX214" i="8"/>
  <c r="AW214" i="8"/>
  <c r="AV214" i="8"/>
  <c r="AT214" i="8"/>
  <c r="AS214" i="8"/>
  <c r="AR214" i="8"/>
  <c r="AQ214" i="8"/>
  <c r="AO214" i="8"/>
  <c r="AN214" i="8"/>
  <c r="AM214" i="8"/>
  <c r="AL214" i="8"/>
  <c r="AJ214" i="8"/>
  <c r="AI214" i="8"/>
  <c r="AH214" i="8"/>
  <c r="AG214" i="8"/>
  <c r="AE214" i="8"/>
  <c r="AD214" i="8"/>
  <c r="AC214" i="8"/>
  <c r="AB214" i="8"/>
  <c r="Z214" i="8"/>
  <c r="Y214" i="8"/>
  <c r="X214" i="8"/>
  <c r="W214" i="8"/>
  <c r="U214" i="8"/>
  <c r="T214" i="8"/>
  <c r="S214" i="8"/>
  <c r="R214" i="8"/>
  <c r="P214" i="8"/>
  <c r="O214" i="8"/>
  <c r="N214" i="8"/>
  <c r="M214" i="8"/>
  <c r="BV213" i="8"/>
  <c r="BU213" i="8"/>
  <c r="BO213" i="8"/>
  <c r="BN213" i="8"/>
  <c r="BM213" i="8"/>
  <c r="BL213" i="8"/>
  <c r="BK213" i="8"/>
  <c r="BJ213" i="8"/>
  <c r="BI213" i="8"/>
  <c r="BH213" i="8"/>
  <c r="BG213" i="8"/>
  <c r="BF213" i="8"/>
  <c r="BE213" i="8"/>
  <c r="BD213" i="8"/>
  <c r="BC213" i="8"/>
  <c r="BB213" i="8"/>
  <c r="BA213" i="8"/>
  <c r="AZ213" i="8"/>
  <c r="AY213" i="8"/>
  <c r="AX213" i="8"/>
  <c r="AW213" i="8"/>
  <c r="AV213" i="8"/>
  <c r="AU213" i="8"/>
  <c r="AT213" i="8"/>
  <c r="AS213" i="8"/>
  <c r="AR213" i="8"/>
  <c r="AQ213" i="8"/>
  <c r="AP213" i="8"/>
  <c r="AO213" i="8"/>
  <c r="AN213" i="8"/>
  <c r="AM213" i="8"/>
  <c r="AL213" i="8"/>
  <c r="AK213" i="8"/>
  <c r="AJ213" i="8"/>
  <c r="AI213" i="8"/>
  <c r="AH213" i="8"/>
  <c r="AG213" i="8"/>
  <c r="AF213" i="8"/>
  <c r="AE213" i="8"/>
  <c r="AD213" i="8"/>
  <c r="AC213" i="8"/>
  <c r="AB213" i="8"/>
  <c r="AA213" i="8"/>
  <c r="Z213" i="8"/>
  <c r="Y213" i="8"/>
  <c r="X213" i="8"/>
  <c r="W213" i="8"/>
  <c r="V213" i="8"/>
  <c r="U213" i="8"/>
  <c r="T213" i="8"/>
  <c r="S213" i="8"/>
  <c r="R213" i="8"/>
  <c r="Q213" i="8"/>
  <c r="P213" i="8"/>
  <c r="O213" i="8"/>
  <c r="N213" i="8"/>
  <c r="M213" i="8"/>
  <c r="L213" i="8"/>
  <c r="BV212" i="8"/>
  <c r="BU212" i="8"/>
  <c r="BO212" i="8"/>
  <c r="BN212" i="8"/>
  <c r="BM212" i="8"/>
  <c r="BL212" i="8"/>
  <c r="BK212" i="8"/>
  <c r="BJ212" i="8"/>
  <c r="BI212" i="8"/>
  <c r="BH212" i="8"/>
  <c r="BG212" i="8"/>
  <c r="BF212" i="8"/>
  <c r="BE212" i="8"/>
  <c r="BD212" i="8"/>
  <c r="BC212" i="8"/>
  <c r="BB212" i="8"/>
  <c r="BA212" i="8"/>
  <c r="AZ212" i="8"/>
  <c r="AY212" i="8"/>
  <c r="AX212" i="8"/>
  <c r="AW212" i="8"/>
  <c r="AV212" i="8"/>
  <c r="AU212" i="8"/>
  <c r="AT212" i="8"/>
  <c r="AS212" i="8"/>
  <c r="AR212" i="8"/>
  <c r="AQ212" i="8"/>
  <c r="AP212" i="8"/>
  <c r="AO212" i="8"/>
  <c r="AN212" i="8"/>
  <c r="AM212" i="8"/>
  <c r="AL212" i="8"/>
  <c r="AK212" i="8"/>
  <c r="AJ212" i="8"/>
  <c r="AI212" i="8"/>
  <c r="AH212" i="8"/>
  <c r="AG212" i="8"/>
  <c r="AF212" i="8"/>
  <c r="AE212" i="8"/>
  <c r="AD212" i="8"/>
  <c r="AC212" i="8"/>
  <c r="AB212" i="8"/>
  <c r="AA212" i="8"/>
  <c r="Z212" i="8"/>
  <c r="Y212" i="8"/>
  <c r="X212" i="8"/>
  <c r="W212" i="8"/>
  <c r="V212" i="8"/>
  <c r="U212" i="8"/>
  <c r="T212" i="8"/>
  <c r="S212" i="8"/>
  <c r="R212" i="8"/>
  <c r="Q212" i="8"/>
  <c r="P212" i="8"/>
  <c r="O212" i="8"/>
  <c r="N212" i="8"/>
  <c r="M212" i="8"/>
  <c r="L212" i="8"/>
  <c r="BV211" i="8"/>
  <c r="BU211" i="8"/>
  <c r="BO211" i="8"/>
  <c r="BN211" i="8"/>
  <c r="BM211" i="8"/>
  <c r="BL211" i="8"/>
  <c r="BK211" i="8"/>
  <c r="BJ211" i="8"/>
  <c r="BI211" i="8"/>
  <c r="BH211" i="8"/>
  <c r="BG211" i="8"/>
  <c r="BF211" i="8"/>
  <c r="BE211" i="8"/>
  <c r="BD211" i="8"/>
  <c r="BC211" i="8"/>
  <c r="BB211" i="8"/>
  <c r="BA211" i="8"/>
  <c r="AZ211" i="8"/>
  <c r="AY211" i="8"/>
  <c r="AX211" i="8"/>
  <c r="AW211" i="8"/>
  <c r="AV211" i="8"/>
  <c r="AU211" i="8"/>
  <c r="AT211" i="8"/>
  <c r="AS211" i="8"/>
  <c r="AR211" i="8"/>
  <c r="AQ211" i="8"/>
  <c r="AP211" i="8"/>
  <c r="AO211" i="8"/>
  <c r="AN211" i="8"/>
  <c r="AM211" i="8"/>
  <c r="AL211" i="8"/>
  <c r="AK211" i="8"/>
  <c r="AJ211" i="8"/>
  <c r="AI211" i="8"/>
  <c r="AH211" i="8"/>
  <c r="AG211" i="8"/>
  <c r="AF211" i="8"/>
  <c r="AE211" i="8"/>
  <c r="AD211" i="8"/>
  <c r="AC211" i="8"/>
  <c r="AB211" i="8"/>
  <c r="AA211" i="8"/>
  <c r="Z211" i="8"/>
  <c r="Y211" i="8"/>
  <c r="X211" i="8"/>
  <c r="W211" i="8"/>
  <c r="V211" i="8"/>
  <c r="U211" i="8"/>
  <c r="T211" i="8"/>
  <c r="S211" i="8"/>
  <c r="R211" i="8"/>
  <c r="Q211" i="8"/>
  <c r="P211" i="8"/>
  <c r="O211" i="8"/>
  <c r="N211" i="8"/>
  <c r="M211" i="8"/>
  <c r="L211" i="8"/>
  <c r="BV210" i="8"/>
  <c r="BU210" i="8"/>
  <c r="BO210" i="8"/>
  <c r="BN210" i="8"/>
  <c r="BM210" i="8"/>
  <c r="BL210" i="8"/>
  <c r="BK210" i="8"/>
  <c r="BJ210" i="8"/>
  <c r="BI210" i="8"/>
  <c r="BH210" i="8"/>
  <c r="BG210" i="8"/>
  <c r="BF210" i="8"/>
  <c r="BE210" i="8"/>
  <c r="BD210" i="8"/>
  <c r="BC210" i="8"/>
  <c r="BB210" i="8"/>
  <c r="BA210" i="8"/>
  <c r="AZ210" i="8"/>
  <c r="AY210" i="8"/>
  <c r="AX210" i="8"/>
  <c r="AW210" i="8"/>
  <c r="AV210" i="8"/>
  <c r="AU210" i="8"/>
  <c r="AT210" i="8"/>
  <c r="AS210" i="8"/>
  <c r="AR210" i="8"/>
  <c r="AQ210" i="8"/>
  <c r="AP210" i="8"/>
  <c r="AO210" i="8"/>
  <c r="AN210" i="8"/>
  <c r="AM210" i="8"/>
  <c r="AL210" i="8"/>
  <c r="AK210" i="8"/>
  <c r="AJ210" i="8"/>
  <c r="AI210" i="8"/>
  <c r="AH210" i="8"/>
  <c r="AG210" i="8"/>
  <c r="AF210" i="8"/>
  <c r="AE210" i="8"/>
  <c r="AD210" i="8"/>
  <c r="AC210" i="8"/>
  <c r="AB210" i="8"/>
  <c r="AA210" i="8"/>
  <c r="Z210" i="8"/>
  <c r="Y210" i="8"/>
  <c r="X210" i="8"/>
  <c r="W210" i="8"/>
  <c r="V210" i="8"/>
  <c r="U210" i="8"/>
  <c r="T210" i="8"/>
  <c r="S210" i="8"/>
  <c r="R210" i="8"/>
  <c r="Q210" i="8"/>
  <c r="P210" i="8"/>
  <c r="O210" i="8"/>
  <c r="N210" i="8"/>
  <c r="M210" i="8"/>
  <c r="L210" i="8"/>
  <c r="BV209" i="8"/>
  <c r="BU209" i="8"/>
  <c r="BN209" i="8"/>
  <c r="BM209" i="8"/>
  <c r="BL209" i="8"/>
  <c r="BK209" i="8"/>
  <c r="BI209" i="8"/>
  <c r="BH209" i="8"/>
  <c r="BG209" i="8"/>
  <c r="BF209" i="8"/>
  <c r="BD209" i="8"/>
  <c r="BC209" i="8"/>
  <c r="BB209" i="8"/>
  <c r="BA209" i="8"/>
  <c r="AY209" i="8"/>
  <c r="AX209" i="8"/>
  <c r="AW209" i="8"/>
  <c r="AV209" i="8"/>
  <c r="AT209" i="8"/>
  <c r="AS209" i="8"/>
  <c r="AR209" i="8"/>
  <c r="AQ209" i="8"/>
  <c r="AO209" i="8"/>
  <c r="AN209" i="8"/>
  <c r="AM209" i="8"/>
  <c r="AL209" i="8"/>
  <c r="AJ209" i="8"/>
  <c r="AI209" i="8"/>
  <c r="AH209" i="8"/>
  <c r="AG209" i="8"/>
  <c r="AE209" i="8"/>
  <c r="AD209" i="8"/>
  <c r="AC209" i="8"/>
  <c r="AB209" i="8"/>
  <c r="Z209" i="8"/>
  <c r="Y209" i="8"/>
  <c r="X209" i="8"/>
  <c r="W209" i="8"/>
  <c r="U209" i="8"/>
  <c r="T209" i="8"/>
  <c r="S209" i="8"/>
  <c r="R209" i="8"/>
  <c r="P209" i="8"/>
  <c r="O209" i="8"/>
  <c r="N209" i="8"/>
  <c r="M209" i="8"/>
  <c r="BV208" i="8"/>
  <c r="BU208" i="8"/>
  <c r="BO208" i="8"/>
  <c r="BN208" i="8"/>
  <c r="BM208" i="8"/>
  <c r="BL208" i="8"/>
  <c r="BK208" i="8"/>
  <c r="BJ208" i="8"/>
  <c r="BI208" i="8"/>
  <c r="BH208" i="8"/>
  <c r="BG208" i="8"/>
  <c r="BF208" i="8"/>
  <c r="BE208" i="8"/>
  <c r="BD208" i="8"/>
  <c r="BC208" i="8"/>
  <c r="BB208" i="8"/>
  <c r="BA208" i="8"/>
  <c r="AZ208" i="8"/>
  <c r="AY208" i="8"/>
  <c r="AX208" i="8"/>
  <c r="AW208" i="8"/>
  <c r="AV208" i="8"/>
  <c r="AU208" i="8"/>
  <c r="AT208" i="8"/>
  <c r="AS208" i="8"/>
  <c r="AR208" i="8"/>
  <c r="AQ208" i="8"/>
  <c r="AP208" i="8"/>
  <c r="AO208" i="8"/>
  <c r="AN208" i="8"/>
  <c r="AM208" i="8"/>
  <c r="AL208" i="8"/>
  <c r="AK208" i="8"/>
  <c r="AJ208" i="8"/>
  <c r="AI208" i="8"/>
  <c r="AH208" i="8"/>
  <c r="AG208" i="8"/>
  <c r="AF208" i="8"/>
  <c r="AE208" i="8"/>
  <c r="AD208" i="8"/>
  <c r="AC208" i="8"/>
  <c r="AB208" i="8"/>
  <c r="AA208" i="8"/>
  <c r="Z208" i="8"/>
  <c r="Y208" i="8"/>
  <c r="X208" i="8"/>
  <c r="W208" i="8"/>
  <c r="V208" i="8"/>
  <c r="U208" i="8"/>
  <c r="T208" i="8"/>
  <c r="S208" i="8"/>
  <c r="R208" i="8"/>
  <c r="Q208" i="8"/>
  <c r="P208" i="8"/>
  <c r="O208" i="8"/>
  <c r="N208" i="8"/>
  <c r="M208" i="8"/>
  <c r="L208" i="8"/>
  <c r="BV207" i="8"/>
  <c r="BU207" i="8"/>
  <c r="BN207" i="8"/>
  <c r="BM207" i="8"/>
  <c r="BL207" i="8"/>
  <c r="BK207" i="8"/>
  <c r="BI207" i="8"/>
  <c r="BH207" i="8"/>
  <c r="BG207" i="8"/>
  <c r="BF207" i="8"/>
  <c r="BD207" i="8"/>
  <c r="BC207" i="8"/>
  <c r="BB207" i="8"/>
  <c r="BA207" i="8"/>
  <c r="AY207" i="8"/>
  <c r="AX207" i="8"/>
  <c r="AW207" i="8"/>
  <c r="AV207" i="8"/>
  <c r="AT207" i="8"/>
  <c r="AS207" i="8"/>
  <c r="AR207" i="8"/>
  <c r="AQ207" i="8"/>
  <c r="AO207" i="8"/>
  <c r="AN207" i="8"/>
  <c r="AM207" i="8"/>
  <c r="AL207" i="8"/>
  <c r="AJ207" i="8"/>
  <c r="AI207" i="8"/>
  <c r="AH207" i="8"/>
  <c r="AG207" i="8"/>
  <c r="AE207" i="8"/>
  <c r="AD207" i="8"/>
  <c r="AC207" i="8"/>
  <c r="AB207" i="8"/>
  <c r="Z207" i="8"/>
  <c r="Y207" i="8"/>
  <c r="X207" i="8"/>
  <c r="W207" i="8"/>
  <c r="U207" i="8"/>
  <c r="T207" i="8"/>
  <c r="S207" i="8"/>
  <c r="R207" i="8"/>
  <c r="P207" i="8"/>
  <c r="O207" i="8"/>
  <c r="N207" i="8"/>
  <c r="M207" i="8"/>
  <c r="BV206" i="8"/>
  <c r="BU206" i="8"/>
  <c r="BN206" i="8"/>
  <c r="BM206" i="8"/>
  <c r="BL206" i="8"/>
  <c r="BK206" i="8"/>
  <c r="BI206" i="8"/>
  <c r="BH206" i="8"/>
  <c r="BG206" i="8"/>
  <c r="BF206" i="8"/>
  <c r="BD206" i="8"/>
  <c r="BC206" i="8"/>
  <c r="BB206" i="8"/>
  <c r="BA206" i="8"/>
  <c r="AY206" i="8"/>
  <c r="AX206" i="8"/>
  <c r="AW206" i="8"/>
  <c r="AV206" i="8"/>
  <c r="AT206" i="8"/>
  <c r="AS206" i="8"/>
  <c r="AR206" i="8"/>
  <c r="AQ206" i="8"/>
  <c r="AO206" i="8"/>
  <c r="AN206" i="8"/>
  <c r="AM206" i="8"/>
  <c r="AL206" i="8"/>
  <c r="AJ206" i="8"/>
  <c r="AI206" i="8"/>
  <c r="AH206" i="8"/>
  <c r="AG206" i="8"/>
  <c r="AE206" i="8"/>
  <c r="AD206" i="8"/>
  <c r="AC206" i="8"/>
  <c r="AB206" i="8"/>
  <c r="Z206" i="8"/>
  <c r="Y206" i="8"/>
  <c r="X206" i="8"/>
  <c r="W206" i="8"/>
  <c r="U206" i="8"/>
  <c r="T206" i="8"/>
  <c r="S206" i="8"/>
  <c r="R206" i="8"/>
  <c r="P206" i="8"/>
  <c r="O206" i="8"/>
  <c r="N206" i="8"/>
  <c r="M206" i="8"/>
  <c r="BV205" i="8"/>
  <c r="BU205" i="8"/>
  <c r="BN205" i="8"/>
  <c r="BM205" i="8"/>
  <c r="BL205" i="8"/>
  <c r="BK205" i="8"/>
  <c r="BI205" i="8"/>
  <c r="BH205" i="8"/>
  <c r="BG205" i="8"/>
  <c r="BF205" i="8"/>
  <c r="BD205" i="8"/>
  <c r="BC205" i="8"/>
  <c r="BB205" i="8"/>
  <c r="BA205" i="8"/>
  <c r="AY205" i="8"/>
  <c r="AX205" i="8"/>
  <c r="AW205" i="8"/>
  <c r="AV205" i="8"/>
  <c r="AT205" i="8"/>
  <c r="AS205" i="8"/>
  <c r="AR205" i="8"/>
  <c r="AQ205" i="8"/>
  <c r="AO205" i="8"/>
  <c r="AN205" i="8"/>
  <c r="AM205" i="8"/>
  <c r="AL205" i="8"/>
  <c r="AJ205" i="8"/>
  <c r="AI205" i="8"/>
  <c r="AH205" i="8"/>
  <c r="AG205" i="8"/>
  <c r="AE205" i="8"/>
  <c r="AD205" i="8"/>
  <c r="AC205" i="8"/>
  <c r="AB205" i="8"/>
  <c r="Z205" i="8"/>
  <c r="Y205" i="8"/>
  <c r="X205" i="8"/>
  <c r="W205" i="8"/>
  <c r="U205" i="8"/>
  <c r="T205" i="8"/>
  <c r="S205" i="8"/>
  <c r="R205" i="8"/>
  <c r="P205" i="8"/>
  <c r="O205" i="8"/>
  <c r="N205" i="8"/>
  <c r="M205" i="8"/>
  <c r="BV204" i="8"/>
  <c r="BU204" i="8"/>
  <c r="BN204" i="8"/>
  <c r="BM204" i="8"/>
  <c r="BL204" i="8"/>
  <c r="BK204" i="8"/>
  <c r="BI204" i="8"/>
  <c r="BH204" i="8"/>
  <c r="BG204" i="8"/>
  <c r="BF204" i="8"/>
  <c r="BD204" i="8"/>
  <c r="BC204" i="8"/>
  <c r="BB204" i="8"/>
  <c r="BA204" i="8"/>
  <c r="AY204" i="8"/>
  <c r="AX204" i="8"/>
  <c r="AW204" i="8"/>
  <c r="AV204" i="8"/>
  <c r="AT204" i="8"/>
  <c r="AS204" i="8"/>
  <c r="AR204" i="8"/>
  <c r="AQ204" i="8"/>
  <c r="AO204" i="8"/>
  <c r="AN204" i="8"/>
  <c r="AM204" i="8"/>
  <c r="AL204" i="8"/>
  <c r="AJ204" i="8"/>
  <c r="AI204" i="8"/>
  <c r="AH204" i="8"/>
  <c r="AG204" i="8"/>
  <c r="AE204" i="8"/>
  <c r="AD204" i="8"/>
  <c r="AC204" i="8"/>
  <c r="AB204" i="8"/>
  <c r="Z204" i="8"/>
  <c r="Y204" i="8"/>
  <c r="X204" i="8"/>
  <c r="W204" i="8"/>
  <c r="U204" i="8"/>
  <c r="T204" i="8"/>
  <c r="S204" i="8"/>
  <c r="R204" i="8"/>
  <c r="P204" i="8"/>
  <c r="O204" i="8"/>
  <c r="N204" i="8"/>
  <c r="M204" i="8"/>
  <c r="BV203" i="8"/>
  <c r="BU203" i="8"/>
  <c r="BO203" i="8"/>
  <c r="BN203" i="8"/>
  <c r="BM203" i="8"/>
  <c r="BL203" i="8"/>
  <c r="BK203" i="8"/>
  <c r="BJ203" i="8"/>
  <c r="BI203" i="8"/>
  <c r="BH203" i="8"/>
  <c r="BG203" i="8"/>
  <c r="BF203" i="8"/>
  <c r="BE203" i="8"/>
  <c r="BD203" i="8"/>
  <c r="BC203" i="8"/>
  <c r="BB203" i="8"/>
  <c r="BA203" i="8"/>
  <c r="AZ203" i="8"/>
  <c r="AY203" i="8"/>
  <c r="AX203" i="8"/>
  <c r="AW203" i="8"/>
  <c r="AV203" i="8"/>
  <c r="AU203" i="8"/>
  <c r="AT203" i="8"/>
  <c r="AS203" i="8"/>
  <c r="AR203" i="8"/>
  <c r="AQ203" i="8"/>
  <c r="AP203" i="8"/>
  <c r="AO203" i="8"/>
  <c r="AN203" i="8"/>
  <c r="AM203" i="8"/>
  <c r="AL203" i="8"/>
  <c r="AK203" i="8"/>
  <c r="AJ203" i="8"/>
  <c r="AI203" i="8"/>
  <c r="AH203" i="8"/>
  <c r="AG203" i="8"/>
  <c r="AF203" i="8"/>
  <c r="AE203" i="8"/>
  <c r="AD203" i="8"/>
  <c r="AC203" i="8"/>
  <c r="AB203" i="8"/>
  <c r="AA203" i="8"/>
  <c r="Z203" i="8"/>
  <c r="Y203" i="8"/>
  <c r="X203" i="8"/>
  <c r="W203" i="8"/>
  <c r="V203" i="8"/>
  <c r="U203" i="8"/>
  <c r="T203" i="8"/>
  <c r="S203" i="8"/>
  <c r="R203" i="8"/>
  <c r="Q203" i="8"/>
  <c r="P203" i="8"/>
  <c r="O203" i="8"/>
  <c r="N203" i="8"/>
  <c r="M203" i="8"/>
  <c r="L203" i="8"/>
  <c r="BV202" i="8"/>
  <c r="BU202" i="8"/>
  <c r="BN202" i="8"/>
  <c r="BM202" i="8"/>
  <c r="BL202" i="8"/>
  <c r="BK202" i="8"/>
  <c r="BI202" i="8"/>
  <c r="BH202" i="8"/>
  <c r="BG202" i="8"/>
  <c r="BF202" i="8"/>
  <c r="BD202" i="8"/>
  <c r="BC202" i="8"/>
  <c r="BB202" i="8"/>
  <c r="BA202" i="8"/>
  <c r="AY202" i="8"/>
  <c r="AX202" i="8"/>
  <c r="AW202" i="8"/>
  <c r="AV202" i="8"/>
  <c r="AT202" i="8"/>
  <c r="AS202" i="8"/>
  <c r="AR202" i="8"/>
  <c r="AQ202" i="8"/>
  <c r="AO202" i="8"/>
  <c r="AN202" i="8"/>
  <c r="AM202" i="8"/>
  <c r="AL202" i="8"/>
  <c r="AJ202" i="8"/>
  <c r="AI202" i="8"/>
  <c r="AH202" i="8"/>
  <c r="AG202" i="8"/>
  <c r="AE202" i="8"/>
  <c r="AD202" i="8"/>
  <c r="AC202" i="8"/>
  <c r="AB202" i="8"/>
  <c r="Z202" i="8"/>
  <c r="Y202" i="8"/>
  <c r="X202" i="8"/>
  <c r="W202" i="8"/>
  <c r="U202" i="8"/>
  <c r="T202" i="8"/>
  <c r="S202" i="8"/>
  <c r="R202" i="8"/>
  <c r="P202" i="8"/>
  <c r="O202" i="8"/>
  <c r="N202" i="8"/>
  <c r="M202" i="8"/>
  <c r="BV201" i="8"/>
  <c r="BU201" i="8"/>
  <c r="BN201" i="8"/>
  <c r="BM201" i="8"/>
  <c r="BL201" i="8"/>
  <c r="BK201" i="8"/>
  <c r="BI201" i="8"/>
  <c r="BH201" i="8"/>
  <c r="BG201" i="8"/>
  <c r="BF201" i="8"/>
  <c r="BD201" i="8"/>
  <c r="BC201" i="8"/>
  <c r="BB201" i="8"/>
  <c r="BA201" i="8"/>
  <c r="AY201" i="8"/>
  <c r="AX201" i="8"/>
  <c r="AW201" i="8"/>
  <c r="AV201" i="8"/>
  <c r="AT201" i="8"/>
  <c r="AS201" i="8"/>
  <c r="AR201" i="8"/>
  <c r="AQ201" i="8"/>
  <c r="AO201" i="8"/>
  <c r="AN201" i="8"/>
  <c r="AM201" i="8"/>
  <c r="AL201" i="8"/>
  <c r="AJ201" i="8"/>
  <c r="AI201" i="8"/>
  <c r="AH201" i="8"/>
  <c r="AG201" i="8"/>
  <c r="AE201" i="8"/>
  <c r="AD201" i="8"/>
  <c r="AC201" i="8"/>
  <c r="AB201" i="8"/>
  <c r="Z201" i="8"/>
  <c r="Y201" i="8"/>
  <c r="X201" i="8"/>
  <c r="W201" i="8"/>
  <c r="U201" i="8"/>
  <c r="T201" i="8"/>
  <c r="S201" i="8"/>
  <c r="R201" i="8"/>
  <c r="P201" i="8"/>
  <c r="O201" i="8"/>
  <c r="N201" i="8"/>
  <c r="M201" i="8"/>
  <c r="BN200" i="8"/>
  <c r="BM200" i="8"/>
  <c r="BL200" i="8"/>
  <c r="BK200" i="8"/>
  <c r="BI200" i="8"/>
  <c r="BH200" i="8"/>
  <c r="BG200" i="8"/>
  <c r="BF200" i="8"/>
  <c r="BD200" i="8"/>
  <c r="BC200" i="8"/>
  <c r="BB200" i="8"/>
  <c r="BA200" i="8"/>
  <c r="AY200" i="8"/>
  <c r="AX200" i="8"/>
  <c r="AW200" i="8"/>
  <c r="AV200" i="8"/>
  <c r="AT200" i="8"/>
  <c r="AS200" i="8"/>
  <c r="AR200" i="8"/>
  <c r="AQ200" i="8"/>
  <c r="AO200" i="8"/>
  <c r="AN200" i="8"/>
  <c r="AM200" i="8"/>
  <c r="AL200" i="8"/>
  <c r="AJ200" i="8"/>
  <c r="AI200" i="8"/>
  <c r="AH200" i="8"/>
  <c r="AG200" i="8"/>
  <c r="AE200" i="8"/>
  <c r="AD200" i="8"/>
  <c r="AC200" i="8"/>
  <c r="AB200" i="8"/>
  <c r="Z200" i="8"/>
  <c r="Y200" i="8"/>
  <c r="X200" i="8"/>
  <c r="W200" i="8"/>
  <c r="U200" i="8"/>
  <c r="T200" i="8"/>
  <c r="S200" i="8"/>
  <c r="R200" i="8"/>
  <c r="P200" i="8"/>
  <c r="O200" i="8"/>
  <c r="N200" i="8"/>
  <c r="M200" i="8"/>
  <c r="BN199" i="8"/>
  <c r="BM199" i="8"/>
  <c r="BL199" i="8"/>
  <c r="BK199" i="8"/>
  <c r="BI199" i="8"/>
  <c r="BH199" i="8"/>
  <c r="BG199" i="8"/>
  <c r="BF199" i="8"/>
  <c r="BD199" i="8"/>
  <c r="BC199" i="8"/>
  <c r="BB199" i="8"/>
  <c r="BA199" i="8"/>
  <c r="AY199" i="8"/>
  <c r="AX199" i="8"/>
  <c r="AW199" i="8"/>
  <c r="AV199" i="8"/>
  <c r="AT199" i="8"/>
  <c r="AS199" i="8"/>
  <c r="AR199" i="8"/>
  <c r="AQ199" i="8"/>
  <c r="AO199" i="8"/>
  <c r="AN199" i="8"/>
  <c r="AM199" i="8"/>
  <c r="AL199" i="8"/>
  <c r="AJ199" i="8"/>
  <c r="AI199" i="8"/>
  <c r="AH199" i="8"/>
  <c r="AG199" i="8"/>
  <c r="AE199" i="8"/>
  <c r="AD199" i="8"/>
  <c r="AC199" i="8"/>
  <c r="AB199" i="8"/>
  <c r="Z199" i="8"/>
  <c r="Y199" i="8"/>
  <c r="X199" i="8"/>
  <c r="W199" i="8"/>
  <c r="U199" i="8"/>
  <c r="T199" i="8"/>
  <c r="S199" i="8"/>
  <c r="R199" i="8"/>
  <c r="P199" i="8"/>
  <c r="O199" i="8"/>
  <c r="N199" i="8"/>
  <c r="M199" i="8"/>
  <c r="BT190" i="8"/>
  <c r="BT189" i="8"/>
  <c r="BO188" i="8"/>
  <c r="BO361" i="8" s="1"/>
  <c r="BJ188" i="8"/>
  <c r="BE188" i="8"/>
  <c r="AZ188" i="8"/>
  <c r="AZ361" i="8" s="1"/>
  <c r="AU188" i="8"/>
  <c r="AP188" i="8"/>
  <c r="AP361" i="8" s="1"/>
  <c r="AK188" i="8"/>
  <c r="AK361" i="8" s="1"/>
  <c r="AF188" i="8"/>
  <c r="AA188" i="8"/>
  <c r="V188" i="8"/>
  <c r="Q188" i="8"/>
  <c r="L188" i="8"/>
  <c r="L361" i="8" s="1"/>
  <c r="G188" i="8"/>
  <c r="BT186" i="8"/>
  <c r="BT185" i="8"/>
  <c r="BO184" i="8"/>
  <c r="BO357" i="8" s="1"/>
  <c r="BJ184" i="8"/>
  <c r="BE184" i="8"/>
  <c r="AZ184" i="8"/>
  <c r="AU184" i="8"/>
  <c r="AU357" i="8" s="1"/>
  <c r="AP184" i="8"/>
  <c r="AP357" i="8" s="1"/>
  <c r="AK184" i="8"/>
  <c r="AK357" i="8" s="1"/>
  <c r="AF184" i="8"/>
  <c r="AF357" i="8" s="1"/>
  <c r="AA184" i="8"/>
  <c r="V184" i="8"/>
  <c r="Q184" i="8"/>
  <c r="L184" i="8"/>
  <c r="L357" i="8" s="1"/>
  <c r="G184" i="8"/>
  <c r="BT182" i="8"/>
  <c r="BT181" i="8"/>
  <c r="BO180" i="8"/>
  <c r="BJ180" i="8"/>
  <c r="BE180" i="8"/>
  <c r="AZ180" i="8"/>
  <c r="AU180" i="8"/>
  <c r="AP180" i="8"/>
  <c r="AK180" i="8"/>
  <c r="AK353" i="8" s="1"/>
  <c r="AF180" i="8"/>
  <c r="AA180" i="8"/>
  <c r="V180" i="8"/>
  <c r="Q180" i="8"/>
  <c r="L180" i="8"/>
  <c r="G180" i="8"/>
  <c r="BT178" i="8"/>
  <c r="BT177" i="8"/>
  <c r="BO176" i="8"/>
  <c r="BO349" i="8" s="1"/>
  <c r="BJ176" i="8"/>
  <c r="BE176" i="8"/>
  <c r="AZ176" i="8"/>
  <c r="AU176" i="8"/>
  <c r="AP176" i="8"/>
  <c r="AK176" i="8"/>
  <c r="AK349" i="8" s="1"/>
  <c r="AF176" i="8"/>
  <c r="AA176" i="8"/>
  <c r="V176" i="8"/>
  <c r="Q176" i="8"/>
  <c r="L176" i="8"/>
  <c r="BO174" i="8"/>
  <c r="BO172" i="8" s="1"/>
  <c r="BJ174" i="8"/>
  <c r="BE174" i="8"/>
  <c r="AZ174" i="8"/>
  <c r="AU174" i="8"/>
  <c r="AP174" i="8"/>
  <c r="AP347" i="8" s="1"/>
  <c r="AK174" i="8"/>
  <c r="AF174" i="8"/>
  <c r="AA174" i="8"/>
  <c r="AA347" i="8" s="1"/>
  <c r="V174" i="8"/>
  <c r="Q174" i="8"/>
  <c r="L174" i="8"/>
  <c r="BO173" i="8"/>
  <c r="BO346" i="8" s="1"/>
  <c r="BJ173" i="8"/>
  <c r="BE173" i="8"/>
  <c r="AZ173" i="8"/>
  <c r="AU173" i="8"/>
  <c r="AP173" i="8"/>
  <c r="AK173" i="8"/>
  <c r="AF173" i="8"/>
  <c r="AA173" i="8"/>
  <c r="V173" i="8"/>
  <c r="Q173" i="8"/>
  <c r="L173" i="8"/>
  <c r="BT170" i="8"/>
  <c r="BT169" i="8"/>
  <c r="BO168" i="8"/>
  <c r="BJ168" i="8"/>
  <c r="BJ341" i="8" s="1"/>
  <c r="BE168" i="8"/>
  <c r="BE341" i="8" s="1"/>
  <c r="AZ168" i="8"/>
  <c r="AU168" i="8"/>
  <c r="AP168" i="8"/>
  <c r="AP341" i="8" s="1"/>
  <c r="AK168" i="8"/>
  <c r="AF168" i="8"/>
  <c r="AF341" i="8" s="1"/>
  <c r="AA168" i="8"/>
  <c r="V168" i="8"/>
  <c r="Q168" i="8"/>
  <c r="L168" i="8"/>
  <c r="BT166" i="8"/>
  <c r="BT165" i="8"/>
  <c r="BT161" i="8" s="1"/>
  <c r="BO164" i="8"/>
  <c r="BJ164" i="8"/>
  <c r="BJ337" i="8" s="1"/>
  <c r="BE164" i="8"/>
  <c r="BE337" i="8" s="1"/>
  <c r="AZ164" i="8"/>
  <c r="AU164" i="8"/>
  <c r="AP164" i="8"/>
  <c r="AK164" i="8"/>
  <c r="AK337" i="8" s="1"/>
  <c r="AF164" i="8"/>
  <c r="AA164" i="8"/>
  <c r="V164" i="8"/>
  <c r="Q164" i="8"/>
  <c r="L164" i="8"/>
  <c r="BO162" i="8"/>
  <c r="BJ162" i="8"/>
  <c r="BE162" i="8"/>
  <c r="AZ162" i="8"/>
  <c r="AZ335" i="8" s="1"/>
  <c r="AU162" i="8"/>
  <c r="AK162" i="8"/>
  <c r="AF162" i="8"/>
  <c r="AF335" i="8" s="1"/>
  <c r="AA162" i="8"/>
  <c r="AA335" i="8" s="1"/>
  <c r="V162" i="8"/>
  <c r="Q162" i="8"/>
  <c r="L162" i="8"/>
  <c r="BO161" i="8"/>
  <c r="BJ161" i="8"/>
  <c r="BE161" i="8"/>
  <c r="AZ161" i="8"/>
  <c r="AU161" i="8"/>
  <c r="AK161" i="8"/>
  <c r="AF161" i="8"/>
  <c r="AA161" i="8"/>
  <c r="V161" i="8"/>
  <c r="Q161" i="8"/>
  <c r="L161" i="8"/>
  <c r="AP160" i="8"/>
  <c r="AP109" i="8" s="1"/>
  <c r="G160" i="8"/>
  <c r="G109" i="8" s="1"/>
  <c r="BT158" i="8"/>
  <c r="BT157" i="8"/>
  <c r="BO156" i="8"/>
  <c r="BJ156" i="8"/>
  <c r="BE156" i="8"/>
  <c r="BE329" i="8" s="1"/>
  <c r="AZ156" i="8"/>
  <c r="AZ329" i="8" s="1"/>
  <c r="AU156" i="8"/>
  <c r="AP156" i="8"/>
  <c r="AK156" i="8"/>
  <c r="AF156" i="8"/>
  <c r="AF329" i="8" s="1"/>
  <c r="AA156" i="8"/>
  <c r="V156" i="8"/>
  <c r="Q156" i="8"/>
  <c r="L156" i="8"/>
  <c r="G156" i="8"/>
  <c r="BT154" i="8"/>
  <c r="BT153" i="8"/>
  <c r="BO152" i="8"/>
  <c r="BJ152" i="8"/>
  <c r="BE152" i="8"/>
  <c r="AZ152" i="8"/>
  <c r="AZ325" i="8" s="1"/>
  <c r="AU152" i="8"/>
  <c r="AP152" i="8"/>
  <c r="AK152" i="8"/>
  <c r="AF152" i="8"/>
  <c r="AA152" i="8"/>
  <c r="V152" i="8"/>
  <c r="V325" i="8" s="1"/>
  <c r="Q152" i="8"/>
  <c r="L152" i="8"/>
  <c r="G152" i="8"/>
  <c r="BT148" i="8"/>
  <c r="BO148" i="8"/>
  <c r="BJ148" i="8"/>
  <c r="BE148" i="8"/>
  <c r="BE321" i="8" s="1"/>
  <c r="AZ148" i="8"/>
  <c r="AU148" i="8"/>
  <c r="AP148" i="8"/>
  <c r="AP321" i="8" s="1"/>
  <c r="AK148" i="8"/>
  <c r="AK321" i="8" s="1"/>
  <c r="AF148" i="8"/>
  <c r="AA148" i="8"/>
  <c r="V148" i="8"/>
  <c r="Q148" i="8"/>
  <c r="L148" i="8"/>
  <c r="G148" i="8"/>
  <c r="BT144" i="8"/>
  <c r="BO144" i="8"/>
  <c r="BJ144" i="8"/>
  <c r="BJ317" i="8" s="1"/>
  <c r="BE144" i="8"/>
  <c r="AZ144" i="8"/>
  <c r="AU144" i="8"/>
  <c r="AP144" i="8"/>
  <c r="AP317" i="8" s="1"/>
  <c r="AK144" i="8"/>
  <c r="AK317" i="8" s="1"/>
  <c r="AF144" i="8"/>
  <c r="AF317" i="8" s="1"/>
  <c r="AA144" i="8"/>
  <c r="V144" i="8"/>
  <c r="Q144" i="8"/>
  <c r="Q317" i="8" s="1"/>
  <c r="L144" i="8"/>
  <c r="G144" i="8"/>
  <c r="BT140" i="8"/>
  <c r="BO140" i="8"/>
  <c r="BJ140" i="8"/>
  <c r="BJ313" i="8" s="1"/>
  <c r="BE140" i="8"/>
  <c r="AZ140" i="8"/>
  <c r="AU140" i="8"/>
  <c r="AP140" i="8"/>
  <c r="AP313" i="8" s="1"/>
  <c r="AK140" i="8"/>
  <c r="AK313" i="8" s="1"/>
  <c r="AF140" i="8"/>
  <c r="AF313" i="8" s="1"/>
  <c r="AA140" i="8"/>
  <c r="V140" i="8"/>
  <c r="Q140" i="8"/>
  <c r="L140" i="8"/>
  <c r="G140" i="8"/>
  <c r="BT136" i="8"/>
  <c r="BO136" i="8"/>
  <c r="BJ136" i="8"/>
  <c r="BE136" i="8"/>
  <c r="AZ136" i="8"/>
  <c r="AZ309" i="8" s="1"/>
  <c r="AU136" i="8"/>
  <c r="AP136" i="8"/>
  <c r="AP309" i="8" s="1"/>
  <c r="AK136" i="8"/>
  <c r="AF136" i="8"/>
  <c r="AA136" i="8"/>
  <c r="AA309" i="8" s="1"/>
  <c r="V136" i="8"/>
  <c r="V309" i="8" s="1"/>
  <c r="Q136" i="8"/>
  <c r="L136" i="8"/>
  <c r="G136" i="8"/>
  <c r="BT134" i="8"/>
  <c r="BT133" i="8"/>
  <c r="BO132" i="8"/>
  <c r="BJ132" i="8"/>
  <c r="BE132" i="8"/>
  <c r="AZ132" i="8"/>
  <c r="AZ305" i="8" s="1"/>
  <c r="AU132" i="8"/>
  <c r="AP132" i="8"/>
  <c r="AK132" i="8"/>
  <c r="AF132" i="8"/>
  <c r="AA132" i="8"/>
  <c r="V132" i="8"/>
  <c r="V305" i="8" s="1"/>
  <c r="Q132" i="8"/>
  <c r="Q305" i="8" s="1"/>
  <c r="L132" i="8"/>
  <c r="BT130" i="8"/>
  <c r="BT129" i="8"/>
  <c r="AF301" i="8"/>
  <c r="BO128" i="8"/>
  <c r="BO301" i="8" s="1"/>
  <c r="BJ128" i="8"/>
  <c r="BE128" i="8"/>
  <c r="AZ128" i="8"/>
  <c r="AU128" i="8"/>
  <c r="AU301" i="8" s="1"/>
  <c r="AP128" i="8"/>
  <c r="AP301" i="8" s="1"/>
  <c r="AK128" i="8"/>
  <c r="AF128" i="8"/>
  <c r="AA128" i="8"/>
  <c r="V128" i="8"/>
  <c r="Q128" i="8"/>
  <c r="L128" i="8"/>
  <c r="BT126" i="8"/>
  <c r="BT124" i="8" s="1"/>
  <c r="BT125" i="8"/>
  <c r="BO124" i="8"/>
  <c r="BO297" i="8" s="1"/>
  <c r="BJ124" i="8"/>
  <c r="BJ297" i="8" s="1"/>
  <c r="BE124" i="8"/>
  <c r="BE297" i="8" s="1"/>
  <c r="AZ124" i="8"/>
  <c r="AZ297" i="8" s="1"/>
  <c r="AU124" i="8"/>
  <c r="AP124" i="8"/>
  <c r="AK124" i="8"/>
  <c r="AF124" i="8"/>
  <c r="AA124" i="8"/>
  <c r="V124" i="8"/>
  <c r="Q124" i="8"/>
  <c r="L124" i="8"/>
  <c r="G124" i="8"/>
  <c r="BT122" i="8"/>
  <c r="BT121" i="8"/>
  <c r="BO120" i="8"/>
  <c r="BO293" i="8" s="1"/>
  <c r="BJ120" i="8"/>
  <c r="BE120" i="8"/>
  <c r="BE293" i="8" s="1"/>
  <c r="AZ120" i="8"/>
  <c r="AU120" i="8"/>
  <c r="AU293" i="8" s="1"/>
  <c r="AP120" i="8"/>
  <c r="AK120" i="8"/>
  <c r="AF120" i="8"/>
  <c r="AF293" i="8" s="1"/>
  <c r="AA120" i="8"/>
  <c r="V120" i="8"/>
  <c r="Q120" i="8"/>
  <c r="Q293" i="8" s="1"/>
  <c r="L120" i="8"/>
  <c r="L293" i="8" s="1"/>
  <c r="G120" i="8"/>
  <c r="BT118" i="8"/>
  <c r="BT117" i="8"/>
  <c r="BT116" i="8" s="1"/>
  <c r="BO116" i="8"/>
  <c r="BO289" i="8" s="1"/>
  <c r="BJ116" i="8"/>
  <c r="BJ289" i="8" s="1"/>
  <c r="BE116" i="8"/>
  <c r="BE289" i="8" s="1"/>
  <c r="AZ116" i="8"/>
  <c r="AZ289" i="8" s="1"/>
  <c r="AU116" i="8"/>
  <c r="AP116" i="8"/>
  <c r="AP289" i="8" s="1"/>
  <c r="AK116" i="8"/>
  <c r="AF116" i="8"/>
  <c r="AA116" i="8"/>
  <c r="V116" i="8"/>
  <c r="Q116" i="8"/>
  <c r="L116" i="8"/>
  <c r="L289" i="8" s="1"/>
  <c r="G116" i="8"/>
  <c r="AZ287" i="8"/>
  <c r="BO114" i="8"/>
  <c r="BO112" i="8" s="1"/>
  <c r="BJ114" i="8"/>
  <c r="BE114" i="8"/>
  <c r="BE112" i="8" s="1"/>
  <c r="AZ114" i="8"/>
  <c r="AU114" i="8"/>
  <c r="AP114" i="8"/>
  <c r="AP287" i="8" s="1"/>
  <c r="AK114" i="8"/>
  <c r="AF114" i="8"/>
  <c r="AA114" i="8"/>
  <c r="AA287" i="8" s="1"/>
  <c r="V114" i="8"/>
  <c r="Q114" i="8"/>
  <c r="L114" i="8"/>
  <c r="G114" i="8"/>
  <c r="BO113" i="8"/>
  <c r="BJ113" i="8"/>
  <c r="BE113" i="8"/>
  <c r="AZ113" i="8"/>
  <c r="AZ112" i="8" s="1"/>
  <c r="AU113" i="8"/>
  <c r="AP113" i="8"/>
  <c r="AK113" i="8"/>
  <c r="AF113" i="8"/>
  <c r="AA113" i="8"/>
  <c r="V113" i="8"/>
  <c r="Q113" i="8"/>
  <c r="L113" i="8"/>
  <c r="G113" i="8"/>
  <c r="G112" i="8" s="1"/>
  <c r="G108" i="8" s="1"/>
  <c r="G110" i="8"/>
  <c r="BT105" i="8"/>
  <c r="BT104" i="8"/>
  <c r="BT103" i="8"/>
  <c r="BO102" i="8"/>
  <c r="BJ102" i="8"/>
  <c r="BE102" i="8"/>
  <c r="AZ102" i="8"/>
  <c r="AU102" i="8"/>
  <c r="AP102" i="8"/>
  <c r="AK102" i="8"/>
  <c r="AK275" i="8" s="1"/>
  <c r="AF102" i="8"/>
  <c r="AF275" i="8" s="1"/>
  <c r="AA102" i="8"/>
  <c r="V102" i="8"/>
  <c r="V275" i="8" s="1"/>
  <c r="Q102" i="8"/>
  <c r="L102" i="8"/>
  <c r="BT100" i="8"/>
  <c r="BT99" i="8"/>
  <c r="BT98" i="8"/>
  <c r="BO97" i="8"/>
  <c r="BJ97" i="8"/>
  <c r="BJ270" i="8" s="1"/>
  <c r="BE97" i="8"/>
  <c r="AZ97" i="8"/>
  <c r="AU97" i="8"/>
  <c r="AP97" i="8"/>
  <c r="AK97" i="8"/>
  <c r="AF97" i="8"/>
  <c r="AA97" i="8"/>
  <c r="V97" i="8"/>
  <c r="Q97" i="8"/>
  <c r="L97" i="8"/>
  <c r="BT95" i="8"/>
  <c r="BT94" i="8"/>
  <c r="BT93" i="8"/>
  <c r="BO92" i="8"/>
  <c r="BJ92" i="8"/>
  <c r="BE92" i="8"/>
  <c r="AZ92" i="8"/>
  <c r="AU92" i="8"/>
  <c r="AP92" i="8"/>
  <c r="AP265" i="8" s="1"/>
  <c r="AK92" i="8"/>
  <c r="AK265" i="8" s="1"/>
  <c r="AF92" i="8"/>
  <c r="AF265" i="8" s="1"/>
  <c r="AA92" i="8"/>
  <c r="V92" i="8"/>
  <c r="V265" i="8" s="1"/>
  <c r="Q92" i="8"/>
  <c r="L92" i="8"/>
  <c r="BT90" i="8"/>
  <c r="BT89" i="8"/>
  <c r="BT88" i="8"/>
  <c r="BO87" i="8"/>
  <c r="BJ87" i="8"/>
  <c r="BJ260" i="8" s="1"/>
  <c r="BE87" i="8"/>
  <c r="AZ87" i="8"/>
  <c r="AU87" i="8"/>
  <c r="AP87" i="8"/>
  <c r="AK87" i="8"/>
  <c r="AF87" i="8"/>
  <c r="AA87" i="8"/>
  <c r="V87" i="8"/>
  <c r="Q87" i="8"/>
  <c r="L87" i="8"/>
  <c r="BT85" i="8"/>
  <c r="BT84" i="8"/>
  <c r="BT79" i="8" s="1"/>
  <c r="BT83" i="8"/>
  <c r="BO82" i="8"/>
  <c r="BJ82" i="8"/>
  <c r="BE82" i="8"/>
  <c r="AZ82" i="8"/>
  <c r="AZ255" i="8" s="1"/>
  <c r="AU82" i="8"/>
  <c r="AP82" i="8"/>
  <c r="AK82" i="8"/>
  <c r="AF82" i="8"/>
  <c r="AA82" i="8"/>
  <c r="V82" i="8"/>
  <c r="Q82" i="8"/>
  <c r="L82" i="8"/>
  <c r="BO80" i="8"/>
  <c r="BJ80" i="8"/>
  <c r="BE80" i="8"/>
  <c r="AZ80" i="8"/>
  <c r="AU80" i="8"/>
  <c r="AU253" i="8" s="1"/>
  <c r="AP80" i="8"/>
  <c r="AP253" i="8" s="1"/>
  <c r="AK80" i="8"/>
  <c r="AF80" i="8"/>
  <c r="AA80" i="8"/>
  <c r="V80" i="8"/>
  <c r="V253" i="8" s="1"/>
  <c r="Q80" i="8"/>
  <c r="Q253" i="8" s="1"/>
  <c r="L80" i="8"/>
  <c r="L253" i="8" s="1"/>
  <c r="BO79" i="8"/>
  <c r="BJ79" i="8"/>
  <c r="BE79" i="8"/>
  <c r="AZ79" i="8"/>
  <c r="AU79" i="8"/>
  <c r="AP79" i="8"/>
  <c r="AK79" i="8"/>
  <c r="AF79" i="8"/>
  <c r="AA79" i="8"/>
  <c r="V79" i="8"/>
  <c r="Q79" i="8"/>
  <c r="L79" i="8"/>
  <c r="BO78" i="8"/>
  <c r="BJ78" i="8"/>
  <c r="BJ251" i="8" s="1"/>
  <c r="BE78" i="8"/>
  <c r="BE251" i="8" s="1"/>
  <c r="AZ78" i="8"/>
  <c r="AU78" i="8"/>
  <c r="AP78" i="8"/>
  <c r="AK78" i="8"/>
  <c r="AK77" i="8" s="1"/>
  <c r="AF78" i="8"/>
  <c r="AA78" i="8"/>
  <c r="V78" i="8"/>
  <c r="Q78" i="8"/>
  <c r="L78" i="8"/>
  <c r="BT75" i="8"/>
  <c r="BT74" i="8"/>
  <c r="BT69" i="8" s="1"/>
  <c r="BT73" i="8"/>
  <c r="BO72" i="8"/>
  <c r="BJ72" i="8"/>
  <c r="BE72" i="8"/>
  <c r="AZ72" i="8"/>
  <c r="AU72" i="8"/>
  <c r="AU245" i="8" s="1"/>
  <c r="AP72" i="8"/>
  <c r="AK72" i="8"/>
  <c r="AF72" i="8"/>
  <c r="AF245" i="8" s="1"/>
  <c r="AA72" i="8"/>
  <c r="V72" i="8"/>
  <c r="Q72" i="8"/>
  <c r="L72" i="8"/>
  <c r="BO70" i="8"/>
  <c r="BJ70" i="8"/>
  <c r="BJ243" i="8" s="1"/>
  <c r="BE70" i="8"/>
  <c r="AZ70" i="8"/>
  <c r="AU70" i="8"/>
  <c r="AU243" i="8" s="1"/>
  <c r="AP70" i="8"/>
  <c r="AK70" i="8"/>
  <c r="AF70" i="8"/>
  <c r="AA70" i="8"/>
  <c r="V70" i="8"/>
  <c r="V243" i="8" s="1"/>
  <c r="Q70" i="8"/>
  <c r="L70" i="8"/>
  <c r="L243" i="8" s="1"/>
  <c r="BO69" i="8"/>
  <c r="BJ69" i="8"/>
  <c r="BE69" i="8"/>
  <c r="AZ69" i="8"/>
  <c r="AZ242" i="8" s="1"/>
  <c r="AU69" i="8"/>
  <c r="AP69" i="8"/>
  <c r="AK69" i="8"/>
  <c r="AK242" i="8" s="1"/>
  <c r="AF69" i="8"/>
  <c r="AA69" i="8"/>
  <c r="V69" i="8"/>
  <c r="Q69" i="8"/>
  <c r="L69" i="8"/>
  <c r="BO68" i="8"/>
  <c r="BJ68" i="8"/>
  <c r="BE68" i="8"/>
  <c r="AZ68" i="8"/>
  <c r="AU68" i="8"/>
  <c r="AP68" i="8"/>
  <c r="AK68" i="8"/>
  <c r="AF68" i="8"/>
  <c r="AA68" i="8"/>
  <c r="V68" i="8"/>
  <c r="V241" i="8" s="1"/>
  <c r="Q68" i="8"/>
  <c r="L68" i="8"/>
  <c r="BO67" i="8"/>
  <c r="G67" i="8"/>
  <c r="G9" i="8" s="1"/>
  <c r="BT65" i="8"/>
  <c r="BT64" i="8"/>
  <c r="BT63" i="8"/>
  <c r="BO62" i="8"/>
  <c r="BJ62" i="8"/>
  <c r="BE62" i="8"/>
  <c r="AZ62" i="8"/>
  <c r="AU62" i="8"/>
  <c r="AP62" i="8"/>
  <c r="AK62" i="8"/>
  <c r="AF62" i="8"/>
  <c r="AA62" i="8"/>
  <c r="V62" i="8"/>
  <c r="Q62" i="8"/>
  <c r="L62" i="8"/>
  <c r="BT60" i="8"/>
  <c r="BT59" i="8"/>
  <c r="BT58" i="8"/>
  <c r="BO57" i="8"/>
  <c r="BJ57" i="8"/>
  <c r="BE57" i="8"/>
  <c r="AZ57" i="8"/>
  <c r="AU57" i="8"/>
  <c r="AP57" i="8"/>
  <c r="AK57" i="8"/>
  <c r="AF57" i="8"/>
  <c r="AA57" i="8"/>
  <c r="V57" i="8"/>
  <c r="Q57" i="8"/>
  <c r="L57" i="8"/>
  <c r="BT55" i="8"/>
  <c r="BT54" i="8"/>
  <c r="BT53" i="8"/>
  <c r="BO52" i="8"/>
  <c r="BJ52" i="8"/>
  <c r="BE52" i="8"/>
  <c r="AZ52" i="8"/>
  <c r="AU52" i="8"/>
  <c r="AP52" i="8"/>
  <c r="AK52" i="8"/>
  <c r="AF52" i="8"/>
  <c r="AA52" i="8"/>
  <c r="V52" i="8"/>
  <c r="Q52" i="8"/>
  <c r="L52" i="8"/>
  <c r="BT50" i="8"/>
  <c r="BT49" i="8"/>
  <c r="BT48" i="8"/>
  <c r="AF229" i="8"/>
  <c r="BO47" i="8"/>
  <c r="BJ47" i="8"/>
  <c r="BE47" i="8"/>
  <c r="AZ47" i="8"/>
  <c r="AU47" i="8"/>
  <c r="AU229" i="8" s="1"/>
  <c r="AP47" i="8"/>
  <c r="AK47" i="8"/>
  <c r="AF47" i="8"/>
  <c r="AA47" i="8"/>
  <c r="V47" i="8"/>
  <c r="Q47" i="8"/>
  <c r="Q229" i="8" s="1"/>
  <c r="L47" i="8"/>
  <c r="BT45" i="8"/>
  <c r="BT44" i="8"/>
  <c r="BT43" i="8"/>
  <c r="BO42" i="8"/>
  <c r="BO224" i="8" s="1"/>
  <c r="BJ42" i="8"/>
  <c r="BE42" i="8"/>
  <c r="AZ42" i="8"/>
  <c r="AZ224" i="8" s="1"/>
  <c r="AU42" i="8"/>
  <c r="AP42" i="8"/>
  <c r="AK42" i="8"/>
  <c r="AF42" i="8"/>
  <c r="AF224" i="8" s="1"/>
  <c r="AA42" i="8"/>
  <c r="V42" i="8"/>
  <c r="Q42" i="8"/>
  <c r="L42" i="8"/>
  <c r="L224" i="8" s="1"/>
  <c r="BT40" i="8"/>
  <c r="BT39" i="8"/>
  <c r="BT38" i="8"/>
  <c r="BO37" i="8"/>
  <c r="BO219" i="8" s="1"/>
  <c r="BJ37" i="8"/>
  <c r="BE37" i="8"/>
  <c r="AZ37" i="8"/>
  <c r="AU37" i="8"/>
  <c r="AP37" i="8"/>
  <c r="AK37" i="8"/>
  <c r="AF37" i="8"/>
  <c r="AA37" i="8"/>
  <c r="V37" i="8"/>
  <c r="Q37" i="8"/>
  <c r="L37" i="8"/>
  <c r="L219" i="8" s="1"/>
  <c r="BT35" i="8"/>
  <c r="BT34" i="8"/>
  <c r="BT33" i="8"/>
  <c r="BO32" i="8"/>
  <c r="BJ32" i="8"/>
  <c r="BE32" i="8"/>
  <c r="AZ32" i="8"/>
  <c r="AU32" i="8"/>
  <c r="AP32" i="8"/>
  <c r="AK32" i="8"/>
  <c r="AF32" i="8"/>
  <c r="AA32" i="8"/>
  <c r="V32" i="8"/>
  <c r="Q32" i="8"/>
  <c r="L32" i="8"/>
  <c r="L214" i="8" s="1"/>
  <c r="BT30" i="8"/>
  <c r="BT29" i="8"/>
  <c r="BT28" i="8"/>
  <c r="BO27" i="8"/>
  <c r="BJ27" i="8"/>
  <c r="BE27" i="8"/>
  <c r="AZ27" i="8"/>
  <c r="AU27" i="8"/>
  <c r="AP27" i="8"/>
  <c r="AP209" i="8" s="1"/>
  <c r="AK27" i="8"/>
  <c r="AF27" i="8"/>
  <c r="AA27" i="8"/>
  <c r="V27" i="8"/>
  <c r="Q27" i="8"/>
  <c r="Q209" i="8" s="1"/>
  <c r="L27" i="8"/>
  <c r="L209" i="8" s="1"/>
  <c r="BT25" i="8"/>
  <c r="BT24" i="8"/>
  <c r="BT23" i="8"/>
  <c r="BO22" i="8"/>
  <c r="BJ22" i="8"/>
  <c r="BE22" i="8"/>
  <c r="AZ22" i="8"/>
  <c r="AU22" i="8"/>
  <c r="AP22" i="8"/>
  <c r="AK22" i="8"/>
  <c r="AF22" i="8"/>
  <c r="AA22" i="8"/>
  <c r="V22" i="8"/>
  <c r="Q22" i="8"/>
  <c r="L22" i="8"/>
  <c r="BT20" i="8"/>
  <c r="BT19" i="8"/>
  <c r="BT18" i="8"/>
  <c r="BO17" i="8"/>
  <c r="BJ17" i="8"/>
  <c r="BE17" i="8"/>
  <c r="AZ17" i="8"/>
  <c r="AU17" i="8"/>
  <c r="AP17" i="8"/>
  <c r="AK17" i="8"/>
  <c r="AF17" i="8"/>
  <c r="AA17" i="8"/>
  <c r="V17" i="8"/>
  <c r="Q17" i="8"/>
  <c r="L17" i="8"/>
  <c r="BO15" i="8"/>
  <c r="BJ15" i="8"/>
  <c r="BJ207" i="8" s="1"/>
  <c r="BE15" i="8"/>
  <c r="AZ15" i="8"/>
  <c r="AU15" i="8"/>
  <c r="AU207" i="8" s="1"/>
  <c r="AP15" i="8"/>
  <c r="AK15" i="8"/>
  <c r="AF15" i="8"/>
  <c r="AA15" i="8"/>
  <c r="V15" i="8"/>
  <c r="Q15" i="8"/>
  <c r="Q207" i="8" s="1"/>
  <c r="L15" i="8"/>
  <c r="BO14" i="8"/>
  <c r="BJ14" i="8"/>
  <c r="BE14" i="8"/>
  <c r="AZ14" i="8"/>
  <c r="AU14" i="8"/>
  <c r="AP14" i="8"/>
  <c r="AK14" i="8"/>
  <c r="AF14" i="8"/>
  <c r="AF206" i="8" s="1"/>
  <c r="AA14" i="8"/>
  <c r="V14" i="8"/>
  <c r="Q14" i="8"/>
  <c r="L14" i="8"/>
  <c r="L206" i="8" s="1"/>
  <c r="BO13" i="8"/>
  <c r="BJ13" i="8"/>
  <c r="BE13" i="8"/>
  <c r="AZ13" i="8"/>
  <c r="AU13" i="8"/>
  <c r="AP13" i="8"/>
  <c r="AK13" i="8"/>
  <c r="AF13" i="8"/>
  <c r="AA13" i="8"/>
  <c r="V13" i="8"/>
  <c r="V205" i="8" s="1"/>
  <c r="Q13" i="8"/>
  <c r="Q205" i="8" s="1"/>
  <c r="L13" i="8"/>
  <c r="G12" i="8"/>
  <c r="G8" i="8" s="1"/>
  <c r="G4" i="8"/>
  <c r="G3" i="8"/>
  <c r="BV370" i="7"/>
  <c r="BU370" i="7"/>
  <c r="BT370" i="7"/>
  <c r="BS370" i="7"/>
  <c r="BR370" i="7"/>
  <c r="BQ370" i="7"/>
  <c r="BP370" i="7"/>
  <c r="BO370" i="7"/>
  <c r="BN370" i="7"/>
  <c r="BM370" i="7"/>
  <c r="BL370" i="7"/>
  <c r="BK370" i="7"/>
  <c r="BJ370" i="7"/>
  <c r="BI370" i="7"/>
  <c r="BH370" i="7"/>
  <c r="BG370" i="7"/>
  <c r="BF370" i="7"/>
  <c r="BE370" i="7"/>
  <c r="BD370" i="7"/>
  <c r="BC370" i="7"/>
  <c r="BB370" i="7"/>
  <c r="BA370" i="7"/>
  <c r="AZ370" i="7"/>
  <c r="AY370" i="7"/>
  <c r="AX370" i="7"/>
  <c r="AW370" i="7"/>
  <c r="AV370" i="7"/>
  <c r="AU370" i="7"/>
  <c r="AT370" i="7"/>
  <c r="AS370" i="7"/>
  <c r="AR370" i="7"/>
  <c r="AQ370" i="7"/>
  <c r="AP370" i="7"/>
  <c r="AO370" i="7"/>
  <c r="AN370" i="7"/>
  <c r="AM370" i="7"/>
  <c r="AL370" i="7"/>
  <c r="AK370" i="7"/>
  <c r="AJ370" i="7"/>
  <c r="AI370" i="7"/>
  <c r="AH370" i="7"/>
  <c r="AG370" i="7"/>
  <c r="AF370" i="7"/>
  <c r="AE370" i="7"/>
  <c r="AD370" i="7"/>
  <c r="AC370" i="7"/>
  <c r="AB370" i="7"/>
  <c r="AA370" i="7"/>
  <c r="Z370" i="7"/>
  <c r="Y370" i="7"/>
  <c r="X370" i="7"/>
  <c r="W370" i="7"/>
  <c r="V370" i="7"/>
  <c r="U370" i="7"/>
  <c r="T370" i="7"/>
  <c r="S370" i="7"/>
  <c r="R370" i="7"/>
  <c r="Q370" i="7"/>
  <c r="P370" i="7"/>
  <c r="O370" i="7"/>
  <c r="N370" i="7"/>
  <c r="M370" i="7"/>
  <c r="L370" i="7"/>
  <c r="BV369" i="7"/>
  <c r="BU369" i="7"/>
  <c r="BT369" i="7"/>
  <c r="BS369" i="7"/>
  <c r="BR369" i="7"/>
  <c r="BQ369" i="7"/>
  <c r="BP369" i="7"/>
  <c r="BO369" i="7"/>
  <c r="BN369" i="7"/>
  <c r="BM369" i="7"/>
  <c r="BL369" i="7"/>
  <c r="BK369" i="7"/>
  <c r="BJ369" i="7"/>
  <c r="BI369" i="7"/>
  <c r="BH369" i="7"/>
  <c r="BG369" i="7"/>
  <c r="BF369" i="7"/>
  <c r="BE369" i="7"/>
  <c r="BD369" i="7"/>
  <c r="BC369" i="7"/>
  <c r="BB369" i="7"/>
  <c r="BA369" i="7"/>
  <c r="AZ369" i="7"/>
  <c r="AY369" i="7"/>
  <c r="AX369" i="7"/>
  <c r="AW369" i="7"/>
  <c r="AV369" i="7"/>
  <c r="AU369" i="7"/>
  <c r="AT369" i="7"/>
  <c r="AS369" i="7"/>
  <c r="AR369" i="7"/>
  <c r="AQ369" i="7"/>
  <c r="AP369" i="7"/>
  <c r="AO369" i="7"/>
  <c r="AN369" i="7"/>
  <c r="AM369" i="7"/>
  <c r="AL369" i="7"/>
  <c r="AK369" i="7"/>
  <c r="AJ369" i="7"/>
  <c r="AI369" i="7"/>
  <c r="AH369" i="7"/>
  <c r="AG369" i="7"/>
  <c r="AF369" i="7"/>
  <c r="AE369" i="7"/>
  <c r="AD369" i="7"/>
  <c r="AC369" i="7"/>
  <c r="AB369" i="7"/>
  <c r="AA369" i="7"/>
  <c r="Z369" i="7"/>
  <c r="Y369" i="7"/>
  <c r="X369" i="7"/>
  <c r="W369" i="7"/>
  <c r="V369" i="7"/>
  <c r="U369" i="7"/>
  <c r="T369" i="7"/>
  <c r="S369" i="7"/>
  <c r="R369" i="7"/>
  <c r="Q369" i="7"/>
  <c r="P369" i="7"/>
  <c r="O369" i="7"/>
  <c r="N369" i="7"/>
  <c r="M369" i="7"/>
  <c r="L369" i="7"/>
  <c r="BV368" i="7"/>
  <c r="BU368" i="7"/>
  <c r="BS368" i="7"/>
  <c r="BR368" i="7"/>
  <c r="BQ368" i="7"/>
  <c r="BP368" i="7"/>
  <c r="BO368" i="7"/>
  <c r="BN368" i="7"/>
  <c r="BM368" i="7"/>
  <c r="BL368" i="7"/>
  <c r="BK368" i="7"/>
  <c r="BJ368" i="7"/>
  <c r="BI368" i="7"/>
  <c r="BH368" i="7"/>
  <c r="BG368" i="7"/>
  <c r="BF368" i="7"/>
  <c r="BE368" i="7"/>
  <c r="BD368" i="7"/>
  <c r="BC368" i="7"/>
  <c r="BB368" i="7"/>
  <c r="BA368" i="7"/>
  <c r="AZ368" i="7"/>
  <c r="AY368" i="7"/>
  <c r="AX368" i="7"/>
  <c r="AW368" i="7"/>
  <c r="AV368" i="7"/>
  <c r="AU368" i="7"/>
  <c r="AT368" i="7"/>
  <c r="AS368" i="7"/>
  <c r="AR368" i="7"/>
  <c r="AQ368" i="7"/>
  <c r="AP368" i="7"/>
  <c r="AO368" i="7"/>
  <c r="AN368" i="7"/>
  <c r="AM368" i="7"/>
  <c r="AL368" i="7"/>
  <c r="AK368" i="7"/>
  <c r="AJ368" i="7"/>
  <c r="AI368" i="7"/>
  <c r="AH368" i="7"/>
  <c r="AG368" i="7"/>
  <c r="AF368" i="7"/>
  <c r="AE368" i="7"/>
  <c r="AD368" i="7"/>
  <c r="AC368" i="7"/>
  <c r="AB368" i="7"/>
  <c r="AA368" i="7"/>
  <c r="Z368" i="7"/>
  <c r="Y368" i="7"/>
  <c r="X368" i="7"/>
  <c r="W368" i="7"/>
  <c r="V368" i="7"/>
  <c r="U368" i="7"/>
  <c r="T368" i="7"/>
  <c r="S368" i="7"/>
  <c r="R368" i="7"/>
  <c r="Q368" i="7"/>
  <c r="P368" i="7"/>
  <c r="O368" i="7"/>
  <c r="N368" i="7"/>
  <c r="M368" i="7"/>
  <c r="L368" i="7"/>
  <c r="BV367" i="7"/>
  <c r="BU367" i="7"/>
  <c r="BS367" i="7"/>
  <c r="BR367" i="7"/>
  <c r="BQ367" i="7"/>
  <c r="BP367" i="7"/>
  <c r="BO367" i="7"/>
  <c r="BN367" i="7"/>
  <c r="BM367" i="7"/>
  <c r="BL367" i="7"/>
  <c r="BK367" i="7"/>
  <c r="BJ367" i="7"/>
  <c r="BI367" i="7"/>
  <c r="BH367" i="7"/>
  <c r="BG367" i="7"/>
  <c r="BF367" i="7"/>
  <c r="BE367" i="7"/>
  <c r="BD367" i="7"/>
  <c r="BC367" i="7"/>
  <c r="BB367" i="7"/>
  <c r="BA367" i="7"/>
  <c r="AZ367" i="7"/>
  <c r="AY367" i="7"/>
  <c r="AX367" i="7"/>
  <c r="AW367" i="7"/>
  <c r="AV367" i="7"/>
  <c r="AU367" i="7"/>
  <c r="AT367" i="7"/>
  <c r="AS367" i="7"/>
  <c r="AR367" i="7"/>
  <c r="AQ367" i="7"/>
  <c r="AP367" i="7"/>
  <c r="AO367" i="7"/>
  <c r="AN367" i="7"/>
  <c r="AM367" i="7"/>
  <c r="AL367" i="7"/>
  <c r="AK367" i="7"/>
  <c r="AJ367" i="7"/>
  <c r="AI367" i="7"/>
  <c r="AH367" i="7"/>
  <c r="AG367" i="7"/>
  <c r="AF367" i="7"/>
  <c r="AE367" i="7"/>
  <c r="AD367" i="7"/>
  <c r="AC367" i="7"/>
  <c r="AB367" i="7"/>
  <c r="AA367" i="7"/>
  <c r="Z367" i="7"/>
  <c r="Y367" i="7"/>
  <c r="X367" i="7"/>
  <c r="W367" i="7"/>
  <c r="V367" i="7"/>
  <c r="U367" i="7"/>
  <c r="T367" i="7"/>
  <c r="S367" i="7"/>
  <c r="R367" i="7"/>
  <c r="Q367" i="7"/>
  <c r="P367" i="7"/>
  <c r="O367" i="7"/>
  <c r="N367" i="7"/>
  <c r="M367" i="7"/>
  <c r="L367" i="7"/>
  <c r="BV366" i="7"/>
  <c r="BU366" i="7"/>
  <c r="BS366" i="7"/>
  <c r="BR366" i="7"/>
  <c r="BQ366" i="7"/>
  <c r="BP366" i="7"/>
  <c r="BO366" i="7"/>
  <c r="BN366" i="7"/>
  <c r="BM366" i="7"/>
  <c r="BL366" i="7"/>
  <c r="BK366" i="7"/>
  <c r="BJ366" i="7"/>
  <c r="BI366" i="7"/>
  <c r="BH366" i="7"/>
  <c r="BG366" i="7"/>
  <c r="BF366" i="7"/>
  <c r="BE366" i="7"/>
  <c r="BD366" i="7"/>
  <c r="BC366" i="7"/>
  <c r="BB366" i="7"/>
  <c r="BA366" i="7"/>
  <c r="AZ366" i="7"/>
  <c r="AY366" i="7"/>
  <c r="AX366" i="7"/>
  <c r="AW366" i="7"/>
  <c r="AV366" i="7"/>
  <c r="AU366" i="7"/>
  <c r="AT366" i="7"/>
  <c r="AS366" i="7"/>
  <c r="AR366" i="7"/>
  <c r="AQ366" i="7"/>
  <c r="AP366" i="7"/>
  <c r="AO366" i="7"/>
  <c r="AN366" i="7"/>
  <c r="AM366" i="7"/>
  <c r="AL366" i="7"/>
  <c r="AK366" i="7"/>
  <c r="AJ366" i="7"/>
  <c r="AI366" i="7"/>
  <c r="AH366" i="7"/>
  <c r="AG366" i="7"/>
  <c r="AF366" i="7"/>
  <c r="AE366" i="7"/>
  <c r="AD366" i="7"/>
  <c r="AC366" i="7"/>
  <c r="AB366" i="7"/>
  <c r="AA366" i="7"/>
  <c r="Z366" i="7"/>
  <c r="Y366" i="7"/>
  <c r="X366" i="7"/>
  <c r="W366" i="7"/>
  <c r="V366" i="7"/>
  <c r="U366" i="7"/>
  <c r="T366" i="7"/>
  <c r="S366" i="7"/>
  <c r="R366" i="7"/>
  <c r="Q366" i="7"/>
  <c r="P366" i="7"/>
  <c r="O366" i="7"/>
  <c r="N366" i="7"/>
  <c r="M366" i="7"/>
  <c r="L366" i="7"/>
  <c r="BV365" i="7"/>
  <c r="BU365" i="7"/>
  <c r="BS365" i="7"/>
  <c r="BR365" i="7"/>
  <c r="BQ365" i="7"/>
  <c r="BP365" i="7"/>
  <c r="BN365" i="7"/>
  <c r="BM365" i="7"/>
  <c r="BL365" i="7"/>
  <c r="BK365" i="7"/>
  <c r="BI365" i="7"/>
  <c r="BH365" i="7"/>
  <c r="BG365" i="7"/>
  <c r="BF365" i="7"/>
  <c r="BD365" i="7"/>
  <c r="BC365" i="7"/>
  <c r="BB365" i="7"/>
  <c r="BA365" i="7"/>
  <c r="AY365" i="7"/>
  <c r="AX365" i="7"/>
  <c r="AW365" i="7"/>
  <c r="AV365" i="7"/>
  <c r="AT365" i="7"/>
  <c r="AS365" i="7"/>
  <c r="AR365" i="7"/>
  <c r="AQ365" i="7"/>
  <c r="AO365" i="7"/>
  <c r="AN365" i="7"/>
  <c r="AM365" i="7"/>
  <c r="AL365" i="7"/>
  <c r="AJ365" i="7"/>
  <c r="AI365" i="7"/>
  <c r="AH365" i="7"/>
  <c r="AG365" i="7"/>
  <c r="AE365" i="7"/>
  <c r="AD365" i="7"/>
  <c r="AC365" i="7"/>
  <c r="AB365" i="7"/>
  <c r="Z365" i="7"/>
  <c r="Y365" i="7"/>
  <c r="X365" i="7"/>
  <c r="W365" i="7"/>
  <c r="U365" i="7"/>
  <c r="T365" i="7"/>
  <c r="S365" i="7"/>
  <c r="R365" i="7"/>
  <c r="P365" i="7"/>
  <c r="O365" i="7"/>
  <c r="N365" i="7"/>
  <c r="M365" i="7"/>
  <c r="BV364" i="7"/>
  <c r="BU364" i="7"/>
  <c r="BT364" i="7"/>
  <c r="BS364" i="7"/>
  <c r="BR364" i="7"/>
  <c r="BQ364" i="7"/>
  <c r="BP364" i="7"/>
  <c r="BO364" i="7"/>
  <c r="BN364" i="7"/>
  <c r="BM364" i="7"/>
  <c r="BL364" i="7"/>
  <c r="BK364" i="7"/>
  <c r="BJ364" i="7"/>
  <c r="BI364" i="7"/>
  <c r="BH364" i="7"/>
  <c r="BG364" i="7"/>
  <c r="BF364" i="7"/>
  <c r="BE364" i="7"/>
  <c r="BD364" i="7"/>
  <c r="BC364" i="7"/>
  <c r="BB364" i="7"/>
  <c r="BA364" i="7"/>
  <c r="AZ364" i="7"/>
  <c r="AY364" i="7"/>
  <c r="AX364" i="7"/>
  <c r="AW364" i="7"/>
  <c r="AV364" i="7"/>
  <c r="AU364" i="7"/>
  <c r="AT364" i="7"/>
  <c r="AS364" i="7"/>
  <c r="AR364" i="7"/>
  <c r="AQ364" i="7"/>
  <c r="AP364" i="7"/>
  <c r="AO364" i="7"/>
  <c r="AN364" i="7"/>
  <c r="AM364" i="7"/>
  <c r="AL364" i="7"/>
  <c r="AK364" i="7"/>
  <c r="AJ364" i="7"/>
  <c r="AI364" i="7"/>
  <c r="AH364" i="7"/>
  <c r="AG364" i="7"/>
  <c r="AF364" i="7"/>
  <c r="AE364" i="7"/>
  <c r="AD364" i="7"/>
  <c r="AC364" i="7"/>
  <c r="AB364" i="7"/>
  <c r="AA364" i="7"/>
  <c r="Z364" i="7"/>
  <c r="Y364" i="7"/>
  <c r="X364" i="7"/>
  <c r="W364" i="7"/>
  <c r="V364" i="7"/>
  <c r="U364" i="7"/>
  <c r="T364" i="7"/>
  <c r="S364" i="7"/>
  <c r="R364" i="7"/>
  <c r="Q364" i="7"/>
  <c r="P364" i="7"/>
  <c r="O364" i="7"/>
  <c r="N364" i="7"/>
  <c r="M364" i="7"/>
  <c r="L364" i="7"/>
  <c r="BV363" i="7"/>
  <c r="BU363" i="7"/>
  <c r="BS363" i="7"/>
  <c r="BR363" i="7"/>
  <c r="BQ363" i="7"/>
  <c r="BP363" i="7"/>
  <c r="BO363" i="7"/>
  <c r="BN363" i="7"/>
  <c r="BM363" i="7"/>
  <c r="BL363" i="7"/>
  <c r="BK363" i="7"/>
  <c r="BJ363" i="7"/>
  <c r="BI363" i="7"/>
  <c r="BH363" i="7"/>
  <c r="BG363" i="7"/>
  <c r="BF363" i="7"/>
  <c r="BE363" i="7"/>
  <c r="BD363" i="7"/>
  <c r="BC363" i="7"/>
  <c r="BB363" i="7"/>
  <c r="BA363" i="7"/>
  <c r="AZ363" i="7"/>
  <c r="AY363" i="7"/>
  <c r="AX363" i="7"/>
  <c r="AW363" i="7"/>
  <c r="AV363" i="7"/>
  <c r="AU363" i="7"/>
  <c r="AT363" i="7"/>
  <c r="AS363" i="7"/>
  <c r="AR363" i="7"/>
  <c r="AQ363" i="7"/>
  <c r="AP363" i="7"/>
  <c r="AO363" i="7"/>
  <c r="AN363" i="7"/>
  <c r="AM363" i="7"/>
  <c r="AL363" i="7"/>
  <c r="AK363" i="7"/>
  <c r="AJ363" i="7"/>
  <c r="AI363" i="7"/>
  <c r="AH363" i="7"/>
  <c r="AG363" i="7"/>
  <c r="AF363" i="7"/>
  <c r="AE363" i="7"/>
  <c r="AD363" i="7"/>
  <c r="AC363" i="7"/>
  <c r="AB363" i="7"/>
  <c r="AA363" i="7"/>
  <c r="Z363" i="7"/>
  <c r="Y363" i="7"/>
  <c r="X363" i="7"/>
  <c r="W363" i="7"/>
  <c r="V363" i="7"/>
  <c r="U363" i="7"/>
  <c r="T363" i="7"/>
  <c r="S363" i="7"/>
  <c r="R363" i="7"/>
  <c r="Q363" i="7"/>
  <c r="P363" i="7"/>
  <c r="O363" i="7"/>
  <c r="N363" i="7"/>
  <c r="M363" i="7"/>
  <c r="L363" i="7"/>
  <c r="BV362" i="7"/>
  <c r="BU362" i="7"/>
  <c r="BS362" i="7"/>
  <c r="BR362" i="7"/>
  <c r="BQ362" i="7"/>
  <c r="BP362" i="7"/>
  <c r="BO362" i="7"/>
  <c r="BN362" i="7"/>
  <c r="BM362" i="7"/>
  <c r="BL362" i="7"/>
  <c r="BK362" i="7"/>
  <c r="BJ362" i="7"/>
  <c r="BI362" i="7"/>
  <c r="BH362" i="7"/>
  <c r="BG362" i="7"/>
  <c r="BF362" i="7"/>
  <c r="BE362" i="7"/>
  <c r="BD362" i="7"/>
  <c r="BC362" i="7"/>
  <c r="BB362" i="7"/>
  <c r="BA362" i="7"/>
  <c r="AZ362" i="7"/>
  <c r="AY362" i="7"/>
  <c r="AX362" i="7"/>
  <c r="AW362" i="7"/>
  <c r="AV362" i="7"/>
  <c r="AU362" i="7"/>
  <c r="AT362" i="7"/>
  <c r="AS362" i="7"/>
  <c r="AR362" i="7"/>
  <c r="AQ362" i="7"/>
  <c r="AP362" i="7"/>
  <c r="AO362" i="7"/>
  <c r="AN362" i="7"/>
  <c r="AM362" i="7"/>
  <c r="AL362" i="7"/>
  <c r="AK362" i="7"/>
  <c r="AJ362" i="7"/>
  <c r="AI362" i="7"/>
  <c r="AH362" i="7"/>
  <c r="AG362" i="7"/>
  <c r="AF362" i="7"/>
  <c r="AE362" i="7"/>
  <c r="AD362" i="7"/>
  <c r="AC362" i="7"/>
  <c r="AB362" i="7"/>
  <c r="AA362" i="7"/>
  <c r="Z362" i="7"/>
  <c r="Y362" i="7"/>
  <c r="X362" i="7"/>
  <c r="W362" i="7"/>
  <c r="V362" i="7"/>
  <c r="U362" i="7"/>
  <c r="T362" i="7"/>
  <c r="S362" i="7"/>
  <c r="R362" i="7"/>
  <c r="Q362" i="7"/>
  <c r="P362" i="7"/>
  <c r="O362" i="7"/>
  <c r="N362" i="7"/>
  <c r="M362" i="7"/>
  <c r="L362" i="7"/>
  <c r="BV361" i="7"/>
  <c r="BU361" i="7"/>
  <c r="BS361" i="7"/>
  <c r="BR361" i="7"/>
  <c r="BQ361" i="7"/>
  <c r="BP361" i="7"/>
  <c r="BO361" i="7"/>
  <c r="BN361" i="7"/>
  <c r="BM361" i="7"/>
  <c r="BL361" i="7"/>
  <c r="BK361" i="7"/>
  <c r="BJ361" i="7"/>
  <c r="BI361" i="7"/>
  <c r="BH361" i="7"/>
  <c r="BG361" i="7"/>
  <c r="BF361" i="7"/>
  <c r="BE361" i="7"/>
  <c r="BD361" i="7"/>
  <c r="BC361" i="7"/>
  <c r="BB361" i="7"/>
  <c r="BA361" i="7"/>
  <c r="AZ361" i="7"/>
  <c r="AY361" i="7"/>
  <c r="AX361" i="7"/>
  <c r="AW361" i="7"/>
  <c r="AV361" i="7"/>
  <c r="AU361" i="7"/>
  <c r="AT361" i="7"/>
  <c r="AS361" i="7"/>
  <c r="AR361" i="7"/>
  <c r="AQ361" i="7"/>
  <c r="AP361" i="7"/>
  <c r="AO361" i="7"/>
  <c r="AN361" i="7"/>
  <c r="AM361" i="7"/>
  <c r="AL361" i="7"/>
  <c r="AK361" i="7"/>
  <c r="AJ361" i="7"/>
  <c r="AI361" i="7"/>
  <c r="AH361" i="7"/>
  <c r="AG361" i="7"/>
  <c r="AF361" i="7"/>
  <c r="AE361" i="7"/>
  <c r="AD361" i="7"/>
  <c r="AC361" i="7"/>
  <c r="AB361" i="7"/>
  <c r="AA361" i="7"/>
  <c r="Z361" i="7"/>
  <c r="Y361" i="7"/>
  <c r="X361" i="7"/>
  <c r="W361" i="7"/>
  <c r="V361" i="7"/>
  <c r="U361" i="7"/>
  <c r="T361" i="7"/>
  <c r="S361" i="7"/>
  <c r="R361" i="7"/>
  <c r="Q361" i="7"/>
  <c r="P361" i="7"/>
  <c r="O361" i="7"/>
  <c r="N361" i="7"/>
  <c r="M361" i="7"/>
  <c r="L361" i="7"/>
  <c r="BV360" i="7"/>
  <c r="BU360" i="7"/>
  <c r="BS360" i="7"/>
  <c r="BR360" i="7"/>
  <c r="BQ360" i="7"/>
  <c r="BP360" i="7"/>
  <c r="BN360" i="7"/>
  <c r="BM360" i="7"/>
  <c r="BL360" i="7"/>
  <c r="BK360" i="7"/>
  <c r="BI360" i="7"/>
  <c r="BH360" i="7"/>
  <c r="BG360" i="7"/>
  <c r="BF360" i="7"/>
  <c r="BD360" i="7"/>
  <c r="BC360" i="7"/>
  <c r="BB360" i="7"/>
  <c r="BA360" i="7"/>
  <c r="AY360" i="7"/>
  <c r="AX360" i="7"/>
  <c r="AW360" i="7"/>
  <c r="AV360" i="7"/>
  <c r="AT360" i="7"/>
  <c r="AS360" i="7"/>
  <c r="AR360" i="7"/>
  <c r="AQ360" i="7"/>
  <c r="AO360" i="7"/>
  <c r="AN360" i="7"/>
  <c r="AM360" i="7"/>
  <c r="AL360" i="7"/>
  <c r="AJ360" i="7"/>
  <c r="AI360" i="7"/>
  <c r="AH360" i="7"/>
  <c r="AG360" i="7"/>
  <c r="AE360" i="7"/>
  <c r="AD360" i="7"/>
  <c r="AC360" i="7"/>
  <c r="AB360" i="7"/>
  <c r="Z360" i="7"/>
  <c r="Y360" i="7"/>
  <c r="X360" i="7"/>
  <c r="W360" i="7"/>
  <c r="U360" i="7"/>
  <c r="T360" i="7"/>
  <c r="S360" i="7"/>
  <c r="R360" i="7"/>
  <c r="P360" i="7"/>
  <c r="O360" i="7"/>
  <c r="N360" i="7"/>
  <c r="M360" i="7"/>
  <c r="BV359" i="7"/>
  <c r="BU359" i="7"/>
  <c r="BT359" i="7"/>
  <c r="BS359" i="7"/>
  <c r="BR359" i="7"/>
  <c r="BQ359" i="7"/>
  <c r="BP359" i="7"/>
  <c r="BO359" i="7"/>
  <c r="BN359" i="7"/>
  <c r="BM359" i="7"/>
  <c r="BL359" i="7"/>
  <c r="BK359" i="7"/>
  <c r="BJ359" i="7"/>
  <c r="BI359" i="7"/>
  <c r="BH359" i="7"/>
  <c r="BG359" i="7"/>
  <c r="BF359" i="7"/>
  <c r="BE359" i="7"/>
  <c r="BD359" i="7"/>
  <c r="BC359" i="7"/>
  <c r="BB359" i="7"/>
  <c r="BA359" i="7"/>
  <c r="AZ359" i="7"/>
  <c r="AY359" i="7"/>
  <c r="AX359" i="7"/>
  <c r="AW359" i="7"/>
  <c r="AV359" i="7"/>
  <c r="AU359" i="7"/>
  <c r="AT359" i="7"/>
  <c r="AS359" i="7"/>
  <c r="AR359" i="7"/>
  <c r="AQ359" i="7"/>
  <c r="AP359" i="7"/>
  <c r="AO359" i="7"/>
  <c r="AN359" i="7"/>
  <c r="AM359" i="7"/>
  <c r="AL359" i="7"/>
  <c r="AK359" i="7"/>
  <c r="AJ359" i="7"/>
  <c r="AI359" i="7"/>
  <c r="AH359" i="7"/>
  <c r="AG359" i="7"/>
  <c r="AF359" i="7"/>
  <c r="AE359" i="7"/>
  <c r="AD359" i="7"/>
  <c r="AC359" i="7"/>
  <c r="AB359" i="7"/>
  <c r="AA359" i="7"/>
  <c r="Z359" i="7"/>
  <c r="Y359" i="7"/>
  <c r="X359" i="7"/>
  <c r="W359" i="7"/>
  <c r="V359" i="7"/>
  <c r="U359" i="7"/>
  <c r="T359" i="7"/>
  <c r="S359" i="7"/>
  <c r="R359" i="7"/>
  <c r="Q359" i="7"/>
  <c r="P359" i="7"/>
  <c r="O359" i="7"/>
  <c r="N359" i="7"/>
  <c r="M359" i="7"/>
  <c r="L359" i="7"/>
  <c r="BV358" i="7"/>
  <c r="BU358" i="7"/>
  <c r="BS358" i="7"/>
  <c r="BR358" i="7"/>
  <c r="BQ358" i="7"/>
  <c r="BP358" i="7"/>
  <c r="BO358" i="7"/>
  <c r="BN358" i="7"/>
  <c r="BM358" i="7"/>
  <c r="BL358" i="7"/>
  <c r="BK358" i="7"/>
  <c r="BJ358" i="7"/>
  <c r="BI358" i="7"/>
  <c r="BH358" i="7"/>
  <c r="BG358" i="7"/>
  <c r="BF358" i="7"/>
  <c r="BE358" i="7"/>
  <c r="BD358" i="7"/>
  <c r="BC358" i="7"/>
  <c r="BB358" i="7"/>
  <c r="BA358" i="7"/>
  <c r="AZ358" i="7"/>
  <c r="AY358" i="7"/>
  <c r="AX358" i="7"/>
  <c r="AW358" i="7"/>
  <c r="AV358" i="7"/>
  <c r="AU358" i="7"/>
  <c r="AT358" i="7"/>
  <c r="AS358" i="7"/>
  <c r="AR358" i="7"/>
  <c r="AQ358" i="7"/>
  <c r="AP358" i="7"/>
  <c r="AO358" i="7"/>
  <c r="AN358" i="7"/>
  <c r="AM358" i="7"/>
  <c r="AL358" i="7"/>
  <c r="AK358" i="7"/>
  <c r="AJ358" i="7"/>
  <c r="AI358" i="7"/>
  <c r="AH358" i="7"/>
  <c r="AG358" i="7"/>
  <c r="AF358" i="7"/>
  <c r="AE358" i="7"/>
  <c r="AD358" i="7"/>
  <c r="AC358" i="7"/>
  <c r="AB358" i="7"/>
  <c r="AA358" i="7"/>
  <c r="Z358" i="7"/>
  <c r="Y358" i="7"/>
  <c r="X358" i="7"/>
  <c r="W358" i="7"/>
  <c r="V358" i="7"/>
  <c r="U358" i="7"/>
  <c r="T358" i="7"/>
  <c r="S358" i="7"/>
  <c r="R358" i="7"/>
  <c r="Q358" i="7"/>
  <c r="P358" i="7"/>
  <c r="O358" i="7"/>
  <c r="N358" i="7"/>
  <c r="M358" i="7"/>
  <c r="L358" i="7"/>
  <c r="BV357" i="7"/>
  <c r="BU357" i="7"/>
  <c r="BS357" i="7"/>
  <c r="BR357" i="7"/>
  <c r="BQ357" i="7"/>
  <c r="BP357" i="7"/>
  <c r="BO357" i="7"/>
  <c r="BN357" i="7"/>
  <c r="BM357" i="7"/>
  <c r="BL357" i="7"/>
  <c r="BK357" i="7"/>
  <c r="BJ357" i="7"/>
  <c r="BI357" i="7"/>
  <c r="BH357" i="7"/>
  <c r="BG357" i="7"/>
  <c r="BF357" i="7"/>
  <c r="BE357" i="7"/>
  <c r="BD357" i="7"/>
  <c r="BC357" i="7"/>
  <c r="BB357" i="7"/>
  <c r="BA357" i="7"/>
  <c r="AZ357" i="7"/>
  <c r="AY357" i="7"/>
  <c r="AX357" i="7"/>
  <c r="AW357" i="7"/>
  <c r="AV357" i="7"/>
  <c r="AU357" i="7"/>
  <c r="AT357" i="7"/>
  <c r="AS357" i="7"/>
  <c r="AR357" i="7"/>
  <c r="AQ357" i="7"/>
  <c r="AP357" i="7"/>
  <c r="AO357" i="7"/>
  <c r="AN357" i="7"/>
  <c r="AM357" i="7"/>
  <c r="AL357" i="7"/>
  <c r="AK357" i="7"/>
  <c r="AJ357" i="7"/>
  <c r="AI357" i="7"/>
  <c r="AH357" i="7"/>
  <c r="AG357" i="7"/>
  <c r="AF357" i="7"/>
  <c r="AE357" i="7"/>
  <c r="AD357" i="7"/>
  <c r="AC357" i="7"/>
  <c r="AB357" i="7"/>
  <c r="AA357" i="7"/>
  <c r="Z357" i="7"/>
  <c r="Y357" i="7"/>
  <c r="X357" i="7"/>
  <c r="W357" i="7"/>
  <c r="V357" i="7"/>
  <c r="U357" i="7"/>
  <c r="T357" i="7"/>
  <c r="S357" i="7"/>
  <c r="R357" i="7"/>
  <c r="Q357" i="7"/>
  <c r="P357" i="7"/>
  <c r="O357" i="7"/>
  <c r="N357" i="7"/>
  <c r="M357" i="7"/>
  <c r="L357" i="7"/>
  <c r="BV356" i="7"/>
  <c r="BU356" i="7"/>
  <c r="BS356" i="7"/>
  <c r="BR356" i="7"/>
  <c r="BQ356" i="7"/>
  <c r="BP356" i="7"/>
  <c r="BO356" i="7"/>
  <c r="BN356" i="7"/>
  <c r="BM356" i="7"/>
  <c r="BL356" i="7"/>
  <c r="BK356" i="7"/>
  <c r="BJ356" i="7"/>
  <c r="BI356" i="7"/>
  <c r="BH356" i="7"/>
  <c r="BG356" i="7"/>
  <c r="BF356" i="7"/>
  <c r="BE356" i="7"/>
  <c r="BD356" i="7"/>
  <c r="BC356" i="7"/>
  <c r="BB356" i="7"/>
  <c r="BA356" i="7"/>
  <c r="AZ356" i="7"/>
  <c r="AY356" i="7"/>
  <c r="AX356" i="7"/>
  <c r="AW356" i="7"/>
  <c r="AV356" i="7"/>
  <c r="AU356" i="7"/>
  <c r="AT356" i="7"/>
  <c r="AS356" i="7"/>
  <c r="AR356" i="7"/>
  <c r="AQ356" i="7"/>
  <c r="AP356" i="7"/>
  <c r="AO356" i="7"/>
  <c r="AN356" i="7"/>
  <c r="AM356" i="7"/>
  <c r="AL356" i="7"/>
  <c r="AK356" i="7"/>
  <c r="AJ356" i="7"/>
  <c r="AI356" i="7"/>
  <c r="AH356" i="7"/>
  <c r="AG356" i="7"/>
  <c r="AF356" i="7"/>
  <c r="AE356" i="7"/>
  <c r="AD356" i="7"/>
  <c r="AC356" i="7"/>
  <c r="AB356" i="7"/>
  <c r="AA356" i="7"/>
  <c r="Z356" i="7"/>
  <c r="Y356" i="7"/>
  <c r="X356" i="7"/>
  <c r="W356" i="7"/>
  <c r="V356" i="7"/>
  <c r="U356" i="7"/>
  <c r="T356" i="7"/>
  <c r="S356" i="7"/>
  <c r="R356" i="7"/>
  <c r="Q356" i="7"/>
  <c r="P356" i="7"/>
  <c r="O356" i="7"/>
  <c r="N356" i="7"/>
  <c r="M356" i="7"/>
  <c r="L356" i="7"/>
  <c r="BV355" i="7"/>
  <c r="BU355" i="7"/>
  <c r="BS355" i="7"/>
  <c r="BR355" i="7"/>
  <c r="BQ355" i="7"/>
  <c r="BP355" i="7"/>
  <c r="BN355" i="7"/>
  <c r="BM355" i="7"/>
  <c r="BL355" i="7"/>
  <c r="BK355" i="7"/>
  <c r="BI355" i="7"/>
  <c r="BH355" i="7"/>
  <c r="BG355" i="7"/>
  <c r="BF355" i="7"/>
  <c r="BD355" i="7"/>
  <c r="BC355" i="7"/>
  <c r="BB355" i="7"/>
  <c r="BA355" i="7"/>
  <c r="AY355" i="7"/>
  <c r="AX355" i="7"/>
  <c r="AW355" i="7"/>
  <c r="AV355" i="7"/>
  <c r="AT355" i="7"/>
  <c r="AS355" i="7"/>
  <c r="AR355" i="7"/>
  <c r="AQ355" i="7"/>
  <c r="AO355" i="7"/>
  <c r="AN355" i="7"/>
  <c r="AM355" i="7"/>
  <c r="AL355" i="7"/>
  <c r="AJ355" i="7"/>
  <c r="AI355" i="7"/>
  <c r="AH355" i="7"/>
  <c r="AG355" i="7"/>
  <c r="AE355" i="7"/>
  <c r="AD355" i="7"/>
  <c r="AC355" i="7"/>
  <c r="AB355" i="7"/>
  <c r="Z355" i="7"/>
  <c r="Y355" i="7"/>
  <c r="X355" i="7"/>
  <c r="W355" i="7"/>
  <c r="U355" i="7"/>
  <c r="T355" i="7"/>
  <c r="S355" i="7"/>
  <c r="R355" i="7"/>
  <c r="P355" i="7"/>
  <c r="O355" i="7"/>
  <c r="N355" i="7"/>
  <c r="M355" i="7"/>
  <c r="BV354" i="7"/>
  <c r="BU354" i="7"/>
  <c r="BT354" i="7"/>
  <c r="BS354" i="7"/>
  <c r="BR354" i="7"/>
  <c r="BQ354" i="7"/>
  <c r="BP354" i="7"/>
  <c r="BO354" i="7"/>
  <c r="BN354" i="7"/>
  <c r="BM354" i="7"/>
  <c r="BL354" i="7"/>
  <c r="BK354" i="7"/>
  <c r="BJ354" i="7"/>
  <c r="BI354" i="7"/>
  <c r="BH354" i="7"/>
  <c r="BG354" i="7"/>
  <c r="BF354" i="7"/>
  <c r="BE354" i="7"/>
  <c r="BD354" i="7"/>
  <c r="BC354" i="7"/>
  <c r="BB354" i="7"/>
  <c r="BA354" i="7"/>
  <c r="AZ354" i="7"/>
  <c r="AY354" i="7"/>
  <c r="AX354" i="7"/>
  <c r="AW354" i="7"/>
  <c r="AV354" i="7"/>
  <c r="AU354" i="7"/>
  <c r="AT354" i="7"/>
  <c r="AS354" i="7"/>
  <c r="AR354" i="7"/>
  <c r="AQ354" i="7"/>
  <c r="AP354" i="7"/>
  <c r="AO354" i="7"/>
  <c r="AN354" i="7"/>
  <c r="AM354" i="7"/>
  <c r="AL354" i="7"/>
  <c r="AK354" i="7"/>
  <c r="AJ354" i="7"/>
  <c r="AI354" i="7"/>
  <c r="AH354" i="7"/>
  <c r="AG354" i="7"/>
  <c r="AF354" i="7"/>
  <c r="AE354" i="7"/>
  <c r="AD354" i="7"/>
  <c r="AC354" i="7"/>
  <c r="AB354" i="7"/>
  <c r="AA354" i="7"/>
  <c r="Z354" i="7"/>
  <c r="Y354" i="7"/>
  <c r="X354" i="7"/>
  <c r="W354" i="7"/>
  <c r="V354" i="7"/>
  <c r="U354" i="7"/>
  <c r="T354" i="7"/>
  <c r="S354" i="7"/>
  <c r="R354" i="7"/>
  <c r="Q354" i="7"/>
  <c r="P354" i="7"/>
  <c r="O354" i="7"/>
  <c r="N354" i="7"/>
  <c r="M354" i="7"/>
  <c r="L354" i="7"/>
  <c r="BV353" i="7"/>
  <c r="BU353" i="7"/>
  <c r="BS353" i="7"/>
  <c r="BR353" i="7"/>
  <c r="BQ353" i="7"/>
  <c r="BP353" i="7"/>
  <c r="BO353" i="7"/>
  <c r="BN353" i="7"/>
  <c r="BM353" i="7"/>
  <c r="BL353" i="7"/>
  <c r="BK353" i="7"/>
  <c r="BJ353" i="7"/>
  <c r="BI353" i="7"/>
  <c r="BH353" i="7"/>
  <c r="BG353" i="7"/>
  <c r="BF353" i="7"/>
  <c r="BE353" i="7"/>
  <c r="BD353" i="7"/>
  <c r="BC353" i="7"/>
  <c r="BB353" i="7"/>
  <c r="BA353" i="7"/>
  <c r="AZ353" i="7"/>
  <c r="AY353" i="7"/>
  <c r="AX353" i="7"/>
  <c r="AW353" i="7"/>
  <c r="AV353" i="7"/>
  <c r="AU353" i="7"/>
  <c r="AT353" i="7"/>
  <c r="AS353" i="7"/>
  <c r="AR353" i="7"/>
  <c r="AQ353" i="7"/>
  <c r="AP353" i="7"/>
  <c r="AO353" i="7"/>
  <c r="AN353" i="7"/>
  <c r="AM353" i="7"/>
  <c r="AL353" i="7"/>
  <c r="AK353" i="7"/>
  <c r="AJ353" i="7"/>
  <c r="AI353" i="7"/>
  <c r="AH353" i="7"/>
  <c r="AG353" i="7"/>
  <c r="AF353" i="7"/>
  <c r="AE353" i="7"/>
  <c r="AD353" i="7"/>
  <c r="AC353" i="7"/>
  <c r="AB353" i="7"/>
  <c r="AA353" i="7"/>
  <c r="Z353" i="7"/>
  <c r="Y353" i="7"/>
  <c r="X353" i="7"/>
  <c r="W353" i="7"/>
  <c r="V353" i="7"/>
  <c r="U353" i="7"/>
  <c r="T353" i="7"/>
  <c r="S353" i="7"/>
  <c r="R353" i="7"/>
  <c r="Q353" i="7"/>
  <c r="P353" i="7"/>
  <c r="O353" i="7"/>
  <c r="N353" i="7"/>
  <c r="M353" i="7"/>
  <c r="L353" i="7"/>
  <c r="BV352" i="7"/>
  <c r="BU352" i="7"/>
  <c r="BS352" i="7"/>
  <c r="BR352" i="7"/>
  <c r="BQ352" i="7"/>
  <c r="BP352" i="7"/>
  <c r="BO352" i="7"/>
  <c r="BN352" i="7"/>
  <c r="BM352" i="7"/>
  <c r="BL352" i="7"/>
  <c r="BK352" i="7"/>
  <c r="BJ352" i="7"/>
  <c r="BI352" i="7"/>
  <c r="BH352" i="7"/>
  <c r="BG352" i="7"/>
  <c r="BF352" i="7"/>
  <c r="BE352" i="7"/>
  <c r="BD352" i="7"/>
  <c r="BC352" i="7"/>
  <c r="BB352" i="7"/>
  <c r="BA352" i="7"/>
  <c r="AZ352" i="7"/>
  <c r="AY352" i="7"/>
  <c r="AX352" i="7"/>
  <c r="AW352" i="7"/>
  <c r="AV352" i="7"/>
  <c r="AU352" i="7"/>
  <c r="AT352" i="7"/>
  <c r="AS352" i="7"/>
  <c r="AR352" i="7"/>
  <c r="AQ352" i="7"/>
  <c r="AP352" i="7"/>
  <c r="AO352" i="7"/>
  <c r="AN352" i="7"/>
  <c r="AM352" i="7"/>
  <c r="AL352" i="7"/>
  <c r="AK352" i="7"/>
  <c r="AJ352" i="7"/>
  <c r="AI352" i="7"/>
  <c r="AH352" i="7"/>
  <c r="AG352" i="7"/>
  <c r="AF352" i="7"/>
  <c r="AE352" i="7"/>
  <c r="AD352" i="7"/>
  <c r="AC352" i="7"/>
  <c r="AB352" i="7"/>
  <c r="AA352" i="7"/>
  <c r="Z352" i="7"/>
  <c r="Y352" i="7"/>
  <c r="X352" i="7"/>
  <c r="W352" i="7"/>
  <c r="V352" i="7"/>
  <c r="U352" i="7"/>
  <c r="T352" i="7"/>
  <c r="S352" i="7"/>
  <c r="R352" i="7"/>
  <c r="Q352" i="7"/>
  <c r="P352" i="7"/>
  <c r="O352" i="7"/>
  <c r="N352" i="7"/>
  <c r="M352" i="7"/>
  <c r="L352" i="7"/>
  <c r="BV351" i="7"/>
  <c r="BU351" i="7"/>
  <c r="BS351" i="7"/>
  <c r="BR351" i="7"/>
  <c r="BQ351" i="7"/>
  <c r="BP351" i="7"/>
  <c r="BO351" i="7"/>
  <c r="BN351" i="7"/>
  <c r="BM351" i="7"/>
  <c r="BL351" i="7"/>
  <c r="BK351" i="7"/>
  <c r="BJ351" i="7"/>
  <c r="BI351" i="7"/>
  <c r="BH351" i="7"/>
  <c r="BG351" i="7"/>
  <c r="BF351" i="7"/>
  <c r="BE351" i="7"/>
  <c r="BD351" i="7"/>
  <c r="BC351" i="7"/>
  <c r="BB351" i="7"/>
  <c r="BA351" i="7"/>
  <c r="AZ351" i="7"/>
  <c r="AY351" i="7"/>
  <c r="AX351" i="7"/>
  <c r="AW351" i="7"/>
  <c r="AV351" i="7"/>
  <c r="AU351" i="7"/>
  <c r="AT351" i="7"/>
  <c r="AS351" i="7"/>
  <c r="AR351" i="7"/>
  <c r="AQ351" i="7"/>
  <c r="AP351" i="7"/>
  <c r="AO351" i="7"/>
  <c r="AN351" i="7"/>
  <c r="AM351" i="7"/>
  <c r="AL351" i="7"/>
  <c r="AK351" i="7"/>
  <c r="AJ351" i="7"/>
  <c r="AI351" i="7"/>
  <c r="AH351" i="7"/>
  <c r="AG351" i="7"/>
  <c r="AF351" i="7"/>
  <c r="AE351" i="7"/>
  <c r="AD351" i="7"/>
  <c r="AC351" i="7"/>
  <c r="AB351" i="7"/>
  <c r="AA351" i="7"/>
  <c r="Z351" i="7"/>
  <c r="Y351" i="7"/>
  <c r="X351" i="7"/>
  <c r="W351" i="7"/>
  <c r="V351" i="7"/>
  <c r="U351" i="7"/>
  <c r="T351" i="7"/>
  <c r="S351" i="7"/>
  <c r="R351" i="7"/>
  <c r="Q351" i="7"/>
  <c r="P351" i="7"/>
  <c r="O351" i="7"/>
  <c r="N351" i="7"/>
  <c r="M351" i="7"/>
  <c r="L351" i="7"/>
  <c r="BV350" i="7"/>
  <c r="BU350" i="7"/>
  <c r="BS350" i="7"/>
  <c r="BR350" i="7"/>
  <c r="BQ350" i="7"/>
  <c r="BP350" i="7"/>
  <c r="BN350" i="7"/>
  <c r="BM350" i="7"/>
  <c r="BL350" i="7"/>
  <c r="BK350" i="7"/>
  <c r="BI350" i="7"/>
  <c r="BH350" i="7"/>
  <c r="BG350" i="7"/>
  <c r="BF350" i="7"/>
  <c r="BD350" i="7"/>
  <c r="BC350" i="7"/>
  <c r="BB350" i="7"/>
  <c r="BA350" i="7"/>
  <c r="AY350" i="7"/>
  <c r="AX350" i="7"/>
  <c r="AW350" i="7"/>
  <c r="AV350" i="7"/>
  <c r="AT350" i="7"/>
  <c r="AS350" i="7"/>
  <c r="AR350" i="7"/>
  <c r="AQ350" i="7"/>
  <c r="AO350" i="7"/>
  <c r="AN350" i="7"/>
  <c r="AM350" i="7"/>
  <c r="AL350" i="7"/>
  <c r="AJ350" i="7"/>
  <c r="AI350" i="7"/>
  <c r="AH350" i="7"/>
  <c r="AG350" i="7"/>
  <c r="AE350" i="7"/>
  <c r="AD350" i="7"/>
  <c r="AC350" i="7"/>
  <c r="AB350" i="7"/>
  <c r="Z350" i="7"/>
  <c r="Y350" i="7"/>
  <c r="X350" i="7"/>
  <c r="W350" i="7"/>
  <c r="U350" i="7"/>
  <c r="T350" i="7"/>
  <c r="S350" i="7"/>
  <c r="R350" i="7"/>
  <c r="P350" i="7"/>
  <c r="O350" i="7"/>
  <c r="N350" i="7"/>
  <c r="M350" i="7"/>
  <c r="BV349" i="7"/>
  <c r="BU349" i="7"/>
  <c r="BT349" i="7"/>
  <c r="BS349" i="7"/>
  <c r="BR349" i="7"/>
  <c r="BQ349" i="7"/>
  <c r="BP349" i="7"/>
  <c r="BO349" i="7"/>
  <c r="BN349" i="7"/>
  <c r="BM349" i="7"/>
  <c r="BL349" i="7"/>
  <c r="BK349" i="7"/>
  <c r="BJ349" i="7"/>
  <c r="BI349" i="7"/>
  <c r="BH349" i="7"/>
  <c r="BG349" i="7"/>
  <c r="BF349" i="7"/>
  <c r="BE349" i="7"/>
  <c r="BD349" i="7"/>
  <c r="BC349" i="7"/>
  <c r="BB349" i="7"/>
  <c r="BA349" i="7"/>
  <c r="AZ349" i="7"/>
  <c r="AY349" i="7"/>
  <c r="AX349" i="7"/>
  <c r="AW349" i="7"/>
  <c r="AV349" i="7"/>
  <c r="AU349" i="7"/>
  <c r="AT349" i="7"/>
  <c r="AS349" i="7"/>
  <c r="AR349" i="7"/>
  <c r="AQ349" i="7"/>
  <c r="AP349" i="7"/>
  <c r="AO349" i="7"/>
  <c r="AN349" i="7"/>
  <c r="AM349" i="7"/>
  <c r="AL349" i="7"/>
  <c r="AK349" i="7"/>
  <c r="AJ349" i="7"/>
  <c r="AI349" i="7"/>
  <c r="AH349" i="7"/>
  <c r="AG349" i="7"/>
  <c r="AF349" i="7"/>
  <c r="AE349" i="7"/>
  <c r="AD349" i="7"/>
  <c r="AC349" i="7"/>
  <c r="AB349" i="7"/>
  <c r="AA349" i="7"/>
  <c r="Z349" i="7"/>
  <c r="Y349" i="7"/>
  <c r="X349" i="7"/>
  <c r="W349" i="7"/>
  <c r="V349" i="7"/>
  <c r="U349" i="7"/>
  <c r="T349" i="7"/>
  <c r="S349" i="7"/>
  <c r="R349" i="7"/>
  <c r="Q349" i="7"/>
  <c r="P349" i="7"/>
  <c r="O349" i="7"/>
  <c r="N349" i="7"/>
  <c r="M349" i="7"/>
  <c r="L349" i="7"/>
  <c r="BV348" i="7"/>
  <c r="BU348" i="7"/>
  <c r="BS348" i="7"/>
  <c r="BR348" i="7"/>
  <c r="BQ348" i="7"/>
  <c r="BP348" i="7"/>
  <c r="BO348" i="7"/>
  <c r="BN348" i="7"/>
  <c r="BM348" i="7"/>
  <c r="BL348" i="7"/>
  <c r="BK348" i="7"/>
  <c r="BJ348" i="7"/>
  <c r="BI348" i="7"/>
  <c r="BH348" i="7"/>
  <c r="BG348" i="7"/>
  <c r="BF348" i="7"/>
  <c r="BE348" i="7"/>
  <c r="BD348" i="7"/>
  <c r="BC348" i="7"/>
  <c r="BB348" i="7"/>
  <c r="BA348" i="7"/>
  <c r="AZ348" i="7"/>
  <c r="AY348" i="7"/>
  <c r="AX348" i="7"/>
  <c r="AW348" i="7"/>
  <c r="AV348" i="7"/>
  <c r="AU348" i="7"/>
  <c r="AT348" i="7"/>
  <c r="AS348" i="7"/>
  <c r="AR348" i="7"/>
  <c r="AQ348" i="7"/>
  <c r="AP348" i="7"/>
  <c r="AO348" i="7"/>
  <c r="AN348" i="7"/>
  <c r="AM348" i="7"/>
  <c r="AL348" i="7"/>
  <c r="AK348" i="7"/>
  <c r="AJ348" i="7"/>
  <c r="AI348" i="7"/>
  <c r="AH348" i="7"/>
  <c r="AG348" i="7"/>
  <c r="AF348" i="7"/>
  <c r="AE348" i="7"/>
  <c r="AD348" i="7"/>
  <c r="AC348" i="7"/>
  <c r="AB348" i="7"/>
  <c r="AA348" i="7"/>
  <c r="Z348" i="7"/>
  <c r="Y348" i="7"/>
  <c r="X348" i="7"/>
  <c r="W348" i="7"/>
  <c r="V348" i="7"/>
  <c r="U348" i="7"/>
  <c r="T348" i="7"/>
  <c r="S348" i="7"/>
  <c r="R348" i="7"/>
  <c r="Q348" i="7"/>
  <c r="P348" i="7"/>
  <c r="O348" i="7"/>
  <c r="N348" i="7"/>
  <c r="M348" i="7"/>
  <c r="L348" i="7"/>
  <c r="BV347" i="7"/>
  <c r="BU347" i="7"/>
  <c r="BS347" i="7"/>
  <c r="BR347" i="7"/>
  <c r="BQ347" i="7"/>
  <c r="BP347" i="7"/>
  <c r="BO347" i="7"/>
  <c r="BN347" i="7"/>
  <c r="BM347" i="7"/>
  <c r="BL347" i="7"/>
  <c r="BK347" i="7"/>
  <c r="BJ347" i="7"/>
  <c r="BI347" i="7"/>
  <c r="BH347" i="7"/>
  <c r="BG347" i="7"/>
  <c r="BF347" i="7"/>
  <c r="BE347" i="7"/>
  <c r="BD347" i="7"/>
  <c r="BC347" i="7"/>
  <c r="BB347" i="7"/>
  <c r="BA347" i="7"/>
  <c r="AZ347" i="7"/>
  <c r="AY347" i="7"/>
  <c r="AX347" i="7"/>
  <c r="AW347" i="7"/>
  <c r="AV347" i="7"/>
  <c r="AU347" i="7"/>
  <c r="AT347" i="7"/>
  <c r="AS347" i="7"/>
  <c r="AR347" i="7"/>
  <c r="AQ347" i="7"/>
  <c r="AP347" i="7"/>
  <c r="AO347" i="7"/>
  <c r="AN347" i="7"/>
  <c r="AM347" i="7"/>
  <c r="AL347" i="7"/>
  <c r="AK347" i="7"/>
  <c r="AJ347" i="7"/>
  <c r="AI347" i="7"/>
  <c r="AH347" i="7"/>
  <c r="AG347" i="7"/>
  <c r="AF347" i="7"/>
  <c r="AE347" i="7"/>
  <c r="AD347" i="7"/>
  <c r="AC347" i="7"/>
  <c r="AB347" i="7"/>
  <c r="AA347" i="7"/>
  <c r="Z347" i="7"/>
  <c r="Y347" i="7"/>
  <c r="X347" i="7"/>
  <c r="W347" i="7"/>
  <c r="V347" i="7"/>
  <c r="U347" i="7"/>
  <c r="T347" i="7"/>
  <c r="S347" i="7"/>
  <c r="R347" i="7"/>
  <c r="Q347" i="7"/>
  <c r="P347" i="7"/>
  <c r="O347" i="7"/>
  <c r="N347" i="7"/>
  <c r="M347" i="7"/>
  <c r="L347" i="7"/>
  <c r="BV346" i="7"/>
  <c r="BU346" i="7"/>
  <c r="BS346" i="7"/>
  <c r="BR346" i="7"/>
  <c r="BQ346" i="7"/>
  <c r="BP346" i="7"/>
  <c r="BO346" i="7"/>
  <c r="BN346" i="7"/>
  <c r="BM346" i="7"/>
  <c r="BL346" i="7"/>
  <c r="BK346" i="7"/>
  <c r="BJ346" i="7"/>
  <c r="BI346" i="7"/>
  <c r="BH346" i="7"/>
  <c r="BG346" i="7"/>
  <c r="BF346" i="7"/>
  <c r="BE346" i="7"/>
  <c r="BD346" i="7"/>
  <c r="BC346" i="7"/>
  <c r="BB346" i="7"/>
  <c r="BA346" i="7"/>
  <c r="AZ346" i="7"/>
  <c r="AY346" i="7"/>
  <c r="AX346" i="7"/>
  <c r="AW346" i="7"/>
  <c r="AV346" i="7"/>
  <c r="AU346" i="7"/>
  <c r="AT346" i="7"/>
  <c r="AS346" i="7"/>
  <c r="AR346" i="7"/>
  <c r="AQ346" i="7"/>
  <c r="AP346" i="7"/>
  <c r="AO346" i="7"/>
  <c r="AN346" i="7"/>
  <c r="AM346" i="7"/>
  <c r="AL346" i="7"/>
  <c r="AK346" i="7"/>
  <c r="AJ346" i="7"/>
  <c r="AI346" i="7"/>
  <c r="AH346" i="7"/>
  <c r="AG346" i="7"/>
  <c r="AF346" i="7"/>
  <c r="AE346" i="7"/>
  <c r="AD346" i="7"/>
  <c r="AC346" i="7"/>
  <c r="AB346" i="7"/>
  <c r="AA346" i="7"/>
  <c r="Z346" i="7"/>
  <c r="Y346" i="7"/>
  <c r="X346" i="7"/>
  <c r="W346" i="7"/>
  <c r="V346" i="7"/>
  <c r="U346" i="7"/>
  <c r="T346" i="7"/>
  <c r="S346" i="7"/>
  <c r="R346" i="7"/>
  <c r="Q346" i="7"/>
  <c r="P346" i="7"/>
  <c r="O346" i="7"/>
  <c r="N346" i="7"/>
  <c r="M346" i="7"/>
  <c r="L346" i="7"/>
  <c r="BV345" i="7"/>
  <c r="BU345" i="7"/>
  <c r="BS345" i="7"/>
  <c r="BR345" i="7"/>
  <c r="BQ345" i="7"/>
  <c r="BP345" i="7"/>
  <c r="BN345" i="7"/>
  <c r="BM345" i="7"/>
  <c r="BL345" i="7"/>
  <c r="BK345" i="7"/>
  <c r="BI345" i="7"/>
  <c r="BH345" i="7"/>
  <c r="BG345" i="7"/>
  <c r="BF345" i="7"/>
  <c r="BD345" i="7"/>
  <c r="BC345" i="7"/>
  <c r="BB345" i="7"/>
  <c r="BA345" i="7"/>
  <c r="AY345" i="7"/>
  <c r="AX345" i="7"/>
  <c r="AW345" i="7"/>
  <c r="AV345" i="7"/>
  <c r="AT345" i="7"/>
  <c r="AS345" i="7"/>
  <c r="AR345" i="7"/>
  <c r="AQ345" i="7"/>
  <c r="AO345" i="7"/>
  <c r="AN345" i="7"/>
  <c r="AM345" i="7"/>
  <c r="AL345" i="7"/>
  <c r="AJ345" i="7"/>
  <c r="AI345" i="7"/>
  <c r="AH345" i="7"/>
  <c r="AG345" i="7"/>
  <c r="AE345" i="7"/>
  <c r="AD345" i="7"/>
  <c r="AC345" i="7"/>
  <c r="AB345" i="7"/>
  <c r="Z345" i="7"/>
  <c r="Y345" i="7"/>
  <c r="X345" i="7"/>
  <c r="W345" i="7"/>
  <c r="U345" i="7"/>
  <c r="T345" i="7"/>
  <c r="S345" i="7"/>
  <c r="R345" i="7"/>
  <c r="P345" i="7"/>
  <c r="O345" i="7"/>
  <c r="N345" i="7"/>
  <c r="M345" i="7"/>
  <c r="BV344" i="7"/>
  <c r="BU344" i="7"/>
  <c r="BT344" i="7"/>
  <c r="BS344" i="7"/>
  <c r="BR344" i="7"/>
  <c r="BQ344" i="7"/>
  <c r="BP344" i="7"/>
  <c r="BO344" i="7"/>
  <c r="BN344" i="7"/>
  <c r="BM344" i="7"/>
  <c r="BL344" i="7"/>
  <c r="BK344" i="7"/>
  <c r="BJ344" i="7"/>
  <c r="BI344" i="7"/>
  <c r="BH344" i="7"/>
  <c r="BG344" i="7"/>
  <c r="BF344" i="7"/>
  <c r="BE344" i="7"/>
  <c r="BD344" i="7"/>
  <c r="BC344" i="7"/>
  <c r="BB344" i="7"/>
  <c r="BA344" i="7"/>
  <c r="AZ344" i="7"/>
  <c r="AY344" i="7"/>
  <c r="AX344" i="7"/>
  <c r="AW344" i="7"/>
  <c r="AV344" i="7"/>
  <c r="AU344" i="7"/>
  <c r="AT344" i="7"/>
  <c r="AS344" i="7"/>
  <c r="AR344" i="7"/>
  <c r="AQ344" i="7"/>
  <c r="AP344" i="7"/>
  <c r="AO344" i="7"/>
  <c r="AN344" i="7"/>
  <c r="AM344" i="7"/>
  <c r="AL344" i="7"/>
  <c r="AK344" i="7"/>
  <c r="AJ344" i="7"/>
  <c r="AI344" i="7"/>
  <c r="AH344" i="7"/>
  <c r="AG344" i="7"/>
  <c r="AF344" i="7"/>
  <c r="AE344" i="7"/>
  <c r="AD344" i="7"/>
  <c r="AC344" i="7"/>
  <c r="AB344" i="7"/>
  <c r="AA344" i="7"/>
  <c r="Z344" i="7"/>
  <c r="Y344" i="7"/>
  <c r="X344" i="7"/>
  <c r="W344" i="7"/>
  <c r="V344" i="7"/>
  <c r="U344" i="7"/>
  <c r="T344" i="7"/>
  <c r="S344" i="7"/>
  <c r="R344" i="7"/>
  <c r="Q344" i="7"/>
  <c r="P344" i="7"/>
  <c r="O344" i="7"/>
  <c r="N344" i="7"/>
  <c r="M344" i="7"/>
  <c r="L344" i="7"/>
  <c r="BV343" i="7"/>
  <c r="BU343" i="7"/>
  <c r="BS343" i="7"/>
  <c r="BR343" i="7"/>
  <c r="BQ343" i="7"/>
  <c r="BP343" i="7"/>
  <c r="BO343" i="7"/>
  <c r="BN343" i="7"/>
  <c r="BM343" i="7"/>
  <c r="BL343" i="7"/>
  <c r="BK343" i="7"/>
  <c r="BJ343" i="7"/>
  <c r="BI343" i="7"/>
  <c r="BH343" i="7"/>
  <c r="BG343" i="7"/>
  <c r="BF343" i="7"/>
  <c r="BE343" i="7"/>
  <c r="BD343" i="7"/>
  <c r="BC343" i="7"/>
  <c r="BB343" i="7"/>
  <c r="BA343" i="7"/>
  <c r="AZ343" i="7"/>
  <c r="AY343" i="7"/>
  <c r="AX343" i="7"/>
  <c r="AW343" i="7"/>
  <c r="AV343" i="7"/>
  <c r="AU343" i="7"/>
  <c r="AT343" i="7"/>
  <c r="AS343" i="7"/>
  <c r="AR343" i="7"/>
  <c r="AQ343" i="7"/>
  <c r="AP343" i="7"/>
  <c r="AO343" i="7"/>
  <c r="AN343" i="7"/>
  <c r="AM343" i="7"/>
  <c r="AL343" i="7"/>
  <c r="AK343" i="7"/>
  <c r="AJ343" i="7"/>
  <c r="AI343" i="7"/>
  <c r="AH343" i="7"/>
  <c r="AG343" i="7"/>
  <c r="AF343" i="7"/>
  <c r="AE343" i="7"/>
  <c r="AD343" i="7"/>
  <c r="AC343" i="7"/>
  <c r="AB343" i="7"/>
  <c r="AA343" i="7"/>
  <c r="Z343" i="7"/>
  <c r="Y343" i="7"/>
  <c r="X343" i="7"/>
  <c r="W343" i="7"/>
  <c r="V343" i="7"/>
  <c r="U343" i="7"/>
  <c r="T343" i="7"/>
  <c r="S343" i="7"/>
  <c r="R343" i="7"/>
  <c r="Q343" i="7"/>
  <c r="P343" i="7"/>
  <c r="O343" i="7"/>
  <c r="N343" i="7"/>
  <c r="M343" i="7"/>
  <c r="L343" i="7"/>
  <c r="BV342" i="7"/>
  <c r="BU342" i="7"/>
  <c r="BS342" i="7"/>
  <c r="BR342" i="7"/>
  <c r="BQ342" i="7"/>
  <c r="BP342" i="7"/>
  <c r="BO342" i="7"/>
  <c r="BN342" i="7"/>
  <c r="BM342" i="7"/>
  <c r="BL342" i="7"/>
  <c r="BK342" i="7"/>
  <c r="BJ342" i="7"/>
  <c r="BI342" i="7"/>
  <c r="BH342" i="7"/>
  <c r="BG342" i="7"/>
  <c r="BF342" i="7"/>
  <c r="BE342" i="7"/>
  <c r="BD342" i="7"/>
  <c r="BC342" i="7"/>
  <c r="BB342" i="7"/>
  <c r="BA342" i="7"/>
  <c r="AZ342" i="7"/>
  <c r="AY342" i="7"/>
  <c r="AX342" i="7"/>
  <c r="AW342" i="7"/>
  <c r="AV342" i="7"/>
  <c r="AU342" i="7"/>
  <c r="AT342" i="7"/>
  <c r="AS342" i="7"/>
  <c r="AR342" i="7"/>
  <c r="AQ342" i="7"/>
  <c r="AP342" i="7"/>
  <c r="AO342" i="7"/>
  <c r="AN342" i="7"/>
  <c r="AM342" i="7"/>
  <c r="AL342" i="7"/>
  <c r="AK342" i="7"/>
  <c r="AJ342" i="7"/>
  <c r="AI342" i="7"/>
  <c r="AH342" i="7"/>
  <c r="AG342" i="7"/>
  <c r="AF342" i="7"/>
  <c r="AE342" i="7"/>
  <c r="AD342" i="7"/>
  <c r="AC342" i="7"/>
  <c r="AB342" i="7"/>
  <c r="AA342" i="7"/>
  <c r="Z342" i="7"/>
  <c r="Y342" i="7"/>
  <c r="X342" i="7"/>
  <c r="W342" i="7"/>
  <c r="V342" i="7"/>
  <c r="U342" i="7"/>
  <c r="T342" i="7"/>
  <c r="S342" i="7"/>
  <c r="R342" i="7"/>
  <c r="Q342" i="7"/>
  <c r="P342" i="7"/>
  <c r="O342" i="7"/>
  <c r="N342" i="7"/>
  <c r="M342" i="7"/>
  <c r="L342" i="7"/>
  <c r="BV341" i="7"/>
  <c r="BU341" i="7"/>
  <c r="BS341" i="7"/>
  <c r="BR341" i="7"/>
  <c r="BQ341" i="7"/>
  <c r="BP341" i="7"/>
  <c r="BO341" i="7"/>
  <c r="BN341" i="7"/>
  <c r="BM341" i="7"/>
  <c r="BL341" i="7"/>
  <c r="BK341" i="7"/>
  <c r="BJ341" i="7"/>
  <c r="BI341" i="7"/>
  <c r="BH341" i="7"/>
  <c r="BG341" i="7"/>
  <c r="BF341" i="7"/>
  <c r="BE341" i="7"/>
  <c r="BD341" i="7"/>
  <c r="BC341" i="7"/>
  <c r="BB341" i="7"/>
  <c r="BA341" i="7"/>
  <c r="AZ341" i="7"/>
  <c r="AY341" i="7"/>
  <c r="AX341" i="7"/>
  <c r="AW341" i="7"/>
  <c r="AV341" i="7"/>
  <c r="AU341" i="7"/>
  <c r="AT341" i="7"/>
  <c r="AS341" i="7"/>
  <c r="AR341" i="7"/>
  <c r="AQ341" i="7"/>
  <c r="AP341" i="7"/>
  <c r="AO341" i="7"/>
  <c r="AN341" i="7"/>
  <c r="AM341" i="7"/>
  <c r="AL341" i="7"/>
  <c r="AK341" i="7"/>
  <c r="AJ341" i="7"/>
  <c r="AI341" i="7"/>
  <c r="AH341" i="7"/>
  <c r="AG341" i="7"/>
  <c r="AF341" i="7"/>
  <c r="AE341" i="7"/>
  <c r="AD341" i="7"/>
  <c r="AC341" i="7"/>
  <c r="AB341" i="7"/>
  <c r="AA341" i="7"/>
  <c r="Z341" i="7"/>
  <c r="Y341" i="7"/>
  <c r="X341" i="7"/>
  <c r="W341" i="7"/>
  <c r="V341" i="7"/>
  <c r="U341" i="7"/>
  <c r="T341" i="7"/>
  <c r="S341" i="7"/>
  <c r="R341" i="7"/>
  <c r="Q341" i="7"/>
  <c r="P341" i="7"/>
  <c r="O341" i="7"/>
  <c r="N341" i="7"/>
  <c r="M341" i="7"/>
  <c r="L341" i="7"/>
  <c r="BV340" i="7"/>
  <c r="BU340" i="7"/>
  <c r="BS340" i="7"/>
  <c r="BR340" i="7"/>
  <c r="BQ340" i="7"/>
  <c r="BP340" i="7"/>
  <c r="BN340" i="7"/>
  <c r="BM340" i="7"/>
  <c r="BL340" i="7"/>
  <c r="BK340" i="7"/>
  <c r="BI340" i="7"/>
  <c r="BH340" i="7"/>
  <c r="BG340" i="7"/>
  <c r="BF340" i="7"/>
  <c r="BD340" i="7"/>
  <c r="BC340" i="7"/>
  <c r="BB340" i="7"/>
  <c r="BA340" i="7"/>
  <c r="AY340" i="7"/>
  <c r="AX340" i="7"/>
  <c r="AW340" i="7"/>
  <c r="AV340" i="7"/>
  <c r="AT340" i="7"/>
  <c r="AS340" i="7"/>
  <c r="AR340" i="7"/>
  <c r="AQ340" i="7"/>
  <c r="AO340" i="7"/>
  <c r="AN340" i="7"/>
  <c r="AM340" i="7"/>
  <c r="AL340" i="7"/>
  <c r="AJ340" i="7"/>
  <c r="AI340" i="7"/>
  <c r="AH340" i="7"/>
  <c r="AG340" i="7"/>
  <c r="AE340" i="7"/>
  <c r="AD340" i="7"/>
  <c r="AC340" i="7"/>
  <c r="AB340" i="7"/>
  <c r="Z340" i="7"/>
  <c r="Y340" i="7"/>
  <c r="X340" i="7"/>
  <c r="W340" i="7"/>
  <c r="U340" i="7"/>
  <c r="T340" i="7"/>
  <c r="S340" i="7"/>
  <c r="R340" i="7"/>
  <c r="P340" i="7"/>
  <c r="O340" i="7"/>
  <c r="N340" i="7"/>
  <c r="M340" i="7"/>
  <c r="BV339" i="7"/>
  <c r="BU339" i="7"/>
  <c r="BT339" i="7"/>
  <c r="BS339" i="7"/>
  <c r="BR339" i="7"/>
  <c r="BQ339" i="7"/>
  <c r="BP339" i="7"/>
  <c r="BO339" i="7"/>
  <c r="BN339" i="7"/>
  <c r="BM339" i="7"/>
  <c r="BL339" i="7"/>
  <c r="BK339" i="7"/>
  <c r="BJ339" i="7"/>
  <c r="BI339" i="7"/>
  <c r="BH339" i="7"/>
  <c r="BG339" i="7"/>
  <c r="BF339" i="7"/>
  <c r="BE339" i="7"/>
  <c r="BD339" i="7"/>
  <c r="BC339" i="7"/>
  <c r="BB339" i="7"/>
  <c r="BA339" i="7"/>
  <c r="AZ339" i="7"/>
  <c r="AY339" i="7"/>
  <c r="AX339" i="7"/>
  <c r="AW339" i="7"/>
  <c r="AV339" i="7"/>
  <c r="AU339" i="7"/>
  <c r="AT339" i="7"/>
  <c r="AS339" i="7"/>
  <c r="AR339" i="7"/>
  <c r="AQ339" i="7"/>
  <c r="AP339" i="7"/>
  <c r="AO339" i="7"/>
  <c r="AN339" i="7"/>
  <c r="AM339" i="7"/>
  <c r="AL339" i="7"/>
  <c r="AK339" i="7"/>
  <c r="AJ339" i="7"/>
  <c r="AI339" i="7"/>
  <c r="AH339" i="7"/>
  <c r="AG339" i="7"/>
  <c r="AF339" i="7"/>
  <c r="AE339" i="7"/>
  <c r="AD339" i="7"/>
  <c r="AC339" i="7"/>
  <c r="AB339" i="7"/>
  <c r="AA339" i="7"/>
  <c r="Z339" i="7"/>
  <c r="Y339" i="7"/>
  <c r="X339" i="7"/>
  <c r="W339" i="7"/>
  <c r="V339" i="7"/>
  <c r="U339" i="7"/>
  <c r="T339" i="7"/>
  <c r="S339" i="7"/>
  <c r="R339" i="7"/>
  <c r="Q339" i="7"/>
  <c r="P339" i="7"/>
  <c r="O339" i="7"/>
  <c r="N339" i="7"/>
  <c r="M339" i="7"/>
  <c r="L339" i="7"/>
  <c r="BV338" i="7"/>
  <c r="BU338" i="7"/>
  <c r="BS338" i="7"/>
  <c r="BR338" i="7"/>
  <c r="BQ338" i="7"/>
  <c r="BP338" i="7"/>
  <c r="BN338" i="7"/>
  <c r="BM338" i="7"/>
  <c r="BL338" i="7"/>
  <c r="BK338" i="7"/>
  <c r="BI338" i="7"/>
  <c r="BH338" i="7"/>
  <c r="BG338" i="7"/>
  <c r="BF338" i="7"/>
  <c r="BD338" i="7"/>
  <c r="BC338" i="7"/>
  <c r="BB338" i="7"/>
  <c r="BA338" i="7"/>
  <c r="AY338" i="7"/>
  <c r="AX338" i="7"/>
  <c r="AW338" i="7"/>
  <c r="AV338" i="7"/>
  <c r="AT338" i="7"/>
  <c r="AS338" i="7"/>
  <c r="AR338" i="7"/>
  <c r="AQ338" i="7"/>
  <c r="AO338" i="7"/>
  <c r="AN338" i="7"/>
  <c r="AM338" i="7"/>
  <c r="AL338" i="7"/>
  <c r="AJ338" i="7"/>
  <c r="AI338" i="7"/>
  <c r="AH338" i="7"/>
  <c r="AG338" i="7"/>
  <c r="AE338" i="7"/>
  <c r="AD338" i="7"/>
  <c r="AC338" i="7"/>
  <c r="AB338" i="7"/>
  <c r="Z338" i="7"/>
  <c r="Y338" i="7"/>
  <c r="X338" i="7"/>
  <c r="W338" i="7"/>
  <c r="U338" i="7"/>
  <c r="T338" i="7"/>
  <c r="S338" i="7"/>
  <c r="R338" i="7"/>
  <c r="P338" i="7"/>
  <c r="O338" i="7"/>
  <c r="N338" i="7"/>
  <c r="M338" i="7"/>
  <c r="BV337" i="7"/>
  <c r="BU337" i="7"/>
  <c r="BS337" i="7"/>
  <c r="BR337" i="7"/>
  <c r="BQ337" i="7"/>
  <c r="BP337" i="7"/>
  <c r="BN337" i="7"/>
  <c r="BM337" i="7"/>
  <c r="BL337" i="7"/>
  <c r="BK337" i="7"/>
  <c r="BI337" i="7"/>
  <c r="BH337" i="7"/>
  <c r="BG337" i="7"/>
  <c r="BF337" i="7"/>
  <c r="BD337" i="7"/>
  <c r="BC337" i="7"/>
  <c r="BB337" i="7"/>
  <c r="BA337" i="7"/>
  <c r="AY337" i="7"/>
  <c r="AX337" i="7"/>
  <c r="AW337" i="7"/>
  <c r="AV337" i="7"/>
  <c r="AT337" i="7"/>
  <c r="AS337" i="7"/>
  <c r="AR337" i="7"/>
  <c r="AQ337" i="7"/>
  <c r="AO337" i="7"/>
  <c r="AN337" i="7"/>
  <c r="AM337" i="7"/>
  <c r="AL337" i="7"/>
  <c r="AJ337" i="7"/>
  <c r="AI337" i="7"/>
  <c r="AH337" i="7"/>
  <c r="AG337" i="7"/>
  <c r="AE337" i="7"/>
  <c r="AD337" i="7"/>
  <c r="AC337" i="7"/>
  <c r="AB337" i="7"/>
  <c r="Z337" i="7"/>
  <c r="Y337" i="7"/>
  <c r="X337" i="7"/>
  <c r="W337" i="7"/>
  <c r="U337" i="7"/>
  <c r="T337" i="7"/>
  <c r="S337" i="7"/>
  <c r="R337" i="7"/>
  <c r="P337" i="7"/>
  <c r="O337" i="7"/>
  <c r="N337" i="7"/>
  <c r="M337" i="7"/>
  <c r="BV336" i="7"/>
  <c r="BU336" i="7"/>
  <c r="BS336" i="7"/>
  <c r="BR336" i="7"/>
  <c r="BQ336" i="7"/>
  <c r="BP336" i="7"/>
  <c r="BN336" i="7"/>
  <c r="BM336" i="7"/>
  <c r="BL336" i="7"/>
  <c r="BK336" i="7"/>
  <c r="BI336" i="7"/>
  <c r="BH336" i="7"/>
  <c r="BG336" i="7"/>
  <c r="BF336" i="7"/>
  <c r="BD336" i="7"/>
  <c r="BC336" i="7"/>
  <c r="BB336" i="7"/>
  <c r="BA336" i="7"/>
  <c r="AY336" i="7"/>
  <c r="AX336" i="7"/>
  <c r="AW336" i="7"/>
  <c r="AV336" i="7"/>
  <c r="AT336" i="7"/>
  <c r="AS336" i="7"/>
  <c r="AR336" i="7"/>
  <c r="AQ336" i="7"/>
  <c r="AO336" i="7"/>
  <c r="AN336" i="7"/>
  <c r="AM336" i="7"/>
  <c r="AL336" i="7"/>
  <c r="AJ336" i="7"/>
  <c r="AI336" i="7"/>
  <c r="AH336" i="7"/>
  <c r="AG336" i="7"/>
  <c r="AE336" i="7"/>
  <c r="AD336" i="7"/>
  <c r="AC336" i="7"/>
  <c r="AB336" i="7"/>
  <c r="Z336" i="7"/>
  <c r="Y336" i="7"/>
  <c r="X336" i="7"/>
  <c r="W336" i="7"/>
  <c r="U336" i="7"/>
  <c r="T336" i="7"/>
  <c r="S336" i="7"/>
  <c r="R336" i="7"/>
  <c r="P336" i="7"/>
  <c r="O336" i="7"/>
  <c r="N336" i="7"/>
  <c r="M336" i="7"/>
  <c r="BV335" i="7"/>
  <c r="BU335" i="7"/>
  <c r="BS335" i="7"/>
  <c r="BR335" i="7"/>
  <c r="BQ335" i="7"/>
  <c r="BP335" i="7"/>
  <c r="BN335" i="7"/>
  <c r="BM335" i="7"/>
  <c r="BL335" i="7"/>
  <c r="BK335" i="7"/>
  <c r="BI335" i="7"/>
  <c r="BH335" i="7"/>
  <c r="BG335" i="7"/>
  <c r="BF335" i="7"/>
  <c r="BD335" i="7"/>
  <c r="BC335" i="7"/>
  <c r="BB335" i="7"/>
  <c r="BA335" i="7"/>
  <c r="AY335" i="7"/>
  <c r="AX335" i="7"/>
  <c r="AW335" i="7"/>
  <c r="AV335" i="7"/>
  <c r="AT335" i="7"/>
  <c r="AS335" i="7"/>
  <c r="AR335" i="7"/>
  <c r="AQ335" i="7"/>
  <c r="AO335" i="7"/>
  <c r="AN335" i="7"/>
  <c r="AM335" i="7"/>
  <c r="AL335" i="7"/>
  <c r="AJ335" i="7"/>
  <c r="AI335" i="7"/>
  <c r="AH335" i="7"/>
  <c r="AG335" i="7"/>
  <c r="AE335" i="7"/>
  <c r="AD335" i="7"/>
  <c r="AC335" i="7"/>
  <c r="AB335" i="7"/>
  <c r="Z335" i="7"/>
  <c r="Y335" i="7"/>
  <c r="X335" i="7"/>
  <c r="W335" i="7"/>
  <c r="U335" i="7"/>
  <c r="T335" i="7"/>
  <c r="S335" i="7"/>
  <c r="R335" i="7"/>
  <c r="P335" i="7"/>
  <c r="O335" i="7"/>
  <c r="N335" i="7"/>
  <c r="M335" i="7"/>
  <c r="BV334" i="7"/>
  <c r="BU334" i="7"/>
  <c r="BT334" i="7"/>
  <c r="BS334" i="7"/>
  <c r="BR334" i="7"/>
  <c r="BQ334" i="7"/>
  <c r="BP334" i="7"/>
  <c r="BO334" i="7"/>
  <c r="BN334" i="7"/>
  <c r="BM334" i="7"/>
  <c r="BL334" i="7"/>
  <c r="BK334" i="7"/>
  <c r="BJ334" i="7"/>
  <c r="BI334" i="7"/>
  <c r="BH334" i="7"/>
  <c r="BG334" i="7"/>
  <c r="BF334" i="7"/>
  <c r="BE334" i="7"/>
  <c r="BD334" i="7"/>
  <c r="BC334" i="7"/>
  <c r="BB334" i="7"/>
  <c r="BA334" i="7"/>
  <c r="AZ334" i="7"/>
  <c r="AY334" i="7"/>
  <c r="AX334" i="7"/>
  <c r="AW334" i="7"/>
  <c r="AV334" i="7"/>
  <c r="AU334" i="7"/>
  <c r="AT334" i="7"/>
  <c r="AS334" i="7"/>
  <c r="AR334" i="7"/>
  <c r="AQ334" i="7"/>
  <c r="AP334" i="7"/>
  <c r="AO334" i="7"/>
  <c r="AN334" i="7"/>
  <c r="AM334" i="7"/>
  <c r="AL334" i="7"/>
  <c r="AK334" i="7"/>
  <c r="AJ334" i="7"/>
  <c r="AI334" i="7"/>
  <c r="AH334" i="7"/>
  <c r="AG334" i="7"/>
  <c r="AF334" i="7"/>
  <c r="AE334" i="7"/>
  <c r="AD334" i="7"/>
  <c r="AC334" i="7"/>
  <c r="AB334" i="7"/>
  <c r="AA334" i="7"/>
  <c r="Z334" i="7"/>
  <c r="Y334" i="7"/>
  <c r="X334" i="7"/>
  <c r="W334" i="7"/>
  <c r="V334" i="7"/>
  <c r="U334" i="7"/>
  <c r="T334" i="7"/>
  <c r="S334" i="7"/>
  <c r="R334" i="7"/>
  <c r="Q334" i="7"/>
  <c r="P334" i="7"/>
  <c r="O334" i="7"/>
  <c r="N334" i="7"/>
  <c r="M334" i="7"/>
  <c r="L334" i="7"/>
  <c r="BV333" i="7"/>
  <c r="BU333" i="7"/>
  <c r="BS333" i="7"/>
  <c r="BR333" i="7"/>
  <c r="BQ333" i="7"/>
  <c r="BP333" i="7"/>
  <c r="BO333" i="7"/>
  <c r="BN333" i="7"/>
  <c r="BM333" i="7"/>
  <c r="BL333" i="7"/>
  <c r="BK333" i="7"/>
  <c r="BJ333" i="7"/>
  <c r="BI333" i="7"/>
  <c r="BH333" i="7"/>
  <c r="BG333" i="7"/>
  <c r="BF333" i="7"/>
  <c r="BE333" i="7"/>
  <c r="BD333" i="7"/>
  <c r="BC333" i="7"/>
  <c r="BB333" i="7"/>
  <c r="BA333" i="7"/>
  <c r="AZ333" i="7"/>
  <c r="AY333" i="7"/>
  <c r="AX333" i="7"/>
  <c r="AW333" i="7"/>
  <c r="AV333" i="7"/>
  <c r="AU333" i="7"/>
  <c r="AT333" i="7"/>
  <c r="AS333" i="7"/>
  <c r="AR333" i="7"/>
  <c r="AQ333" i="7"/>
  <c r="AP333" i="7"/>
  <c r="AO333" i="7"/>
  <c r="AN333" i="7"/>
  <c r="AM333" i="7"/>
  <c r="AL333" i="7"/>
  <c r="AK333" i="7"/>
  <c r="AJ333" i="7"/>
  <c r="AI333" i="7"/>
  <c r="AH333" i="7"/>
  <c r="AG333" i="7"/>
  <c r="AF333" i="7"/>
  <c r="AE333" i="7"/>
  <c r="AD333" i="7"/>
  <c r="AC333" i="7"/>
  <c r="AB333" i="7"/>
  <c r="AA333" i="7"/>
  <c r="Z333" i="7"/>
  <c r="Y333" i="7"/>
  <c r="X333" i="7"/>
  <c r="W333" i="7"/>
  <c r="V333" i="7"/>
  <c r="U333" i="7"/>
  <c r="T333" i="7"/>
  <c r="S333" i="7"/>
  <c r="R333" i="7"/>
  <c r="Q333" i="7"/>
  <c r="P333" i="7"/>
  <c r="O333" i="7"/>
  <c r="N333" i="7"/>
  <c r="M333" i="7"/>
  <c r="L333" i="7"/>
  <c r="BV332" i="7"/>
  <c r="BU332" i="7"/>
  <c r="BS332" i="7"/>
  <c r="BR332" i="7"/>
  <c r="BQ332" i="7"/>
  <c r="BP332" i="7"/>
  <c r="BN332" i="7"/>
  <c r="BM332" i="7"/>
  <c r="BL332" i="7"/>
  <c r="BK332" i="7"/>
  <c r="BI332" i="7"/>
  <c r="BH332" i="7"/>
  <c r="BG332" i="7"/>
  <c r="BF332" i="7"/>
  <c r="BD332" i="7"/>
  <c r="BC332" i="7"/>
  <c r="BB332" i="7"/>
  <c r="BA332" i="7"/>
  <c r="AY332" i="7"/>
  <c r="AX332" i="7"/>
  <c r="AW332" i="7"/>
  <c r="AV332" i="7"/>
  <c r="AT332" i="7"/>
  <c r="AS332" i="7"/>
  <c r="AR332" i="7"/>
  <c r="AQ332" i="7"/>
  <c r="AO332" i="7"/>
  <c r="AN332" i="7"/>
  <c r="AM332" i="7"/>
  <c r="AL332" i="7"/>
  <c r="AJ332" i="7"/>
  <c r="AI332" i="7"/>
  <c r="AH332" i="7"/>
  <c r="AG332" i="7"/>
  <c r="AE332" i="7"/>
  <c r="AD332" i="7"/>
  <c r="AC332" i="7"/>
  <c r="AB332" i="7"/>
  <c r="Z332" i="7"/>
  <c r="Y332" i="7"/>
  <c r="X332" i="7"/>
  <c r="W332" i="7"/>
  <c r="U332" i="7"/>
  <c r="T332" i="7"/>
  <c r="S332" i="7"/>
  <c r="R332" i="7"/>
  <c r="P332" i="7"/>
  <c r="O332" i="7"/>
  <c r="N332" i="7"/>
  <c r="M332" i="7"/>
  <c r="BV331" i="7"/>
  <c r="BU331" i="7"/>
  <c r="BT331" i="7"/>
  <c r="BS331" i="7"/>
  <c r="BR331" i="7"/>
  <c r="BQ331" i="7"/>
  <c r="BP331" i="7"/>
  <c r="BO331" i="7"/>
  <c r="BN331" i="7"/>
  <c r="BM331" i="7"/>
  <c r="BL331" i="7"/>
  <c r="BK331" i="7"/>
  <c r="BJ331" i="7"/>
  <c r="BI331" i="7"/>
  <c r="BH331" i="7"/>
  <c r="BG331" i="7"/>
  <c r="BF331" i="7"/>
  <c r="BE331" i="7"/>
  <c r="BD331" i="7"/>
  <c r="BC331" i="7"/>
  <c r="BB331" i="7"/>
  <c r="BA331" i="7"/>
  <c r="AZ331" i="7"/>
  <c r="AY331" i="7"/>
  <c r="AX331" i="7"/>
  <c r="AW331" i="7"/>
  <c r="AV331" i="7"/>
  <c r="AU331" i="7"/>
  <c r="AT331" i="7"/>
  <c r="AS331" i="7"/>
  <c r="AR331" i="7"/>
  <c r="AQ331" i="7"/>
  <c r="AP331" i="7"/>
  <c r="AO331" i="7"/>
  <c r="AN331" i="7"/>
  <c r="AM331" i="7"/>
  <c r="AL331" i="7"/>
  <c r="AK331" i="7"/>
  <c r="AJ331" i="7"/>
  <c r="AI331" i="7"/>
  <c r="AH331" i="7"/>
  <c r="AG331" i="7"/>
  <c r="AF331" i="7"/>
  <c r="AE331" i="7"/>
  <c r="AD331" i="7"/>
  <c r="AC331" i="7"/>
  <c r="AB331" i="7"/>
  <c r="AA331" i="7"/>
  <c r="Z331" i="7"/>
  <c r="Y331" i="7"/>
  <c r="X331" i="7"/>
  <c r="W331" i="7"/>
  <c r="V331" i="7"/>
  <c r="U331" i="7"/>
  <c r="T331" i="7"/>
  <c r="S331" i="7"/>
  <c r="R331" i="7"/>
  <c r="Q331" i="7"/>
  <c r="P331" i="7"/>
  <c r="O331" i="7"/>
  <c r="N331" i="7"/>
  <c r="M331" i="7"/>
  <c r="L331" i="7"/>
  <c r="BV330" i="7"/>
  <c r="BU330" i="7"/>
  <c r="BS330" i="7"/>
  <c r="BR330" i="7"/>
  <c r="BQ330" i="7"/>
  <c r="BP330" i="7"/>
  <c r="BO330" i="7"/>
  <c r="BN330" i="7"/>
  <c r="BM330" i="7"/>
  <c r="BL330" i="7"/>
  <c r="BK330" i="7"/>
  <c r="BJ330" i="7"/>
  <c r="BI330" i="7"/>
  <c r="BH330" i="7"/>
  <c r="BG330" i="7"/>
  <c r="BF330" i="7"/>
  <c r="BE330" i="7"/>
  <c r="BD330" i="7"/>
  <c r="BC330" i="7"/>
  <c r="BB330" i="7"/>
  <c r="BA330" i="7"/>
  <c r="AZ330" i="7"/>
  <c r="AY330" i="7"/>
  <c r="AX330" i="7"/>
  <c r="AW330" i="7"/>
  <c r="AV330" i="7"/>
  <c r="AU330" i="7"/>
  <c r="AT330" i="7"/>
  <c r="AS330" i="7"/>
  <c r="AR330" i="7"/>
  <c r="AQ330" i="7"/>
  <c r="AP330" i="7"/>
  <c r="AO330" i="7"/>
  <c r="AN330" i="7"/>
  <c r="AM330" i="7"/>
  <c r="AL330" i="7"/>
  <c r="AK330" i="7"/>
  <c r="AJ330" i="7"/>
  <c r="AI330" i="7"/>
  <c r="AH330" i="7"/>
  <c r="AG330" i="7"/>
  <c r="AF330" i="7"/>
  <c r="AE330" i="7"/>
  <c r="AD330" i="7"/>
  <c r="AC330" i="7"/>
  <c r="AB330" i="7"/>
  <c r="AA330" i="7"/>
  <c r="Z330" i="7"/>
  <c r="Y330" i="7"/>
  <c r="X330" i="7"/>
  <c r="W330" i="7"/>
  <c r="V330" i="7"/>
  <c r="U330" i="7"/>
  <c r="T330" i="7"/>
  <c r="S330" i="7"/>
  <c r="R330" i="7"/>
  <c r="Q330" i="7"/>
  <c r="P330" i="7"/>
  <c r="O330" i="7"/>
  <c r="N330" i="7"/>
  <c r="M330" i="7"/>
  <c r="L330" i="7"/>
  <c r="BV329" i="7"/>
  <c r="BU329" i="7"/>
  <c r="BS329" i="7"/>
  <c r="BR329" i="7"/>
  <c r="BQ329" i="7"/>
  <c r="BP329" i="7"/>
  <c r="BN329" i="7"/>
  <c r="BM329" i="7"/>
  <c r="BL329" i="7"/>
  <c r="BK329" i="7"/>
  <c r="BI329" i="7"/>
  <c r="BH329" i="7"/>
  <c r="BG329" i="7"/>
  <c r="BF329" i="7"/>
  <c r="BD329" i="7"/>
  <c r="BC329" i="7"/>
  <c r="BB329" i="7"/>
  <c r="BA329" i="7"/>
  <c r="AY329" i="7"/>
  <c r="AX329" i="7"/>
  <c r="AW329" i="7"/>
  <c r="AV329" i="7"/>
  <c r="AT329" i="7"/>
  <c r="AS329" i="7"/>
  <c r="AR329" i="7"/>
  <c r="AQ329" i="7"/>
  <c r="AO329" i="7"/>
  <c r="AN329" i="7"/>
  <c r="AM329" i="7"/>
  <c r="AL329" i="7"/>
  <c r="AJ329" i="7"/>
  <c r="AI329" i="7"/>
  <c r="AH329" i="7"/>
  <c r="AG329" i="7"/>
  <c r="AE329" i="7"/>
  <c r="AD329" i="7"/>
  <c r="AC329" i="7"/>
  <c r="AB329" i="7"/>
  <c r="Z329" i="7"/>
  <c r="Y329" i="7"/>
  <c r="X329" i="7"/>
  <c r="W329" i="7"/>
  <c r="U329" i="7"/>
  <c r="T329" i="7"/>
  <c r="S329" i="7"/>
  <c r="R329" i="7"/>
  <c r="P329" i="7"/>
  <c r="O329" i="7"/>
  <c r="N329" i="7"/>
  <c r="M329" i="7"/>
  <c r="BV328" i="7"/>
  <c r="BU328" i="7"/>
  <c r="BT328" i="7"/>
  <c r="BS328" i="7"/>
  <c r="BR328" i="7"/>
  <c r="BQ328" i="7"/>
  <c r="BP328" i="7"/>
  <c r="BO328" i="7"/>
  <c r="BN328" i="7"/>
  <c r="BM328" i="7"/>
  <c r="BL328" i="7"/>
  <c r="BK328" i="7"/>
  <c r="BJ328" i="7"/>
  <c r="BI328" i="7"/>
  <c r="BH328" i="7"/>
  <c r="BG328" i="7"/>
  <c r="BF328" i="7"/>
  <c r="BE328" i="7"/>
  <c r="BD328" i="7"/>
  <c r="BC328" i="7"/>
  <c r="BB328" i="7"/>
  <c r="BA328" i="7"/>
  <c r="AZ328" i="7"/>
  <c r="AY328" i="7"/>
  <c r="AX328" i="7"/>
  <c r="AW328" i="7"/>
  <c r="AV328" i="7"/>
  <c r="AU328" i="7"/>
  <c r="AT328" i="7"/>
  <c r="AS328" i="7"/>
  <c r="AR328" i="7"/>
  <c r="AQ328" i="7"/>
  <c r="AP328" i="7"/>
  <c r="AO328" i="7"/>
  <c r="AN328" i="7"/>
  <c r="AM328" i="7"/>
  <c r="AL328" i="7"/>
  <c r="AK328" i="7"/>
  <c r="AJ328" i="7"/>
  <c r="AI328" i="7"/>
  <c r="AH328" i="7"/>
  <c r="AG328" i="7"/>
  <c r="AF328" i="7"/>
  <c r="AE328" i="7"/>
  <c r="AD328" i="7"/>
  <c r="AC328" i="7"/>
  <c r="AB328" i="7"/>
  <c r="AA328" i="7"/>
  <c r="Z328" i="7"/>
  <c r="Y328" i="7"/>
  <c r="X328" i="7"/>
  <c r="W328" i="7"/>
  <c r="V328" i="7"/>
  <c r="U328" i="7"/>
  <c r="T328" i="7"/>
  <c r="S328" i="7"/>
  <c r="R328" i="7"/>
  <c r="Q328" i="7"/>
  <c r="P328" i="7"/>
  <c r="O328" i="7"/>
  <c r="N328" i="7"/>
  <c r="M328" i="7"/>
  <c r="L328" i="7"/>
  <c r="BV327" i="7"/>
  <c r="BU327" i="7"/>
  <c r="BS327" i="7"/>
  <c r="BR327" i="7"/>
  <c r="BQ327" i="7"/>
  <c r="BP327" i="7"/>
  <c r="BO327" i="7"/>
  <c r="BN327" i="7"/>
  <c r="BM327" i="7"/>
  <c r="BL327" i="7"/>
  <c r="BK327" i="7"/>
  <c r="BJ327" i="7"/>
  <c r="BI327" i="7"/>
  <c r="BH327" i="7"/>
  <c r="BG327" i="7"/>
  <c r="BF327" i="7"/>
  <c r="BE327" i="7"/>
  <c r="BD327" i="7"/>
  <c r="BC327" i="7"/>
  <c r="BB327" i="7"/>
  <c r="BA327" i="7"/>
  <c r="AZ327" i="7"/>
  <c r="AY327" i="7"/>
  <c r="AX327" i="7"/>
  <c r="AW327" i="7"/>
  <c r="AV327" i="7"/>
  <c r="AU327" i="7"/>
  <c r="AT327" i="7"/>
  <c r="AS327" i="7"/>
  <c r="AR327" i="7"/>
  <c r="AQ327" i="7"/>
  <c r="AP327" i="7"/>
  <c r="AO327" i="7"/>
  <c r="AN327" i="7"/>
  <c r="AM327" i="7"/>
  <c r="AL327" i="7"/>
  <c r="AK327" i="7"/>
  <c r="AJ327" i="7"/>
  <c r="AI327" i="7"/>
  <c r="AH327" i="7"/>
  <c r="AG327" i="7"/>
  <c r="AF327" i="7"/>
  <c r="AE327" i="7"/>
  <c r="AD327" i="7"/>
  <c r="AC327" i="7"/>
  <c r="AB327" i="7"/>
  <c r="AA327" i="7"/>
  <c r="Z327" i="7"/>
  <c r="Y327" i="7"/>
  <c r="X327" i="7"/>
  <c r="W327" i="7"/>
  <c r="V327" i="7"/>
  <c r="U327" i="7"/>
  <c r="T327" i="7"/>
  <c r="S327" i="7"/>
  <c r="R327" i="7"/>
  <c r="Q327" i="7"/>
  <c r="P327" i="7"/>
  <c r="O327" i="7"/>
  <c r="N327" i="7"/>
  <c r="M327" i="7"/>
  <c r="L327" i="7"/>
  <c r="BV326" i="7"/>
  <c r="BU326" i="7"/>
  <c r="BS326" i="7"/>
  <c r="BR326" i="7"/>
  <c r="BQ326" i="7"/>
  <c r="BP326" i="7"/>
  <c r="BN326" i="7"/>
  <c r="BM326" i="7"/>
  <c r="BL326" i="7"/>
  <c r="BK326" i="7"/>
  <c r="BI326" i="7"/>
  <c r="BH326" i="7"/>
  <c r="BG326" i="7"/>
  <c r="BF326" i="7"/>
  <c r="BD326" i="7"/>
  <c r="BC326" i="7"/>
  <c r="BB326" i="7"/>
  <c r="BA326" i="7"/>
  <c r="AY326" i="7"/>
  <c r="AX326" i="7"/>
  <c r="AW326" i="7"/>
  <c r="AV326" i="7"/>
  <c r="AT326" i="7"/>
  <c r="AS326" i="7"/>
  <c r="AR326" i="7"/>
  <c r="AQ326" i="7"/>
  <c r="AO326" i="7"/>
  <c r="AN326" i="7"/>
  <c r="AM326" i="7"/>
  <c r="AL326" i="7"/>
  <c r="AJ326" i="7"/>
  <c r="AI326" i="7"/>
  <c r="AH326" i="7"/>
  <c r="AG326" i="7"/>
  <c r="AE326" i="7"/>
  <c r="AD326" i="7"/>
  <c r="AC326" i="7"/>
  <c r="AB326" i="7"/>
  <c r="Z326" i="7"/>
  <c r="Y326" i="7"/>
  <c r="X326" i="7"/>
  <c r="W326" i="7"/>
  <c r="U326" i="7"/>
  <c r="T326" i="7"/>
  <c r="S326" i="7"/>
  <c r="R326" i="7"/>
  <c r="P326" i="7"/>
  <c r="O326" i="7"/>
  <c r="N326" i="7"/>
  <c r="M326" i="7"/>
  <c r="BV325" i="7"/>
  <c r="BU325" i="7"/>
  <c r="BT325" i="7"/>
  <c r="BS325" i="7"/>
  <c r="BR325" i="7"/>
  <c r="BQ325" i="7"/>
  <c r="BP325" i="7"/>
  <c r="BO325" i="7"/>
  <c r="BN325" i="7"/>
  <c r="BM325" i="7"/>
  <c r="BL325" i="7"/>
  <c r="BK325" i="7"/>
  <c r="BJ325" i="7"/>
  <c r="BI325" i="7"/>
  <c r="BH325" i="7"/>
  <c r="BG325" i="7"/>
  <c r="BF325" i="7"/>
  <c r="BE325" i="7"/>
  <c r="BD325" i="7"/>
  <c r="BC325" i="7"/>
  <c r="BB325" i="7"/>
  <c r="BA325" i="7"/>
  <c r="AZ325" i="7"/>
  <c r="AY325" i="7"/>
  <c r="AX325" i="7"/>
  <c r="AW325" i="7"/>
  <c r="AV325" i="7"/>
  <c r="AU325" i="7"/>
  <c r="AT325" i="7"/>
  <c r="AS325" i="7"/>
  <c r="AR325" i="7"/>
  <c r="AQ325" i="7"/>
  <c r="AP325" i="7"/>
  <c r="AO325" i="7"/>
  <c r="AN325" i="7"/>
  <c r="AM325" i="7"/>
  <c r="AL325" i="7"/>
  <c r="AK325" i="7"/>
  <c r="AJ325" i="7"/>
  <c r="AI325" i="7"/>
  <c r="AH325" i="7"/>
  <c r="AG325" i="7"/>
  <c r="AF325" i="7"/>
  <c r="AE325" i="7"/>
  <c r="AD325" i="7"/>
  <c r="AC325" i="7"/>
  <c r="AB325" i="7"/>
  <c r="AA325" i="7"/>
  <c r="Z325" i="7"/>
  <c r="Y325" i="7"/>
  <c r="X325" i="7"/>
  <c r="W325" i="7"/>
  <c r="V325" i="7"/>
  <c r="U325" i="7"/>
  <c r="T325" i="7"/>
  <c r="S325" i="7"/>
  <c r="R325" i="7"/>
  <c r="Q325" i="7"/>
  <c r="P325" i="7"/>
  <c r="O325" i="7"/>
  <c r="N325" i="7"/>
  <c r="M325" i="7"/>
  <c r="L325" i="7"/>
  <c r="BV324" i="7"/>
  <c r="BU324" i="7"/>
  <c r="BS324" i="7"/>
  <c r="BR324" i="7"/>
  <c r="BQ324" i="7"/>
  <c r="BP324" i="7"/>
  <c r="BO324" i="7"/>
  <c r="BN324" i="7"/>
  <c r="BM324" i="7"/>
  <c r="BL324" i="7"/>
  <c r="BK324" i="7"/>
  <c r="BJ324" i="7"/>
  <c r="BI324" i="7"/>
  <c r="BH324" i="7"/>
  <c r="BG324" i="7"/>
  <c r="BF324" i="7"/>
  <c r="BE324" i="7"/>
  <c r="BD324" i="7"/>
  <c r="BC324" i="7"/>
  <c r="BB324" i="7"/>
  <c r="BA324" i="7"/>
  <c r="AZ324" i="7"/>
  <c r="AY324" i="7"/>
  <c r="AX324" i="7"/>
  <c r="AW324" i="7"/>
  <c r="AV324" i="7"/>
  <c r="AU324" i="7"/>
  <c r="AT324" i="7"/>
  <c r="AS324" i="7"/>
  <c r="AR324" i="7"/>
  <c r="AQ324" i="7"/>
  <c r="AP324" i="7"/>
  <c r="AO324" i="7"/>
  <c r="AN324" i="7"/>
  <c r="AM324" i="7"/>
  <c r="AL324" i="7"/>
  <c r="AK324" i="7"/>
  <c r="AJ324" i="7"/>
  <c r="AI324" i="7"/>
  <c r="AH324" i="7"/>
  <c r="AG324" i="7"/>
  <c r="AF324" i="7"/>
  <c r="AE324" i="7"/>
  <c r="AD324" i="7"/>
  <c r="AC324" i="7"/>
  <c r="AB324" i="7"/>
  <c r="AA324" i="7"/>
  <c r="Z324" i="7"/>
  <c r="Y324" i="7"/>
  <c r="X324" i="7"/>
  <c r="W324" i="7"/>
  <c r="V324" i="7"/>
  <c r="U324" i="7"/>
  <c r="T324" i="7"/>
  <c r="S324" i="7"/>
  <c r="R324" i="7"/>
  <c r="Q324" i="7"/>
  <c r="P324" i="7"/>
  <c r="O324" i="7"/>
  <c r="N324" i="7"/>
  <c r="M324" i="7"/>
  <c r="L324" i="7"/>
  <c r="BV323" i="7"/>
  <c r="BU323" i="7"/>
  <c r="BS323" i="7"/>
  <c r="BR323" i="7"/>
  <c r="BQ323" i="7"/>
  <c r="BP323" i="7"/>
  <c r="BN323" i="7"/>
  <c r="BM323" i="7"/>
  <c r="BL323" i="7"/>
  <c r="BK323" i="7"/>
  <c r="BI323" i="7"/>
  <c r="BH323" i="7"/>
  <c r="BG323" i="7"/>
  <c r="BF323" i="7"/>
  <c r="BD323" i="7"/>
  <c r="BC323" i="7"/>
  <c r="BB323" i="7"/>
  <c r="BA323" i="7"/>
  <c r="AY323" i="7"/>
  <c r="AX323" i="7"/>
  <c r="AW323" i="7"/>
  <c r="AV323" i="7"/>
  <c r="AT323" i="7"/>
  <c r="AS323" i="7"/>
  <c r="AR323" i="7"/>
  <c r="AQ323" i="7"/>
  <c r="AO323" i="7"/>
  <c r="AN323" i="7"/>
  <c r="AM323" i="7"/>
  <c r="AL323" i="7"/>
  <c r="AJ323" i="7"/>
  <c r="AI323" i="7"/>
  <c r="AH323" i="7"/>
  <c r="AG323" i="7"/>
  <c r="AE323" i="7"/>
  <c r="AD323" i="7"/>
  <c r="AC323" i="7"/>
  <c r="AB323" i="7"/>
  <c r="Z323" i="7"/>
  <c r="Y323" i="7"/>
  <c r="X323" i="7"/>
  <c r="W323" i="7"/>
  <c r="U323" i="7"/>
  <c r="T323" i="7"/>
  <c r="S323" i="7"/>
  <c r="R323" i="7"/>
  <c r="P323" i="7"/>
  <c r="O323" i="7"/>
  <c r="N323" i="7"/>
  <c r="M323" i="7"/>
  <c r="BV322" i="7"/>
  <c r="BU322" i="7"/>
  <c r="BT322" i="7"/>
  <c r="BS322" i="7"/>
  <c r="BR322" i="7"/>
  <c r="BQ322" i="7"/>
  <c r="BP322" i="7"/>
  <c r="BO322" i="7"/>
  <c r="BN322" i="7"/>
  <c r="BM322" i="7"/>
  <c r="BL322" i="7"/>
  <c r="BK322" i="7"/>
  <c r="BJ322" i="7"/>
  <c r="BI322" i="7"/>
  <c r="BH322" i="7"/>
  <c r="BG322" i="7"/>
  <c r="BF322" i="7"/>
  <c r="BE322" i="7"/>
  <c r="BD322" i="7"/>
  <c r="BC322" i="7"/>
  <c r="BB322" i="7"/>
  <c r="BA322" i="7"/>
  <c r="AZ322" i="7"/>
  <c r="AY322" i="7"/>
  <c r="AX322" i="7"/>
  <c r="AW322" i="7"/>
  <c r="AV322" i="7"/>
  <c r="AU322" i="7"/>
  <c r="AT322" i="7"/>
  <c r="AS322" i="7"/>
  <c r="AR322" i="7"/>
  <c r="AQ322" i="7"/>
  <c r="AP322" i="7"/>
  <c r="AO322" i="7"/>
  <c r="AN322" i="7"/>
  <c r="AM322" i="7"/>
  <c r="AL322" i="7"/>
  <c r="AK322" i="7"/>
  <c r="AJ322" i="7"/>
  <c r="AI322" i="7"/>
  <c r="AH322" i="7"/>
  <c r="AG322" i="7"/>
  <c r="AF322" i="7"/>
  <c r="AE322" i="7"/>
  <c r="AD322" i="7"/>
  <c r="AC322" i="7"/>
  <c r="AB322" i="7"/>
  <c r="AA322" i="7"/>
  <c r="Z322" i="7"/>
  <c r="Y322" i="7"/>
  <c r="X322" i="7"/>
  <c r="W322" i="7"/>
  <c r="V322" i="7"/>
  <c r="U322" i="7"/>
  <c r="T322" i="7"/>
  <c r="S322" i="7"/>
  <c r="R322" i="7"/>
  <c r="Q322" i="7"/>
  <c r="P322" i="7"/>
  <c r="O322" i="7"/>
  <c r="N322" i="7"/>
  <c r="M322" i="7"/>
  <c r="L322" i="7"/>
  <c r="BV321" i="7"/>
  <c r="BU321" i="7"/>
  <c r="BS321" i="7"/>
  <c r="BR321" i="7"/>
  <c r="BQ321" i="7"/>
  <c r="BP321" i="7"/>
  <c r="BO321" i="7"/>
  <c r="BN321" i="7"/>
  <c r="BM321" i="7"/>
  <c r="BL321" i="7"/>
  <c r="BK321" i="7"/>
  <c r="BJ321" i="7"/>
  <c r="BI321" i="7"/>
  <c r="BH321" i="7"/>
  <c r="BG321" i="7"/>
  <c r="BF321" i="7"/>
  <c r="BE321" i="7"/>
  <c r="BD321" i="7"/>
  <c r="BC321" i="7"/>
  <c r="BB321" i="7"/>
  <c r="BA321" i="7"/>
  <c r="AZ321" i="7"/>
  <c r="AY321" i="7"/>
  <c r="AX321" i="7"/>
  <c r="AW321" i="7"/>
  <c r="AV321" i="7"/>
  <c r="AU321" i="7"/>
  <c r="AT321" i="7"/>
  <c r="AS321" i="7"/>
  <c r="AR321" i="7"/>
  <c r="AQ321" i="7"/>
  <c r="AP321" i="7"/>
  <c r="AO321" i="7"/>
  <c r="AN321" i="7"/>
  <c r="AM321" i="7"/>
  <c r="AL321" i="7"/>
  <c r="AK321" i="7"/>
  <c r="AJ321" i="7"/>
  <c r="AI321" i="7"/>
  <c r="AH321" i="7"/>
  <c r="AG321" i="7"/>
  <c r="AF321" i="7"/>
  <c r="AE321" i="7"/>
  <c r="AD321" i="7"/>
  <c r="AC321" i="7"/>
  <c r="AB321" i="7"/>
  <c r="AA321" i="7"/>
  <c r="Z321" i="7"/>
  <c r="Y321" i="7"/>
  <c r="X321" i="7"/>
  <c r="W321" i="7"/>
  <c r="V321" i="7"/>
  <c r="U321" i="7"/>
  <c r="T321" i="7"/>
  <c r="S321" i="7"/>
  <c r="R321" i="7"/>
  <c r="Q321" i="7"/>
  <c r="P321" i="7"/>
  <c r="O321" i="7"/>
  <c r="N321" i="7"/>
  <c r="M321" i="7"/>
  <c r="L321" i="7"/>
  <c r="BV320" i="7"/>
  <c r="BU320" i="7"/>
  <c r="BS320" i="7"/>
  <c r="BR320" i="7"/>
  <c r="BQ320" i="7"/>
  <c r="BP320" i="7"/>
  <c r="BN320" i="7"/>
  <c r="BM320" i="7"/>
  <c r="BL320" i="7"/>
  <c r="BK320" i="7"/>
  <c r="BI320" i="7"/>
  <c r="BH320" i="7"/>
  <c r="BG320" i="7"/>
  <c r="BF320" i="7"/>
  <c r="BD320" i="7"/>
  <c r="BC320" i="7"/>
  <c r="BB320" i="7"/>
  <c r="BA320" i="7"/>
  <c r="AY320" i="7"/>
  <c r="AX320" i="7"/>
  <c r="AW320" i="7"/>
  <c r="AV320" i="7"/>
  <c r="AT320" i="7"/>
  <c r="AS320" i="7"/>
  <c r="AR320" i="7"/>
  <c r="AQ320" i="7"/>
  <c r="AO320" i="7"/>
  <c r="AN320" i="7"/>
  <c r="AM320" i="7"/>
  <c r="AL320" i="7"/>
  <c r="AJ320" i="7"/>
  <c r="AI320" i="7"/>
  <c r="AH320" i="7"/>
  <c r="AG320" i="7"/>
  <c r="AE320" i="7"/>
  <c r="AD320" i="7"/>
  <c r="AC320" i="7"/>
  <c r="AB320" i="7"/>
  <c r="Z320" i="7"/>
  <c r="Y320" i="7"/>
  <c r="X320" i="7"/>
  <c r="W320" i="7"/>
  <c r="U320" i="7"/>
  <c r="T320" i="7"/>
  <c r="S320" i="7"/>
  <c r="R320" i="7"/>
  <c r="P320" i="7"/>
  <c r="O320" i="7"/>
  <c r="N320" i="7"/>
  <c r="M320" i="7"/>
  <c r="BV319" i="7"/>
  <c r="BU319" i="7"/>
  <c r="BT319" i="7"/>
  <c r="BS319" i="7"/>
  <c r="BR319" i="7"/>
  <c r="BQ319" i="7"/>
  <c r="BP319" i="7"/>
  <c r="BO319" i="7"/>
  <c r="BN319" i="7"/>
  <c r="BM319" i="7"/>
  <c r="BL319" i="7"/>
  <c r="BK319" i="7"/>
  <c r="BJ319" i="7"/>
  <c r="BI319" i="7"/>
  <c r="BH319" i="7"/>
  <c r="BG319" i="7"/>
  <c r="BF319" i="7"/>
  <c r="BE319" i="7"/>
  <c r="BD319" i="7"/>
  <c r="BC319" i="7"/>
  <c r="BB319" i="7"/>
  <c r="BA319" i="7"/>
  <c r="AZ319" i="7"/>
  <c r="AY319" i="7"/>
  <c r="AX319" i="7"/>
  <c r="AW319" i="7"/>
  <c r="AV319" i="7"/>
  <c r="AU319" i="7"/>
  <c r="AT319" i="7"/>
  <c r="AS319" i="7"/>
  <c r="AR319" i="7"/>
  <c r="AQ319" i="7"/>
  <c r="AP319" i="7"/>
  <c r="AO319" i="7"/>
  <c r="AN319" i="7"/>
  <c r="AM319" i="7"/>
  <c r="AL319" i="7"/>
  <c r="AK319" i="7"/>
  <c r="AJ319" i="7"/>
  <c r="AI319" i="7"/>
  <c r="AH319" i="7"/>
  <c r="AG319" i="7"/>
  <c r="AF319" i="7"/>
  <c r="AE319" i="7"/>
  <c r="AD319" i="7"/>
  <c r="AC319" i="7"/>
  <c r="AB319" i="7"/>
  <c r="AA319" i="7"/>
  <c r="Z319" i="7"/>
  <c r="Y319" i="7"/>
  <c r="X319" i="7"/>
  <c r="W319" i="7"/>
  <c r="V319" i="7"/>
  <c r="U319" i="7"/>
  <c r="T319" i="7"/>
  <c r="S319" i="7"/>
  <c r="R319" i="7"/>
  <c r="Q319" i="7"/>
  <c r="P319" i="7"/>
  <c r="O319" i="7"/>
  <c r="N319" i="7"/>
  <c r="M319" i="7"/>
  <c r="L319" i="7"/>
  <c r="BV318" i="7"/>
  <c r="BU318" i="7"/>
  <c r="BS318" i="7"/>
  <c r="BR318" i="7"/>
  <c r="BQ318" i="7"/>
  <c r="BP318" i="7"/>
  <c r="BO318" i="7"/>
  <c r="BN318" i="7"/>
  <c r="BM318" i="7"/>
  <c r="BL318" i="7"/>
  <c r="BK318" i="7"/>
  <c r="BJ318" i="7"/>
  <c r="BI318" i="7"/>
  <c r="BH318" i="7"/>
  <c r="BG318" i="7"/>
  <c r="BF318" i="7"/>
  <c r="BE318" i="7"/>
  <c r="BD318" i="7"/>
  <c r="BC318" i="7"/>
  <c r="BB318" i="7"/>
  <c r="BA318" i="7"/>
  <c r="AZ318" i="7"/>
  <c r="AY318" i="7"/>
  <c r="AX318" i="7"/>
  <c r="AW318" i="7"/>
  <c r="AV318" i="7"/>
  <c r="AU318" i="7"/>
  <c r="AT318" i="7"/>
  <c r="AS318" i="7"/>
  <c r="AR318" i="7"/>
  <c r="AQ318" i="7"/>
  <c r="AP318" i="7"/>
  <c r="AO318" i="7"/>
  <c r="AN318" i="7"/>
  <c r="AM318" i="7"/>
  <c r="AL318" i="7"/>
  <c r="AK318" i="7"/>
  <c r="AJ318" i="7"/>
  <c r="AI318" i="7"/>
  <c r="AH318" i="7"/>
  <c r="AG318" i="7"/>
  <c r="AF318" i="7"/>
  <c r="AE318" i="7"/>
  <c r="AD318" i="7"/>
  <c r="AC318" i="7"/>
  <c r="AB318" i="7"/>
  <c r="AA318" i="7"/>
  <c r="Z318" i="7"/>
  <c r="Y318" i="7"/>
  <c r="X318" i="7"/>
  <c r="W318" i="7"/>
  <c r="V318" i="7"/>
  <c r="U318" i="7"/>
  <c r="T318" i="7"/>
  <c r="S318" i="7"/>
  <c r="R318" i="7"/>
  <c r="Q318" i="7"/>
  <c r="P318" i="7"/>
  <c r="O318" i="7"/>
  <c r="N318" i="7"/>
  <c r="M318" i="7"/>
  <c r="L318" i="7"/>
  <c r="BV317" i="7"/>
  <c r="BU317" i="7"/>
  <c r="BS317" i="7"/>
  <c r="BR317" i="7"/>
  <c r="BQ317" i="7"/>
  <c r="BP317" i="7"/>
  <c r="BN317" i="7"/>
  <c r="BM317" i="7"/>
  <c r="BL317" i="7"/>
  <c r="BK317" i="7"/>
  <c r="BI317" i="7"/>
  <c r="BH317" i="7"/>
  <c r="BG317" i="7"/>
  <c r="BF317" i="7"/>
  <c r="BD317" i="7"/>
  <c r="BC317" i="7"/>
  <c r="BB317" i="7"/>
  <c r="BA317" i="7"/>
  <c r="AY317" i="7"/>
  <c r="AX317" i="7"/>
  <c r="AW317" i="7"/>
  <c r="AV317" i="7"/>
  <c r="AT317" i="7"/>
  <c r="AS317" i="7"/>
  <c r="AR317" i="7"/>
  <c r="AQ317" i="7"/>
  <c r="AO317" i="7"/>
  <c r="AN317" i="7"/>
  <c r="AM317" i="7"/>
  <c r="AL317" i="7"/>
  <c r="AJ317" i="7"/>
  <c r="AI317" i="7"/>
  <c r="AH317" i="7"/>
  <c r="AG317" i="7"/>
  <c r="AE317" i="7"/>
  <c r="AD317" i="7"/>
  <c r="AC317" i="7"/>
  <c r="AB317" i="7"/>
  <c r="Z317" i="7"/>
  <c r="Y317" i="7"/>
  <c r="X317" i="7"/>
  <c r="W317" i="7"/>
  <c r="U317" i="7"/>
  <c r="T317" i="7"/>
  <c r="S317" i="7"/>
  <c r="R317" i="7"/>
  <c r="P317" i="7"/>
  <c r="O317" i="7"/>
  <c r="N317" i="7"/>
  <c r="M317" i="7"/>
  <c r="BV316" i="7"/>
  <c r="BU316" i="7"/>
  <c r="BT316" i="7"/>
  <c r="BS316" i="7"/>
  <c r="BR316" i="7"/>
  <c r="BQ316" i="7"/>
  <c r="BP316" i="7"/>
  <c r="BO316" i="7"/>
  <c r="BN316" i="7"/>
  <c r="BM316" i="7"/>
  <c r="BL316" i="7"/>
  <c r="BK316" i="7"/>
  <c r="BJ316" i="7"/>
  <c r="BI316" i="7"/>
  <c r="BH316" i="7"/>
  <c r="BG316" i="7"/>
  <c r="BF316" i="7"/>
  <c r="BE316" i="7"/>
  <c r="BD316" i="7"/>
  <c r="BC316" i="7"/>
  <c r="BB316" i="7"/>
  <c r="BA316" i="7"/>
  <c r="AZ316" i="7"/>
  <c r="AY316" i="7"/>
  <c r="AX316" i="7"/>
  <c r="AW316" i="7"/>
  <c r="AV316" i="7"/>
  <c r="AU316" i="7"/>
  <c r="AT316" i="7"/>
  <c r="AS316" i="7"/>
  <c r="AR316" i="7"/>
  <c r="AQ316" i="7"/>
  <c r="AP316" i="7"/>
  <c r="AO316" i="7"/>
  <c r="AN316" i="7"/>
  <c r="AM316" i="7"/>
  <c r="AL316" i="7"/>
  <c r="AK316" i="7"/>
  <c r="AJ316" i="7"/>
  <c r="AI316" i="7"/>
  <c r="AH316" i="7"/>
  <c r="AG316" i="7"/>
  <c r="AF316" i="7"/>
  <c r="AE316" i="7"/>
  <c r="AD316" i="7"/>
  <c r="AC316" i="7"/>
  <c r="AB316" i="7"/>
  <c r="AA316" i="7"/>
  <c r="Z316" i="7"/>
  <c r="Y316" i="7"/>
  <c r="X316" i="7"/>
  <c r="W316" i="7"/>
  <c r="V316" i="7"/>
  <c r="U316" i="7"/>
  <c r="T316" i="7"/>
  <c r="S316" i="7"/>
  <c r="R316" i="7"/>
  <c r="Q316" i="7"/>
  <c r="P316" i="7"/>
  <c r="O316" i="7"/>
  <c r="N316" i="7"/>
  <c r="M316" i="7"/>
  <c r="L316" i="7"/>
  <c r="BV315" i="7"/>
  <c r="BU315" i="7"/>
  <c r="BS315" i="7"/>
  <c r="BR315" i="7"/>
  <c r="BQ315" i="7"/>
  <c r="BP315" i="7"/>
  <c r="BO315" i="7"/>
  <c r="BN315" i="7"/>
  <c r="BM315" i="7"/>
  <c r="BL315" i="7"/>
  <c r="BK315" i="7"/>
  <c r="BJ315" i="7"/>
  <c r="BI315" i="7"/>
  <c r="BH315" i="7"/>
  <c r="BG315" i="7"/>
  <c r="BF315" i="7"/>
  <c r="BE315" i="7"/>
  <c r="BD315" i="7"/>
  <c r="BC315" i="7"/>
  <c r="BB315" i="7"/>
  <c r="BA315" i="7"/>
  <c r="AZ315" i="7"/>
  <c r="AY315" i="7"/>
  <c r="AX315" i="7"/>
  <c r="AW315" i="7"/>
  <c r="AV315" i="7"/>
  <c r="AU315" i="7"/>
  <c r="AT315" i="7"/>
  <c r="AS315" i="7"/>
  <c r="AR315" i="7"/>
  <c r="AQ315" i="7"/>
  <c r="AP315" i="7"/>
  <c r="AO315" i="7"/>
  <c r="AN315" i="7"/>
  <c r="AM315" i="7"/>
  <c r="AL315" i="7"/>
  <c r="AK315" i="7"/>
  <c r="AJ315" i="7"/>
  <c r="AI315" i="7"/>
  <c r="AH315" i="7"/>
  <c r="AG315" i="7"/>
  <c r="AF315" i="7"/>
  <c r="AE315" i="7"/>
  <c r="AD315" i="7"/>
  <c r="AC315" i="7"/>
  <c r="AB315" i="7"/>
  <c r="AA315" i="7"/>
  <c r="Z315" i="7"/>
  <c r="Y315" i="7"/>
  <c r="X315" i="7"/>
  <c r="W315" i="7"/>
  <c r="U315" i="7"/>
  <c r="T315" i="7"/>
  <c r="S315" i="7"/>
  <c r="R315" i="7"/>
  <c r="Q315" i="7"/>
  <c r="P315" i="7"/>
  <c r="O315" i="7"/>
  <c r="N315" i="7"/>
  <c r="M315" i="7"/>
  <c r="L315" i="7"/>
  <c r="BV314" i="7"/>
  <c r="BU314" i="7"/>
  <c r="BS314" i="7"/>
  <c r="BR314" i="7"/>
  <c r="BQ314" i="7"/>
  <c r="BP314" i="7"/>
  <c r="BN314" i="7"/>
  <c r="BM314" i="7"/>
  <c r="BL314" i="7"/>
  <c r="BK314" i="7"/>
  <c r="BI314" i="7"/>
  <c r="BH314" i="7"/>
  <c r="BG314" i="7"/>
  <c r="BF314" i="7"/>
  <c r="BD314" i="7"/>
  <c r="BC314" i="7"/>
  <c r="BB314" i="7"/>
  <c r="BA314" i="7"/>
  <c r="AY314" i="7"/>
  <c r="AX314" i="7"/>
  <c r="AW314" i="7"/>
  <c r="AV314" i="7"/>
  <c r="AT314" i="7"/>
  <c r="AS314" i="7"/>
  <c r="AR314" i="7"/>
  <c r="AQ314" i="7"/>
  <c r="AO314" i="7"/>
  <c r="AN314" i="7"/>
  <c r="AM314" i="7"/>
  <c r="AL314" i="7"/>
  <c r="AJ314" i="7"/>
  <c r="AI314" i="7"/>
  <c r="AH314" i="7"/>
  <c r="AG314" i="7"/>
  <c r="AE314" i="7"/>
  <c r="AD314" i="7"/>
  <c r="AC314" i="7"/>
  <c r="AB314" i="7"/>
  <c r="Z314" i="7"/>
  <c r="Y314" i="7"/>
  <c r="X314" i="7"/>
  <c r="W314" i="7"/>
  <c r="U314" i="7"/>
  <c r="T314" i="7"/>
  <c r="S314" i="7"/>
  <c r="R314" i="7"/>
  <c r="P314" i="7"/>
  <c r="O314" i="7"/>
  <c r="N314" i="7"/>
  <c r="M314" i="7"/>
  <c r="BV313" i="7"/>
  <c r="BU313" i="7"/>
  <c r="BT313" i="7"/>
  <c r="BS313" i="7"/>
  <c r="BR313" i="7"/>
  <c r="BQ313" i="7"/>
  <c r="BP313" i="7"/>
  <c r="BO313" i="7"/>
  <c r="BN313" i="7"/>
  <c r="BM313" i="7"/>
  <c r="BL313" i="7"/>
  <c r="BK313" i="7"/>
  <c r="BJ313" i="7"/>
  <c r="BI313" i="7"/>
  <c r="BH313" i="7"/>
  <c r="BG313" i="7"/>
  <c r="BF313" i="7"/>
  <c r="BE313" i="7"/>
  <c r="BD313" i="7"/>
  <c r="BC313" i="7"/>
  <c r="BB313" i="7"/>
  <c r="BA313" i="7"/>
  <c r="AZ313" i="7"/>
  <c r="AY313" i="7"/>
  <c r="AX313" i="7"/>
  <c r="AW313" i="7"/>
  <c r="AV313" i="7"/>
  <c r="AU313" i="7"/>
  <c r="AT313" i="7"/>
  <c r="AS313" i="7"/>
  <c r="AR313" i="7"/>
  <c r="AQ313" i="7"/>
  <c r="AP313" i="7"/>
  <c r="AO313" i="7"/>
  <c r="AN313" i="7"/>
  <c r="AM313" i="7"/>
  <c r="AL313" i="7"/>
  <c r="AK313" i="7"/>
  <c r="AJ313" i="7"/>
  <c r="AI313" i="7"/>
  <c r="AH313" i="7"/>
  <c r="AG313" i="7"/>
  <c r="AF313" i="7"/>
  <c r="AE313" i="7"/>
  <c r="AD313" i="7"/>
  <c r="AC313" i="7"/>
  <c r="AB313" i="7"/>
  <c r="AA313" i="7"/>
  <c r="Z313" i="7"/>
  <c r="Y313" i="7"/>
  <c r="X313" i="7"/>
  <c r="W313" i="7"/>
  <c r="V313" i="7"/>
  <c r="U313" i="7"/>
  <c r="T313" i="7"/>
  <c r="S313" i="7"/>
  <c r="R313" i="7"/>
  <c r="Q313" i="7"/>
  <c r="P313" i="7"/>
  <c r="O313" i="7"/>
  <c r="N313" i="7"/>
  <c r="M313" i="7"/>
  <c r="L313" i="7"/>
  <c r="BV312" i="7"/>
  <c r="BU312" i="7"/>
  <c r="BS312" i="7"/>
  <c r="BR312" i="7"/>
  <c r="BQ312" i="7"/>
  <c r="BP312" i="7"/>
  <c r="BO312" i="7"/>
  <c r="BN312" i="7"/>
  <c r="BM312" i="7"/>
  <c r="BL312" i="7"/>
  <c r="BK312" i="7"/>
  <c r="BJ312" i="7"/>
  <c r="BI312" i="7"/>
  <c r="BH312" i="7"/>
  <c r="BG312" i="7"/>
  <c r="BF312" i="7"/>
  <c r="BE312" i="7"/>
  <c r="BD312" i="7"/>
  <c r="BC312" i="7"/>
  <c r="BB312" i="7"/>
  <c r="BA312" i="7"/>
  <c r="AZ312" i="7"/>
  <c r="AY312" i="7"/>
  <c r="AX312" i="7"/>
  <c r="AW312" i="7"/>
  <c r="AV312" i="7"/>
  <c r="AU312" i="7"/>
  <c r="AT312" i="7"/>
  <c r="AS312" i="7"/>
  <c r="AR312" i="7"/>
  <c r="AQ312" i="7"/>
  <c r="AP312" i="7"/>
  <c r="AO312" i="7"/>
  <c r="AN312" i="7"/>
  <c r="AM312" i="7"/>
  <c r="AL312" i="7"/>
  <c r="AK312" i="7"/>
  <c r="AJ312" i="7"/>
  <c r="AI312" i="7"/>
  <c r="AH312" i="7"/>
  <c r="AG312" i="7"/>
  <c r="AF312" i="7"/>
  <c r="AE312" i="7"/>
  <c r="AD312" i="7"/>
  <c r="AC312" i="7"/>
  <c r="AB312" i="7"/>
  <c r="AA312" i="7"/>
  <c r="Z312" i="7"/>
  <c r="Y312" i="7"/>
  <c r="X312" i="7"/>
  <c r="W312" i="7"/>
  <c r="V312" i="7"/>
  <c r="U312" i="7"/>
  <c r="T312" i="7"/>
  <c r="S312" i="7"/>
  <c r="R312" i="7"/>
  <c r="Q312" i="7"/>
  <c r="P312" i="7"/>
  <c r="O312" i="7"/>
  <c r="N312" i="7"/>
  <c r="M312" i="7"/>
  <c r="L312" i="7"/>
  <c r="BV311" i="7"/>
  <c r="BU311" i="7"/>
  <c r="BS311" i="7"/>
  <c r="BR311" i="7"/>
  <c r="BQ311" i="7"/>
  <c r="BP311" i="7"/>
  <c r="BN311" i="7"/>
  <c r="BM311" i="7"/>
  <c r="BL311" i="7"/>
  <c r="BK311" i="7"/>
  <c r="BI311" i="7"/>
  <c r="BH311" i="7"/>
  <c r="BG311" i="7"/>
  <c r="BF311" i="7"/>
  <c r="BD311" i="7"/>
  <c r="BC311" i="7"/>
  <c r="BB311" i="7"/>
  <c r="BA311" i="7"/>
  <c r="AY311" i="7"/>
  <c r="AX311" i="7"/>
  <c r="AW311" i="7"/>
  <c r="AV311" i="7"/>
  <c r="AT311" i="7"/>
  <c r="AS311" i="7"/>
  <c r="AR311" i="7"/>
  <c r="AQ311" i="7"/>
  <c r="AO311" i="7"/>
  <c r="AN311" i="7"/>
  <c r="AM311" i="7"/>
  <c r="AL311" i="7"/>
  <c r="AJ311" i="7"/>
  <c r="AI311" i="7"/>
  <c r="AH311" i="7"/>
  <c r="AG311" i="7"/>
  <c r="AE311" i="7"/>
  <c r="AD311" i="7"/>
  <c r="AC311" i="7"/>
  <c r="AB311" i="7"/>
  <c r="Z311" i="7"/>
  <c r="Y311" i="7"/>
  <c r="X311" i="7"/>
  <c r="W311" i="7"/>
  <c r="U311" i="7"/>
  <c r="T311" i="7"/>
  <c r="S311" i="7"/>
  <c r="R311" i="7"/>
  <c r="P311" i="7"/>
  <c r="O311" i="7"/>
  <c r="N311" i="7"/>
  <c r="M311" i="7"/>
  <c r="BV310" i="7"/>
  <c r="BU310" i="7"/>
  <c r="BT310" i="7"/>
  <c r="BS310" i="7"/>
  <c r="BR310" i="7"/>
  <c r="BQ310" i="7"/>
  <c r="BP310" i="7"/>
  <c r="BO310" i="7"/>
  <c r="BN310" i="7"/>
  <c r="BM310" i="7"/>
  <c r="BL310" i="7"/>
  <c r="BK310" i="7"/>
  <c r="BJ310" i="7"/>
  <c r="BI310" i="7"/>
  <c r="BH310" i="7"/>
  <c r="BG310" i="7"/>
  <c r="BF310" i="7"/>
  <c r="BE310" i="7"/>
  <c r="BD310" i="7"/>
  <c r="BC310" i="7"/>
  <c r="BB310" i="7"/>
  <c r="BA310" i="7"/>
  <c r="AZ310" i="7"/>
  <c r="AY310" i="7"/>
  <c r="AX310" i="7"/>
  <c r="AW310" i="7"/>
  <c r="AV310" i="7"/>
  <c r="AU310" i="7"/>
  <c r="AT310" i="7"/>
  <c r="AS310" i="7"/>
  <c r="AR310" i="7"/>
  <c r="AQ310" i="7"/>
  <c r="AP310" i="7"/>
  <c r="AO310" i="7"/>
  <c r="AN310" i="7"/>
  <c r="AM310" i="7"/>
  <c r="AL310" i="7"/>
  <c r="AK310" i="7"/>
  <c r="AJ310" i="7"/>
  <c r="AI310" i="7"/>
  <c r="AH310" i="7"/>
  <c r="AG310" i="7"/>
  <c r="AF310" i="7"/>
  <c r="AE310" i="7"/>
  <c r="AD310" i="7"/>
  <c r="AC310" i="7"/>
  <c r="AB310" i="7"/>
  <c r="AA310" i="7"/>
  <c r="Z310" i="7"/>
  <c r="Y310" i="7"/>
  <c r="X310" i="7"/>
  <c r="W310" i="7"/>
  <c r="V310" i="7"/>
  <c r="U310" i="7"/>
  <c r="T310" i="7"/>
  <c r="S310" i="7"/>
  <c r="R310" i="7"/>
  <c r="Q310" i="7"/>
  <c r="P310" i="7"/>
  <c r="O310" i="7"/>
  <c r="N310" i="7"/>
  <c r="M310" i="7"/>
  <c r="L310" i="7"/>
  <c r="BV309" i="7"/>
  <c r="BU309" i="7"/>
  <c r="BS309" i="7"/>
  <c r="BR309" i="7"/>
  <c r="BQ309" i="7"/>
  <c r="BP309" i="7"/>
  <c r="BO309" i="7"/>
  <c r="BN309" i="7"/>
  <c r="BM309" i="7"/>
  <c r="BL309" i="7"/>
  <c r="BK309" i="7"/>
  <c r="BJ309" i="7"/>
  <c r="BI309" i="7"/>
  <c r="BH309" i="7"/>
  <c r="BG309" i="7"/>
  <c r="BF309" i="7"/>
  <c r="BE309" i="7"/>
  <c r="BD309" i="7"/>
  <c r="BC309" i="7"/>
  <c r="BB309" i="7"/>
  <c r="BA309" i="7"/>
  <c r="AZ309" i="7"/>
  <c r="AY309" i="7"/>
  <c r="AX309" i="7"/>
  <c r="AW309" i="7"/>
  <c r="AV309" i="7"/>
  <c r="AU309" i="7"/>
  <c r="AT309" i="7"/>
  <c r="AS309" i="7"/>
  <c r="AR309" i="7"/>
  <c r="AQ309" i="7"/>
  <c r="AP309" i="7"/>
  <c r="AO309" i="7"/>
  <c r="AN309" i="7"/>
  <c r="AM309" i="7"/>
  <c r="AL309" i="7"/>
  <c r="AK309" i="7"/>
  <c r="AJ309" i="7"/>
  <c r="AI309" i="7"/>
  <c r="AH309" i="7"/>
  <c r="AG309" i="7"/>
  <c r="AF309" i="7"/>
  <c r="AE309" i="7"/>
  <c r="AD309" i="7"/>
  <c r="AC309" i="7"/>
  <c r="AB309" i="7"/>
  <c r="AA309" i="7"/>
  <c r="Z309" i="7"/>
  <c r="Y309" i="7"/>
  <c r="X309" i="7"/>
  <c r="W309" i="7"/>
  <c r="V309" i="7"/>
  <c r="U309" i="7"/>
  <c r="T309" i="7"/>
  <c r="S309" i="7"/>
  <c r="R309" i="7"/>
  <c r="Q309" i="7"/>
  <c r="P309" i="7"/>
  <c r="O309" i="7"/>
  <c r="N309" i="7"/>
  <c r="M309" i="7"/>
  <c r="L309" i="7"/>
  <c r="BV308" i="7"/>
  <c r="BU308" i="7"/>
  <c r="BS308" i="7"/>
  <c r="BR308" i="7"/>
  <c r="BQ308" i="7"/>
  <c r="BP308" i="7"/>
  <c r="BN308" i="7"/>
  <c r="BM308" i="7"/>
  <c r="BL308" i="7"/>
  <c r="BK308" i="7"/>
  <c r="BI308" i="7"/>
  <c r="BH308" i="7"/>
  <c r="BG308" i="7"/>
  <c r="BF308" i="7"/>
  <c r="BD308" i="7"/>
  <c r="BC308" i="7"/>
  <c r="BB308" i="7"/>
  <c r="BA308" i="7"/>
  <c r="AY308" i="7"/>
  <c r="AX308" i="7"/>
  <c r="AW308" i="7"/>
  <c r="AV308" i="7"/>
  <c r="AT308" i="7"/>
  <c r="AS308" i="7"/>
  <c r="AR308" i="7"/>
  <c r="AQ308" i="7"/>
  <c r="AO308" i="7"/>
  <c r="AN308" i="7"/>
  <c r="AM308" i="7"/>
  <c r="AL308" i="7"/>
  <c r="AJ308" i="7"/>
  <c r="AI308" i="7"/>
  <c r="AH308" i="7"/>
  <c r="AG308" i="7"/>
  <c r="AE308" i="7"/>
  <c r="AD308" i="7"/>
  <c r="AC308" i="7"/>
  <c r="AB308" i="7"/>
  <c r="Z308" i="7"/>
  <c r="Y308" i="7"/>
  <c r="X308" i="7"/>
  <c r="W308" i="7"/>
  <c r="U308" i="7"/>
  <c r="T308" i="7"/>
  <c r="S308" i="7"/>
  <c r="R308" i="7"/>
  <c r="P308" i="7"/>
  <c r="O308" i="7"/>
  <c r="N308" i="7"/>
  <c r="M308" i="7"/>
  <c r="BV307" i="7"/>
  <c r="BU307" i="7"/>
  <c r="BT307" i="7"/>
  <c r="BS307" i="7"/>
  <c r="BR307" i="7"/>
  <c r="BQ307" i="7"/>
  <c r="BP307" i="7"/>
  <c r="BO307" i="7"/>
  <c r="BN307" i="7"/>
  <c r="BM307" i="7"/>
  <c r="BL307" i="7"/>
  <c r="BK307" i="7"/>
  <c r="BJ307" i="7"/>
  <c r="BI307" i="7"/>
  <c r="BH307" i="7"/>
  <c r="BG307" i="7"/>
  <c r="BF307" i="7"/>
  <c r="BE307" i="7"/>
  <c r="BD307" i="7"/>
  <c r="BC307" i="7"/>
  <c r="BB307" i="7"/>
  <c r="BA307" i="7"/>
  <c r="AZ307" i="7"/>
  <c r="AY307" i="7"/>
  <c r="AX307" i="7"/>
  <c r="AW307" i="7"/>
  <c r="AV307" i="7"/>
  <c r="AU307" i="7"/>
  <c r="AT307" i="7"/>
  <c r="AS307" i="7"/>
  <c r="AR307" i="7"/>
  <c r="AQ307" i="7"/>
  <c r="AP307" i="7"/>
  <c r="AO307" i="7"/>
  <c r="AN307" i="7"/>
  <c r="AM307" i="7"/>
  <c r="AL307" i="7"/>
  <c r="AK307" i="7"/>
  <c r="AJ307" i="7"/>
  <c r="AI307" i="7"/>
  <c r="AH307" i="7"/>
  <c r="AG307" i="7"/>
  <c r="AF307" i="7"/>
  <c r="AE307" i="7"/>
  <c r="AD307" i="7"/>
  <c r="AC307" i="7"/>
  <c r="AB307" i="7"/>
  <c r="AA307" i="7"/>
  <c r="Z307" i="7"/>
  <c r="Y307" i="7"/>
  <c r="X307" i="7"/>
  <c r="W307" i="7"/>
  <c r="V307" i="7"/>
  <c r="U307" i="7"/>
  <c r="T307" i="7"/>
  <c r="S307" i="7"/>
  <c r="R307" i="7"/>
  <c r="Q307" i="7"/>
  <c r="P307" i="7"/>
  <c r="O307" i="7"/>
  <c r="N307" i="7"/>
  <c r="M307" i="7"/>
  <c r="L307" i="7"/>
  <c r="BV306" i="7"/>
  <c r="BU306" i="7"/>
  <c r="BS306" i="7"/>
  <c r="BR306" i="7"/>
  <c r="BQ306" i="7"/>
  <c r="BP306" i="7"/>
  <c r="BO306" i="7"/>
  <c r="BN306" i="7"/>
  <c r="BM306" i="7"/>
  <c r="BL306" i="7"/>
  <c r="BK306" i="7"/>
  <c r="BJ306" i="7"/>
  <c r="BI306" i="7"/>
  <c r="BH306" i="7"/>
  <c r="BG306" i="7"/>
  <c r="BF306" i="7"/>
  <c r="BE306" i="7"/>
  <c r="BD306" i="7"/>
  <c r="BC306" i="7"/>
  <c r="BB306" i="7"/>
  <c r="BA306" i="7"/>
  <c r="AZ306" i="7"/>
  <c r="AY306" i="7"/>
  <c r="AX306" i="7"/>
  <c r="AW306" i="7"/>
  <c r="AV306" i="7"/>
  <c r="AU306" i="7"/>
  <c r="AT306" i="7"/>
  <c r="AS306" i="7"/>
  <c r="AR306" i="7"/>
  <c r="AQ306" i="7"/>
  <c r="AP306" i="7"/>
  <c r="AO306" i="7"/>
  <c r="AN306" i="7"/>
  <c r="AM306" i="7"/>
  <c r="AL306" i="7"/>
  <c r="AK306" i="7"/>
  <c r="AJ306" i="7"/>
  <c r="AI306" i="7"/>
  <c r="AH306" i="7"/>
  <c r="AG306" i="7"/>
  <c r="AF306" i="7"/>
  <c r="AE306" i="7"/>
  <c r="AD306" i="7"/>
  <c r="AC306" i="7"/>
  <c r="AB306" i="7"/>
  <c r="AA306" i="7"/>
  <c r="Z306" i="7"/>
  <c r="Y306" i="7"/>
  <c r="X306" i="7"/>
  <c r="W306" i="7"/>
  <c r="V306" i="7"/>
  <c r="U306" i="7"/>
  <c r="T306" i="7"/>
  <c r="S306" i="7"/>
  <c r="R306" i="7"/>
  <c r="Q306" i="7"/>
  <c r="P306" i="7"/>
  <c r="O306" i="7"/>
  <c r="N306" i="7"/>
  <c r="M306" i="7"/>
  <c r="L306" i="7"/>
  <c r="BV305" i="7"/>
  <c r="BU305" i="7"/>
  <c r="BS305" i="7"/>
  <c r="BR305" i="7"/>
  <c r="BQ305" i="7"/>
  <c r="BP305" i="7"/>
  <c r="BN305" i="7"/>
  <c r="BM305" i="7"/>
  <c r="BL305" i="7"/>
  <c r="BK305" i="7"/>
  <c r="BI305" i="7"/>
  <c r="BH305" i="7"/>
  <c r="BG305" i="7"/>
  <c r="BF305" i="7"/>
  <c r="BD305" i="7"/>
  <c r="BC305" i="7"/>
  <c r="BB305" i="7"/>
  <c r="BA305" i="7"/>
  <c r="AY305" i="7"/>
  <c r="AX305" i="7"/>
  <c r="AW305" i="7"/>
  <c r="AV305" i="7"/>
  <c r="AT305" i="7"/>
  <c r="AS305" i="7"/>
  <c r="AR305" i="7"/>
  <c r="AQ305" i="7"/>
  <c r="AO305" i="7"/>
  <c r="AN305" i="7"/>
  <c r="AM305" i="7"/>
  <c r="AL305" i="7"/>
  <c r="AJ305" i="7"/>
  <c r="AI305" i="7"/>
  <c r="AH305" i="7"/>
  <c r="AG305" i="7"/>
  <c r="AE305" i="7"/>
  <c r="AD305" i="7"/>
  <c r="AC305" i="7"/>
  <c r="AB305" i="7"/>
  <c r="Z305" i="7"/>
  <c r="Y305" i="7"/>
  <c r="X305" i="7"/>
  <c r="W305" i="7"/>
  <c r="U305" i="7"/>
  <c r="T305" i="7"/>
  <c r="S305" i="7"/>
  <c r="R305" i="7"/>
  <c r="P305" i="7"/>
  <c r="O305" i="7"/>
  <c r="N305" i="7"/>
  <c r="M305" i="7"/>
  <c r="BV304" i="7"/>
  <c r="BU304" i="7"/>
  <c r="BT304" i="7"/>
  <c r="BS304" i="7"/>
  <c r="BR304" i="7"/>
  <c r="BQ304" i="7"/>
  <c r="BP304" i="7"/>
  <c r="BO304" i="7"/>
  <c r="BN304" i="7"/>
  <c r="BM304" i="7"/>
  <c r="BL304" i="7"/>
  <c r="BK304" i="7"/>
  <c r="BJ304" i="7"/>
  <c r="BI304" i="7"/>
  <c r="BH304" i="7"/>
  <c r="BG304" i="7"/>
  <c r="BF304" i="7"/>
  <c r="BE304" i="7"/>
  <c r="BD304" i="7"/>
  <c r="BC304" i="7"/>
  <c r="BB304" i="7"/>
  <c r="BA304" i="7"/>
  <c r="AZ304" i="7"/>
  <c r="AY304" i="7"/>
  <c r="AX304" i="7"/>
  <c r="AW304" i="7"/>
  <c r="AV304" i="7"/>
  <c r="AU304" i="7"/>
  <c r="AT304" i="7"/>
  <c r="AS304" i="7"/>
  <c r="AR304" i="7"/>
  <c r="AQ304" i="7"/>
  <c r="AP304" i="7"/>
  <c r="AO304" i="7"/>
  <c r="AN304" i="7"/>
  <c r="AM304" i="7"/>
  <c r="AL304" i="7"/>
  <c r="AK304" i="7"/>
  <c r="AJ304" i="7"/>
  <c r="AI304" i="7"/>
  <c r="AH304" i="7"/>
  <c r="AG304" i="7"/>
  <c r="AF304" i="7"/>
  <c r="AE304" i="7"/>
  <c r="AD304" i="7"/>
  <c r="AC304" i="7"/>
  <c r="AB304" i="7"/>
  <c r="AA304" i="7"/>
  <c r="Z304" i="7"/>
  <c r="Y304" i="7"/>
  <c r="X304" i="7"/>
  <c r="W304" i="7"/>
  <c r="V304" i="7"/>
  <c r="U304" i="7"/>
  <c r="T304" i="7"/>
  <c r="S304" i="7"/>
  <c r="R304" i="7"/>
  <c r="Q304" i="7"/>
  <c r="P304" i="7"/>
  <c r="O304" i="7"/>
  <c r="N304" i="7"/>
  <c r="M304" i="7"/>
  <c r="L304" i="7"/>
  <c r="BV303" i="7"/>
  <c r="BU303" i="7"/>
  <c r="BS303" i="7"/>
  <c r="BR303" i="7"/>
  <c r="BQ303" i="7"/>
  <c r="BP303" i="7"/>
  <c r="BO303" i="7"/>
  <c r="BN303" i="7"/>
  <c r="BM303" i="7"/>
  <c r="BL303" i="7"/>
  <c r="BK303" i="7"/>
  <c r="BJ303" i="7"/>
  <c r="BI303" i="7"/>
  <c r="BH303" i="7"/>
  <c r="BG303" i="7"/>
  <c r="BF303" i="7"/>
  <c r="BE303" i="7"/>
  <c r="BD303" i="7"/>
  <c r="BC303" i="7"/>
  <c r="BB303" i="7"/>
  <c r="BA303" i="7"/>
  <c r="AZ303" i="7"/>
  <c r="AY303" i="7"/>
  <c r="AX303" i="7"/>
  <c r="AW303" i="7"/>
  <c r="AV303" i="7"/>
  <c r="AU303" i="7"/>
  <c r="AT303" i="7"/>
  <c r="AS303" i="7"/>
  <c r="AR303" i="7"/>
  <c r="AQ303" i="7"/>
  <c r="AP303" i="7"/>
  <c r="AO303" i="7"/>
  <c r="AN303" i="7"/>
  <c r="AM303" i="7"/>
  <c r="AL303" i="7"/>
  <c r="AK303" i="7"/>
  <c r="AJ303" i="7"/>
  <c r="AI303" i="7"/>
  <c r="AH303" i="7"/>
  <c r="AG303" i="7"/>
  <c r="AF303" i="7"/>
  <c r="AE303" i="7"/>
  <c r="AD303" i="7"/>
  <c r="AC303" i="7"/>
  <c r="AB303" i="7"/>
  <c r="AA303" i="7"/>
  <c r="Z303" i="7"/>
  <c r="Y303" i="7"/>
  <c r="X303" i="7"/>
  <c r="W303" i="7"/>
  <c r="V303" i="7"/>
  <c r="U303" i="7"/>
  <c r="T303" i="7"/>
  <c r="S303" i="7"/>
  <c r="R303" i="7"/>
  <c r="Q303" i="7"/>
  <c r="P303" i="7"/>
  <c r="O303" i="7"/>
  <c r="N303" i="7"/>
  <c r="M303" i="7"/>
  <c r="L303" i="7"/>
  <c r="BV302" i="7"/>
  <c r="BU302" i="7"/>
  <c r="BS302" i="7"/>
  <c r="BR302" i="7"/>
  <c r="BQ302" i="7"/>
  <c r="BP302" i="7"/>
  <c r="BN302" i="7"/>
  <c r="BM302" i="7"/>
  <c r="BL302" i="7"/>
  <c r="BK302" i="7"/>
  <c r="BI302" i="7"/>
  <c r="BH302" i="7"/>
  <c r="BG302" i="7"/>
  <c r="BF302" i="7"/>
  <c r="BD302" i="7"/>
  <c r="BC302" i="7"/>
  <c r="BB302" i="7"/>
  <c r="BA302" i="7"/>
  <c r="AY302" i="7"/>
  <c r="AX302" i="7"/>
  <c r="AW302" i="7"/>
  <c r="AV302" i="7"/>
  <c r="AT302" i="7"/>
  <c r="AS302" i="7"/>
  <c r="AR302" i="7"/>
  <c r="AQ302" i="7"/>
  <c r="AO302" i="7"/>
  <c r="AN302" i="7"/>
  <c r="AM302" i="7"/>
  <c r="AL302" i="7"/>
  <c r="AJ302" i="7"/>
  <c r="AI302" i="7"/>
  <c r="AH302" i="7"/>
  <c r="AG302" i="7"/>
  <c r="AE302" i="7"/>
  <c r="AD302" i="7"/>
  <c r="AC302" i="7"/>
  <c r="AB302" i="7"/>
  <c r="Z302" i="7"/>
  <c r="Y302" i="7"/>
  <c r="X302" i="7"/>
  <c r="W302" i="7"/>
  <c r="U302" i="7"/>
  <c r="T302" i="7"/>
  <c r="S302" i="7"/>
  <c r="R302" i="7"/>
  <c r="P302" i="7"/>
  <c r="O302" i="7"/>
  <c r="N302" i="7"/>
  <c r="M302" i="7"/>
  <c r="BV301" i="7"/>
  <c r="BU301" i="7"/>
  <c r="BT301" i="7"/>
  <c r="BS301" i="7"/>
  <c r="BR301" i="7"/>
  <c r="BQ301" i="7"/>
  <c r="BP301" i="7"/>
  <c r="BO301" i="7"/>
  <c r="BN301" i="7"/>
  <c r="BM301" i="7"/>
  <c r="BL301" i="7"/>
  <c r="BK301" i="7"/>
  <c r="BJ301" i="7"/>
  <c r="BI301" i="7"/>
  <c r="BH301" i="7"/>
  <c r="BG301" i="7"/>
  <c r="BF301" i="7"/>
  <c r="BE301" i="7"/>
  <c r="BD301" i="7"/>
  <c r="BC301" i="7"/>
  <c r="BB301" i="7"/>
  <c r="BA301" i="7"/>
  <c r="AZ301" i="7"/>
  <c r="AY301" i="7"/>
  <c r="AX301" i="7"/>
  <c r="AW301" i="7"/>
  <c r="AV301" i="7"/>
  <c r="AU301" i="7"/>
  <c r="AT301" i="7"/>
  <c r="AS301" i="7"/>
  <c r="AR301" i="7"/>
  <c r="AQ301" i="7"/>
  <c r="AP301" i="7"/>
  <c r="AO301" i="7"/>
  <c r="AN301" i="7"/>
  <c r="AM301" i="7"/>
  <c r="AL301" i="7"/>
  <c r="AK301" i="7"/>
  <c r="AJ301" i="7"/>
  <c r="AI301" i="7"/>
  <c r="AH301" i="7"/>
  <c r="AG301" i="7"/>
  <c r="AF301" i="7"/>
  <c r="AE301" i="7"/>
  <c r="AD301" i="7"/>
  <c r="AC301" i="7"/>
  <c r="AB301" i="7"/>
  <c r="AA301" i="7"/>
  <c r="Z301" i="7"/>
  <c r="Y301" i="7"/>
  <c r="X301" i="7"/>
  <c r="W301" i="7"/>
  <c r="V301" i="7"/>
  <c r="U301" i="7"/>
  <c r="T301" i="7"/>
  <c r="S301" i="7"/>
  <c r="R301" i="7"/>
  <c r="Q301" i="7"/>
  <c r="P301" i="7"/>
  <c r="O301" i="7"/>
  <c r="N301" i="7"/>
  <c r="M301" i="7"/>
  <c r="L301" i="7"/>
  <c r="BV300" i="7"/>
  <c r="BU300" i="7"/>
  <c r="BS300" i="7"/>
  <c r="BR300" i="7"/>
  <c r="BQ300" i="7"/>
  <c r="BP300" i="7"/>
  <c r="BO300" i="7"/>
  <c r="BN300" i="7"/>
  <c r="BM300" i="7"/>
  <c r="BL300" i="7"/>
  <c r="BK300" i="7"/>
  <c r="BJ300" i="7"/>
  <c r="BI300" i="7"/>
  <c r="BH300" i="7"/>
  <c r="BG300" i="7"/>
  <c r="BF300" i="7"/>
  <c r="BE300" i="7"/>
  <c r="BD300" i="7"/>
  <c r="BC300" i="7"/>
  <c r="BB300" i="7"/>
  <c r="BA300" i="7"/>
  <c r="AZ300" i="7"/>
  <c r="AY300" i="7"/>
  <c r="AX300" i="7"/>
  <c r="AW300" i="7"/>
  <c r="AV300" i="7"/>
  <c r="AU300" i="7"/>
  <c r="AT300" i="7"/>
  <c r="AS300" i="7"/>
  <c r="AR300" i="7"/>
  <c r="AQ300" i="7"/>
  <c r="AP300" i="7"/>
  <c r="AO300" i="7"/>
  <c r="AN300" i="7"/>
  <c r="AM300" i="7"/>
  <c r="AL300" i="7"/>
  <c r="AK300" i="7"/>
  <c r="AJ300" i="7"/>
  <c r="AI300" i="7"/>
  <c r="AH300" i="7"/>
  <c r="AG300" i="7"/>
  <c r="AF300" i="7"/>
  <c r="AE300" i="7"/>
  <c r="AD300" i="7"/>
  <c r="AC300" i="7"/>
  <c r="AB300" i="7"/>
  <c r="AA300" i="7"/>
  <c r="Z300" i="7"/>
  <c r="Y300" i="7"/>
  <c r="X300" i="7"/>
  <c r="W300" i="7"/>
  <c r="V300" i="7"/>
  <c r="U300" i="7"/>
  <c r="T300" i="7"/>
  <c r="S300" i="7"/>
  <c r="R300" i="7"/>
  <c r="Q300" i="7"/>
  <c r="P300" i="7"/>
  <c r="O300" i="7"/>
  <c r="N300" i="7"/>
  <c r="M300" i="7"/>
  <c r="L300" i="7"/>
  <c r="BV299" i="7"/>
  <c r="BU299" i="7"/>
  <c r="BS299" i="7"/>
  <c r="BR299" i="7"/>
  <c r="BQ299" i="7"/>
  <c r="BP299" i="7"/>
  <c r="BN299" i="7"/>
  <c r="BM299" i="7"/>
  <c r="BL299" i="7"/>
  <c r="BK299" i="7"/>
  <c r="BI299" i="7"/>
  <c r="BH299" i="7"/>
  <c r="BG299" i="7"/>
  <c r="BF299" i="7"/>
  <c r="BD299" i="7"/>
  <c r="BC299" i="7"/>
  <c r="BB299" i="7"/>
  <c r="BA299" i="7"/>
  <c r="AY299" i="7"/>
  <c r="AX299" i="7"/>
  <c r="AW299" i="7"/>
  <c r="AV299" i="7"/>
  <c r="AT299" i="7"/>
  <c r="AS299" i="7"/>
  <c r="AR299" i="7"/>
  <c r="AQ299" i="7"/>
  <c r="AO299" i="7"/>
  <c r="AN299" i="7"/>
  <c r="AM299" i="7"/>
  <c r="AL299" i="7"/>
  <c r="AJ299" i="7"/>
  <c r="AI299" i="7"/>
  <c r="AH299" i="7"/>
  <c r="AG299" i="7"/>
  <c r="AE299" i="7"/>
  <c r="AD299" i="7"/>
  <c r="AC299" i="7"/>
  <c r="AB299" i="7"/>
  <c r="Z299" i="7"/>
  <c r="Y299" i="7"/>
  <c r="X299" i="7"/>
  <c r="W299" i="7"/>
  <c r="U299" i="7"/>
  <c r="T299" i="7"/>
  <c r="S299" i="7"/>
  <c r="R299" i="7"/>
  <c r="P299" i="7"/>
  <c r="O299" i="7"/>
  <c r="N299" i="7"/>
  <c r="M299" i="7"/>
  <c r="BV298" i="7"/>
  <c r="BU298" i="7"/>
  <c r="BT298" i="7"/>
  <c r="BS298" i="7"/>
  <c r="BR298" i="7"/>
  <c r="BQ298" i="7"/>
  <c r="BP298" i="7"/>
  <c r="BO298" i="7"/>
  <c r="BN298" i="7"/>
  <c r="BM298" i="7"/>
  <c r="BL298" i="7"/>
  <c r="BK298" i="7"/>
  <c r="BJ298" i="7"/>
  <c r="BI298" i="7"/>
  <c r="BH298" i="7"/>
  <c r="BG298" i="7"/>
  <c r="BF298" i="7"/>
  <c r="BE298" i="7"/>
  <c r="BD298" i="7"/>
  <c r="BC298" i="7"/>
  <c r="BB298" i="7"/>
  <c r="BA298" i="7"/>
  <c r="AZ298" i="7"/>
  <c r="AY298" i="7"/>
  <c r="AX298" i="7"/>
  <c r="AW298" i="7"/>
  <c r="AV298" i="7"/>
  <c r="AU298" i="7"/>
  <c r="AT298" i="7"/>
  <c r="AS298" i="7"/>
  <c r="AR298" i="7"/>
  <c r="AQ298" i="7"/>
  <c r="AP298" i="7"/>
  <c r="AO298" i="7"/>
  <c r="AN298" i="7"/>
  <c r="AM298" i="7"/>
  <c r="AL298" i="7"/>
  <c r="AK298" i="7"/>
  <c r="AJ298" i="7"/>
  <c r="AI298" i="7"/>
  <c r="AH298" i="7"/>
  <c r="AG298" i="7"/>
  <c r="AF298" i="7"/>
  <c r="AE298" i="7"/>
  <c r="AD298" i="7"/>
  <c r="AC298" i="7"/>
  <c r="AB298" i="7"/>
  <c r="AA298" i="7"/>
  <c r="Z298" i="7"/>
  <c r="Y298" i="7"/>
  <c r="X298" i="7"/>
  <c r="W298" i="7"/>
  <c r="V298" i="7"/>
  <c r="U298" i="7"/>
  <c r="T298" i="7"/>
  <c r="S298" i="7"/>
  <c r="R298" i="7"/>
  <c r="Q298" i="7"/>
  <c r="P298" i="7"/>
  <c r="O298" i="7"/>
  <c r="N298" i="7"/>
  <c r="M298" i="7"/>
  <c r="L298" i="7"/>
  <c r="BV297" i="7"/>
  <c r="BU297" i="7"/>
  <c r="BS297" i="7"/>
  <c r="BR297" i="7"/>
  <c r="BQ297" i="7"/>
  <c r="BP297" i="7"/>
  <c r="BO297" i="7"/>
  <c r="BN297" i="7"/>
  <c r="BM297" i="7"/>
  <c r="BL297" i="7"/>
  <c r="BK297" i="7"/>
  <c r="BJ297" i="7"/>
  <c r="BI297" i="7"/>
  <c r="BH297" i="7"/>
  <c r="BG297" i="7"/>
  <c r="BF297" i="7"/>
  <c r="BE297" i="7"/>
  <c r="BD297" i="7"/>
  <c r="BC297" i="7"/>
  <c r="BB297" i="7"/>
  <c r="BA297" i="7"/>
  <c r="AZ297" i="7"/>
  <c r="AY297" i="7"/>
  <c r="AX297" i="7"/>
  <c r="AW297" i="7"/>
  <c r="AV297" i="7"/>
  <c r="AU297" i="7"/>
  <c r="AT297" i="7"/>
  <c r="AS297" i="7"/>
  <c r="AR297" i="7"/>
  <c r="AQ297" i="7"/>
  <c r="AP297" i="7"/>
  <c r="AO297" i="7"/>
  <c r="AN297" i="7"/>
  <c r="AM297" i="7"/>
  <c r="AL297" i="7"/>
  <c r="AK297" i="7"/>
  <c r="AJ297" i="7"/>
  <c r="AI297" i="7"/>
  <c r="AH297" i="7"/>
  <c r="AG297" i="7"/>
  <c r="AF297" i="7"/>
  <c r="AE297" i="7"/>
  <c r="AD297" i="7"/>
  <c r="AC297" i="7"/>
  <c r="AB297" i="7"/>
  <c r="AA297" i="7"/>
  <c r="Z297" i="7"/>
  <c r="Y297" i="7"/>
  <c r="X297" i="7"/>
  <c r="W297" i="7"/>
  <c r="V297" i="7"/>
  <c r="U297" i="7"/>
  <c r="T297" i="7"/>
  <c r="S297" i="7"/>
  <c r="R297" i="7"/>
  <c r="Q297" i="7"/>
  <c r="P297" i="7"/>
  <c r="O297" i="7"/>
  <c r="N297" i="7"/>
  <c r="M297" i="7"/>
  <c r="L297" i="7"/>
  <c r="BV296" i="7"/>
  <c r="BU296" i="7"/>
  <c r="BS296" i="7"/>
  <c r="BR296" i="7"/>
  <c r="BQ296" i="7"/>
  <c r="BP296" i="7"/>
  <c r="BN296" i="7"/>
  <c r="BM296" i="7"/>
  <c r="BL296" i="7"/>
  <c r="BK296" i="7"/>
  <c r="BI296" i="7"/>
  <c r="BH296" i="7"/>
  <c r="BG296" i="7"/>
  <c r="BF296" i="7"/>
  <c r="BD296" i="7"/>
  <c r="BC296" i="7"/>
  <c r="BB296" i="7"/>
  <c r="BA296" i="7"/>
  <c r="AY296" i="7"/>
  <c r="AX296" i="7"/>
  <c r="AW296" i="7"/>
  <c r="AV296" i="7"/>
  <c r="AT296" i="7"/>
  <c r="AS296" i="7"/>
  <c r="AR296" i="7"/>
  <c r="AQ296" i="7"/>
  <c r="AO296" i="7"/>
  <c r="AN296" i="7"/>
  <c r="AM296" i="7"/>
  <c r="AL296" i="7"/>
  <c r="AJ296" i="7"/>
  <c r="AI296" i="7"/>
  <c r="AH296" i="7"/>
  <c r="AG296" i="7"/>
  <c r="AE296" i="7"/>
  <c r="AD296" i="7"/>
  <c r="AC296" i="7"/>
  <c r="AB296" i="7"/>
  <c r="Z296" i="7"/>
  <c r="Y296" i="7"/>
  <c r="X296" i="7"/>
  <c r="W296" i="7"/>
  <c r="U296" i="7"/>
  <c r="T296" i="7"/>
  <c r="S296" i="7"/>
  <c r="R296" i="7"/>
  <c r="P296" i="7"/>
  <c r="O296" i="7"/>
  <c r="N296" i="7"/>
  <c r="M296" i="7"/>
  <c r="BV295" i="7"/>
  <c r="BU295" i="7"/>
  <c r="BT295" i="7"/>
  <c r="BS295" i="7"/>
  <c r="BR295" i="7"/>
  <c r="BQ295" i="7"/>
  <c r="BP295" i="7"/>
  <c r="BO295" i="7"/>
  <c r="BN295" i="7"/>
  <c r="BM295" i="7"/>
  <c r="BL295" i="7"/>
  <c r="BK295" i="7"/>
  <c r="BJ295" i="7"/>
  <c r="BI295" i="7"/>
  <c r="BH295" i="7"/>
  <c r="BG295" i="7"/>
  <c r="BF295" i="7"/>
  <c r="BE295" i="7"/>
  <c r="BD295" i="7"/>
  <c r="BC295" i="7"/>
  <c r="BB295" i="7"/>
  <c r="BA295" i="7"/>
  <c r="AZ295" i="7"/>
  <c r="AY295" i="7"/>
  <c r="AX295" i="7"/>
  <c r="AW295" i="7"/>
  <c r="AV295" i="7"/>
  <c r="AU295" i="7"/>
  <c r="AT295" i="7"/>
  <c r="AS295" i="7"/>
  <c r="AR295" i="7"/>
  <c r="AQ295" i="7"/>
  <c r="AP295" i="7"/>
  <c r="AO295" i="7"/>
  <c r="AN295" i="7"/>
  <c r="AM295" i="7"/>
  <c r="AL295" i="7"/>
  <c r="AK295" i="7"/>
  <c r="AJ295" i="7"/>
  <c r="AI295" i="7"/>
  <c r="AH295" i="7"/>
  <c r="AG295" i="7"/>
  <c r="AF295" i="7"/>
  <c r="AE295" i="7"/>
  <c r="AD295" i="7"/>
  <c r="AC295" i="7"/>
  <c r="AB295" i="7"/>
  <c r="AA295" i="7"/>
  <c r="Z295" i="7"/>
  <c r="Y295" i="7"/>
  <c r="X295" i="7"/>
  <c r="W295" i="7"/>
  <c r="V295" i="7"/>
  <c r="U295" i="7"/>
  <c r="T295" i="7"/>
  <c r="S295" i="7"/>
  <c r="R295" i="7"/>
  <c r="Q295" i="7"/>
  <c r="P295" i="7"/>
  <c r="O295" i="7"/>
  <c r="N295" i="7"/>
  <c r="M295" i="7"/>
  <c r="L295" i="7"/>
  <c r="BV294" i="7"/>
  <c r="BU294" i="7"/>
  <c r="BS294" i="7"/>
  <c r="BR294" i="7"/>
  <c r="BQ294" i="7"/>
  <c r="BP294" i="7"/>
  <c r="BO294" i="7"/>
  <c r="BN294" i="7"/>
  <c r="BM294" i="7"/>
  <c r="BL294" i="7"/>
  <c r="BK294" i="7"/>
  <c r="BJ294" i="7"/>
  <c r="BI294" i="7"/>
  <c r="BH294" i="7"/>
  <c r="BG294" i="7"/>
  <c r="BF294" i="7"/>
  <c r="BE294" i="7"/>
  <c r="BD294" i="7"/>
  <c r="BC294" i="7"/>
  <c r="BB294" i="7"/>
  <c r="BA294" i="7"/>
  <c r="AZ294" i="7"/>
  <c r="AY294" i="7"/>
  <c r="AX294" i="7"/>
  <c r="AW294" i="7"/>
  <c r="AV294" i="7"/>
  <c r="AU294" i="7"/>
  <c r="AT294" i="7"/>
  <c r="AS294" i="7"/>
  <c r="AR294" i="7"/>
  <c r="AQ294" i="7"/>
  <c r="AP294" i="7"/>
  <c r="AO294" i="7"/>
  <c r="AN294" i="7"/>
  <c r="AM294" i="7"/>
  <c r="AL294" i="7"/>
  <c r="AK294" i="7"/>
  <c r="AJ294" i="7"/>
  <c r="AI294" i="7"/>
  <c r="AH294" i="7"/>
  <c r="AG294" i="7"/>
  <c r="AF294" i="7"/>
  <c r="AE294" i="7"/>
  <c r="AD294" i="7"/>
  <c r="AC294" i="7"/>
  <c r="AB294" i="7"/>
  <c r="AA294" i="7"/>
  <c r="Z294" i="7"/>
  <c r="Y294" i="7"/>
  <c r="X294" i="7"/>
  <c r="W294" i="7"/>
  <c r="V294" i="7"/>
  <c r="U294" i="7"/>
  <c r="T294" i="7"/>
  <c r="S294" i="7"/>
  <c r="R294" i="7"/>
  <c r="Q294" i="7"/>
  <c r="P294" i="7"/>
  <c r="O294" i="7"/>
  <c r="N294" i="7"/>
  <c r="M294" i="7"/>
  <c r="L294" i="7"/>
  <c r="BV293" i="7"/>
  <c r="BU293" i="7"/>
  <c r="BS293" i="7"/>
  <c r="BR293" i="7"/>
  <c r="BQ293" i="7"/>
  <c r="BP293" i="7"/>
  <c r="BN293" i="7"/>
  <c r="BM293" i="7"/>
  <c r="BL293" i="7"/>
  <c r="BK293" i="7"/>
  <c r="BI293" i="7"/>
  <c r="BH293" i="7"/>
  <c r="BG293" i="7"/>
  <c r="BF293" i="7"/>
  <c r="BD293" i="7"/>
  <c r="BC293" i="7"/>
  <c r="BB293" i="7"/>
  <c r="BA293" i="7"/>
  <c r="AY293" i="7"/>
  <c r="AX293" i="7"/>
  <c r="AW293" i="7"/>
  <c r="AV293" i="7"/>
  <c r="AT293" i="7"/>
  <c r="AS293" i="7"/>
  <c r="AR293" i="7"/>
  <c r="AQ293" i="7"/>
  <c r="AO293" i="7"/>
  <c r="AN293" i="7"/>
  <c r="AM293" i="7"/>
  <c r="AL293" i="7"/>
  <c r="AJ293" i="7"/>
  <c r="AI293" i="7"/>
  <c r="AH293" i="7"/>
  <c r="AG293" i="7"/>
  <c r="AE293" i="7"/>
  <c r="AD293" i="7"/>
  <c r="AC293" i="7"/>
  <c r="AB293" i="7"/>
  <c r="Z293" i="7"/>
  <c r="Y293" i="7"/>
  <c r="X293" i="7"/>
  <c r="W293" i="7"/>
  <c r="U293" i="7"/>
  <c r="T293" i="7"/>
  <c r="S293" i="7"/>
  <c r="R293" i="7"/>
  <c r="P293" i="7"/>
  <c r="O293" i="7"/>
  <c r="N293" i="7"/>
  <c r="BV292" i="7"/>
  <c r="BU292" i="7"/>
  <c r="BT292" i="7"/>
  <c r="BS292" i="7"/>
  <c r="BR292" i="7"/>
  <c r="BQ292" i="7"/>
  <c r="BP292" i="7"/>
  <c r="BO292" i="7"/>
  <c r="BN292" i="7"/>
  <c r="BM292" i="7"/>
  <c r="BL292" i="7"/>
  <c r="BK292" i="7"/>
  <c r="BJ292" i="7"/>
  <c r="BI292" i="7"/>
  <c r="BH292" i="7"/>
  <c r="BG292" i="7"/>
  <c r="BF292" i="7"/>
  <c r="BE292" i="7"/>
  <c r="BD292" i="7"/>
  <c r="BC292" i="7"/>
  <c r="BB292" i="7"/>
  <c r="BA292" i="7"/>
  <c r="AZ292" i="7"/>
  <c r="AY292" i="7"/>
  <c r="AX292" i="7"/>
  <c r="AW292" i="7"/>
  <c r="AV292" i="7"/>
  <c r="AU292" i="7"/>
  <c r="AT292" i="7"/>
  <c r="AS292" i="7"/>
  <c r="AR292" i="7"/>
  <c r="AQ292" i="7"/>
  <c r="AP292" i="7"/>
  <c r="AO292" i="7"/>
  <c r="AN292" i="7"/>
  <c r="AM292" i="7"/>
  <c r="AL292" i="7"/>
  <c r="AK292" i="7"/>
  <c r="AJ292" i="7"/>
  <c r="AI292" i="7"/>
  <c r="AH292" i="7"/>
  <c r="AG292" i="7"/>
  <c r="AF292" i="7"/>
  <c r="AE292" i="7"/>
  <c r="AD292" i="7"/>
  <c r="AC292" i="7"/>
  <c r="AB292" i="7"/>
  <c r="AA292" i="7"/>
  <c r="Z292" i="7"/>
  <c r="Y292" i="7"/>
  <c r="X292" i="7"/>
  <c r="W292" i="7"/>
  <c r="V292" i="7"/>
  <c r="U292" i="7"/>
  <c r="T292" i="7"/>
  <c r="S292" i="7"/>
  <c r="R292" i="7"/>
  <c r="Q292" i="7"/>
  <c r="P292" i="7"/>
  <c r="O292" i="7"/>
  <c r="N292" i="7"/>
  <c r="M292" i="7"/>
  <c r="L292" i="7"/>
  <c r="BV291" i="7"/>
  <c r="BU291" i="7"/>
  <c r="BS291" i="7"/>
  <c r="BR291" i="7"/>
  <c r="BQ291" i="7"/>
  <c r="BP291" i="7"/>
  <c r="BO291" i="7"/>
  <c r="BN291" i="7"/>
  <c r="BM291" i="7"/>
  <c r="BL291" i="7"/>
  <c r="BK291" i="7"/>
  <c r="BJ291" i="7"/>
  <c r="BI291" i="7"/>
  <c r="BH291" i="7"/>
  <c r="BG291" i="7"/>
  <c r="BF291" i="7"/>
  <c r="BE291" i="7"/>
  <c r="BD291" i="7"/>
  <c r="BC291" i="7"/>
  <c r="BB291" i="7"/>
  <c r="BA291" i="7"/>
  <c r="AZ291" i="7"/>
  <c r="AY291" i="7"/>
  <c r="AX291" i="7"/>
  <c r="AW291" i="7"/>
  <c r="AV291" i="7"/>
  <c r="AU291" i="7"/>
  <c r="AT291" i="7"/>
  <c r="AS291" i="7"/>
  <c r="AR291" i="7"/>
  <c r="AQ291" i="7"/>
  <c r="AP291" i="7"/>
  <c r="AO291" i="7"/>
  <c r="AN291" i="7"/>
  <c r="AM291" i="7"/>
  <c r="AL291" i="7"/>
  <c r="AK291" i="7"/>
  <c r="AJ291" i="7"/>
  <c r="AI291" i="7"/>
  <c r="AH291" i="7"/>
  <c r="AG291" i="7"/>
  <c r="AF291" i="7"/>
  <c r="AE291" i="7"/>
  <c r="AD291" i="7"/>
  <c r="AC291" i="7"/>
  <c r="AB291" i="7"/>
  <c r="AA291" i="7"/>
  <c r="Z291" i="7"/>
  <c r="Y291" i="7"/>
  <c r="X291" i="7"/>
  <c r="W291" i="7"/>
  <c r="V291" i="7"/>
  <c r="U291" i="7"/>
  <c r="T291" i="7"/>
  <c r="S291" i="7"/>
  <c r="R291" i="7"/>
  <c r="Q291" i="7"/>
  <c r="P291" i="7"/>
  <c r="O291" i="7"/>
  <c r="N291" i="7"/>
  <c r="M291" i="7"/>
  <c r="L291" i="7"/>
  <c r="BV290" i="7"/>
  <c r="BU290" i="7"/>
  <c r="BS290" i="7"/>
  <c r="BR290" i="7"/>
  <c r="BQ290" i="7"/>
  <c r="BP290" i="7"/>
  <c r="BN290" i="7"/>
  <c r="BM290" i="7"/>
  <c r="BL290" i="7"/>
  <c r="BK290" i="7"/>
  <c r="BI290" i="7"/>
  <c r="BH290" i="7"/>
  <c r="BG290" i="7"/>
  <c r="BF290" i="7"/>
  <c r="BD290" i="7"/>
  <c r="BC290" i="7"/>
  <c r="BB290" i="7"/>
  <c r="BA290" i="7"/>
  <c r="AY290" i="7"/>
  <c r="AX290" i="7"/>
  <c r="AW290" i="7"/>
  <c r="AV290" i="7"/>
  <c r="AT290" i="7"/>
  <c r="AS290" i="7"/>
  <c r="AR290" i="7"/>
  <c r="AQ290" i="7"/>
  <c r="AO290" i="7"/>
  <c r="AN290" i="7"/>
  <c r="AM290" i="7"/>
  <c r="AL290" i="7"/>
  <c r="AJ290" i="7"/>
  <c r="AI290" i="7"/>
  <c r="AH290" i="7"/>
  <c r="AG290" i="7"/>
  <c r="AE290" i="7"/>
  <c r="AD290" i="7"/>
  <c r="AC290" i="7"/>
  <c r="AB290" i="7"/>
  <c r="Z290" i="7"/>
  <c r="Y290" i="7"/>
  <c r="X290" i="7"/>
  <c r="W290" i="7"/>
  <c r="U290" i="7"/>
  <c r="T290" i="7"/>
  <c r="S290" i="7"/>
  <c r="R290" i="7"/>
  <c r="P290" i="7"/>
  <c r="O290" i="7"/>
  <c r="N290" i="7"/>
  <c r="M290" i="7"/>
  <c r="BV289" i="7"/>
  <c r="BU289" i="7"/>
  <c r="BT289" i="7"/>
  <c r="BS289" i="7"/>
  <c r="BR289" i="7"/>
  <c r="BQ289" i="7"/>
  <c r="BP289" i="7"/>
  <c r="BO289" i="7"/>
  <c r="BN289" i="7"/>
  <c r="BM289" i="7"/>
  <c r="BL289" i="7"/>
  <c r="BK289" i="7"/>
  <c r="BJ289" i="7"/>
  <c r="BI289" i="7"/>
  <c r="BH289" i="7"/>
  <c r="BG289" i="7"/>
  <c r="BF289" i="7"/>
  <c r="BE289" i="7"/>
  <c r="BD289" i="7"/>
  <c r="BC289" i="7"/>
  <c r="BB289" i="7"/>
  <c r="BA289" i="7"/>
  <c r="AZ289" i="7"/>
  <c r="AY289" i="7"/>
  <c r="AX289" i="7"/>
  <c r="AW289" i="7"/>
  <c r="AV289" i="7"/>
  <c r="AU289" i="7"/>
  <c r="AT289" i="7"/>
  <c r="AS289" i="7"/>
  <c r="AR289" i="7"/>
  <c r="AQ289" i="7"/>
  <c r="AP289" i="7"/>
  <c r="AO289" i="7"/>
  <c r="AN289" i="7"/>
  <c r="AM289" i="7"/>
  <c r="AL289" i="7"/>
  <c r="AK289" i="7"/>
  <c r="AJ289" i="7"/>
  <c r="AI289" i="7"/>
  <c r="AH289" i="7"/>
  <c r="AG289" i="7"/>
  <c r="AF289" i="7"/>
  <c r="AE289" i="7"/>
  <c r="AD289" i="7"/>
  <c r="AC289" i="7"/>
  <c r="AB289" i="7"/>
  <c r="AA289" i="7"/>
  <c r="Z289" i="7"/>
  <c r="Y289" i="7"/>
  <c r="X289" i="7"/>
  <c r="W289" i="7"/>
  <c r="V289" i="7"/>
  <c r="U289" i="7"/>
  <c r="T289" i="7"/>
  <c r="S289" i="7"/>
  <c r="R289" i="7"/>
  <c r="Q289" i="7"/>
  <c r="P289" i="7"/>
  <c r="O289" i="7"/>
  <c r="N289" i="7"/>
  <c r="M289" i="7"/>
  <c r="L289" i="7"/>
  <c r="BV288" i="7"/>
  <c r="BU288" i="7"/>
  <c r="BS288" i="7"/>
  <c r="BR288" i="7"/>
  <c r="BQ288" i="7"/>
  <c r="BP288" i="7"/>
  <c r="BO288" i="7"/>
  <c r="BN288" i="7"/>
  <c r="BM288" i="7"/>
  <c r="BL288" i="7"/>
  <c r="BK288" i="7"/>
  <c r="BJ288" i="7"/>
  <c r="BI288" i="7"/>
  <c r="BH288" i="7"/>
  <c r="BG288" i="7"/>
  <c r="BF288" i="7"/>
  <c r="BE288" i="7"/>
  <c r="BD288" i="7"/>
  <c r="BC288" i="7"/>
  <c r="BB288" i="7"/>
  <c r="BA288" i="7"/>
  <c r="AZ288" i="7"/>
  <c r="AY288" i="7"/>
  <c r="AX288" i="7"/>
  <c r="AW288" i="7"/>
  <c r="AV288" i="7"/>
  <c r="AU288" i="7"/>
  <c r="AT288" i="7"/>
  <c r="AS288" i="7"/>
  <c r="AR288" i="7"/>
  <c r="AQ288" i="7"/>
  <c r="AP288" i="7"/>
  <c r="AO288" i="7"/>
  <c r="AN288" i="7"/>
  <c r="AM288" i="7"/>
  <c r="AL288" i="7"/>
  <c r="AK288" i="7"/>
  <c r="AJ288" i="7"/>
  <c r="AI288" i="7"/>
  <c r="AH288" i="7"/>
  <c r="AG288" i="7"/>
  <c r="AF288" i="7"/>
  <c r="AE288" i="7"/>
  <c r="AD288" i="7"/>
  <c r="AC288" i="7"/>
  <c r="AB288" i="7"/>
  <c r="AA288" i="7"/>
  <c r="Z288" i="7"/>
  <c r="Y288" i="7"/>
  <c r="X288" i="7"/>
  <c r="W288" i="7"/>
  <c r="V288" i="7"/>
  <c r="U288" i="7"/>
  <c r="T288" i="7"/>
  <c r="S288" i="7"/>
  <c r="R288" i="7"/>
  <c r="Q288" i="7"/>
  <c r="P288" i="7"/>
  <c r="O288" i="7"/>
  <c r="N288" i="7"/>
  <c r="M288" i="7"/>
  <c r="L288" i="7"/>
  <c r="BV287" i="7"/>
  <c r="BU287" i="7"/>
  <c r="BS287" i="7"/>
  <c r="BR287" i="7"/>
  <c r="BQ287" i="7"/>
  <c r="BP287" i="7"/>
  <c r="BN287" i="7"/>
  <c r="BM287" i="7"/>
  <c r="BL287" i="7"/>
  <c r="BK287" i="7"/>
  <c r="BI287" i="7"/>
  <c r="BH287" i="7"/>
  <c r="BG287" i="7"/>
  <c r="BF287" i="7"/>
  <c r="BD287" i="7"/>
  <c r="BC287" i="7"/>
  <c r="BB287" i="7"/>
  <c r="BA287" i="7"/>
  <c r="AY287" i="7"/>
  <c r="AX287" i="7"/>
  <c r="AW287" i="7"/>
  <c r="AV287" i="7"/>
  <c r="AT287" i="7"/>
  <c r="AS287" i="7"/>
  <c r="AR287" i="7"/>
  <c r="AQ287" i="7"/>
  <c r="AO287" i="7"/>
  <c r="AN287" i="7"/>
  <c r="AM287" i="7"/>
  <c r="AL287" i="7"/>
  <c r="AJ287" i="7"/>
  <c r="AI287" i="7"/>
  <c r="AH287" i="7"/>
  <c r="AG287" i="7"/>
  <c r="AE287" i="7"/>
  <c r="AD287" i="7"/>
  <c r="AC287" i="7"/>
  <c r="AB287" i="7"/>
  <c r="Z287" i="7"/>
  <c r="Y287" i="7"/>
  <c r="X287" i="7"/>
  <c r="W287" i="7"/>
  <c r="U287" i="7"/>
  <c r="T287" i="7"/>
  <c r="S287" i="7"/>
  <c r="R287" i="7"/>
  <c r="P287" i="7"/>
  <c r="O287" i="7"/>
  <c r="N287" i="7"/>
  <c r="M287" i="7"/>
  <c r="BV286" i="7"/>
  <c r="BU286" i="7"/>
  <c r="BT286" i="7"/>
  <c r="BS286" i="7"/>
  <c r="BR286" i="7"/>
  <c r="BQ286" i="7"/>
  <c r="BP286" i="7"/>
  <c r="BO286" i="7"/>
  <c r="BN286" i="7"/>
  <c r="BM286" i="7"/>
  <c r="BL286" i="7"/>
  <c r="BK286" i="7"/>
  <c r="BJ286" i="7"/>
  <c r="BI286" i="7"/>
  <c r="BH286" i="7"/>
  <c r="BG286" i="7"/>
  <c r="BF286" i="7"/>
  <c r="BE286" i="7"/>
  <c r="BD286" i="7"/>
  <c r="BC286" i="7"/>
  <c r="BB286" i="7"/>
  <c r="BA286" i="7"/>
  <c r="AZ286" i="7"/>
  <c r="AY286" i="7"/>
  <c r="AX286" i="7"/>
  <c r="AW286" i="7"/>
  <c r="AV286" i="7"/>
  <c r="AU286" i="7"/>
  <c r="AT286" i="7"/>
  <c r="AS286" i="7"/>
  <c r="AR286" i="7"/>
  <c r="AQ286" i="7"/>
  <c r="AP286" i="7"/>
  <c r="AO286" i="7"/>
  <c r="AN286" i="7"/>
  <c r="AM286" i="7"/>
  <c r="AL286" i="7"/>
  <c r="AK286" i="7"/>
  <c r="AJ286" i="7"/>
  <c r="AI286" i="7"/>
  <c r="AH286" i="7"/>
  <c r="AG286" i="7"/>
  <c r="AF286" i="7"/>
  <c r="AE286" i="7"/>
  <c r="AD286" i="7"/>
  <c r="AC286" i="7"/>
  <c r="AB286" i="7"/>
  <c r="AA286" i="7"/>
  <c r="Z286" i="7"/>
  <c r="Y286" i="7"/>
  <c r="X286" i="7"/>
  <c r="W286" i="7"/>
  <c r="V286" i="7"/>
  <c r="U286" i="7"/>
  <c r="T286" i="7"/>
  <c r="S286" i="7"/>
  <c r="R286" i="7"/>
  <c r="Q286" i="7"/>
  <c r="P286" i="7"/>
  <c r="O286" i="7"/>
  <c r="N286" i="7"/>
  <c r="M286" i="7"/>
  <c r="L286" i="7"/>
  <c r="BV285" i="7"/>
  <c r="BU285" i="7"/>
  <c r="BS285" i="7"/>
  <c r="BR285" i="7"/>
  <c r="BQ285" i="7"/>
  <c r="BP285" i="7"/>
  <c r="BO285" i="7"/>
  <c r="BN285" i="7"/>
  <c r="BM285" i="7"/>
  <c r="BL285" i="7"/>
  <c r="BK285" i="7"/>
  <c r="BJ285" i="7"/>
  <c r="BI285" i="7"/>
  <c r="BH285" i="7"/>
  <c r="BG285" i="7"/>
  <c r="BF285" i="7"/>
  <c r="BE285" i="7"/>
  <c r="BD285" i="7"/>
  <c r="BC285" i="7"/>
  <c r="BB285" i="7"/>
  <c r="BA285" i="7"/>
  <c r="AZ285" i="7"/>
  <c r="AY285" i="7"/>
  <c r="AX285" i="7"/>
  <c r="AW285" i="7"/>
  <c r="AV285" i="7"/>
  <c r="AU285" i="7"/>
  <c r="AT285" i="7"/>
  <c r="AS285" i="7"/>
  <c r="AR285" i="7"/>
  <c r="AQ285" i="7"/>
  <c r="AP285" i="7"/>
  <c r="AO285" i="7"/>
  <c r="AN285" i="7"/>
  <c r="AM285" i="7"/>
  <c r="AL285" i="7"/>
  <c r="AK285" i="7"/>
  <c r="AJ285" i="7"/>
  <c r="AI285" i="7"/>
  <c r="AH285" i="7"/>
  <c r="AG285" i="7"/>
  <c r="AF285" i="7"/>
  <c r="AE285" i="7"/>
  <c r="AD285" i="7"/>
  <c r="AC285" i="7"/>
  <c r="AB285" i="7"/>
  <c r="AA285" i="7"/>
  <c r="Z285" i="7"/>
  <c r="Y285" i="7"/>
  <c r="X285" i="7"/>
  <c r="W285" i="7"/>
  <c r="V285" i="7"/>
  <c r="U285" i="7"/>
  <c r="T285" i="7"/>
  <c r="S285" i="7"/>
  <c r="R285" i="7"/>
  <c r="Q285" i="7"/>
  <c r="P285" i="7"/>
  <c r="O285" i="7"/>
  <c r="N285" i="7"/>
  <c r="M285" i="7"/>
  <c r="L285" i="7"/>
  <c r="BV284" i="7"/>
  <c r="BU284" i="7"/>
  <c r="BS284" i="7"/>
  <c r="BR284" i="7"/>
  <c r="BQ284" i="7"/>
  <c r="BP284" i="7"/>
  <c r="BN284" i="7"/>
  <c r="BM284" i="7"/>
  <c r="BL284" i="7"/>
  <c r="BK284" i="7"/>
  <c r="BI284" i="7"/>
  <c r="BH284" i="7"/>
  <c r="BG284" i="7"/>
  <c r="BF284" i="7"/>
  <c r="BD284" i="7"/>
  <c r="BC284" i="7"/>
  <c r="BB284" i="7"/>
  <c r="BA284" i="7"/>
  <c r="AY284" i="7"/>
  <c r="AX284" i="7"/>
  <c r="AW284" i="7"/>
  <c r="AV284" i="7"/>
  <c r="AT284" i="7"/>
  <c r="AS284" i="7"/>
  <c r="AR284" i="7"/>
  <c r="AQ284" i="7"/>
  <c r="AO284" i="7"/>
  <c r="AN284" i="7"/>
  <c r="AM284" i="7"/>
  <c r="AL284" i="7"/>
  <c r="AJ284" i="7"/>
  <c r="AI284" i="7"/>
  <c r="AH284" i="7"/>
  <c r="AG284" i="7"/>
  <c r="AE284" i="7"/>
  <c r="AD284" i="7"/>
  <c r="AC284" i="7"/>
  <c r="AB284" i="7"/>
  <c r="Z284" i="7"/>
  <c r="Y284" i="7"/>
  <c r="X284" i="7"/>
  <c r="W284" i="7"/>
  <c r="U284" i="7"/>
  <c r="T284" i="7"/>
  <c r="S284" i="7"/>
  <c r="R284" i="7"/>
  <c r="P284" i="7"/>
  <c r="O284" i="7"/>
  <c r="N284" i="7"/>
  <c r="M284" i="7"/>
  <c r="BV283" i="7"/>
  <c r="BU283" i="7"/>
  <c r="BT283" i="7"/>
  <c r="BS283" i="7"/>
  <c r="BR283" i="7"/>
  <c r="BQ283" i="7"/>
  <c r="BP283" i="7"/>
  <c r="BO283" i="7"/>
  <c r="BN283" i="7"/>
  <c r="BM283" i="7"/>
  <c r="BL283" i="7"/>
  <c r="BK283" i="7"/>
  <c r="BJ283" i="7"/>
  <c r="BI283" i="7"/>
  <c r="BH283" i="7"/>
  <c r="BG283" i="7"/>
  <c r="BF283" i="7"/>
  <c r="BE283" i="7"/>
  <c r="BD283" i="7"/>
  <c r="BC283" i="7"/>
  <c r="BB283" i="7"/>
  <c r="BA283" i="7"/>
  <c r="AZ283" i="7"/>
  <c r="AY283" i="7"/>
  <c r="AX283" i="7"/>
  <c r="AW283" i="7"/>
  <c r="AV283" i="7"/>
  <c r="AU283" i="7"/>
  <c r="AT283" i="7"/>
  <c r="AS283" i="7"/>
  <c r="AR283" i="7"/>
  <c r="AQ283" i="7"/>
  <c r="AP283" i="7"/>
  <c r="AO283" i="7"/>
  <c r="AN283" i="7"/>
  <c r="AM283" i="7"/>
  <c r="AL283" i="7"/>
  <c r="AK283" i="7"/>
  <c r="AJ283" i="7"/>
  <c r="AI283" i="7"/>
  <c r="AH283" i="7"/>
  <c r="AG283" i="7"/>
  <c r="AF283" i="7"/>
  <c r="AE283" i="7"/>
  <c r="AD283" i="7"/>
  <c r="AC283" i="7"/>
  <c r="AB283" i="7"/>
  <c r="AA283" i="7"/>
  <c r="Z283" i="7"/>
  <c r="Y283" i="7"/>
  <c r="X283" i="7"/>
  <c r="W283" i="7"/>
  <c r="V283" i="7"/>
  <c r="U283" i="7"/>
  <c r="T283" i="7"/>
  <c r="S283" i="7"/>
  <c r="R283" i="7"/>
  <c r="Q283" i="7"/>
  <c r="P283" i="7"/>
  <c r="O283" i="7"/>
  <c r="N283" i="7"/>
  <c r="M283" i="7"/>
  <c r="L283" i="7"/>
  <c r="BV282" i="7"/>
  <c r="BU282" i="7"/>
  <c r="BS282" i="7"/>
  <c r="BR282" i="7"/>
  <c r="BQ282" i="7"/>
  <c r="BP282" i="7"/>
  <c r="BO282" i="7"/>
  <c r="BN282" i="7"/>
  <c r="BM282" i="7"/>
  <c r="BL282" i="7"/>
  <c r="BK282" i="7"/>
  <c r="BJ282" i="7"/>
  <c r="BI282" i="7"/>
  <c r="BH282" i="7"/>
  <c r="BG282" i="7"/>
  <c r="BF282" i="7"/>
  <c r="BE282" i="7"/>
  <c r="BD282" i="7"/>
  <c r="BC282" i="7"/>
  <c r="BB282" i="7"/>
  <c r="BA282" i="7"/>
  <c r="AZ282" i="7"/>
  <c r="AY282" i="7"/>
  <c r="AX282" i="7"/>
  <c r="AW282" i="7"/>
  <c r="AV282" i="7"/>
  <c r="AU282" i="7"/>
  <c r="AT282" i="7"/>
  <c r="AS282" i="7"/>
  <c r="AR282" i="7"/>
  <c r="AQ282" i="7"/>
  <c r="AP282" i="7"/>
  <c r="AO282" i="7"/>
  <c r="AN282" i="7"/>
  <c r="AM282" i="7"/>
  <c r="AL282" i="7"/>
  <c r="AK282" i="7"/>
  <c r="AJ282" i="7"/>
  <c r="AI282" i="7"/>
  <c r="AH282" i="7"/>
  <c r="AG282" i="7"/>
  <c r="AF282" i="7"/>
  <c r="AE282" i="7"/>
  <c r="AD282" i="7"/>
  <c r="AC282" i="7"/>
  <c r="AB282" i="7"/>
  <c r="AA282" i="7"/>
  <c r="Z282" i="7"/>
  <c r="Y282" i="7"/>
  <c r="X282" i="7"/>
  <c r="W282" i="7"/>
  <c r="V282" i="7"/>
  <c r="U282" i="7"/>
  <c r="T282" i="7"/>
  <c r="S282" i="7"/>
  <c r="R282" i="7"/>
  <c r="Q282" i="7"/>
  <c r="P282" i="7"/>
  <c r="O282" i="7"/>
  <c r="N282" i="7"/>
  <c r="M282" i="7"/>
  <c r="L282" i="7"/>
  <c r="BV281" i="7"/>
  <c r="BU281" i="7"/>
  <c r="BS281" i="7"/>
  <c r="BR281" i="7"/>
  <c r="BQ281" i="7"/>
  <c r="BP281" i="7"/>
  <c r="BN281" i="7"/>
  <c r="BM281" i="7"/>
  <c r="BL281" i="7"/>
  <c r="BK281" i="7"/>
  <c r="BI281" i="7"/>
  <c r="BH281" i="7"/>
  <c r="BG281" i="7"/>
  <c r="BF281" i="7"/>
  <c r="BD281" i="7"/>
  <c r="BC281" i="7"/>
  <c r="BB281" i="7"/>
  <c r="BA281" i="7"/>
  <c r="AY281" i="7"/>
  <c r="AX281" i="7"/>
  <c r="AW281" i="7"/>
  <c r="AV281" i="7"/>
  <c r="AT281" i="7"/>
  <c r="AS281" i="7"/>
  <c r="AR281" i="7"/>
  <c r="AQ281" i="7"/>
  <c r="AO281" i="7"/>
  <c r="AN281" i="7"/>
  <c r="AM281" i="7"/>
  <c r="AL281" i="7"/>
  <c r="AJ281" i="7"/>
  <c r="AI281" i="7"/>
  <c r="AH281" i="7"/>
  <c r="AG281" i="7"/>
  <c r="AE281" i="7"/>
  <c r="AD281" i="7"/>
  <c r="AC281" i="7"/>
  <c r="AB281" i="7"/>
  <c r="Z281" i="7"/>
  <c r="Y281" i="7"/>
  <c r="X281" i="7"/>
  <c r="W281" i="7"/>
  <c r="U281" i="7"/>
  <c r="T281" i="7"/>
  <c r="S281" i="7"/>
  <c r="R281" i="7"/>
  <c r="P281" i="7"/>
  <c r="O281" i="7"/>
  <c r="N281" i="7"/>
  <c r="M281" i="7"/>
  <c r="BV280" i="7"/>
  <c r="BU280" i="7"/>
  <c r="BS280" i="7"/>
  <c r="BR280" i="7"/>
  <c r="BQ280" i="7"/>
  <c r="BP280" i="7"/>
  <c r="BN280" i="7"/>
  <c r="BM280" i="7"/>
  <c r="BL280" i="7"/>
  <c r="BK280" i="7"/>
  <c r="BI280" i="7"/>
  <c r="BH280" i="7"/>
  <c r="BG280" i="7"/>
  <c r="BF280" i="7"/>
  <c r="BD280" i="7"/>
  <c r="BC280" i="7"/>
  <c r="BB280" i="7"/>
  <c r="BA280" i="7"/>
  <c r="AY280" i="7"/>
  <c r="AX280" i="7"/>
  <c r="AW280" i="7"/>
  <c r="AV280" i="7"/>
  <c r="AT280" i="7"/>
  <c r="AS280" i="7"/>
  <c r="AR280" i="7"/>
  <c r="AQ280" i="7"/>
  <c r="AO280" i="7"/>
  <c r="AN280" i="7"/>
  <c r="AM280" i="7"/>
  <c r="AL280" i="7"/>
  <c r="AJ280" i="7"/>
  <c r="AI280" i="7"/>
  <c r="AH280" i="7"/>
  <c r="AG280" i="7"/>
  <c r="AE280" i="7"/>
  <c r="AD280" i="7"/>
  <c r="AC280" i="7"/>
  <c r="AB280" i="7"/>
  <c r="Z280" i="7"/>
  <c r="Y280" i="7"/>
  <c r="X280" i="7"/>
  <c r="W280" i="7"/>
  <c r="U280" i="7"/>
  <c r="T280" i="7"/>
  <c r="S280" i="7"/>
  <c r="R280" i="7"/>
  <c r="P280" i="7"/>
  <c r="O280" i="7"/>
  <c r="N280" i="7"/>
  <c r="M280" i="7"/>
  <c r="BV279" i="7"/>
  <c r="BU279" i="7"/>
  <c r="BS279" i="7"/>
  <c r="BR279" i="7"/>
  <c r="BQ279" i="7"/>
  <c r="BP279" i="7"/>
  <c r="BN279" i="7"/>
  <c r="BM279" i="7"/>
  <c r="BL279" i="7"/>
  <c r="BK279" i="7"/>
  <c r="BI279" i="7"/>
  <c r="BH279" i="7"/>
  <c r="BG279" i="7"/>
  <c r="BF279" i="7"/>
  <c r="BD279" i="7"/>
  <c r="BC279" i="7"/>
  <c r="BB279" i="7"/>
  <c r="BA279" i="7"/>
  <c r="AY279" i="7"/>
  <c r="AX279" i="7"/>
  <c r="AW279" i="7"/>
  <c r="AV279" i="7"/>
  <c r="AT279" i="7"/>
  <c r="AS279" i="7"/>
  <c r="AR279" i="7"/>
  <c r="AQ279" i="7"/>
  <c r="AO279" i="7"/>
  <c r="AN279" i="7"/>
  <c r="AM279" i="7"/>
  <c r="AL279" i="7"/>
  <c r="AJ279" i="7"/>
  <c r="AI279" i="7"/>
  <c r="AH279" i="7"/>
  <c r="AG279" i="7"/>
  <c r="AE279" i="7"/>
  <c r="AD279" i="7"/>
  <c r="AC279" i="7"/>
  <c r="AB279" i="7"/>
  <c r="Z279" i="7"/>
  <c r="Y279" i="7"/>
  <c r="X279" i="7"/>
  <c r="W279" i="7"/>
  <c r="U279" i="7"/>
  <c r="T279" i="7"/>
  <c r="S279" i="7"/>
  <c r="R279" i="7"/>
  <c r="P279" i="7"/>
  <c r="O279" i="7"/>
  <c r="N279" i="7"/>
  <c r="M279" i="7"/>
  <c r="BV278" i="7"/>
  <c r="BU278" i="7"/>
  <c r="BS278" i="7"/>
  <c r="BR278" i="7"/>
  <c r="BQ278" i="7"/>
  <c r="BP278" i="7"/>
  <c r="BN278" i="7"/>
  <c r="BM278" i="7"/>
  <c r="BL278" i="7"/>
  <c r="BK278" i="7"/>
  <c r="BI278" i="7"/>
  <c r="BH278" i="7"/>
  <c r="BG278" i="7"/>
  <c r="BF278" i="7"/>
  <c r="BD278" i="7"/>
  <c r="BC278" i="7"/>
  <c r="BB278" i="7"/>
  <c r="BA278" i="7"/>
  <c r="AY278" i="7"/>
  <c r="AX278" i="7"/>
  <c r="AW278" i="7"/>
  <c r="AV278" i="7"/>
  <c r="AT278" i="7"/>
  <c r="AS278" i="7"/>
  <c r="AR278" i="7"/>
  <c r="AQ278" i="7"/>
  <c r="AO278" i="7"/>
  <c r="AN278" i="7"/>
  <c r="AM278" i="7"/>
  <c r="AL278" i="7"/>
  <c r="AJ278" i="7"/>
  <c r="AI278" i="7"/>
  <c r="AH278" i="7"/>
  <c r="AG278" i="7"/>
  <c r="AE278" i="7"/>
  <c r="AD278" i="7"/>
  <c r="AC278" i="7"/>
  <c r="AB278" i="7"/>
  <c r="Z278" i="7"/>
  <c r="Y278" i="7"/>
  <c r="X278" i="7"/>
  <c r="W278" i="7"/>
  <c r="U278" i="7"/>
  <c r="T278" i="7"/>
  <c r="S278" i="7"/>
  <c r="R278" i="7"/>
  <c r="P278" i="7"/>
  <c r="O278" i="7"/>
  <c r="N278" i="7"/>
  <c r="M278" i="7"/>
  <c r="BV277" i="7"/>
  <c r="BU277" i="7"/>
  <c r="BT277" i="7"/>
  <c r="BS277" i="7"/>
  <c r="BR277" i="7"/>
  <c r="BQ277" i="7"/>
  <c r="BP277" i="7"/>
  <c r="BO277" i="7"/>
  <c r="BN277" i="7"/>
  <c r="BM277" i="7"/>
  <c r="BL277" i="7"/>
  <c r="BK277" i="7"/>
  <c r="BJ277" i="7"/>
  <c r="BI277" i="7"/>
  <c r="BH277" i="7"/>
  <c r="BG277" i="7"/>
  <c r="BF277" i="7"/>
  <c r="BE277" i="7"/>
  <c r="BD277" i="7"/>
  <c r="BC277" i="7"/>
  <c r="BB277" i="7"/>
  <c r="BA277" i="7"/>
  <c r="AZ277" i="7"/>
  <c r="AY277" i="7"/>
  <c r="AX277" i="7"/>
  <c r="AW277" i="7"/>
  <c r="AV277" i="7"/>
  <c r="AU277" i="7"/>
  <c r="AT277" i="7"/>
  <c r="AS277" i="7"/>
  <c r="AR277" i="7"/>
  <c r="AQ277" i="7"/>
  <c r="AP277" i="7"/>
  <c r="AO277" i="7"/>
  <c r="AN277" i="7"/>
  <c r="AM277" i="7"/>
  <c r="AL277" i="7"/>
  <c r="AK277" i="7"/>
  <c r="AJ277" i="7"/>
  <c r="AI277" i="7"/>
  <c r="AH277" i="7"/>
  <c r="AG277" i="7"/>
  <c r="AF277" i="7"/>
  <c r="AE277" i="7"/>
  <c r="AD277" i="7"/>
  <c r="AC277" i="7"/>
  <c r="AB277" i="7"/>
  <c r="AA277" i="7"/>
  <c r="Z277" i="7"/>
  <c r="Y277" i="7"/>
  <c r="X277" i="7"/>
  <c r="W277" i="7"/>
  <c r="V277" i="7"/>
  <c r="U277" i="7"/>
  <c r="T277" i="7"/>
  <c r="S277" i="7"/>
  <c r="R277" i="7"/>
  <c r="Q277" i="7"/>
  <c r="P277" i="7"/>
  <c r="O277" i="7"/>
  <c r="N277" i="7"/>
  <c r="M277" i="7"/>
  <c r="L277" i="7"/>
  <c r="BV276" i="7"/>
  <c r="BU276" i="7"/>
  <c r="BS276" i="7"/>
  <c r="BR276" i="7"/>
  <c r="BQ276" i="7"/>
  <c r="BP276" i="7"/>
  <c r="BO276" i="7"/>
  <c r="BN276" i="7"/>
  <c r="BM276" i="7"/>
  <c r="BL276" i="7"/>
  <c r="BK276" i="7"/>
  <c r="BJ276" i="7"/>
  <c r="BI276" i="7"/>
  <c r="BH276" i="7"/>
  <c r="BG276" i="7"/>
  <c r="BF276" i="7"/>
  <c r="BE276" i="7"/>
  <c r="BD276" i="7"/>
  <c r="BC276" i="7"/>
  <c r="BB276" i="7"/>
  <c r="BA276" i="7"/>
  <c r="AZ276" i="7"/>
  <c r="AY276" i="7"/>
  <c r="AX276" i="7"/>
  <c r="AW276" i="7"/>
  <c r="AV276" i="7"/>
  <c r="AU276" i="7"/>
  <c r="AT276" i="7"/>
  <c r="AS276" i="7"/>
  <c r="AR276" i="7"/>
  <c r="AQ276" i="7"/>
  <c r="AP276" i="7"/>
  <c r="AO276" i="7"/>
  <c r="AN276" i="7"/>
  <c r="AM276" i="7"/>
  <c r="AL276" i="7"/>
  <c r="AK276" i="7"/>
  <c r="AJ276" i="7"/>
  <c r="AI276" i="7"/>
  <c r="AH276" i="7"/>
  <c r="AG276" i="7"/>
  <c r="AF276" i="7"/>
  <c r="AE276" i="7"/>
  <c r="AD276" i="7"/>
  <c r="AC276" i="7"/>
  <c r="AB276" i="7"/>
  <c r="AA276" i="7"/>
  <c r="Z276" i="7"/>
  <c r="Y276" i="7"/>
  <c r="X276" i="7"/>
  <c r="W276" i="7"/>
  <c r="V276" i="7"/>
  <c r="U276" i="7"/>
  <c r="T276" i="7"/>
  <c r="S276" i="7"/>
  <c r="R276" i="7"/>
  <c r="Q276" i="7"/>
  <c r="P276" i="7"/>
  <c r="O276" i="7"/>
  <c r="N276" i="7"/>
  <c r="M276" i="7"/>
  <c r="L276" i="7"/>
  <c r="BV275" i="7"/>
  <c r="BU275" i="7"/>
  <c r="BS275" i="7"/>
  <c r="BR275" i="7"/>
  <c r="BQ275" i="7"/>
  <c r="BP275" i="7"/>
  <c r="BO275" i="7"/>
  <c r="BN275" i="7"/>
  <c r="BM275" i="7"/>
  <c r="BL275" i="7"/>
  <c r="BK275" i="7"/>
  <c r="BJ275" i="7"/>
  <c r="BI275" i="7"/>
  <c r="BH275" i="7"/>
  <c r="BG275" i="7"/>
  <c r="BF275" i="7"/>
  <c r="BE275" i="7"/>
  <c r="BD275" i="7"/>
  <c r="BC275" i="7"/>
  <c r="BB275" i="7"/>
  <c r="BA275" i="7"/>
  <c r="AZ275" i="7"/>
  <c r="AY275" i="7"/>
  <c r="AX275" i="7"/>
  <c r="AW275" i="7"/>
  <c r="AV275" i="7"/>
  <c r="AU275" i="7"/>
  <c r="AT275" i="7"/>
  <c r="AS275" i="7"/>
  <c r="AR275" i="7"/>
  <c r="AQ275" i="7"/>
  <c r="AP275" i="7"/>
  <c r="AO275" i="7"/>
  <c r="AN275" i="7"/>
  <c r="AM275" i="7"/>
  <c r="AL275" i="7"/>
  <c r="AK275" i="7"/>
  <c r="AJ275" i="7"/>
  <c r="AI275" i="7"/>
  <c r="AH275" i="7"/>
  <c r="AG275" i="7"/>
  <c r="AF275" i="7"/>
  <c r="AE275" i="7"/>
  <c r="AD275" i="7"/>
  <c r="AC275" i="7"/>
  <c r="AB275" i="7"/>
  <c r="AA275" i="7"/>
  <c r="Z275" i="7"/>
  <c r="Y275" i="7"/>
  <c r="X275" i="7"/>
  <c r="W275" i="7"/>
  <c r="V275" i="7"/>
  <c r="U275" i="7"/>
  <c r="T275" i="7"/>
  <c r="S275" i="7"/>
  <c r="R275" i="7"/>
  <c r="Q275" i="7"/>
  <c r="P275" i="7"/>
  <c r="O275" i="7"/>
  <c r="N275" i="7"/>
  <c r="M275" i="7"/>
  <c r="L275" i="7"/>
  <c r="BV274" i="7"/>
  <c r="BU274" i="7"/>
  <c r="BS274" i="7"/>
  <c r="BR274" i="7"/>
  <c r="BQ274" i="7"/>
  <c r="BP274" i="7"/>
  <c r="BO274" i="7"/>
  <c r="BN274" i="7"/>
  <c r="BM274" i="7"/>
  <c r="BL274" i="7"/>
  <c r="BK274" i="7"/>
  <c r="BJ274" i="7"/>
  <c r="BI274" i="7"/>
  <c r="BH274" i="7"/>
  <c r="BG274" i="7"/>
  <c r="BF274" i="7"/>
  <c r="BE274" i="7"/>
  <c r="BD274" i="7"/>
  <c r="BC274" i="7"/>
  <c r="BB274" i="7"/>
  <c r="BA274" i="7"/>
  <c r="AZ274" i="7"/>
  <c r="AY274" i="7"/>
  <c r="AX274" i="7"/>
  <c r="AW274" i="7"/>
  <c r="AV274" i="7"/>
  <c r="AU274" i="7"/>
  <c r="AT274" i="7"/>
  <c r="AS274" i="7"/>
  <c r="AR274" i="7"/>
  <c r="AQ274" i="7"/>
  <c r="AP274" i="7"/>
  <c r="AO274" i="7"/>
  <c r="AN274" i="7"/>
  <c r="AM274" i="7"/>
  <c r="AL274" i="7"/>
  <c r="AK274" i="7"/>
  <c r="AJ274" i="7"/>
  <c r="AI274" i="7"/>
  <c r="AH274" i="7"/>
  <c r="AG274" i="7"/>
  <c r="AF274" i="7"/>
  <c r="AE274" i="7"/>
  <c r="AD274" i="7"/>
  <c r="AC274" i="7"/>
  <c r="AB274" i="7"/>
  <c r="AA274" i="7"/>
  <c r="Z274" i="7"/>
  <c r="Y274" i="7"/>
  <c r="X274" i="7"/>
  <c r="W274" i="7"/>
  <c r="V274" i="7"/>
  <c r="U274" i="7"/>
  <c r="T274" i="7"/>
  <c r="S274" i="7"/>
  <c r="R274" i="7"/>
  <c r="Q274" i="7"/>
  <c r="P274" i="7"/>
  <c r="O274" i="7"/>
  <c r="N274" i="7"/>
  <c r="M274" i="7"/>
  <c r="L274" i="7"/>
  <c r="BV273" i="7"/>
  <c r="BU273" i="7"/>
  <c r="BS273" i="7"/>
  <c r="BR273" i="7"/>
  <c r="BQ273" i="7"/>
  <c r="BP273" i="7"/>
  <c r="BN273" i="7"/>
  <c r="BM273" i="7"/>
  <c r="BL273" i="7"/>
  <c r="BK273" i="7"/>
  <c r="BI273" i="7"/>
  <c r="BH273" i="7"/>
  <c r="BG273" i="7"/>
  <c r="BF273" i="7"/>
  <c r="BD273" i="7"/>
  <c r="BC273" i="7"/>
  <c r="BB273" i="7"/>
  <c r="BA273" i="7"/>
  <c r="AY273" i="7"/>
  <c r="AX273" i="7"/>
  <c r="AW273" i="7"/>
  <c r="AV273" i="7"/>
  <c r="AT273" i="7"/>
  <c r="AS273" i="7"/>
  <c r="AR273" i="7"/>
  <c r="AQ273" i="7"/>
  <c r="AO273" i="7"/>
  <c r="AN273" i="7"/>
  <c r="AM273" i="7"/>
  <c r="AL273" i="7"/>
  <c r="AJ273" i="7"/>
  <c r="AI273" i="7"/>
  <c r="AH273" i="7"/>
  <c r="AG273" i="7"/>
  <c r="AE273" i="7"/>
  <c r="AD273" i="7"/>
  <c r="AC273" i="7"/>
  <c r="AB273" i="7"/>
  <c r="Z273" i="7"/>
  <c r="Y273" i="7"/>
  <c r="X273" i="7"/>
  <c r="W273" i="7"/>
  <c r="U273" i="7"/>
  <c r="T273" i="7"/>
  <c r="S273" i="7"/>
  <c r="R273" i="7"/>
  <c r="P273" i="7"/>
  <c r="O273" i="7"/>
  <c r="N273" i="7"/>
  <c r="M273" i="7"/>
  <c r="BV272" i="7"/>
  <c r="BU272" i="7"/>
  <c r="BT272" i="7"/>
  <c r="BS272" i="7"/>
  <c r="BR272" i="7"/>
  <c r="BQ272" i="7"/>
  <c r="BP272" i="7"/>
  <c r="BO272" i="7"/>
  <c r="BN272" i="7"/>
  <c r="BM272" i="7"/>
  <c r="BL272" i="7"/>
  <c r="BK272" i="7"/>
  <c r="BJ272" i="7"/>
  <c r="BI272" i="7"/>
  <c r="BH272" i="7"/>
  <c r="BG272" i="7"/>
  <c r="BF272" i="7"/>
  <c r="BE272" i="7"/>
  <c r="BD272" i="7"/>
  <c r="BC272" i="7"/>
  <c r="BB272" i="7"/>
  <c r="BA272" i="7"/>
  <c r="AZ272" i="7"/>
  <c r="AY272" i="7"/>
  <c r="AX272" i="7"/>
  <c r="AW272" i="7"/>
  <c r="AV272" i="7"/>
  <c r="AU272" i="7"/>
  <c r="AT272" i="7"/>
  <c r="AS272" i="7"/>
  <c r="AR272" i="7"/>
  <c r="AQ272" i="7"/>
  <c r="AP272" i="7"/>
  <c r="AO272" i="7"/>
  <c r="AN272" i="7"/>
  <c r="AM272" i="7"/>
  <c r="AL272" i="7"/>
  <c r="AK272" i="7"/>
  <c r="AJ272" i="7"/>
  <c r="AI272" i="7"/>
  <c r="AH272" i="7"/>
  <c r="AG272" i="7"/>
  <c r="AF272" i="7"/>
  <c r="AE272" i="7"/>
  <c r="AD272" i="7"/>
  <c r="AC272" i="7"/>
  <c r="AB272" i="7"/>
  <c r="AA272" i="7"/>
  <c r="Z272" i="7"/>
  <c r="Y272" i="7"/>
  <c r="X272" i="7"/>
  <c r="W272" i="7"/>
  <c r="V272" i="7"/>
  <c r="U272" i="7"/>
  <c r="T272" i="7"/>
  <c r="S272" i="7"/>
  <c r="R272" i="7"/>
  <c r="Q272" i="7"/>
  <c r="P272" i="7"/>
  <c r="O272" i="7"/>
  <c r="N272" i="7"/>
  <c r="M272" i="7"/>
  <c r="L272" i="7"/>
  <c r="BV271" i="7"/>
  <c r="BU271" i="7"/>
  <c r="BS271" i="7"/>
  <c r="BR271" i="7"/>
  <c r="BQ271" i="7"/>
  <c r="BP271" i="7"/>
  <c r="BO271" i="7"/>
  <c r="BN271" i="7"/>
  <c r="BM271" i="7"/>
  <c r="BL271" i="7"/>
  <c r="BK271" i="7"/>
  <c r="BJ271" i="7"/>
  <c r="BI271" i="7"/>
  <c r="BH271" i="7"/>
  <c r="BG271" i="7"/>
  <c r="BF271" i="7"/>
  <c r="BE271" i="7"/>
  <c r="BD271" i="7"/>
  <c r="BC271" i="7"/>
  <c r="BB271" i="7"/>
  <c r="BA271" i="7"/>
  <c r="AZ271" i="7"/>
  <c r="AY271" i="7"/>
  <c r="AX271" i="7"/>
  <c r="AW271" i="7"/>
  <c r="AV271" i="7"/>
  <c r="AU271" i="7"/>
  <c r="AT271" i="7"/>
  <c r="AS271" i="7"/>
  <c r="AR271" i="7"/>
  <c r="AQ271" i="7"/>
  <c r="AP271" i="7"/>
  <c r="AO271" i="7"/>
  <c r="AN271" i="7"/>
  <c r="AM271" i="7"/>
  <c r="AL271" i="7"/>
  <c r="AK271" i="7"/>
  <c r="AJ271" i="7"/>
  <c r="AI271" i="7"/>
  <c r="AH271" i="7"/>
  <c r="AG271" i="7"/>
  <c r="AF271" i="7"/>
  <c r="AE271" i="7"/>
  <c r="AD271" i="7"/>
  <c r="AC271" i="7"/>
  <c r="AB271" i="7"/>
  <c r="AA271" i="7"/>
  <c r="Z271" i="7"/>
  <c r="Y271" i="7"/>
  <c r="X271" i="7"/>
  <c r="W271" i="7"/>
  <c r="V271" i="7"/>
  <c r="U271" i="7"/>
  <c r="T271" i="7"/>
  <c r="S271" i="7"/>
  <c r="R271" i="7"/>
  <c r="Q271" i="7"/>
  <c r="P271" i="7"/>
  <c r="O271" i="7"/>
  <c r="N271" i="7"/>
  <c r="M271" i="7"/>
  <c r="L271" i="7"/>
  <c r="BV270" i="7"/>
  <c r="BU270" i="7"/>
  <c r="BS270" i="7"/>
  <c r="BR270" i="7"/>
  <c r="BQ270" i="7"/>
  <c r="BP270" i="7"/>
  <c r="BO270" i="7"/>
  <c r="BN270" i="7"/>
  <c r="BM270" i="7"/>
  <c r="BL270" i="7"/>
  <c r="BK270" i="7"/>
  <c r="BJ270" i="7"/>
  <c r="BI270" i="7"/>
  <c r="BH270" i="7"/>
  <c r="BG270" i="7"/>
  <c r="BF270" i="7"/>
  <c r="BE270" i="7"/>
  <c r="BD270" i="7"/>
  <c r="BC270" i="7"/>
  <c r="BB270" i="7"/>
  <c r="BA270" i="7"/>
  <c r="AZ270" i="7"/>
  <c r="AY270" i="7"/>
  <c r="AX270" i="7"/>
  <c r="AW270" i="7"/>
  <c r="AV270" i="7"/>
  <c r="AU270" i="7"/>
  <c r="AT270" i="7"/>
  <c r="AS270" i="7"/>
  <c r="AR270" i="7"/>
  <c r="AQ270" i="7"/>
  <c r="AP270" i="7"/>
  <c r="AO270" i="7"/>
  <c r="AN270" i="7"/>
  <c r="AM270" i="7"/>
  <c r="AL270" i="7"/>
  <c r="AK270" i="7"/>
  <c r="AJ270" i="7"/>
  <c r="AI270" i="7"/>
  <c r="AH270" i="7"/>
  <c r="AG270" i="7"/>
  <c r="AF270" i="7"/>
  <c r="AE270" i="7"/>
  <c r="AD270" i="7"/>
  <c r="AC270" i="7"/>
  <c r="AB270" i="7"/>
  <c r="AA270" i="7"/>
  <c r="Z270" i="7"/>
  <c r="Y270" i="7"/>
  <c r="X270" i="7"/>
  <c r="W270" i="7"/>
  <c r="V270" i="7"/>
  <c r="U270" i="7"/>
  <c r="T270" i="7"/>
  <c r="S270" i="7"/>
  <c r="R270" i="7"/>
  <c r="Q270" i="7"/>
  <c r="P270" i="7"/>
  <c r="O270" i="7"/>
  <c r="N270" i="7"/>
  <c r="M270" i="7"/>
  <c r="L270" i="7"/>
  <c r="BV269" i="7"/>
  <c r="BU269" i="7"/>
  <c r="BS269" i="7"/>
  <c r="BR269" i="7"/>
  <c r="BQ269" i="7"/>
  <c r="BP269" i="7"/>
  <c r="BO269" i="7"/>
  <c r="BN269" i="7"/>
  <c r="BM269" i="7"/>
  <c r="BL269" i="7"/>
  <c r="BK269" i="7"/>
  <c r="BJ269" i="7"/>
  <c r="BI269" i="7"/>
  <c r="BH269" i="7"/>
  <c r="BG269" i="7"/>
  <c r="BF269" i="7"/>
  <c r="BE269" i="7"/>
  <c r="BD269" i="7"/>
  <c r="BC269" i="7"/>
  <c r="BB269" i="7"/>
  <c r="BA269" i="7"/>
  <c r="AZ269" i="7"/>
  <c r="AY269" i="7"/>
  <c r="AX269" i="7"/>
  <c r="AW269" i="7"/>
  <c r="AV269" i="7"/>
  <c r="AU269" i="7"/>
  <c r="AT269" i="7"/>
  <c r="AS269" i="7"/>
  <c r="AR269" i="7"/>
  <c r="AQ269" i="7"/>
  <c r="AP269" i="7"/>
  <c r="AO269" i="7"/>
  <c r="AN269" i="7"/>
  <c r="AM269" i="7"/>
  <c r="AL269" i="7"/>
  <c r="AK269" i="7"/>
  <c r="AJ269" i="7"/>
  <c r="AI269" i="7"/>
  <c r="AH269" i="7"/>
  <c r="AG269" i="7"/>
  <c r="AF269" i="7"/>
  <c r="AE269" i="7"/>
  <c r="AD269" i="7"/>
  <c r="AC269" i="7"/>
  <c r="AB269" i="7"/>
  <c r="AA269" i="7"/>
  <c r="Z269" i="7"/>
  <c r="Y269" i="7"/>
  <c r="X269" i="7"/>
  <c r="W269" i="7"/>
  <c r="V269" i="7"/>
  <c r="U269" i="7"/>
  <c r="T269" i="7"/>
  <c r="S269" i="7"/>
  <c r="R269" i="7"/>
  <c r="Q269" i="7"/>
  <c r="P269" i="7"/>
  <c r="O269" i="7"/>
  <c r="N269" i="7"/>
  <c r="M269" i="7"/>
  <c r="L269" i="7"/>
  <c r="BV268" i="7"/>
  <c r="BU268" i="7"/>
  <c r="BS268" i="7"/>
  <c r="BR268" i="7"/>
  <c r="BQ268" i="7"/>
  <c r="BP268" i="7"/>
  <c r="BN268" i="7"/>
  <c r="BM268" i="7"/>
  <c r="BL268" i="7"/>
  <c r="BK268" i="7"/>
  <c r="BI268" i="7"/>
  <c r="BH268" i="7"/>
  <c r="BG268" i="7"/>
  <c r="BF268" i="7"/>
  <c r="BD268" i="7"/>
  <c r="BC268" i="7"/>
  <c r="BB268" i="7"/>
  <c r="BA268" i="7"/>
  <c r="AY268" i="7"/>
  <c r="AX268" i="7"/>
  <c r="AW268" i="7"/>
  <c r="AV268" i="7"/>
  <c r="AT268" i="7"/>
  <c r="AS268" i="7"/>
  <c r="AR268" i="7"/>
  <c r="AQ268" i="7"/>
  <c r="AO268" i="7"/>
  <c r="AN268" i="7"/>
  <c r="AM268" i="7"/>
  <c r="AL268" i="7"/>
  <c r="AJ268" i="7"/>
  <c r="AI268" i="7"/>
  <c r="AH268" i="7"/>
  <c r="AG268" i="7"/>
  <c r="AE268" i="7"/>
  <c r="AD268" i="7"/>
  <c r="AC268" i="7"/>
  <c r="AB268" i="7"/>
  <c r="Z268" i="7"/>
  <c r="Y268" i="7"/>
  <c r="X268" i="7"/>
  <c r="W268" i="7"/>
  <c r="U268" i="7"/>
  <c r="T268" i="7"/>
  <c r="S268" i="7"/>
  <c r="R268" i="7"/>
  <c r="P268" i="7"/>
  <c r="O268" i="7"/>
  <c r="N268" i="7"/>
  <c r="M268" i="7"/>
  <c r="BV267" i="7"/>
  <c r="BU267" i="7"/>
  <c r="BT267" i="7"/>
  <c r="BS267" i="7"/>
  <c r="BR267" i="7"/>
  <c r="BQ267" i="7"/>
  <c r="BP267" i="7"/>
  <c r="BO267" i="7"/>
  <c r="BN267" i="7"/>
  <c r="BM267" i="7"/>
  <c r="BL267" i="7"/>
  <c r="BK267" i="7"/>
  <c r="BJ267" i="7"/>
  <c r="BI267" i="7"/>
  <c r="BH267" i="7"/>
  <c r="BG267" i="7"/>
  <c r="BF267" i="7"/>
  <c r="BE267" i="7"/>
  <c r="BD267" i="7"/>
  <c r="BC267" i="7"/>
  <c r="BB267" i="7"/>
  <c r="BA267" i="7"/>
  <c r="AZ267" i="7"/>
  <c r="AY267" i="7"/>
  <c r="AX267" i="7"/>
  <c r="AW267" i="7"/>
  <c r="AV267" i="7"/>
  <c r="AU267" i="7"/>
  <c r="AT267" i="7"/>
  <c r="AS267" i="7"/>
  <c r="AR267" i="7"/>
  <c r="AQ267" i="7"/>
  <c r="AP267" i="7"/>
  <c r="AO267" i="7"/>
  <c r="AN267" i="7"/>
  <c r="AM267" i="7"/>
  <c r="AL267" i="7"/>
  <c r="AK267" i="7"/>
  <c r="AJ267" i="7"/>
  <c r="AI267" i="7"/>
  <c r="AH267" i="7"/>
  <c r="AG267" i="7"/>
  <c r="AF267" i="7"/>
  <c r="AE267" i="7"/>
  <c r="AD267" i="7"/>
  <c r="AC267" i="7"/>
  <c r="AB267" i="7"/>
  <c r="AA267" i="7"/>
  <c r="Z267" i="7"/>
  <c r="Y267" i="7"/>
  <c r="X267" i="7"/>
  <c r="W267" i="7"/>
  <c r="V267" i="7"/>
  <c r="U267" i="7"/>
  <c r="T267" i="7"/>
  <c r="S267" i="7"/>
  <c r="R267" i="7"/>
  <c r="Q267" i="7"/>
  <c r="P267" i="7"/>
  <c r="O267" i="7"/>
  <c r="N267" i="7"/>
  <c r="M267" i="7"/>
  <c r="L267" i="7"/>
  <c r="BV266" i="7"/>
  <c r="BU266" i="7"/>
  <c r="BS266" i="7"/>
  <c r="BR266" i="7"/>
  <c r="BQ266" i="7"/>
  <c r="BP266" i="7"/>
  <c r="BN266" i="7"/>
  <c r="BM266" i="7"/>
  <c r="BL266" i="7"/>
  <c r="BK266" i="7"/>
  <c r="BI266" i="7"/>
  <c r="BH266" i="7"/>
  <c r="BG266" i="7"/>
  <c r="BF266" i="7"/>
  <c r="BD266" i="7"/>
  <c r="BC266" i="7"/>
  <c r="BB266" i="7"/>
  <c r="BA266" i="7"/>
  <c r="AY266" i="7"/>
  <c r="AX266" i="7"/>
  <c r="AW266" i="7"/>
  <c r="AV266" i="7"/>
  <c r="AT266" i="7"/>
  <c r="AS266" i="7"/>
  <c r="AR266" i="7"/>
  <c r="AQ266" i="7"/>
  <c r="AO266" i="7"/>
  <c r="AN266" i="7"/>
  <c r="AM266" i="7"/>
  <c r="AL266" i="7"/>
  <c r="AJ266" i="7"/>
  <c r="AI266" i="7"/>
  <c r="AH266" i="7"/>
  <c r="AG266" i="7"/>
  <c r="AE266" i="7"/>
  <c r="AD266" i="7"/>
  <c r="AC266" i="7"/>
  <c r="AB266" i="7"/>
  <c r="Z266" i="7"/>
  <c r="Y266" i="7"/>
  <c r="X266" i="7"/>
  <c r="W266" i="7"/>
  <c r="U266" i="7"/>
  <c r="T266" i="7"/>
  <c r="S266" i="7"/>
  <c r="R266" i="7"/>
  <c r="P266" i="7"/>
  <c r="O266" i="7"/>
  <c r="N266" i="7"/>
  <c r="M266" i="7"/>
  <c r="BV265" i="7"/>
  <c r="BU265" i="7"/>
  <c r="BS265" i="7"/>
  <c r="BR265" i="7"/>
  <c r="BQ265" i="7"/>
  <c r="BP265" i="7"/>
  <c r="BN265" i="7"/>
  <c r="BM265" i="7"/>
  <c r="BL265" i="7"/>
  <c r="BK265" i="7"/>
  <c r="BI265" i="7"/>
  <c r="BH265" i="7"/>
  <c r="BG265" i="7"/>
  <c r="BF265" i="7"/>
  <c r="BD265" i="7"/>
  <c r="BC265" i="7"/>
  <c r="BB265" i="7"/>
  <c r="BA265" i="7"/>
  <c r="AY265" i="7"/>
  <c r="AX265" i="7"/>
  <c r="AW265" i="7"/>
  <c r="AV265" i="7"/>
  <c r="AT265" i="7"/>
  <c r="AS265" i="7"/>
  <c r="AR265" i="7"/>
  <c r="AQ265" i="7"/>
  <c r="AO265" i="7"/>
  <c r="AN265" i="7"/>
  <c r="AM265" i="7"/>
  <c r="AL265" i="7"/>
  <c r="AJ265" i="7"/>
  <c r="AI265" i="7"/>
  <c r="AH265" i="7"/>
  <c r="AG265" i="7"/>
  <c r="AE265" i="7"/>
  <c r="AD265" i="7"/>
  <c r="AC265" i="7"/>
  <c r="AB265" i="7"/>
  <c r="Z265" i="7"/>
  <c r="Y265" i="7"/>
  <c r="X265" i="7"/>
  <c r="W265" i="7"/>
  <c r="U265" i="7"/>
  <c r="T265" i="7"/>
  <c r="S265" i="7"/>
  <c r="R265" i="7"/>
  <c r="P265" i="7"/>
  <c r="O265" i="7"/>
  <c r="N265" i="7"/>
  <c r="M265" i="7"/>
  <c r="BV264" i="7"/>
  <c r="BU264" i="7"/>
  <c r="BS264" i="7"/>
  <c r="BR264" i="7"/>
  <c r="BQ264" i="7"/>
  <c r="BP264" i="7"/>
  <c r="BN264" i="7"/>
  <c r="BM264" i="7"/>
  <c r="BL264" i="7"/>
  <c r="BK264" i="7"/>
  <c r="BI264" i="7"/>
  <c r="BH264" i="7"/>
  <c r="BG264" i="7"/>
  <c r="BF264" i="7"/>
  <c r="BD264" i="7"/>
  <c r="BC264" i="7"/>
  <c r="BB264" i="7"/>
  <c r="BA264" i="7"/>
  <c r="AY264" i="7"/>
  <c r="AX264" i="7"/>
  <c r="AW264" i="7"/>
  <c r="AV264" i="7"/>
  <c r="AT264" i="7"/>
  <c r="AS264" i="7"/>
  <c r="AR264" i="7"/>
  <c r="AQ264" i="7"/>
  <c r="AO264" i="7"/>
  <c r="AN264" i="7"/>
  <c r="AM264" i="7"/>
  <c r="AL264" i="7"/>
  <c r="AJ264" i="7"/>
  <c r="AI264" i="7"/>
  <c r="AH264" i="7"/>
  <c r="AG264" i="7"/>
  <c r="AE264" i="7"/>
  <c r="AD264" i="7"/>
  <c r="AC264" i="7"/>
  <c r="AB264" i="7"/>
  <c r="Z264" i="7"/>
  <c r="Y264" i="7"/>
  <c r="X264" i="7"/>
  <c r="W264" i="7"/>
  <c r="U264" i="7"/>
  <c r="T264" i="7"/>
  <c r="S264" i="7"/>
  <c r="R264" i="7"/>
  <c r="P264" i="7"/>
  <c r="O264" i="7"/>
  <c r="N264" i="7"/>
  <c r="M264" i="7"/>
  <c r="BV263" i="7"/>
  <c r="BU263" i="7"/>
  <c r="BS263" i="7"/>
  <c r="BR263" i="7"/>
  <c r="BQ263" i="7"/>
  <c r="BP263" i="7"/>
  <c r="BN263" i="7"/>
  <c r="BM263" i="7"/>
  <c r="BL263" i="7"/>
  <c r="BK263" i="7"/>
  <c r="BI263" i="7"/>
  <c r="BH263" i="7"/>
  <c r="BG263" i="7"/>
  <c r="BF263" i="7"/>
  <c r="BD263" i="7"/>
  <c r="BC263" i="7"/>
  <c r="BB263" i="7"/>
  <c r="BA263" i="7"/>
  <c r="AY263" i="7"/>
  <c r="AX263" i="7"/>
  <c r="AW263" i="7"/>
  <c r="AV263" i="7"/>
  <c r="AT263" i="7"/>
  <c r="AS263" i="7"/>
  <c r="AR263" i="7"/>
  <c r="AQ263" i="7"/>
  <c r="AO263" i="7"/>
  <c r="AN263" i="7"/>
  <c r="AM263" i="7"/>
  <c r="AL263" i="7"/>
  <c r="AJ263" i="7"/>
  <c r="AI263" i="7"/>
  <c r="AH263" i="7"/>
  <c r="AG263" i="7"/>
  <c r="AE263" i="7"/>
  <c r="AD263" i="7"/>
  <c r="AC263" i="7"/>
  <c r="AB263" i="7"/>
  <c r="Z263" i="7"/>
  <c r="Y263" i="7"/>
  <c r="X263" i="7"/>
  <c r="W263" i="7"/>
  <c r="U263" i="7"/>
  <c r="T263" i="7"/>
  <c r="S263" i="7"/>
  <c r="R263" i="7"/>
  <c r="P263" i="7"/>
  <c r="O263" i="7"/>
  <c r="N263" i="7"/>
  <c r="M263" i="7"/>
  <c r="BV262" i="7"/>
  <c r="BU262" i="7"/>
  <c r="BT262" i="7"/>
  <c r="BS262" i="7"/>
  <c r="BR262" i="7"/>
  <c r="BQ262" i="7"/>
  <c r="BP262" i="7"/>
  <c r="BO262" i="7"/>
  <c r="BN262" i="7"/>
  <c r="BM262" i="7"/>
  <c r="BL262" i="7"/>
  <c r="BK262" i="7"/>
  <c r="BJ262" i="7"/>
  <c r="BI262" i="7"/>
  <c r="BH262" i="7"/>
  <c r="BG262" i="7"/>
  <c r="BF262" i="7"/>
  <c r="BE262" i="7"/>
  <c r="BD262" i="7"/>
  <c r="BC262" i="7"/>
  <c r="BB262" i="7"/>
  <c r="BA262" i="7"/>
  <c r="AZ262" i="7"/>
  <c r="AY262" i="7"/>
  <c r="AX262" i="7"/>
  <c r="AW262" i="7"/>
  <c r="AV262" i="7"/>
  <c r="AU262" i="7"/>
  <c r="AT262" i="7"/>
  <c r="AS262" i="7"/>
  <c r="AR262" i="7"/>
  <c r="AQ262" i="7"/>
  <c r="AP262" i="7"/>
  <c r="AO262" i="7"/>
  <c r="AN262" i="7"/>
  <c r="AM262" i="7"/>
  <c r="AL262" i="7"/>
  <c r="AK262" i="7"/>
  <c r="AJ262" i="7"/>
  <c r="AI262" i="7"/>
  <c r="AH262" i="7"/>
  <c r="AG262" i="7"/>
  <c r="AF262" i="7"/>
  <c r="AE262" i="7"/>
  <c r="AD262" i="7"/>
  <c r="AC262" i="7"/>
  <c r="AB262" i="7"/>
  <c r="AA262" i="7"/>
  <c r="Z262" i="7"/>
  <c r="Y262" i="7"/>
  <c r="X262" i="7"/>
  <c r="W262" i="7"/>
  <c r="V262" i="7"/>
  <c r="U262" i="7"/>
  <c r="T262" i="7"/>
  <c r="S262" i="7"/>
  <c r="R262" i="7"/>
  <c r="Q262" i="7"/>
  <c r="P262" i="7"/>
  <c r="O262" i="7"/>
  <c r="N262" i="7"/>
  <c r="M262" i="7"/>
  <c r="L262" i="7"/>
  <c r="BV261" i="7"/>
  <c r="BU261" i="7"/>
  <c r="BS261" i="7"/>
  <c r="BR261" i="7"/>
  <c r="BQ261" i="7"/>
  <c r="BP261" i="7"/>
  <c r="BO261" i="7"/>
  <c r="BN261" i="7"/>
  <c r="BM261" i="7"/>
  <c r="BL261" i="7"/>
  <c r="BK261" i="7"/>
  <c r="BJ261" i="7"/>
  <c r="BI261" i="7"/>
  <c r="BH261" i="7"/>
  <c r="BG261" i="7"/>
  <c r="BF261" i="7"/>
  <c r="BE261" i="7"/>
  <c r="BD261" i="7"/>
  <c r="BC261" i="7"/>
  <c r="BB261" i="7"/>
  <c r="BA261" i="7"/>
  <c r="AZ261" i="7"/>
  <c r="AY261" i="7"/>
  <c r="AX261" i="7"/>
  <c r="AW261" i="7"/>
  <c r="AV261" i="7"/>
  <c r="AU261" i="7"/>
  <c r="AT261" i="7"/>
  <c r="AS261" i="7"/>
  <c r="AR261" i="7"/>
  <c r="AQ261" i="7"/>
  <c r="AP261" i="7"/>
  <c r="AO261" i="7"/>
  <c r="AN261" i="7"/>
  <c r="AM261" i="7"/>
  <c r="AL261" i="7"/>
  <c r="AK261" i="7"/>
  <c r="AJ261" i="7"/>
  <c r="AI261" i="7"/>
  <c r="AH261" i="7"/>
  <c r="AG261" i="7"/>
  <c r="AF261" i="7"/>
  <c r="AE261" i="7"/>
  <c r="AD261" i="7"/>
  <c r="AC261" i="7"/>
  <c r="AB261" i="7"/>
  <c r="AA261" i="7"/>
  <c r="Z261" i="7"/>
  <c r="Y261" i="7"/>
  <c r="X261" i="7"/>
  <c r="W261" i="7"/>
  <c r="V261" i="7"/>
  <c r="U261" i="7"/>
  <c r="T261" i="7"/>
  <c r="S261" i="7"/>
  <c r="R261" i="7"/>
  <c r="Q261" i="7"/>
  <c r="P261" i="7"/>
  <c r="O261" i="7"/>
  <c r="N261" i="7"/>
  <c r="M261" i="7"/>
  <c r="L261" i="7"/>
  <c r="BV260" i="7"/>
  <c r="BU260" i="7"/>
  <c r="BT260" i="7"/>
  <c r="BS260" i="7"/>
  <c r="BR260" i="7"/>
  <c r="BQ260" i="7"/>
  <c r="BP260" i="7"/>
  <c r="BO260" i="7"/>
  <c r="BN260" i="7"/>
  <c r="BM260" i="7"/>
  <c r="BL260" i="7"/>
  <c r="BK260" i="7"/>
  <c r="BJ260" i="7"/>
  <c r="BI260" i="7"/>
  <c r="BH260" i="7"/>
  <c r="BG260" i="7"/>
  <c r="BF260" i="7"/>
  <c r="BE260" i="7"/>
  <c r="BD260" i="7"/>
  <c r="BC260" i="7"/>
  <c r="BB260" i="7"/>
  <c r="BA260" i="7"/>
  <c r="AZ260" i="7"/>
  <c r="AY260" i="7"/>
  <c r="AX260" i="7"/>
  <c r="AW260" i="7"/>
  <c r="AV260" i="7"/>
  <c r="AU260" i="7"/>
  <c r="AT260" i="7"/>
  <c r="AS260" i="7"/>
  <c r="AR260" i="7"/>
  <c r="AQ260" i="7"/>
  <c r="AP260" i="7"/>
  <c r="AO260" i="7"/>
  <c r="AN260" i="7"/>
  <c r="AM260" i="7"/>
  <c r="AL260" i="7"/>
  <c r="AK260" i="7"/>
  <c r="AJ260" i="7"/>
  <c r="AI260" i="7"/>
  <c r="AH260" i="7"/>
  <c r="AG260" i="7"/>
  <c r="AF260" i="7"/>
  <c r="AE260" i="7"/>
  <c r="AD260" i="7"/>
  <c r="AC260" i="7"/>
  <c r="AB260" i="7"/>
  <c r="AA260" i="7"/>
  <c r="Z260" i="7"/>
  <c r="Y260" i="7"/>
  <c r="X260" i="7"/>
  <c r="W260" i="7"/>
  <c r="V260" i="7"/>
  <c r="U260" i="7"/>
  <c r="T260" i="7"/>
  <c r="S260" i="7"/>
  <c r="R260" i="7"/>
  <c r="Q260" i="7"/>
  <c r="P260" i="7"/>
  <c r="O260" i="7"/>
  <c r="N260" i="7"/>
  <c r="M260" i="7"/>
  <c r="L260" i="7"/>
  <c r="BV259" i="7"/>
  <c r="BU259" i="7"/>
  <c r="BS259" i="7"/>
  <c r="BR259" i="7"/>
  <c r="BQ259" i="7"/>
  <c r="BP259" i="7"/>
  <c r="BO259" i="7"/>
  <c r="BN259" i="7"/>
  <c r="BM259" i="7"/>
  <c r="BL259" i="7"/>
  <c r="BK259" i="7"/>
  <c r="BJ259" i="7"/>
  <c r="BI259" i="7"/>
  <c r="BH259" i="7"/>
  <c r="BG259" i="7"/>
  <c r="BF259" i="7"/>
  <c r="BE259" i="7"/>
  <c r="BD259" i="7"/>
  <c r="BC259" i="7"/>
  <c r="BB259" i="7"/>
  <c r="BA259" i="7"/>
  <c r="AZ259" i="7"/>
  <c r="AY259" i="7"/>
  <c r="AX259" i="7"/>
  <c r="AW259" i="7"/>
  <c r="AV259" i="7"/>
  <c r="AU259" i="7"/>
  <c r="AT259" i="7"/>
  <c r="AS259" i="7"/>
  <c r="AR259" i="7"/>
  <c r="AQ259" i="7"/>
  <c r="AP259" i="7"/>
  <c r="AO259" i="7"/>
  <c r="AN259" i="7"/>
  <c r="AM259" i="7"/>
  <c r="AL259" i="7"/>
  <c r="AK259" i="7"/>
  <c r="AJ259" i="7"/>
  <c r="AI259" i="7"/>
  <c r="AH259" i="7"/>
  <c r="AG259" i="7"/>
  <c r="AF259" i="7"/>
  <c r="AE259" i="7"/>
  <c r="AD259" i="7"/>
  <c r="AC259" i="7"/>
  <c r="AB259" i="7"/>
  <c r="AA259" i="7"/>
  <c r="Z259" i="7"/>
  <c r="Y259" i="7"/>
  <c r="X259" i="7"/>
  <c r="W259" i="7"/>
  <c r="V259" i="7"/>
  <c r="U259" i="7"/>
  <c r="T259" i="7"/>
  <c r="S259" i="7"/>
  <c r="R259" i="7"/>
  <c r="Q259" i="7"/>
  <c r="P259" i="7"/>
  <c r="O259" i="7"/>
  <c r="N259" i="7"/>
  <c r="M259" i="7"/>
  <c r="L259" i="7"/>
  <c r="BV258" i="7"/>
  <c r="BU258" i="7"/>
  <c r="BS258" i="7"/>
  <c r="BR258" i="7"/>
  <c r="BQ258" i="7"/>
  <c r="BP258" i="7"/>
  <c r="BO258" i="7"/>
  <c r="BN258" i="7"/>
  <c r="BM258" i="7"/>
  <c r="BL258" i="7"/>
  <c r="BK258" i="7"/>
  <c r="BI258" i="7"/>
  <c r="BH258" i="7"/>
  <c r="BG258" i="7"/>
  <c r="BF258" i="7"/>
  <c r="BD258" i="7"/>
  <c r="BC258" i="7"/>
  <c r="BB258" i="7"/>
  <c r="BA258" i="7"/>
  <c r="AY258" i="7"/>
  <c r="AX258" i="7"/>
  <c r="AW258" i="7"/>
  <c r="AV258" i="7"/>
  <c r="AT258" i="7"/>
  <c r="AS258" i="7"/>
  <c r="AR258" i="7"/>
  <c r="AQ258" i="7"/>
  <c r="AO258" i="7"/>
  <c r="AN258" i="7"/>
  <c r="AM258" i="7"/>
  <c r="AL258" i="7"/>
  <c r="AJ258" i="7"/>
  <c r="AI258" i="7"/>
  <c r="AH258" i="7"/>
  <c r="AG258" i="7"/>
  <c r="AE258" i="7"/>
  <c r="AD258" i="7"/>
  <c r="AC258" i="7"/>
  <c r="AB258" i="7"/>
  <c r="Z258" i="7"/>
  <c r="Y258" i="7"/>
  <c r="X258" i="7"/>
  <c r="W258" i="7"/>
  <c r="U258" i="7"/>
  <c r="T258" i="7"/>
  <c r="S258" i="7"/>
  <c r="R258" i="7"/>
  <c r="P258" i="7"/>
  <c r="O258" i="7"/>
  <c r="N258" i="7"/>
  <c r="M258" i="7"/>
  <c r="BV257" i="7"/>
  <c r="BU257" i="7"/>
  <c r="BT257" i="7"/>
  <c r="BS257" i="7"/>
  <c r="BR257" i="7"/>
  <c r="BQ257" i="7"/>
  <c r="BP257" i="7"/>
  <c r="BO257" i="7"/>
  <c r="BN257" i="7"/>
  <c r="BM257" i="7"/>
  <c r="BL257" i="7"/>
  <c r="BK257" i="7"/>
  <c r="BJ257" i="7"/>
  <c r="BI257" i="7"/>
  <c r="BH257" i="7"/>
  <c r="BG257" i="7"/>
  <c r="BF257" i="7"/>
  <c r="BE257" i="7"/>
  <c r="BD257" i="7"/>
  <c r="BC257" i="7"/>
  <c r="BB257" i="7"/>
  <c r="BA257" i="7"/>
  <c r="AZ257" i="7"/>
  <c r="AY257" i="7"/>
  <c r="AX257" i="7"/>
  <c r="AW257" i="7"/>
  <c r="AV257" i="7"/>
  <c r="AU257" i="7"/>
  <c r="AT257" i="7"/>
  <c r="AS257" i="7"/>
  <c r="AR257" i="7"/>
  <c r="AQ257" i="7"/>
  <c r="AP257" i="7"/>
  <c r="AO257" i="7"/>
  <c r="AN257" i="7"/>
  <c r="AM257" i="7"/>
  <c r="AL257" i="7"/>
  <c r="AK257" i="7"/>
  <c r="AJ257" i="7"/>
  <c r="AI257" i="7"/>
  <c r="AH257" i="7"/>
  <c r="AG257" i="7"/>
  <c r="AF257" i="7"/>
  <c r="AE257" i="7"/>
  <c r="AD257" i="7"/>
  <c r="AC257" i="7"/>
  <c r="AB257" i="7"/>
  <c r="AA257" i="7"/>
  <c r="Z257" i="7"/>
  <c r="Y257" i="7"/>
  <c r="X257" i="7"/>
  <c r="W257" i="7"/>
  <c r="V257" i="7"/>
  <c r="U257" i="7"/>
  <c r="T257" i="7"/>
  <c r="S257" i="7"/>
  <c r="R257" i="7"/>
  <c r="Q257" i="7"/>
  <c r="P257" i="7"/>
  <c r="O257" i="7"/>
  <c r="N257" i="7"/>
  <c r="M257" i="7"/>
  <c r="L257" i="7"/>
  <c r="BV256" i="7"/>
  <c r="BU256" i="7"/>
  <c r="BS256" i="7"/>
  <c r="BR256" i="7"/>
  <c r="BQ256" i="7"/>
  <c r="BP256" i="7"/>
  <c r="BO256" i="7"/>
  <c r="BN256" i="7"/>
  <c r="BM256" i="7"/>
  <c r="BL256" i="7"/>
  <c r="BK256" i="7"/>
  <c r="BJ256" i="7"/>
  <c r="BI256" i="7"/>
  <c r="BH256" i="7"/>
  <c r="BG256" i="7"/>
  <c r="BF256" i="7"/>
  <c r="BE256" i="7"/>
  <c r="BD256" i="7"/>
  <c r="BC256" i="7"/>
  <c r="BB256" i="7"/>
  <c r="BA256" i="7"/>
  <c r="AZ256" i="7"/>
  <c r="AY256" i="7"/>
  <c r="AX256" i="7"/>
  <c r="AW256" i="7"/>
  <c r="AV256" i="7"/>
  <c r="AU256" i="7"/>
  <c r="AT256" i="7"/>
  <c r="AS256" i="7"/>
  <c r="AR256" i="7"/>
  <c r="AQ256" i="7"/>
  <c r="AP256" i="7"/>
  <c r="AO256" i="7"/>
  <c r="AN256" i="7"/>
  <c r="AM256" i="7"/>
  <c r="AL256" i="7"/>
  <c r="AK256" i="7"/>
  <c r="AJ256" i="7"/>
  <c r="AI256" i="7"/>
  <c r="AH256" i="7"/>
  <c r="AG256" i="7"/>
  <c r="AF256" i="7"/>
  <c r="AE256" i="7"/>
  <c r="AD256" i="7"/>
  <c r="AC256" i="7"/>
  <c r="AB256" i="7"/>
  <c r="AA256" i="7"/>
  <c r="Z256" i="7"/>
  <c r="Y256" i="7"/>
  <c r="X256" i="7"/>
  <c r="W256" i="7"/>
  <c r="V256" i="7"/>
  <c r="U256" i="7"/>
  <c r="T256" i="7"/>
  <c r="S256" i="7"/>
  <c r="R256" i="7"/>
  <c r="Q256" i="7"/>
  <c r="P256" i="7"/>
  <c r="O256" i="7"/>
  <c r="N256" i="7"/>
  <c r="M256" i="7"/>
  <c r="L256" i="7"/>
  <c r="BV255" i="7"/>
  <c r="BU255" i="7"/>
  <c r="BT255" i="7"/>
  <c r="BS255" i="7"/>
  <c r="BR255" i="7"/>
  <c r="BQ255" i="7"/>
  <c r="BP255" i="7"/>
  <c r="BO255" i="7"/>
  <c r="BN255" i="7"/>
  <c r="BM255" i="7"/>
  <c r="BL255" i="7"/>
  <c r="BK255" i="7"/>
  <c r="BJ255" i="7"/>
  <c r="BI255" i="7"/>
  <c r="BH255" i="7"/>
  <c r="BG255" i="7"/>
  <c r="BF255" i="7"/>
  <c r="BE255" i="7"/>
  <c r="BD255" i="7"/>
  <c r="BC255" i="7"/>
  <c r="BB255" i="7"/>
  <c r="BA255" i="7"/>
  <c r="AZ255" i="7"/>
  <c r="AY255" i="7"/>
  <c r="AX255" i="7"/>
  <c r="AW255" i="7"/>
  <c r="AV255" i="7"/>
  <c r="AU255" i="7"/>
  <c r="AT255" i="7"/>
  <c r="AS255" i="7"/>
  <c r="AR255" i="7"/>
  <c r="AQ255" i="7"/>
  <c r="AP255" i="7"/>
  <c r="AO255" i="7"/>
  <c r="AN255" i="7"/>
  <c r="AM255" i="7"/>
  <c r="AL255" i="7"/>
  <c r="AK255" i="7"/>
  <c r="AJ255" i="7"/>
  <c r="AI255" i="7"/>
  <c r="AH255" i="7"/>
  <c r="AG255" i="7"/>
  <c r="AF255" i="7"/>
  <c r="AE255" i="7"/>
  <c r="AD255" i="7"/>
  <c r="AC255" i="7"/>
  <c r="AB255" i="7"/>
  <c r="AA255" i="7"/>
  <c r="Z255" i="7"/>
  <c r="Y255" i="7"/>
  <c r="X255" i="7"/>
  <c r="W255" i="7"/>
  <c r="V255" i="7"/>
  <c r="U255" i="7"/>
  <c r="T255" i="7"/>
  <c r="S255" i="7"/>
  <c r="R255" i="7"/>
  <c r="Q255" i="7"/>
  <c r="P255" i="7"/>
  <c r="O255" i="7"/>
  <c r="N255" i="7"/>
  <c r="M255" i="7"/>
  <c r="L255" i="7"/>
  <c r="BV254" i="7"/>
  <c r="BU254" i="7"/>
  <c r="BS254" i="7"/>
  <c r="BR254" i="7"/>
  <c r="BQ254" i="7"/>
  <c r="BP254" i="7"/>
  <c r="BO254" i="7"/>
  <c r="BN254" i="7"/>
  <c r="BM254" i="7"/>
  <c r="BL254" i="7"/>
  <c r="BK254" i="7"/>
  <c r="BJ254" i="7"/>
  <c r="BI254" i="7"/>
  <c r="BH254" i="7"/>
  <c r="BG254" i="7"/>
  <c r="BF254" i="7"/>
  <c r="BE254" i="7"/>
  <c r="BD254" i="7"/>
  <c r="BC254" i="7"/>
  <c r="BB254" i="7"/>
  <c r="BA254" i="7"/>
  <c r="AZ254" i="7"/>
  <c r="AY254" i="7"/>
  <c r="AX254" i="7"/>
  <c r="AW254" i="7"/>
  <c r="AV254" i="7"/>
  <c r="AU254" i="7"/>
  <c r="AT254" i="7"/>
  <c r="AS254" i="7"/>
  <c r="AR254" i="7"/>
  <c r="AQ254" i="7"/>
  <c r="AP254" i="7"/>
  <c r="AO254" i="7"/>
  <c r="AN254" i="7"/>
  <c r="AM254" i="7"/>
  <c r="AL254" i="7"/>
  <c r="AK254" i="7"/>
  <c r="AJ254" i="7"/>
  <c r="AI254" i="7"/>
  <c r="AH254" i="7"/>
  <c r="AG254" i="7"/>
  <c r="AF254" i="7"/>
  <c r="AE254" i="7"/>
  <c r="AD254" i="7"/>
  <c r="AC254" i="7"/>
  <c r="AB254" i="7"/>
  <c r="AA254" i="7"/>
  <c r="Z254" i="7"/>
  <c r="Y254" i="7"/>
  <c r="X254" i="7"/>
  <c r="W254" i="7"/>
  <c r="V254" i="7"/>
  <c r="U254" i="7"/>
  <c r="T254" i="7"/>
  <c r="S254" i="7"/>
  <c r="R254" i="7"/>
  <c r="Q254" i="7"/>
  <c r="P254" i="7"/>
  <c r="O254" i="7"/>
  <c r="N254" i="7"/>
  <c r="M254" i="7"/>
  <c r="L254" i="7"/>
  <c r="BV253" i="7"/>
  <c r="BU253" i="7"/>
  <c r="BS253" i="7"/>
  <c r="BR253" i="7"/>
  <c r="BQ253" i="7"/>
  <c r="BP253" i="7"/>
  <c r="BN253" i="7"/>
  <c r="BM253" i="7"/>
  <c r="BL253" i="7"/>
  <c r="BK253" i="7"/>
  <c r="BI253" i="7"/>
  <c r="BH253" i="7"/>
  <c r="BG253" i="7"/>
  <c r="BF253" i="7"/>
  <c r="BD253" i="7"/>
  <c r="BC253" i="7"/>
  <c r="BB253" i="7"/>
  <c r="BA253" i="7"/>
  <c r="AY253" i="7"/>
  <c r="AX253" i="7"/>
  <c r="AW253" i="7"/>
  <c r="AV253" i="7"/>
  <c r="AT253" i="7"/>
  <c r="AS253" i="7"/>
  <c r="AR253" i="7"/>
  <c r="AQ253" i="7"/>
  <c r="AO253" i="7"/>
  <c r="AN253" i="7"/>
  <c r="AM253" i="7"/>
  <c r="AL253" i="7"/>
  <c r="AJ253" i="7"/>
  <c r="AI253" i="7"/>
  <c r="AH253" i="7"/>
  <c r="AG253" i="7"/>
  <c r="AE253" i="7"/>
  <c r="AD253" i="7"/>
  <c r="AC253" i="7"/>
  <c r="AB253" i="7"/>
  <c r="Z253" i="7"/>
  <c r="Y253" i="7"/>
  <c r="X253" i="7"/>
  <c r="W253" i="7"/>
  <c r="U253" i="7"/>
  <c r="T253" i="7"/>
  <c r="S253" i="7"/>
  <c r="R253" i="7"/>
  <c r="P253" i="7"/>
  <c r="O253" i="7"/>
  <c r="N253" i="7"/>
  <c r="M253" i="7"/>
  <c r="BV252" i="7"/>
  <c r="BU252" i="7"/>
  <c r="BT252" i="7"/>
  <c r="BS252" i="7"/>
  <c r="BR252" i="7"/>
  <c r="BQ252" i="7"/>
  <c r="BP252" i="7"/>
  <c r="BO252" i="7"/>
  <c r="BN252" i="7"/>
  <c r="BM252" i="7"/>
  <c r="BL252" i="7"/>
  <c r="BK252" i="7"/>
  <c r="BJ252" i="7"/>
  <c r="BI252" i="7"/>
  <c r="BH252" i="7"/>
  <c r="BG252" i="7"/>
  <c r="BF252" i="7"/>
  <c r="BE252" i="7"/>
  <c r="BD252" i="7"/>
  <c r="BC252" i="7"/>
  <c r="BB252" i="7"/>
  <c r="BA252" i="7"/>
  <c r="AZ252" i="7"/>
  <c r="AY252" i="7"/>
  <c r="AX252" i="7"/>
  <c r="AW252" i="7"/>
  <c r="AV252" i="7"/>
  <c r="AU252" i="7"/>
  <c r="AT252" i="7"/>
  <c r="AS252" i="7"/>
  <c r="AR252" i="7"/>
  <c r="AQ252" i="7"/>
  <c r="AP252" i="7"/>
  <c r="AO252" i="7"/>
  <c r="AN252" i="7"/>
  <c r="AM252" i="7"/>
  <c r="AL252" i="7"/>
  <c r="AK252" i="7"/>
  <c r="AJ252" i="7"/>
  <c r="AI252" i="7"/>
  <c r="AH252" i="7"/>
  <c r="AG252" i="7"/>
  <c r="AF252" i="7"/>
  <c r="AE252" i="7"/>
  <c r="AD252" i="7"/>
  <c r="AC252" i="7"/>
  <c r="AB252" i="7"/>
  <c r="AA252" i="7"/>
  <c r="Z252" i="7"/>
  <c r="Y252" i="7"/>
  <c r="X252" i="7"/>
  <c r="W252" i="7"/>
  <c r="V252" i="7"/>
  <c r="U252" i="7"/>
  <c r="T252" i="7"/>
  <c r="S252" i="7"/>
  <c r="R252" i="7"/>
  <c r="Q252" i="7"/>
  <c r="P252" i="7"/>
  <c r="O252" i="7"/>
  <c r="N252" i="7"/>
  <c r="M252" i="7"/>
  <c r="L252" i="7"/>
  <c r="BV251" i="7"/>
  <c r="BS251" i="7"/>
  <c r="BR251" i="7"/>
  <c r="BQ251" i="7"/>
  <c r="BP251" i="7"/>
  <c r="BO251" i="7"/>
  <c r="BN251" i="7"/>
  <c r="BM251" i="7"/>
  <c r="BL251" i="7"/>
  <c r="BK251" i="7"/>
  <c r="BJ251" i="7"/>
  <c r="BI251" i="7"/>
  <c r="BH251" i="7"/>
  <c r="BG251" i="7"/>
  <c r="BF251" i="7"/>
  <c r="BE251" i="7"/>
  <c r="BD251" i="7"/>
  <c r="BC251" i="7"/>
  <c r="BB251" i="7"/>
  <c r="BA251" i="7"/>
  <c r="AZ251" i="7"/>
  <c r="AY251" i="7"/>
  <c r="AX251" i="7"/>
  <c r="AW251" i="7"/>
  <c r="AV251" i="7"/>
  <c r="AU251" i="7"/>
  <c r="AT251" i="7"/>
  <c r="AS251" i="7"/>
  <c r="AR251" i="7"/>
  <c r="AQ251" i="7"/>
  <c r="AP251" i="7"/>
  <c r="AO251" i="7"/>
  <c r="AN251" i="7"/>
  <c r="AM251" i="7"/>
  <c r="AL251" i="7"/>
  <c r="AK251" i="7"/>
  <c r="AJ251" i="7"/>
  <c r="AI251" i="7"/>
  <c r="AH251" i="7"/>
  <c r="AG251" i="7"/>
  <c r="AF251" i="7"/>
  <c r="AE251" i="7"/>
  <c r="AD251" i="7"/>
  <c r="AC251" i="7"/>
  <c r="AB251" i="7"/>
  <c r="AA251" i="7"/>
  <c r="Z251" i="7"/>
  <c r="Y251" i="7"/>
  <c r="X251" i="7"/>
  <c r="W251" i="7"/>
  <c r="V251" i="7"/>
  <c r="U251" i="7"/>
  <c r="T251" i="7"/>
  <c r="S251" i="7"/>
  <c r="R251" i="7"/>
  <c r="Q251" i="7"/>
  <c r="P251" i="7"/>
  <c r="O251" i="7"/>
  <c r="N251" i="7"/>
  <c r="M251" i="7"/>
  <c r="L251" i="7"/>
  <c r="BV250" i="7"/>
  <c r="BU250" i="7"/>
  <c r="BT250" i="7"/>
  <c r="BS250" i="7"/>
  <c r="BR250" i="7"/>
  <c r="BQ250" i="7"/>
  <c r="BP250" i="7"/>
  <c r="BO250" i="7"/>
  <c r="BN250" i="7"/>
  <c r="BM250" i="7"/>
  <c r="BL250" i="7"/>
  <c r="BK250" i="7"/>
  <c r="BJ250" i="7"/>
  <c r="BI250" i="7"/>
  <c r="BH250" i="7"/>
  <c r="BG250" i="7"/>
  <c r="BF250" i="7"/>
  <c r="BE250" i="7"/>
  <c r="BD250" i="7"/>
  <c r="BC250" i="7"/>
  <c r="BB250" i="7"/>
  <c r="BA250" i="7"/>
  <c r="AZ250" i="7"/>
  <c r="AY250" i="7"/>
  <c r="AX250" i="7"/>
  <c r="AW250" i="7"/>
  <c r="AV250" i="7"/>
  <c r="AU250" i="7"/>
  <c r="AT250" i="7"/>
  <c r="AS250" i="7"/>
  <c r="AR250" i="7"/>
  <c r="AQ250" i="7"/>
  <c r="AP250" i="7"/>
  <c r="AO250" i="7"/>
  <c r="AN250" i="7"/>
  <c r="AM250" i="7"/>
  <c r="AL250" i="7"/>
  <c r="AK250" i="7"/>
  <c r="AJ250" i="7"/>
  <c r="AI250" i="7"/>
  <c r="AH250" i="7"/>
  <c r="AG250" i="7"/>
  <c r="AF250" i="7"/>
  <c r="AE250" i="7"/>
  <c r="AD250" i="7"/>
  <c r="AC250" i="7"/>
  <c r="AB250" i="7"/>
  <c r="AA250" i="7"/>
  <c r="Z250" i="7"/>
  <c r="Y250" i="7"/>
  <c r="X250" i="7"/>
  <c r="W250" i="7"/>
  <c r="V250" i="7"/>
  <c r="U250" i="7"/>
  <c r="T250" i="7"/>
  <c r="S250" i="7"/>
  <c r="R250" i="7"/>
  <c r="Q250" i="7"/>
  <c r="P250" i="7"/>
  <c r="O250" i="7"/>
  <c r="N250" i="7"/>
  <c r="M250" i="7"/>
  <c r="L250" i="7"/>
  <c r="BV249" i="7"/>
  <c r="BS249" i="7"/>
  <c r="BR249" i="7"/>
  <c r="BQ249" i="7"/>
  <c r="BP249" i="7"/>
  <c r="BO249" i="7"/>
  <c r="BN249" i="7"/>
  <c r="BM249" i="7"/>
  <c r="BL249" i="7"/>
  <c r="BK249" i="7"/>
  <c r="BJ249" i="7"/>
  <c r="BI249" i="7"/>
  <c r="BH249" i="7"/>
  <c r="BG249" i="7"/>
  <c r="BF249" i="7"/>
  <c r="BE249" i="7"/>
  <c r="BD249" i="7"/>
  <c r="BC249" i="7"/>
  <c r="BB249" i="7"/>
  <c r="BA249" i="7"/>
  <c r="AZ249" i="7"/>
  <c r="AY249" i="7"/>
  <c r="AX249" i="7"/>
  <c r="AW249" i="7"/>
  <c r="AV249" i="7"/>
  <c r="AU249" i="7"/>
  <c r="AT249" i="7"/>
  <c r="AS249" i="7"/>
  <c r="AR249" i="7"/>
  <c r="AQ249" i="7"/>
  <c r="AP249" i="7"/>
  <c r="AO249" i="7"/>
  <c r="AN249" i="7"/>
  <c r="AM249" i="7"/>
  <c r="AL249" i="7"/>
  <c r="AK249" i="7"/>
  <c r="AJ249" i="7"/>
  <c r="AI249" i="7"/>
  <c r="AH249" i="7"/>
  <c r="AG249" i="7"/>
  <c r="AF249" i="7"/>
  <c r="AE249" i="7"/>
  <c r="AD249" i="7"/>
  <c r="AC249" i="7"/>
  <c r="AB249" i="7"/>
  <c r="AA249" i="7"/>
  <c r="Z249" i="7"/>
  <c r="Y249" i="7"/>
  <c r="X249" i="7"/>
  <c r="W249" i="7"/>
  <c r="V249" i="7"/>
  <c r="U249" i="7"/>
  <c r="T249" i="7"/>
  <c r="S249" i="7"/>
  <c r="R249" i="7"/>
  <c r="Q249" i="7"/>
  <c r="P249" i="7"/>
  <c r="O249" i="7"/>
  <c r="N249" i="7"/>
  <c r="M249" i="7"/>
  <c r="L249" i="7"/>
  <c r="BV248" i="7"/>
  <c r="BU248" i="7"/>
  <c r="BS248" i="7"/>
  <c r="BR248" i="7"/>
  <c r="BQ248" i="7"/>
  <c r="BP248" i="7"/>
  <c r="BN248" i="7"/>
  <c r="BM248" i="7"/>
  <c r="BL248" i="7"/>
  <c r="BK248" i="7"/>
  <c r="BI248" i="7"/>
  <c r="BH248" i="7"/>
  <c r="BG248" i="7"/>
  <c r="BF248" i="7"/>
  <c r="BD248" i="7"/>
  <c r="BC248" i="7"/>
  <c r="BB248" i="7"/>
  <c r="BA248" i="7"/>
  <c r="AY248" i="7"/>
  <c r="AX248" i="7"/>
  <c r="AW248" i="7"/>
  <c r="AV248" i="7"/>
  <c r="AT248" i="7"/>
  <c r="AS248" i="7"/>
  <c r="AR248" i="7"/>
  <c r="AQ248" i="7"/>
  <c r="AO248" i="7"/>
  <c r="AN248" i="7"/>
  <c r="AM248" i="7"/>
  <c r="AL248" i="7"/>
  <c r="AJ248" i="7"/>
  <c r="AI248" i="7"/>
  <c r="AH248" i="7"/>
  <c r="AG248" i="7"/>
  <c r="AE248" i="7"/>
  <c r="AD248" i="7"/>
  <c r="AC248" i="7"/>
  <c r="AB248" i="7"/>
  <c r="Z248" i="7"/>
  <c r="Y248" i="7"/>
  <c r="X248" i="7"/>
  <c r="W248" i="7"/>
  <c r="U248" i="7"/>
  <c r="T248" i="7"/>
  <c r="S248" i="7"/>
  <c r="R248" i="7"/>
  <c r="P248" i="7"/>
  <c r="O248" i="7"/>
  <c r="N248" i="7"/>
  <c r="M248" i="7"/>
  <c r="BV247" i="7"/>
  <c r="BU247" i="7"/>
  <c r="BT247" i="7"/>
  <c r="BS247" i="7"/>
  <c r="BR247" i="7"/>
  <c r="BQ247" i="7"/>
  <c r="BP247" i="7"/>
  <c r="BO247" i="7"/>
  <c r="BN247" i="7"/>
  <c r="BM247" i="7"/>
  <c r="BL247" i="7"/>
  <c r="BK247" i="7"/>
  <c r="BJ247" i="7"/>
  <c r="BI247" i="7"/>
  <c r="BH247" i="7"/>
  <c r="BG247" i="7"/>
  <c r="BF247" i="7"/>
  <c r="BE247" i="7"/>
  <c r="BD247" i="7"/>
  <c r="BC247" i="7"/>
  <c r="BB247" i="7"/>
  <c r="BA247" i="7"/>
  <c r="AZ247" i="7"/>
  <c r="AY247" i="7"/>
  <c r="AX247" i="7"/>
  <c r="AW247" i="7"/>
  <c r="AV247" i="7"/>
  <c r="AU247" i="7"/>
  <c r="AT247" i="7"/>
  <c r="AS247" i="7"/>
  <c r="AR247" i="7"/>
  <c r="AQ247" i="7"/>
  <c r="AP247" i="7"/>
  <c r="AO247" i="7"/>
  <c r="AN247" i="7"/>
  <c r="AM247" i="7"/>
  <c r="AL247" i="7"/>
  <c r="AK247" i="7"/>
  <c r="AJ247" i="7"/>
  <c r="AI247" i="7"/>
  <c r="AH247" i="7"/>
  <c r="AG247" i="7"/>
  <c r="AF247" i="7"/>
  <c r="AE247" i="7"/>
  <c r="AD247" i="7"/>
  <c r="AC247" i="7"/>
  <c r="AB247" i="7"/>
  <c r="AA247" i="7"/>
  <c r="Z247" i="7"/>
  <c r="Y247" i="7"/>
  <c r="X247" i="7"/>
  <c r="W247" i="7"/>
  <c r="V247" i="7"/>
  <c r="U247" i="7"/>
  <c r="T247" i="7"/>
  <c r="S247" i="7"/>
  <c r="R247" i="7"/>
  <c r="Q247" i="7"/>
  <c r="P247" i="7"/>
  <c r="O247" i="7"/>
  <c r="N247" i="7"/>
  <c r="M247" i="7"/>
  <c r="L247" i="7"/>
  <c r="BV246" i="7"/>
  <c r="BU246" i="7"/>
  <c r="BS246" i="7"/>
  <c r="BR246" i="7"/>
  <c r="BQ246" i="7"/>
  <c r="BP246" i="7"/>
  <c r="BN246" i="7"/>
  <c r="BM246" i="7"/>
  <c r="BL246" i="7"/>
  <c r="BK246" i="7"/>
  <c r="BI246" i="7"/>
  <c r="BH246" i="7"/>
  <c r="BG246" i="7"/>
  <c r="BF246" i="7"/>
  <c r="BD246" i="7"/>
  <c r="BC246" i="7"/>
  <c r="BB246" i="7"/>
  <c r="BA246" i="7"/>
  <c r="AY246" i="7"/>
  <c r="AX246" i="7"/>
  <c r="AW246" i="7"/>
  <c r="AV246" i="7"/>
  <c r="AT246" i="7"/>
  <c r="AS246" i="7"/>
  <c r="AR246" i="7"/>
  <c r="AQ246" i="7"/>
  <c r="AO246" i="7"/>
  <c r="AN246" i="7"/>
  <c r="AM246" i="7"/>
  <c r="AL246" i="7"/>
  <c r="AJ246" i="7"/>
  <c r="AI246" i="7"/>
  <c r="AH246" i="7"/>
  <c r="AG246" i="7"/>
  <c r="AE246" i="7"/>
  <c r="AD246" i="7"/>
  <c r="AC246" i="7"/>
  <c r="AB246" i="7"/>
  <c r="Z246" i="7"/>
  <c r="Y246" i="7"/>
  <c r="X246" i="7"/>
  <c r="W246" i="7"/>
  <c r="U246" i="7"/>
  <c r="T246" i="7"/>
  <c r="S246" i="7"/>
  <c r="R246" i="7"/>
  <c r="P246" i="7"/>
  <c r="O246" i="7"/>
  <c r="N246" i="7"/>
  <c r="M246" i="7"/>
  <c r="BV245" i="7"/>
  <c r="BU245" i="7"/>
  <c r="BT245" i="7"/>
  <c r="BS245" i="7"/>
  <c r="BR245" i="7"/>
  <c r="BQ245" i="7"/>
  <c r="BP245" i="7"/>
  <c r="BO245" i="7"/>
  <c r="BN245" i="7"/>
  <c r="BM245" i="7"/>
  <c r="BL245" i="7"/>
  <c r="BK245" i="7"/>
  <c r="BJ245" i="7"/>
  <c r="BI245" i="7"/>
  <c r="BH245" i="7"/>
  <c r="BG245" i="7"/>
  <c r="BF245" i="7"/>
  <c r="BE245" i="7"/>
  <c r="BD245" i="7"/>
  <c r="BC245" i="7"/>
  <c r="BB245" i="7"/>
  <c r="BA245" i="7"/>
  <c r="AZ245" i="7"/>
  <c r="AY245" i="7"/>
  <c r="AX245" i="7"/>
  <c r="AW245" i="7"/>
  <c r="AV245" i="7"/>
  <c r="AU245" i="7"/>
  <c r="AT245" i="7"/>
  <c r="AS245" i="7"/>
  <c r="AR245" i="7"/>
  <c r="AQ245" i="7"/>
  <c r="AP245" i="7"/>
  <c r="AO245" i="7"/>
  <c r="AN245" i="7"/>
  <c r="AM245" i="7"/>
  <c r="AL245" i="7"/>
  <c r="AK245" i="7"/>
  <c r="AJ245" i="7"/>
  <c r="AI245" i="7"/>
  <c r="AH245" i="7"/>
  <c r="AG245" i="7"/>
  <c r="AF245" i="7"/>
  <c r="AE245" i="7"/>
  <c r="AD245" i="7"/>
  <c r="AC245" i="7"/>
  <c r="AB245" i="7"/>
  <c r="AA245" i="7"/>
  <c r="Z245" i="7"/>
  <c r="Y245" i="7"/>
  <c r="X245" i="7"/>
  <c r="W245" i="7"/>
  <c r="V245" i="7"/>
  <c r="U245" i="7"/>
  <c r="T245" i="7"/>
  <c r="S245" i="7"/>
  <c r="R245" i="7"/>
  <c r="Q245" i="7"/>
  <c r="P245" i="7"/>
  <c r="O245" i="7"/>
  <c r="N245" i="7"/>
  <c r="M245" i="7"/>
  <c r="L245" i="7"/>
  <c r="BV244" i="7"/>
  <c r="BU244" i="7"/>
  <c r="BS244" i="7"/>
  <c r="BR244" i="7"/>
  <c r="BQ244" i="7"/>
  <c r="BP244" i="7"/>
  <c r="BN244" i="7"/>
  <c r="BM244" i="7"/>
  <c r="BL244" i="7"/>
  <c r="BK244" i="7"/>
  <c r="BI244" i="7"/>
  <c r="BH244" i="7"/>
  <c r="BG244" i="7"/>
  <c r="BF244" i="7"/>
  <c r="BD244" i="7"/>
  <c r="BC244" i="7"/>
  <c r="BB244" i="7"/>
  <c r="BA244" i="7"/>
  <c r="AY244" i="7"/>
  <c r="AX244" i="7"/>
  <c r="AW244" i="7"/>
  <c r="AV244" i="7"/>
  <c r="AT244" i="7"/>
  <c r="AS244" i="7"/>
  <c r="AR244" i="7"/>
  <c r="AQ244" i="7"/>
  <c r="AO244" i="7"/>
  <c r="AN244" i="7"/>
  <c r="AM244" i="7"/>
  <c r="AL244" i="7"/>
  <c r="AJ244" i="7"/>
  <c r="AI244" i="7"/>
  <c r="AH244" i="7"/>
  <c r="AG244" i="7"/>
  <c r="AE244" i="7"/>
  <c r="AD244" i="7"/>
  <c r="AC244" i="7"/>
  <c r="AB244" i="7"/>
  <c r="Z244" i="7"/>
  <c r="Y244" i="7"/>
  <c r="X244" i="7"/>
  <c r="W244" i="7"/>
  <c r="U244" i="7"/>
  <c r="T244" i="7"/>
  <c r="S244" i="7"/>
  <c r="R244" i="7"/>
  <c r="P244" i="7"/>
  <c r="O244" i="7"/>
  <c r="N244" i="7"/>
  <c r="M244" i="7"/>
  <c r="BV243" i="7"/>
  <c r="BU243" i="7"/>
  <c r="BS243" i="7"/>
  <c r="BR243" i="7"/>
  <c r="BQ243" i="7"/>
  <c r="BP243" i="7"/>
  <c r="BN243" i="7"/>
  <c r="BM243" i="7"/>
  <c r="BL243" i="7"/>
  <c r="BK243" i="7"/>
  <c r="BI243" i="7"/>
  <c r="BH243" i="7"/>
  <c r="BG243" i="7"/>
  <c r="BF243" i="7"/>
  <c r="BD243" i="7"/>
  <c r="BC243" i="7"/>
  <c r="BB243" i="7"/>
  <c r="BA243" i="7"/>
  <c r="AY243" i="7"/>
  <c r="AX243" i="7"/>
  <c r="AW243" i="7"/>
  <c r="AV243" i="7"/>
  <c r="AT243" i="7"/>
  <c r="AS243" i="7"/>
  <c r="AR243" i="7"/>
  <c r="AQ243" i="7"/>
  <c r="AO243" i="7"/>
  <c r="AN243" i="7"/>
  <c r="AM243" i="7"/>
  <c r="AL243" i="7"/>
  <c r="AJ243" i="7"/>
  <c r="AI243" i="7"/>
  <c r="AH243" i="7"/>
  <c r="AG243" i="7"/>
  <c r="AE243" i="7"/>
  <c r="AD243" i="7"/>
  <c r="AC243" i="7"/>
  <c r="AB243" i="7"/>
  <c r="Z243" i="7"/>
  <c r="Y243" i="7"/>
  <c r="X243" i="7"/>
  <c r="W243" i="7"/>
  <c r="U243" i="7"/>
  <c r="T243" i="7"/>
  <c r="S243" i="7"/>
  <c r="R243" i="7"/>
  <c r="P243" i="7"/>
  <c r="O243" i="7"/>
  <c r="N243" i="7"/>
  <c r="M243" i="7"/>
  <c r="BV242" i="7"/>
  <c r="BU242" i="7"/>
  <c r="BS242" i="7"/>
  <c r="BR242" i="7"/>
  <c r="BQ242" i="7"/>
  <c r="BP242" i="7"/>
  <c r="BO242" i="7"/>
  <c r="BN242" i="7"/>
  <c r="BM242" i="7"/>
  <c r="BL242" i="7"/>
  <c r="BK242" i="7"/>
  <c r="BJ242" i="7"/>
  <c r="BI242" i="7"/>
  <c r="BH242" i="7"/>
  <c r="BG242" i="7"/>
  <c r="BF242" i="7"/>
  <c r="BE242" i="7"/>
  <c r="BD242" i="7"/>
  <c r="BC242" i="7"/>
  <c r="BB242" i="7"/>
  <c r="BA242" i="7"/>
  <c r="AZ242" i="7"/>
  <c r="AY242" i="7"/>
  <c r="AX242" i="7"/>
  <c r="AW242" i="7"/>
  <c r="AV242" i="7"/>
  <c r="AU242" i="7"/>
  <c r="AT242" i="7"/>
  <c r="AS242" i="7"/>
  <c r="AR242" i="7"/>
  <c r="AQ242" i="7"/>
  <c r="AP242" i="7"/>
  <c r="AO242" i="7"/>
  <c r="AN242" i="7"/>
  <c r="AM242" i="7"/>
  <c r="AL242" i="7"/>
  <c r="AK242" i="7"/>
  <c r="AJ242" i="7"/>
  <c r="AI242" i="7"/>
  <c r="AH242" i="7"/>
  <c r="AG242" i="7"/>
  <c r="AF242" i="7"/>
  <c r="AE242" i="7"/>
  <c r="AD242" i="7"/>
  <c r="AC242" i="7"/>
  <c r="AB242" i="7"/>
  <c r="AA242" i="7"/>
  <c r="Z242" i="7"/>
  <c r="Y242" i="7"/>
  <c r="X242" i="7"/>
  <c r="W242" i="7"/>
  <c r="V242" i="7"/>
  <c r="U242" i="7"/>
  <c r="T242" i="7"/>
  <c r="S242" i="7"/>
  <c r="R242" i="7"/>
  <c r="Q242" i="7"/>
  <c r="P242" i="7"/>
  <c r="O242" i="7"/>
  <c r="N242" i="7"/>
  <c r="M242" i="7"/>
  <c r="L242" i="7"/>
  <c r="BV241" i="7"/>
  <c r="BU241" i="7"/>
  <c r="BT241" i="7"/>
  <c r="BS241" i="7"/>
  <c r="BR241" i="7"/>
  <c r="BQ241" i="7"/>
  <c r="BP241" i="7"/>
  <c r="BO241" i="7"/>
  <c r="BN241" i="7"/>
  <c r="BM241" i="7"/>
  <c r="BL241" i="7"/>
  <c r="BK241" i="7"/>
  <c r="BJ241" i="7"/>
  <c r="BI241" i="7"/>
  <c r="BH241" i="7"/>
  <c r="BG241" i="7"/>
  <c r="BF241" i="7"/>
  <c r="BE241" i="7"/>
  <c r="BD241" i="7"/>
  <c r="BC241" i="7"/>
  <c r="BB241" i="7"/>
  <c r="BA241" i="7"/>
  <c r="AZ241" i="7"/>
  <c r="AY241" i="7"/>
  <c r="AX241" i="7"/>
  <c r="AW241" i="7"/>
  <c r="AV241" i="7"/>
  <c r="AU241" i="7"/>
  <c r="AT241" i="7"/>
  <c r="AS241" i="7"/>
  <c r="AR241" i="7"/>
  <c r="AQ241" i="7"/>
  <c r="AP241" i="7"/>
  <c r="AO241" i="7"/>
  <c r="AN241" i="7"/>
  <c r="AM241" i="7"/>
  <c r="AL241" i="7"/>
  <c r="AK241" i="7"/>
  <c r="AJ241" i="7"/>
  <c r="AI241" i="7"/>
  <c r="AH241" i="7"/>
  <c r="AG241" i="7"/>
  <c r="AF241" i="7"/>
  <c r="AE241" i="7"/>
  <c r="AD241" i="7"/>
  <c r="AC241" i="7"/>
  <c r="AB241" i="7"/>
  <c r="AA241" i="7"/>
  <c r="Z241" i="7"/>
  <c r="Y241" i="7"/>
  <c r="X241" i="7"/>
  <c r="W241" i="7"/>
  <c r="V241" i="7"/>
  <c r="U241" i="7"/>
  <c r="T241" i="7"/>
  <c r="S241" i="7"/>
  <c r="R241" i="7"/>
  <c r="Q241" i="7"/>
  <c r="P241" i="7"/>
  <c r="O241" i="7"/>
  <c r="N241" i="7"/>
  <c r="M241" i="7"/>
  <c r="L241" i="7"/>
  <c r="BV240" i="7"/>
  <c r="BU240" i="7"/>
  <c r="BS240" i="7"/>
  <c r="BR240" i="7"/>
  <c r="BQ240" i="7"/>
  <c r="BP240" i="7"/>
  <c r="BO240" i="7"/>
  <c r="BN240" i="7"/>
  <c r="BM240" i="7"/>
  <c r="BL240" i="7"/>
  <c r="BK240" i="7"/>
  <c r="BJ240" i="7"/>
  <c r="BI240" i="7"/>
  <c r="BH240" i="7"/>
  <c r="BG240" i="7"/>
  <c r="BF240" i="7"/>
  <c r="BE240" i="7"/>
  <c r="BD240" i="7"/>
  <c r="BC240" i="7"/>
  <c r="BB240" i="7"/>
  <c r="BA240" i="7"/>
  <c r="AZ240" i="7"/>
  <c r="AY240" i="7"/>
  <c r="AX240" i="7"/>
  <c r="AW240" i="7"/>
  <c r="AV240" i="7"/>
  <c r="AU240" i="7"/>
  <c r="AT240" i="7"/>
  <c r="AS240" i="7"/>
  <c r="AR240" i="7"/>
  <c r="AQ240" i="7"/>
  <c r="AP240" i="7"/>
  <c r="AO240" i="7"/>
  <c r="AN240" i="7"/>
  <c r="AM240" i="7"/>
  <c r="AL240" i="7"/>
  <c r="AK240" i="7"/>
  <c r="AJ240" i="7"/>
  <c r="AI240" i="7"/>
  <c r="AH240" i="7"/>
  <c r="AG240" i="7"/>
  <c r="AF240" i="7"/>
  <c r="AE240" i="7"/>
  <c r="AD240" i="7"/>
  <c r="AC240" i="7"/>
  <c r="AB240" i="7"/>
  <c r="AA240" i="7"/>
  <c r="Z240" i="7"/>
  <c r="Y240" i="7"/>
  <c r="X240" i="7"/>
  <c r="W240" i="7"/>
  <c r="V240" i="7"/>
  <c r="U240" i="7"/>
  <c r="T240" i="7"/>
  <c r="S240" i="7"/>
  <c r="R240" i="7"/>
  <c r="Q240" i="7"/>
  <c r="P240" i="7"/>
  <c r="O240" i="7"/>
  <c r="N240" i="7"/>
  <c r="M240" i="7"/>
  <c r="L240" i="7"/>
  <c r="BV239" i="7"/>
  <c r="BU239" i="7"/>
  <c r="BS239" i="7"/>
  <c r="BR239" i="7"/>
  <c r="BQ239" i="7"/>
  <c r="BP239" i="7"/>
  <c r="BO239" i="7"/>
  <c r="BN239" i="7"/>
  <c r="BM239" i="7"/>
  <c r="BL239" i="7"/>
  <c r="BK239" i="7"/>
  <c r="BJ239" i="7"/>
  <c r="BI239" i="7"/>
  <c r="BH239" i="7"/>
  <c r="BG239" i="7"/>
  <c r="BF239" i="7"/>
  <c r="BE239" i="7"/>
  <c r="BD239" i="7"/>
  <c r="BC239" i="7"/>
  <c r="BB239" i="7"/>
  <c r="BA239" i="7"/>
  <c r="AZ239" i="7"/>
  <c r="AY239" i="7"/>
  <c r="AX239" i="7"/>
  <c r="AW239" i="7"/>
  <c r="AV239" i="7"/>
  <c r="AU239" i="7"/>
  <c r="AT239" i="7"/>
  <c r="AS239" i="7"/>
  <c r="AR239" i="7"/>
  <c r="AQ239" i="7"/>
  <c r="AP239" i="7"/>
  <c r="AO239" i="7"/>
  <c r="AN239" i="7"/>
  <c r="AM239" i="7"/>
  <c r="AL239" i="7"/>
  <c r="AK239" i="7"/>
  <c r="AJ239" i="7"/>
  <c r="AI239" i="7"/>
  <c r="AH239" i="7"/>
  <c r="AG239" i="7"/>
  <c r="AF239" i="7"/>
  <c r="AE239" i="7"/>
  <c r="AD239" i="7"/>
  <c r="AC239" i="7"/>
  <c r="AB239" i="7"/>
  <c r="AA239" i="7"/>
  <c r="Z239" i="7"/>
  <c r="Y239" i="7"/>
  <c r="X239" i="7"/>
  <c r="W239" i="7"/>
  <c r="V239" i="7"/>
  <c r="U239" i="7"/>
  <c r="T239" i="7"/>
  <c r="S239" i="7"/>
  <c r="R239" i="7"/>
  <c r="Q239" i="7"/>
  <c r="P239" i="7"/>
  <c r="O239" i="7"/>
  <c r="N239" i="7"/>
  <c r="M239" i="7"/>
  <c r="L239" i="7"/>
  <c r="BV238" i="7"/>
  <c r="BU238" i="7"/>
  <c r="BS238" i="7"/>
  <c r="BR238" i="7"/>
  <c r="BQ238" i="7"/>
  <c r="BP238" i="7"/>
  <c r="BO238" i="7"/>
  <c r="BN238" i="7"/>
  <c r="BM238" i="7"/>
  <c r="BL238" i="7"/>
  <c r="BK238" i="7"/>
  <c r="BJ238" i="7"/>
  <c r="BI238" i="7"/>
  <c r="BH238" i="7"/>
  <c r="BG238" i="7"/>
  <c r="BF238" i="7"/>
  <c r="BE238" i="7"/>
  <c r="BD238" i="7"/>
  <c r="BC238" i="7"/>
  <c r="BB238" i="7"/>
  <c r="BA238" i="7"/>
  <c r="AZ238" i="7"/>
  <c r="AY238" i="7"/>
  <c r="AX238" i="7"/>
  <c r="AW238" i="7"/>
  <c r="AV238" i="7"/>
  <c r="AU238" i="7"/>
  <c r="AT238" i="7"/>
  <c r="AS238" i="7"/>
  <c r="AR238" i="7"/>
  <c r="AQ238" i="7"/>
  <c r="AP238" i="7"/>
  <c r="AO238" i="7"/>
  <c r="AN238" i="7"/>
  <c r="AM238" i="7"/>
  <c r="AL238" i="7"/>
  <c r="AK238" i="7"/>
  <c r="AJ238" i="7"/>
  <c r="AI238" i="7"/>
  <c r="AH238" i="7"/>
  <c r="AG238" i="7"/>
  <c r="AF238" i="7"/>
  <c r="AE238" i="7"/>
  <c r="AD238" i="7"/>
  <c r="AC238" i="7"/>
  <c r="AB238" i="7"/>
  <c r="AA238" i="7"/>
  <c r="Z238" i="7"/>
  <c r="Y238" i="7"/>
  <c r="X238" i="7"/>
  <c r="W238" i="7"/>
  <c r="V238" i="7"/>
  <c r="U238" i="7"/>
  <c r="T238" i="7"/>
  <c r="S238" i="7"/>
  <c r="R238" i="7"/>
  <c r="Q238" i="7"/>
  <c r="P238" i="7"/>
  <c r="O238" i="7"/>
  <c r="N238" i="7"/>
  <c r="M238" i="7"/>
  <c r="L238" i="7"/>
  <c r="BV237" i="7"/>
  <c r="BU237" i="7"/>
  <c r="BT237" i="7"/>
  <c r="BS237" i="7"/>
  <c r="BR237" i="7"/>
  <c r="BQ237" i="7"/>
  <c r="BP237" i="7"/>
  <c r="BO237" i="7"/>
  <c r="BN237" i="7"/>
  <c r="BM237" i="7"/>
  <c r="BL237" i="7"/>
  <c r="BK237" i="7"/>
  <c r="BJ237" i="7"/>
  <c r="BI237" i="7"/>
  <c r="BH237" i="7"/>
  <c r="BG237" i="7"/>
  <c r="BF237" i="7"/>
  <c r="BE237" i="7"/>
  <c r="BD237" i="7"/>
  <c r="BC237" i="7"/>
  <c r="BB237" i="7"/>
  <c r="BA237" i="7"/>
  <c r="AZ237" i="7"/>
  <c r="AY237" i="7"/>
  <c r="AX237" i="7"/>
  <c r="AW237" i="7"/>
  <c r="AV237" i="7"/>
  <c r="AU237" i="7"/>
  <c r="AT237" i="7"/>
  <c r="AS237" i="7"/>
  <c r="AR237" i="7"/>
  <c r="AQ237" i="7"/>
  <c r="AP237" i="7"/>
  <c r="AO237" i="7"/>
  <c r="AN237" i="7"/>
  <c r="AM237" i="7"/>
  <c r="AL237" i="7"/>
  <c r="AK237" i="7"/>
  <c r="AJ237" i="7"/>
  <c r="AI237" i="7"/>
  <c r="AH237" i="7"/>
  <c r="AG237" i="7"/>
  <c r="AF237" i="7"/>
  <c r="AE237" i="7"/>
  <c r="AD237" i="7"/>
  <c r="AC237" i="7"/>
  <c r="AB237" i="7"/>
  <c r="AA237" i="7"/>
  <c r="Z237" i="7"/>
  <c r="Y237" i="7"/>
  <c r="X237" i="7"/>
  <c r="W237" i="7"/>
  <c r="V237" i="7"/>
  <c r="U237" i="7"/>
  <c r="T237" i="7"/>
  <c r="S237" i="7"/>
  <c r="R237" i="7"/>
  <c r="Q237" i="7"/>
  <c r="P237" i="7"/>
  <c r="O237" i="7"/>
  <c r="N237" i="7"/>
  <c r="M237" i="7"/>
  <c r="L237" i="7"/>
  <c r="BV236" i="7"/>
  <c r="BU236" i="7"/>
  <c r="BT236" i="7"/>
  <c r="BS236" i="7"/>
  <c r="BR236" i="7"/>
  <c r="BQ236" i="7"/>
  <c r="BP236" i="7"/>
  <c r="BO236" i="7"/>
  <c r="BN236" i="7"/>
  <c r="BM236" i="7"/>
  <c r="BL236" i="7"/>
  <c r="BK236" i="7"/>
  <c r="BJ236" i="7"/>
  <c r="BI236" i="7"/>
  <c r="BH236" i="7"/>
  <c r="BG236" i="7"/>
  <c r="BF236" i="7"/>
  <c r="BE236" i="7"/>
  <c r="BD236" i="7"/>
  <c r="BC236" i="7"/>
  <c r="BB236" i="7"/>
  <c r="BA236" i="7"/>
  <c r="AZ236" i="7"/>
  <c r="AY236" i="7"/>
  <c r="AX236" i="7"/>
  <c r="AW236" i="7"/>
  <c r="AV236" i="7"/>
  <c r="AU236" i="7"/>
  <c r="AT236" i="7"/>
  <c r="AS236" i="7"/>
  <c r="AR236" i="7"/>
  <c r="AQ236" i="7"/>
  <c r="AP236" i="7"/>
  <c r="AO236" i="7"/>
  <c r="AN236" i="7"/>
  <c r="AM236" i="7"/>
  <c r="AL236" i="7"/>
  <c r="AK236" i="7"/>
  <c r="AJ236" i="7"/>
  <c r="AI236" i="7"/>
  <c r="AH236" i="7"/>
  <c r="AG236" i="7"/>
  <c r="AF236" i="7"/>
  <c r="AE236" i="7"/>
  <c r="AD236" i="7"/>
  <c r="AC236" i="7"/>
  <c r="AB236" i="7"/>
  <c r="AA236" i="7"/>
  <c r="Z236" i="7"/>
  <c r="Y236" i="7"/>
  <c r="X236" i="7"/>
  <c r="W236" i="7"/>
  <c r="V236" i="7"/>
  <c r="U236" i="7"/>
  <c r="T236" i="7"/>
  <c r="S236" i="7"/>
  <c r="R236" i="7"/>
  <c r="Q236" i="7"/>
  <c r="P236" i="7"/>
  <c r="O236" i="7"/>
  <c r="N236" i="7"/>
  <c r="M236" i="7"/>
  <c r="L236" i="7"/>
  <c r="BV235" i="7"/>
  <c r="BU235" i="7"/>
  <c r="BT235" i="7"/>
  <c r="BS235" i="7"/>
  <c r="BR235" i="7"/>
  <c r="BQ235" i="7"/>
  <c r="BP235" i="7"/>
  <c r="BO235" i="7"/>
  <c r="BN235" i="7"/>
  <c r="BM235" i="7"/>
  <c r="BL235" i="7"/>
  <c r="BK235" i="7"/>
  <c r="BJ235" i="7"/>
  <c r="BI235" i="7"/>
  <c r="BH235" i="7"/>
  <c r="BG235" i="7"/>
  <c r="BF235" i="7"/>
  <c r="BE235" i="7"/>
  <c r="BD235" i="7"/>
  <c r="BC235" i="7"/>
  <c r="BB235" i="7"/>
  <c r="BA235" i="7"/>
  <c r="AZ235" i="7"/>
  <c r="AY235" i="7"/>
  <c r="AX235" i="7"/>
  <c r="AW235" i="7"/>
  <c r="AV235" i="7"/>
  <c r="AU235" i="7"/>
  <c r="AT235" i="7"/>
  <c r="AS235" i="7"/>
  <c r="AR235" i="7"/>
  <c r="AQ235" i="7"/>
  <c r="AP235" i="7"/>
  <c r="AO235" i="7"/>
  <c r="AN235" i="7"/>
  <c r="AM235" i="7"/>
  <c r="AL235" i="7"/>
  <c r="AK235" i="7"/>
  <c r="AJ235" i="7"/>
  <c r="AI235" i="7"/>
  <c r="AH235" i="7"/>
  <c r="AG235" i="7"/>
  <c r="AF235" i="7"/>
  <c r="AE235" i="7"/>
  <c r="AD235" i="7"/>
  <c r="AC235" i="7"/>
  <c r="AB235" i="7"/>
  <c r="AA235" i="7"/>
  <c r="Z235" i="7"/>
  <c r="Y235" i="7"/>
  <c r="X235" i="7"/>
  <c r="W235" i="7"/>
  <c r="V235" i="7"/>
  <c r="U235" i="7"/>
  <c r="T235" i="7"/>
  <c r="S235" i="7"/>
  <c r="R235" i="7"/>
  <c r="Q235" i="7"/>
  <c r="P235" i="7"/>
  <c r="O235" i="7"/>
  <c r="N235" i="7"/>
  <c r="M235" i="7"/>
  <c r="L235" i="7"/>
  <c r="BV234" i="7"/>
  <c r="BU234" i="7"/>
  <c r="BT234" i="7"/>
  <c r="BS234" i="7"/>
  <c r="BR234" i="7"/>
  <c r="BQ234" i="7"/>
  <c r="BP234" i="7"/>
  <c r="BO234" i="7"/>
  <c r="BN234" i="7"/>
  <c r="BM234" i="7"/>
  <c r="BL234" i="7"/>
  <c r="BK234" i="7"/>
  <c r="BJ234" i="7"/>
  <c r="BI234" i="7"/>
  <c r="BH234" i="7"/>
  <c r="BG234" i="7"/>
  <c r="BF234" i="7"/>
  <c r="BE234" i="7"/>
  <c r="BD234" i="7"/>
  <c r="BC234" i="7"/>
  <c r="BB234" i="7"/>
  <c r="BA234" i="7"/>
  <c r="AZ234" i="7"/>
  <c r="AY234" i="7"/>
  <c r="AX234" i="7"/>
  <c r="AW234" i="7"/>
  <c r="AV234" i="7"/>
  <c r="AU234" i="7"/>
  <c r="AT234" i="7"/>
  <c r="AS234" i="7"/>
  <c r="AR234" i="7"/>
  <c r="AQ234" i="7"/>
  <c r="AP234" i="7"/>
  <c r="AO234" i="7"/>
  <c r="AN234" i="7"/>
  <c r="AM234" i="7"/>
  <c r="AL234" i="7"/>
  <c r="AK234" i="7"/>
  <c r="AJ234" i="7"/>
  <c r="AI234" i="7"/>
  <c r="AH234" i="7"/>
  <c r="AG234" i="7"/>
  <c r="AF234" i="7"/>
  <c r="AE234" i="7"/>
  <c r="AD234" i="7"/>
  <c r="AC234" i="7"/>
  <c r="AB234" i="7"/>
  <c r="AA234" i="7"/>
  <c r="Z234" i="7"/>
  <c r="Y234" i="7"/>
  <c r="X234" i="7"/>
  <c r="W234" i="7"/>
  <c r="V234" i="7"/>
  <c r="U234" i="7"/>
  <c r="T234" i="7"/>
  <c r="S234" i="7"/>
  <c r="R234" i="7"/>
  <c r="Q234" i="7"/>
  <c r="P234" i="7"/>
  <c r="O234" i="7"/>
  <c r="N234" i="7"/>
  <c r="M234" i="7"/>
  <c r="L234" i="7"/>
  <c r="BV233" i="7"/>
  <c r="BU233" i="7"/>
  <c r="BT233" i="7"/>
  <c r="BS233" i="7"/>
  <c r="BR233" i="7"/>
  <c r="BQ233" i="7"/>
  <c r="BP233" i="7"/>
  <c r="BO233" i="7"/>
  <c r="BN233" i="7"/>
  <c r="BM233" i="7"/>
  <c r="BL233" i="7"/>
  <c r="BK233" i="7"/>
  <c r="BJ233" i="7"/>
  <c r="BI233" i="7"/>
  <c r="BH233" i="7"/>
  <c r="BG233" i="7"/>
  <c r="BF233" i="7"/>
  <c r="BE233" i="7"/>
  <c r="BD233" i="7"/>
  <c r="BC233" i="7"/>
  <c r="BB233" i="7"/>
  <c r="BA233" i="7"/>
  <c r="AZ233" i="7"/>
  <c r="AY233" i="7"/>
  <c r="AX233" i="7"/>
  <c r="AW233" i="7"/>
  <c r="AV233" i="7"/>
  <c r="AU233" i="7"/>
  <c r="AT233" i="7"/>
  <c r="AS233" i="7"/>
  <c r="AR233" i="7"/>
  <c r="AQ233" i="7"/>
  <c r="AP233" i="7"/>
  <c r="AO233" i="7"/>
  <c r="AN233" i="7"/>
  <c r="AM233" i="7"/>
  <c r="AL233" i="7"/>
  <c r="AK233" i="7"/>
  <c r="AJ233" i="7"/>
  <c r="AI233" i="7"/>
  <c r="AH233" i="7"/>
  <c r="AG233" i="7"/>
  <c r="AF233" i="7"/>
  <c r="AE233" i="7"/>
  <c r="AD233" i="7"/>
  <c r="AC233" i="7"/>
  <c r="AB233" i="7"/>
  <c r="AA233" i="7"/>
  <c r="Z233" i="7"/>
  <c r="Y233" i="7"/>
  <c r="X233" i="7"/>
  <c r="W233" i="7"/>
  <c r="V233" i="7"/>
  <c r="U233" i="7"/>
  <c r="T233" i="7"/>
  <c r="S233" i="7"/>
  <c r="R233" i="7"/>
  <c r="Q233" i="7"/>
  <c r="P233" i="7"/>
  <c r="O233" i="7"/>
  <c r="N233" i="7"/>
  <c r="M233" i="7"/>
  <c r="L233" i="7"/>
  <c r="BV232" i="7"/>
  <c r="BU232" i="7"/>
  <c r="BS232" i="7"/>
  <c r="BR232" i="7"/>
  <c r="BQ232" i="7"/>
  <c r="BP232" i="7"/>
  <c r="BN232" i="7"/>
  <c r="BM232" i="7"/>
  <c r="BL232" i="7"/>
  <c r="BK232" i="7"/>
  <c r="BI232" i="7"/>
  <c r="BH232" i="7"/>
  <c r="BG232" i="7"/>
  <c r="BF232" i="7"/>
  <c r="BD232" i="7"/>
  <c r="BC232" i="7"/>
  <c r="BB232" i="7"/>
  <c r="BA232" i="7"/>
  <c r="AY232" i="7"/>
  <c r="AX232" i="7"/>
  <c r="AW232" i="7"/>
  <c r="AV232" i="7"/>
  <c r="AT232" i="7"/>
  <c r="AS232" i="7"/>
  <c r="AR232" i="7"/>
  <c r="AQ232" i="7"/>
  <c r="AO232" i="7"/>
  <c r="AN232" i="7"/>
  <c r="AM232" i="7"/>
  <c r="AL232" i="7"/>
  <c r="AJ232" i="7"/>
  <c r="AI232" i="7"/>
  <c r="AH232" i="7"/>
  <c r="AG232" i="7"/>
  <c r="AE232" i="7"/>
  <c r="AD232" i="7"/>
  <c r="AC232" i="7"/>
  <c r="AB232" i="7"/>
  <c r="Z232" i="7"/>
  <c r="Y232" i="7"/>
  <c r="X232" i="7"/>
  <c r="W232" i="7"/>
  <c r="U232" i="7"/>
  <c r="T232" i="7"/>
  <c r="S232" i="7"/>
  <c r="R232" i="7"/>
  <c r="P232" i="7"/>
  <c r="O232" i="7"/>
  <c r="N232" i="7"/>
  <c r="M232" i="7"/>
  <c r="BV231" i="7"/>
  <c r="BU231" i="7"/>
  <c r="BS231" i="7"/>
  <c r="BR231" i="7"/>
  <c r="BQ231" i="7"/>
  <c r="BP231" i="7"/>
  <c r="BN231" i="7"/>
  <c r="BM231" i="7"/>
  <c r="BL231" i="7"/>
  <c r="BK231" i="7"/>
  <c r="BI231" i="7"/>
  <c r="BH231" i="7"/>
  <c r="BG231" i="7"/>
  <c r="BF231" i="7"/>
  <c r="BD231" i="7"/>
  <c r="BC231" i="7"/>
  <c r="BB231" i="7"/>
  <c r="BA231" i="7"/>
  <c r="AY231" i="7"/>
  <c r="AX231" i="7"/>
  <c r="AW231" i="7"/>
  <c r="AV231" i="7"/>
  <c r="AT231" i="7"/>
  <c r="AS231" i="7"/>
  <c r="AR231" i="7"/>
  <c r="AQ231" i="7"/>
  <c r="AO231" i="7"/>
  <c r="AN231" i="7"/>
  <c r="AM231" i="7"/>
  <c r="AL231" i="7"/>
  <c r="AJ231" i="7"/>
  <c r="AI231" i="7"/>
  <c r="AH231" i="7"/>
  <c r="AG231" i="7"/>
  <c r="AE231" i="7"/>
  <c r="AD231" i="7"/>
  <c r="AC231" i="7"/>
  <c r="AB231" i="7"/>
  <c r="Z231" i="7"/>
  <c r="Y231" i="7"/>
  <c r="X231" i="7"/>
  <c r="W231" i="7"/>
  <c r="U231" i="7"/>
  <c r="T231" i="7"/>
  <c r="S231" i="7"/>
  <c r="R231" i="7"/>
  <c r="P231" i="7"/>
  <c r="O231" i="7"/>
  <c r="N231" i="7"/>
  <c r="M231" i="7"/>
  <c r="BV230" i="7"/>
  <c r="BU230" i="7"/>
  <c r="BT230" i="7"/>
  <c r="BS230" i="7"/>
  <c r="BR230" i="7"/>
  <c r="BQ230" i="7"/>
  <c r="BP230" i="7"/>
  <c r="BO230" i="7"/>
  <c r="BN230" i="7"/>
  <c r="BM230" i="7"/>
  <c r="BL230" i="7"/>
  <c r="BK230" i="7"/>
  <c r="BJ230" i="7"/>
  <c r="BI230" i="7"/>
  <c r="BH230" i="7"/>
  <c r="BG230" i="7"/>
  <c r="BF230" i="7"/>
  <c r="BE230" i="7"/>
  <c r="BD230" i="7"/>
  <c r="BC230" i="7"/>
  <c r="BB230" i="7"/>
  <c r="BA230" i="7"/>
  <c r="AZ230" i="7"/>
  <c r="AY230" i="7"/>
  <c r="AX230" i="7"/>
  <c r="AW230" i="7"/>
  <c r="AV230" i="7"/>
  <c r="AU230" i="7"/>
  <c r="AT230" i="7"/>
  <c r="AS230" i="7"/>
  <c r="AR230" i="7"/>
  <c r="AQ230" i="7"/>
  <c r="AP230" i="7"/>
  <c r="AO230" i="7"/>
  <c r="AN230" i="7"/>
  <c r="AM230" i="7"/>
  <c r="AL230" i="7"/>
  <c r="AK230" i="7"/>
  <c r="AJ230" i="7"/>
  <c r="AI230" i="7"/>
  <c r="AH230" i="7"/>
  <c r="AG230" i="7"/>
  <c r="AF230" i="7"/>
  <c r="AE230" i="7"/>
  <c r="AD230" i="7"/>
  <c r="AC230" i="7"/>
  <c r="AB230" i="7"/>
  <c r="AA230" i="7"/>
  <c r="Z230" i="7"/>
  <c r="Y230" i="7"/>
  <c r="X230" i="7"/>
  <c r="W230" i="7"/>
  <c r="V230" i="7"/>
  <c r="U230" i="7"/>
  <c r="T230" i="7"/>
  <c r="S230" i="7"/>
  <c r="R230" i="7"/>
  <c r="Q230" i="7"/>
  <c r="P230" i="7"/>
  <c r="O230" i="7"/>
  <c r="N230" i="7"/>
  <c r="M230" i="7"/>
  <c r="L230" i="7"/>
  <c r="BV229" i="7"/>
  <c r="BU229" i="7"/>
  <c r="BS229" i="7"/>
  <c r="BR229" i="7"/>
  <c r="BQ229" i="7"/>
  <c r="BP229" i="7"/>
  <c r="BN229" i="7"/>
  <c r="BM229" i="7"/>
  <c r="BL229" i="7"/>
  <c r="BK229" i="7"/>
  <c r="BI229" i="7"/>
  <c r="BH229" i="7"/>
  <c r="BG229" i="7"/>
  <c r="BF229" i="7"/>
  <c r="BD229" i="7"/>
  <c r="BC229" i="7"/>
  <c r="BB229" i="7"/>
  <c r="BA229" i="7"/>
  <c r="AY229" i="7"/>
  <c r="AX229" i="7"/>
  <c r="AW229" i="7"/>
  <c r="AV229" i="7"/>
  <c r="AT229" i="7"/>
  <c r="AS229" i="7"/>
  <c r="AR229" i="7"/>
  <c r="AQ229" i="7"/>
  <c r="AO229" i="7"/>
  <c r="AN229" i="7"/>
  <c r="AM229" i="7"/>
  <c r="AL229" i="7"/>
  <c r="AJ229" i="7"/>
  <c r="AI229" i="7"/>
  <c r="AH229" i="7"/>
  <c r="AG229" i="7"/>
  <c r="AE229" i="7"/>
  <c r="AD229" i="7"/>
  <c r="AC229" i="7"/>
  <c r="AB229" i="7"/>
  <c r="Z229" i="7"/>
  <c r="Y229" i="7"/>
  <c r="X229" i="7"/>
  <c r="W229" i="7"/>
  <c r="U229" i="7"/>
  <c r="T229" i="7"/>
  <c r="S229" i="7"/>
  <c r="R229" i="7"/>
  <c r="P229" i="7"/>
  <c r="O229" i="7"/>
  <c r="N229" i="7"/>
  <c r="M229" i="7"/>
  <c r="BV228" i="7"/>
  <c r="BU228" i="7"/>
  <c r="BS228" i="7"/>
  <c r="BR228" i="7"/>
  <c r="BQ228" i="7"/>
  <c r="BP228" i="7"/>
  <c r="BN228" i="7"/>
  <c r="BM228" i="7"/>
  <c r="BL228" i="7"/>
  <c r="BK228" i="7"/>
  <c r="BI228" i="7"/>
  <c r="BH228" i="7"/>
  <c r="BG228" i="7"/>
  <c r="BF228" i="7"/>
  <c r="BD228" i="7"/>
  <c r="BC228" i="7"/>
  <c r="BB228" i="7"/>
  <c r="BA228" i="7"/>
  <c r="AY228" i="7"/>
  <c r="AX228" i="7"/>
  <c r="AW228" i="7"/>
  <c r="AV228" i="7"/>
  <c r="AT228" i="7"/>
  <c r="AS228" i="7"/>
  <c r="AR228" i="7"/>
  <c r="AQ228" i="7"/>
  <c r="AO228" i="7"/>
  <c r="AN228" i="7"/>
  <c r="AM228" i="7"/>
  <c r="AL228" i="7"/>
  <c r="AJ228" i="7"/>
  <c r="AI228" i="7"/>
  <c r="AH228" i="7"/>
  <c r="AG228" i="7"/>
  <c r="AE228" i="7"/>
  <c r="AD228" i="7"/>
  <c r="AC228" i="7"/>
  <c r="AB228" i="7"/>
  <c r="Z228" i="7"/>
  <c r="Y228" i="7"/>
  <c r="X228" i="7"/>
  <c r="W228" i="7"/>
  <c r="U228" i="7"/>
  <c r="T228" i="7"/>
  <c r="S228" i="7"/>
  <c r="R228" i="7"/>
  <c r="P228" i="7"/>
  <c r="O228" i="7"/>
  <c r="N228" i="7"/>
  <c r="M228" i="7"/>
  <c r="BV227" i="7"/>
  <c r="BU227" i="7"/>
  <c r="BS227" i="7"/>
  <c r="BR227" i="7"/>
  <c r="BQ227" i="7"/>
  <c r="BP227" i="7"/>
  <c r="BN227" i="7"/>
  <c r="BM227" i="7"/>
  <c r="BL227" i="7"/>
  <c r="BK227" i="7"/>
  <c r="BI227" i="7"/>
  <c r="BH227" i="7"/>
  <c r="BG227" i="7"/>
  <c r="BF227" i="7"/>
  <c r="BD227" i="7"/>
  <c r="BC227" i="7"/>
  <c r="BB227" i="7"/>
  <c r="BA227" i="7"/>
  <c r="AY227" i="7"/>
  <c r="AX227" i="7"/>
  <c r="AW227" i="7"/>
  <c r="AV227" i="7"/>
  <c r="AT227" i="7"/>
  <c r="AS227" i="7"/>
  <c r="AR227" i="7"/>
  <c r="AQ227" i="7"/>
  <c r="AO227" i="7"/>
  <c r="AN227" i="7"/>
  <c r="AM227" i="7"/>
  <c r="AL227" i="7"/>
  <c r="AJ227" i="7"/>
  <c r="AI227" i="7"/>
  <c r="AH227" i="7"/>
  <c r="AG227" i="7"/>
  <c r="AE227" i="7"/>
  <c r="AD227" i="7"/>
  <c r="AC227" i="7"/>
  <c r="AB227" i="7"/>
  <c r="Z227" i="7"/>
  <c r="Y227" i="7"/>
  <c r="X227" i="7"/>
  <c r="W227" i="7"/>
  <c r="U227" i="7"/>
  <c r="T227" i="7"/>
  <c r="S227" i="7"/>
  <c r="R227" i="7"/>
  <c r="P227" i="7"/>
  <c r="O227" i="7"/>
  <c r="N227" i="7"/>
  <c r="M227" i="7"/>
  <c r="BV226" i="7"/>
  <c r="BU226" i="7"/>
  <c r="BS226" i="7"/>
  <c r="BR226" i="7"/>
  <c r="BQ226" i="7"/>
  <c r="BP226" i="7"/>
  <c r="BN226" i="7"/>
  <c r="BM226" i="7"/>
  <c r="BL226" i="7"/>
  <c r="BK226" i="7"/>
  <c r="BI226" i="7"/>
  <c r="BH226" i="7"/>
  <c r="BG226" i="7"/>
  <c r="BF226" i="7"/>
  <c r="BD226" i="7"/>
  <c r="BC226" i="7"/>
  <c r="BB226" i="7"/>
  <c r="BA226" i="7"/>
  <c r="AY226" i="7"/>
  <c r="AX226" i="7"/>
  <c r="AW226" i="7"/>
  <c r="AV226" i="7"/>
  <c r="AT226" i="7"/>
  <c r="AS226" i="7"/>
  <c r="AR226" i="7"/>
  <c r="AQ226" i="7"/>
  <c r="AO226" i="7"/>
  <c r="AN226" i="7"/>
  <c r="AM226" i="7"/>
  <c r="AL226" i="7"/>
  <c r="AJ226" i="7"/>
  <c r="AI226" i="7"/>
  <c r="AH226" i="7"/>
  <c r="AG226" i="7"/>
  <c r="AE226" i="7"/>
  <c r="AD226" i="7"/>
  <c r="AC226" i="7"/>
  <c r="AB226" i="7"/>
  <c r="Z226" i="7"/>
  <c r="Y226" i="7"/>
  <c r="X226" i="7"/>
  <c r="W226" i="7"/>
  <c r="U226" i="7"/>
  <c r="T226" i="7"/>
  <c r="S226" i="7"/>
  <c r="R226" i="7"/>
  <c r="P226" i="7"/>
  <c r="O226" i="7"/>
  <c r="N226" i="7"/>
  <c r="M226" i="7"/>
  <c r="BV225" i="7"/>
  <c r="BU225" i="7"/>
  <c r="BS225" i="7"/>
  <c r="BR225" i="7"/>
  <c r="BQ225" i="7"/>
  <c r="BP225" i="7"/>
  <c r="BN225" i="7"/>
  <c r="BM225" i="7"/>
  <c r="BL225" i="7"/>
  <c r="BK225" i="7"/>
  <c r="BI225" i="7"/>
  <c r="BH225" i="7"/>
  <c r="BG225" i="7"/>
  <c r="BF225" i="7"/>
  <c r="BD225" i="7"/>
  <c r="BC225" i="7"/>
  <c r="BB225" i="7"/>
  <c r="BA225" i="7"/>
  <c r="AY225" i="7"/>
  <c r="AX225" i="7"/>
  <c r="AW225" i="7"/>
  <c r="AV225" i="7"/>
  <c r="AT225" i="7"/>
  <c r="AS225" i="7"/>
  <c r="AR225" i="7"/>
  <c r="AQ225" i="7"/>
  <c r="AO225" i="7"/>
  <c r="AN225" i="7"/>
  <c r="AM225" i="7"/>
  <c r="AL225" i="7"/>
  <c r="AJ225" i="7"/>
  <c r="AI225" i="7"/>
  <c r="AH225" i="7"/>
  <c r="AG225" i="7"/>
  <c r="AE225" i="7"/>
  <c r="AD225" i="7"/>
  <c r="AC225" i="7"/>
  <c r="AB225" i="7"/>
  <c r="Z225" i="7"/>
  <c r="Y225" i="7"/>
  <c r="X225" i="7"/>
  <c r="W225" i="7"/>
  <c r="U225" i="7"/>
  <c r="T225" i="7"/>
  <c r="S225" i="7"/>
  <c r="R225" i="7"/>
  <c r="P225" i="7"/>
  <c r="O225" i="7"/>
  <c r="N225" i="7"/>
  <c r="M225" i="7"/>
  <c r="BT217" i="7"/>
  <c r="BT216" i="7"/>
  <c r="BT215" i="7"/>
  <c r="BT366" i="7" s="1"/>
  <c r="BO214" i="7"/>
  <c r="BJ214" i="7"/>
  <c r="BE214" i="7"/>
  <c r="AZ214" i="7"/>
  <c r="AU214" i="7"/>
  <c r="AP214" i="7"/>
  <c r="AK214" i="7"/>
  <c r="AF214" i="7"/>
  <c r="AA214" i="7"/>
  <c r="AA365" i="7" s="1"/>
  <c r="V214" i="7"/>
  <c r="Q214" i="7"/>
  <c r="L214" i="7"/>
  <c r="G214" i="7"/>
  <c r="BT212" i="7"/>
  <c r="BT363" i="7" s="1"/>
  <c r="BT211" i="7"/>
  <c r="BT362" i="7" s="1"/>
  <c r="BT210" i="7"/>
  <c r="BO209" i="7"/>
  <c r="BJ209" i="7"/>
  <c r="BE209" i="7"/>
  <c r="AZ209" i="7"/>
  <c r="AZ360" i="7" s="1"/>
  <c r="AU209" i="7"/>
  <c r="AP209" i="7"/>
  <c r="AK209" i="7"/>
  <c r="AF209" i="7"/>
  <c r="AA209" i="7"/>
  <c r="V209" i="7"/>
  <c r="Q209" i="7"/>
  <c r="L209" i="7"/>
  <c r="G209" i="7"/>
  <c r="BT207" i="7"/>
  <c r="BT206" i="7"/>
  <c r="BT357" i="7" s="1"/>
  <c r="BT205" i="7"/>
  <c r="BO204" i="7"/>
  <c r="BO355" i="7" s="1"/>
  <c r="BJ204" i="7"/>
  <c r="BE204" i="7"/>
  <c r="AZ204" i="7"/>
  <c r="AU204" i="7"/>
  <c r="AU355" i="7" s="1"/>
  <c r="AP204" i="7"/>
  <c r="AP355" i="7" s="1"/>
  <c r="AK204" i="7"/>
  <c r="AF204" i="7"/>
  <c r="AF355" i="7" s="1"/>
  <c r="AA204" i="7"/>
  <c r="V204" i="7"/>
  <c r="Q204" i="7"/>
  <c r="L204" i="7"/>
  <c r="G204" i="7"/>
  <c r="BT202" i="7"/>
  <c r="BT353" i="7" s="1"/>
  <c r="BT201" i="7"/>
  <c r="BT352" i="7" s="1"/>
  <c r="BT200" i="7"/>
  <c r="BO199" i="7"/>
  <c r="BJ199" i="7"/>
  <c r="BE199" i="7"/>
  <c r="AZ199" i="7"/>
  <c r="AU199" i="7"/>
  <c r="AP199" i="7"/>
  <c r="AK199" i="7"/>
  <c r="AF199" i="7"/>
  <c r="AA199" i="7"/>
  <c r="V199" i="7"/>
  <c r="Q199" i="7"/>
  <c r="L199" i="7"/>
  <c r="G199" i="7"/>
  <c r="BT197" i="7"/>
  <c r="BT348" i="7" s="1"/>
  <c r="BT196" i="7"/>
  <c r="BT195" i="7"/>
  <c r="BO194" i="7"/>
  <c r="BJ194" i="7"/>
  <c r="BE194" i="7"/>
  <c r="AZ194" i="7"/>
  <c r="AU194" i="7"/>
  <c r="AP194" i="7"/>
  <c r="AK194" i="7"/>
  <c r="AF194" i="7"/>
  <c r="AA194" i="7"/>
  <c r="V194" i="7"/>
  <c r="Q194" i="7"/>
  <c r="L194" i="7"/>
  <c r="G194" i="7"/>
  <c r="BT192" i="7"/>
  <c r="BT343" i="7" s="1"/>
  <c r="BT191" i="7"/>
  <c r="BT190" i="7"/>
  <c r="BT341" i="7" s="1"/>
  <c r="L340" i="7"/>
  <c r="BO189" i="7"/>
  <c r="BJ189" i="7"/>
  <c r="BE189" i="7"/>
  <c r="AZ189" i="7"/>
  <c r="AU189" i="7"/>
  <c r="AP189" i="7"/>
  <c r="AK189" i="7"/>
  <c r="AF189" i="7"/>
  <c r="AF340" i="7" s="1"/>
  <c r="AA189" i="7"/>
  <c r="AA340" i="7" s="1"/>
  <c r="V189" i="7"/>
  <c r="Q189" i="7"/>
  <c r="L189" i="7"/>
  <c r="G189" i="7"/>
  <c r="BO187" i="7"/>
  <c r="BJ187" i="7"/>
  <c r="BE187" i="7"/>
  <c r="AZ187" i="7"/>
  <c r="AU187" i="7"/>
  <c r="AP187" i="7"/>
  <c r="AK187" i="7"/>
  <c r="AF187" i="7"/>
  <c r="AA187" i="7"/>
  <c r="V187" i="7"/>
  <c r="Q187" i="7"/>
  <c r="L187" i="7"/>
  <c r="G187" i="7"/>
  <c r="BO186" i="7"/>
  <c r="BJ186" i="7"/>
  <c r="BE186" i="7"/>
  <c r="BE337" i="7" s="1"/>
  <c r="AZ186" i="7"/>
  <c r="AU186" i="7"/>
  <c r="AP186" i="7"/>
  <c r="AK186" i="7"/>
  <c r="AF186" i="7"/>
  <c r="AF337" i="7" s="1"/>
  <c r="AA186" i="7"/>
  <c r="V186" i="7"/>
  <c r="Q186" i="7"/>
  <c r="L186" i="7"/>
  <c r="G186" i="7"/>
  <c r="BO185" i="7"/>
  <c r="BJ185" i="7"/>
  <c r="BE185" i="7"/>
  <c r="AZ185" i="7"/>
  <c r="AU185" i="7"/>
  <c r="AP185" i="7"/>
  <c r="AK185" i="7"/>
  <c r="AF185" i="7"/>
  <c r="AA185" i="7"/>
  <c r="V185" i="7"/>
  <c r="Q185" i="7"/>
  <c r="L185" i="7"/>
  <c r="G185" i="7"/>
  <c r="BT182" i="7"/>
  <c r="BO181" i="7"/>
  <c r="BO332" i="7" s="1"/>
  <c r="BJ181" i="7"/>
  <c r="BE181" i="7"/>
  <c r="AZ181" i="7"/>
  <c r="AU181" i="7"/>
  <c r="AP181" i="7"/>
  <c r="AK181" i="7"/>
  <c r="AF181" i="7"/>
  <c r="AA181" i="7"/>
  <c r="V181" i="7"/>
  <c r="Q181" i="7"/>
  <c r="L181" i="7"/>
  <c r="G181" i="7"/>
  <c r="BT179" i="7"/>
  <c r="BT330" i="7" s="1"/>
  <c r="AA329" i="7"/>
  <c r="BO178" i="7"/>
  <c r="BJ178" i="7"/>
  <c r="BJ329" i="7" s="1"/>
  <c r="BE178" i="7"/>
  <c r="AZ178" i="7"/>
  <c r="AU178" i="7"/>
  <c r="AP178" i="7"/>
  <c r="AK178" i="7"/>
  <c r="AF178" i="7"/>
  <c r="AA178" i="7"/>
  <c r="V178" i="7"/>
  <c r="Q178" i="7"/>
  <c r="L178" i="7"/>
  <c r="L329" i="7" s="1"/>
  <c r="G178" i="7"/>
  <c r="BT176" i="7"/>
  <c r="V326" i="7"/>
  <c r="BO175" i="7"/>
  <c r="BJ175" i="7"/>
  <c r="BE175" i="7"/>
  <c r="AZ175" i="7"/>
  <c r="AU175" i="7"/>
  <c r="AP175" i="7"/>
  <c r="AK175" i="7"/>
  <c r="AF175" i="7"/>
  <c r="AA175" i="7"/>
  <c r="V175" i="7"/>
  <c r="Q175" i="7"/>
  <c r="L175" i="7"/>
  <c r="G175" i="7"/>
  <c r="BT173" i="7"/>
  <c r="BT324" i="7" s="1"/>
  <c r="BO172" i="7"/>
  <c r="BO323" i="7" s="1"/>
  <c r="BJ172" i="7"/>
  <c r="BJ323" i="7" s="1"/>
  <c r="BE172" i="7"/>
  <c r="AZ172" i="7"/>
  <c r="AU172" i="7"/>
  <c r="AP172" i="7"/>
  <c r="AK172" i="7"/>
  <c r="AF172" i="7"/>
  <c r="AA172" i="7"/>
  <c r="V172" i="7"/>
  <c r="Q172" i="7"/>
  <c r="L172" i="7"/>
  <c r="G172" i="7"/>
  <c r="BT170" i="7"/>
  <c r="BT321" i="7" s="1"/>
  <c r="BT169" i="7"/>
  <c r="BO169" i="7"/>
  <c r="BJ169" i="7"/>
  <c r="BE169" i="7"/>
  <c r="AZ169" i="7"/>
  <c r="AU169" i="7"/>
  <c r="AP169" i="7"/>
  <c r="AK169" i="7"/>
  <c r="AF169" i="7"/>
  <c r="AA169" i="7"/>
  <c r="V169" i="7"/>
  <c r="V320" i="7" s="1"/>
  <c r="Q169" i="7"/>
  <c r="Q320" i="7" s="1"/>
  <c r="L169" i="7"/>
  <c r="L320" i="7" s="1"/>
  <c r="G169" i="7"/>
  <c r="BT167" i="7"/>
  <c r="BT166" i="7" s="1"/>
  <c r="AZ317" i="7"/>
  <c r="BO166" i="7"/>
  <c r="BJ166" i="7"/>
  <c r="BE166" i="7"/>
  <c r="AZ166" i="7"/>
  <c r="AU166" i="7"/>
  <c r="AU317" i="7" s="1"/>
  <c r="AP166" i="7"/>
  <c r="AK166" i="7"/>
  <c r="AF166" i="7"/>
  <c r="AA166" i="7"/>
  <c r="AA317" i="7" s="1"/>
  <c r="V166" i="7"/>
  <c r="Q166" i="7"/>
  <c r="L166" i="7"/>
  <c r="G166" i="7"/>
  <c r="V164" i="7"/>
  <c r="V107" i="7" s="1"/>
  <c r="AA314" i="7"/>
  <c r="BO163" i="7"/>
  <c r="BJ163" i="7"/>
  <c r="BE163" i="7"/>
  <c r="AZ163" i="7"/>
  <c r="AU163" i="7"/>
  <c r="AP163" i="7"/>
  <c r="AK163" i="7"/>
  <c r="AF163" i="7"/>
  <c r="AA163" i="7"/>
  <c r="Q163" i="7"/>
  <c r="L163" i="7"/>
  <c r="L314" i="7" s="1"/>
  <c r="G163" i="7"/>
  <c r="BT161" i="7"/>
  <c r="BT160" i="7"/>
  <c r="BO160" i="7"/>
  <c r="BJ160" i="7"/>
  <c r="BE160" i="7"/>
  <c r="AZ160" i="7"/>
  <c r="AZ311" i="7" s="1"/>
  <c r="AU160" i="7"/>
  <c r="AP160" i="7"/>
  <c r="AK160" i="7"/>
  <c r="AF160" i="7"/>
  <c r="AA160" i="7"/>
  <c r="AA311" i="7" s="1"/>
  <c r="V160" i="7"/>
  <c r="Q160" i="7"/>
  <c r="Q311" i="7" s="1"/>
  <c r="L160" i="7"/>
  <c r="G160" i="7"/>
  <c r="BT158" i="7"/>
  <c r="BO157" i="7"/>
  <c r="BJ157" i="7"/>
  <c r="BE157" i="7"/>
  <c r="BE308" i="7" s="1"/>
  <c r="AZ157" i="7"/>
  <c r="AZ308" i="7" s="1"/>
  <c r="AU157" i="7"/>
  <c r="AP157" i="7"/>
  <c r="AK157" i="7"/>
  <c r="AF157" i="7"/>
  <c r="AF308" i="7" s="1"/>
  <c r="AA157" i="7"/>
  <c r="V157" i="7"/>
  <c r="Q157" i="7"/>
  <c r="L157" i="7"/>
  <c r="G157" i="7"/>
  <c r="BT155" i="7"/>
  <c r="BT154" i="7" s="1"/>
  <c r="BO154" i="7"/>
  <c r="BJ154" i="7"/>
  <c r="BE154" i="7"/>
  <c r="AZ154" i="7"/>
  <c r="AU154" i="7"/>
  <c r="AU305" i="7" s="1"/>
  <c r="AP154" i="7"/>
  <c r="AK154" i="7"/>
  <c r="AF154" i="7"/>
  <c r="AA154" i="7"/>
  <c r="V154" i="7"/>
  <c r="Q154" i="7"/>
  <c r="L154" i="7"/>
  <c r="G154" i="7"/>
  <c r="BT152" i="7"/>
  <c r="BT151" i="7" s="1"/>
  <c r="BO151" i="7"/>
  <c r="BJ151" i="7"/>
  <c r="BE151" i="7"/>
  <c r="AZ151" i="7"/>
  <c r="AU151" i="7"/>
  <c r="AP151" i="7"/>
  <c r="AK151" i="7"/>
  <c r="AK302" i="7" s="1"/>
  <c r="AF151" i="7"/>
  <c r="AA151" i="7"/>
  <c r="AA302" i="7" s="1"/>
  <c r="V151" i="7"/>
  <c r="Q151" i="7"/>
  <c r="L151" i="7"/>
  <c r="L302" i="7" s="1"/>
  <c r="G151" i="7"/>
  <c r="BT149" i="7"/>
  <c r="BO148" i="7"/>
  <c r="BO299" i="7" s="1"/>
  <c r="BJ148" i="7"/>
  <c r="BE148" i="7"/>
  <c r="AZ148" i="7"/>
  <c r="AU148" i="7"/>
  <c r="AP148" i="7"/>
  <c r="AK148" i="7"/>
  <c r="AF148" i="7"/>
  <c r="AA148" i="7"/>
  <c r="V148" i="7"/>
  <c r="Q148" i="7"/>
  <c r="L148" i="7"/>
  <c r="L299" i="7" s="1"/>
  <c r="G148" i="7"/>
  <c r="BT146" i="7"/>
  <c r="BO145" i="7"/>
  <c r="BJ145" i="7"/>
  <c r="BE145" i="7"/>
  <c r="AZ145" i="7"/>
  <c r="AZ296" i="7" s="1"/>
  <c r="AU145" i="7"/>
  <c r="AU296" i="7" s="1"/>
  <c r="AP145" i="7"/>
  <c r="AK145" i="7"/>
  <c r="AF145" i="7"/>
  <c r="AA145" i="7"/>
  <c r="V145" i="7"/>
  <c r="Q145" i="7"/>
  <c r="L145" i="7"/>
  <c r="G145" i="7"/>
  <c r="AK143" i="7"/>
  <c r="AK142" i="7" s="1"/>
  <c r="BO142" i="7"/>
  <c r="BJ142" i="7"/>
  <c r="BE142" i="7"/>
  <c r="AZ142" i="7"/>
  <c r="AU142" i="7"/>
  <c r="AP142" i="7"/>
  <c r="AF142" i="7"/>
  <c r="AA142" i="7"/>
  <c r="V142" i="7"/>
  <c r="Q142" i="7"/>
  <c r="L142" i="7"/>
  <c r="G142" i="7"/>
  <c r="BT140" i="7"/>
  <c r="BT294" i="7" s="1"/>
  <c r="BO139" i="7"/>
  <c r="BO293" i="7" s="1"/>
  <c r="BJ139" i="7"/>
  <c r="BE139" i="7"/>
  <c r="AZ139" i="7"/>
  <c r="AU139" i="7"/>
  <c r="AP139" i="7"/>
  <c r="AP293" i="7" s="1"/>
  <c r="AK139" i="7"/>
  <c r="AF139" i="7"/>
  <c r="AA139" i="7"/>
  <c r="V139" i="7"/>
  <c r="Q139" i="7"/>
  <c r="M139" i="7"/>
  <c r="L139" i="7"/>
  <c r="G139" i="7"/>
  <c r="BT137" i="7"/>
  <c r="BT136" i="7" s="1"/>
  <c r="BO136" i="7"/>
  <c r="BJ136" i="7"/>
  <c r="BE136" i="7"/>
  <c r="AZ136" i="7"/>
  <c r="AU136" i="7"/>
  <c r="AU290" i="7" s="1"/>
  <c r="AP136" i="7"/>
  <c r="AK136" i="7"/>
  <c r="AF136" i="7"/>
  <c r="AF290" i="7" s="1"/>
  <c r="AA136" i="7"/>
  <c r="V136" i="7"/>
  <c r="V290" i="7" s="1"/>
  <c r="Q136" i="7"/>
  <c r="L136" i="7"/>
  <c r="G136" i="7"/>
  <c r="BT134" i="7"/>
  <c r="BT288" i="7" s="1"/>
  <c r="BO133" i="7"/>
  <c r="BJ133" i="7"/>
  <c r="BE133" i="7"/>
  <c r="AZ133" i="7"/>
  <c r="AU133" i="7"/>
  <c r="AP133" i="7"/>
  <c r="AK133" i="7"/>
  <c r="AF133" i="7"/>
  <c r="AA133" i="7"/>
  <c r="V133" i="7"/>
  <c r="Q133" i="7"/>
  <c r="L133" i="7"/>
  <c r="L287" i="7" s="1"/>
  <c r="G133" i="7"/>
  <c r="BT131" i="7"/>
  <c r="BO130" i="7"/>
  <c r="BJ130" i="7"/>
  <c r="BE130" i="7"/>
  <c r="AZ130" i="7"/>
  <c r="AU130" i="7"/>
  <c r="AP130" i="7"/>
  <c r="AK130" i="7"/>
  <c r="AK284" i="7" s="1"/>
  <c r="AF130" i="7"/>
  <c r="AA130" i="7"/>
  <c r="V130" i="7"/>
  <c r="Q130" i="7"/>
  <c r="L130" i="7"/>
  <c r="G130" i="7"/>
  <c r="BT128" i="7"/>
  <c r="BT282" i="7" s="1"/>
  <c r="BO127" i="7"/>
  <c r="BJ127" i="7"/>
  <c r="BJ281" i="7" s="1"/>
  <c r="BE127" i="7"/>
  <c r="AZ127" i="7"/>
  <c r="AZ281" i="7" s="1"/>
  <c r="AU127" i="7"/>
  <c r="AP127" i="7"/>
  <c r="AK127" i="7"/>
  <c r="AF127" i="7"/>
  <c r="AF281" i="7" s="1"/>
  <c r="AA127" i="7"/>
  <c r="V127" i="7"/>
  <c r="Q127" i="7"/>
  <c r="L127" i="7"/>
  <c r="G127" i="7"/>
  <c r="BT125" i="7"/>
  <c r="BT124" i="7" s="1"/>
  <c r="BO124" i="7"/>
  <c r="BJ124" i="7"/>
  <c r="BE124" i="7"/>
  <c r="AZ124" i="7"/>
  <c r="AU124" i="7"/>
  <c r="AP124" i="7"/>
  <c r="AK124" i="7"/>
  <c r="AF124" i="7"/>
  <c r="AA124" i="7"/>
  <c r="V124" i="7"/>
  <c r="Q124" i="7"/>
  <c r="M124" i="7"/>
  <c r="L124" i="7"/>
  <c r="G124" i="7"/>
  <c r="BT122" i="7"/>
  <c r="BT121" i="7" s="1"/>
  <c r="BO121" i="7"/>
  <c r="BJ121" i="7"/>
  <c r="BE121" i="7"/>
  <c r="AZ121" i="7"/>
  <c r="AU121" i="7"/>
  <c r="AP121" i="7"/>
  <c r="AK121" i="7"/>
  <c r="AF121" i="7"/>
  <c r="AA121" i="7"/>
  <c r="V121" i="7"/>
  <c r="Q121" i="7"/>
  <c r="M121" i="7"/>
  <c r="L121" i="7"/>
  <c r="G121" i="7"/>
  <c r="BT119" i="7"/>
  <c r="BO118" i="7"/>
  <c r="BJ118" i="7"/>
  <c r="BE118" i="7"/>
  <c r="AZ118" i="7"/>
  <c r="AU118" i="7"/>
  <c r="AP118" i="7"/>
  <c r="AK118" i="7"/>
  <c r="AF118" i="7"/>
  <c r="AA118" i="7"/>
  <c r="V118" i="7"/>
  <c r="Q118" i="7"/>
  <c r="L118" i="7"/>
  <c r="G118" i="7"/>
  <c r="BT116" i="7"/>
  <c r="BT115" i="7"/>
  <c r="BO115" i="7"/>
  <c r="BJ115" i="7"/>
  <c r="BE115" i="7"/>
  <c r="AZ115" i="7"/>
  <c r="AU115" i="7"/>
  <c r="AP115" i="7"/>
  <c r="AK115" i="7"/>
  <c r="AF115" i="7"/>
  <c r="AA115" i="7"/>
  <c r="V115" i="7"/>
  <c r="Q115" i="7"/>
  <c r="L115" i="7"/>
  <c r="G115" i="7"/>
  <c r="BT113" i="7"/>
  <c r="BT112" i="7" s="1"/>
  <c r="BO112" i="7"/>
  <c r="BJ112" i="7"/>
  <c r="BE112" i="7"/>
  <c r="AZ112" i="7"/>
  <c r="AU112" i="7"/>
  <c r="AP112" i="7"/>
  <c r="AK112" i="7"/>
  <c r="AF112" i="7"/>
  <c r="AA112" i="7"/>
  <c r="V112" i="7"/>
  <c r="Q112" i="7"/>
  <c r="L112" i="7"/>
  <c r="G112" i="7"/>
  <c r="BT110" i="7"/>
  <c r="BT109" i="7" s="1"/>
  <c r="BO109" i="7"/>
  <c r="BJ109" i="7"/>
  <c r="BE109" i="7"/>
  <c r="AZ109" i="7"/>
  <c r="AU109" i="7"/>
  <c r="AP109" i="7"/>
  <c r="AK109" i="7"/>
  <c r="AF109" i="7"/>
  <c r="AA109" i="7"/>
  <c r="V109" i="7"/>
  <c r="Q109" i="7"/>
  <c r="L109" i="7"/>
  <c r="G109" i="7"/>
  <c r="BO107" i="7"/>
  <c r="BO106" i="7" s="1"/>
  <c r="BO9" i="7" s="1"/>
  <c r="BJ107" i="7"/>
  <c r="BJ106" i="7" s="1"/>
  <c r="BJ9" i="7" s="1"/>
  <c r="BE107" i="7"/>
  <c r="BE106" i="7" s="1"/>
  <c r="AZ107" i="7"/>
  <c r="AU107" i="7"/>
  <c r="AP107" i="7"/>
  <c r="AP106" i="7" s="1"/>
  <c r="AP9" i="7" s="1"/>
  <c r="AF107" i="7"/>
  <c r="AF106" i="7" s="1"/>
  <c r="AF9" i="7" s="1"/>
  <c r="AF228" i="7" s="1"/>
  <c r="AA107" i="7"/>
  <c r="AA106" i="7" s="1"/>
  <c r="Q107" i="7"/>
  <c r="Q106" i="7" s="1"/>
  <c r="L107" i="7"/>
  <c r="L106" i="7" s="1"/>
  <c r="G107" i="7"/>
  <c r="G106" i="7"/>
  <c r="G9" i="7" s="1"/>
  <c r="BT104" i="7"/>
  <c r="BT103" i="7"/>
  <c r="BT102" i="7"/>
  <c r="BT101" i="7" s="1"/>
  <c r="BO101" i="7"/>
  <c r="BJ101" i="7"/>
  <c r="BE101" i="7"/>
  <c r="AZ101" i="7"/>
  <c r="AU101" i="7"/>
  <c r="AP101" i="7"/>
  <c r="AK101" i="7"/>
  <c r="AK273" i="7" s="1"/>
  <c r="AF101" i="7"/>
  <c r="AA101" i="7"/>
  <c r="AA273" i="7" s="1"/>
  <c r="V101" i="7"/>
  <c r="Q101" i="7"/>
  <c r="L101" i="7"/>
  <c r="L273" i="7" s="1"/>
  <c r="G101" i="7"/>
  <c r="BT99" i="7"/>
  <c r="BT98" i="7"/>
  <c r="BT93" i="7" s="1"/>
  <c r="BT97" i="7"/>
  <c r="BT269" i="7" s="1"/>
  <c r="BO96" i="7"/>
  <c r="BJ96" i="7"/>
  <c r="BE96" i="7"/>
  <c r="AZ96" i="7"/>
  <c r="AU96" i="7"/>
  <c r="AP96" i="7"/>
  <c r="AK96" i="7"/>
  <c r="AF96" i="7"/>
  <c r="AA96" i="7"/>
  <c r="V96" i="7"/>
  <c r="Q96" i="7"/>
  <c r="L96" i="7"/>
  <c r="G96" i="7"/>
  <c r="AZ266" i="7"/>
  <c r="BO94" i="7"/>
  <c r="BJ94" i="7"/>
  <c r="BE94" i="7"/>
  <c r="AZ94" i="7"/>
  <c r="AU94" i="7"/>
  <c r="AP94" i="7"/>
  <c r="AK94" i="7"/>
  <c r="AF94" i="7"/>
  <c r="AA94" i="7"/>
  <c r="V94" i="7"/>
  <c r="Q94" i="7"/>
  <c r="L94" i="7"/>
  <c r="BO93" i="7"/>
  <c r="BJ93" i="7"/>
  <c r="BE93" i="7"/>
  <c r="AZ93" i="7"/>
  <c r="AZ265" i="7" s="1"/>
  <c r="AU93" i="7"/>
  <c r="AU265" i="7" s="1"/>
  <c r="AP93" i="7"/>
  <c r="AK93" i="7"/>
  <c r="AF93" i="7"/>
  <c r="AF265" i="7" s="1"/>
  <c r="AA93" i="7"/>
  <c r="V93" i="7"/>
  <c r="Q93" i="7"/>
  <c r="L93" i="7"/>
  <c r="BO92" i="7"/>
  <c r="BJ92" i="7"/>
  <c r="BE92" i="7"/>
  <c r="AZ92" i="7"/>
  <c r="AU92" i="7"/>
  <c r="AP92" i="7"/>
  <c r="AK92" i="7"/>
  <c r="AF92" i="7"/>
  <c r="AA92" i="7"/>
  <c r="AA264" i="7" s="1"/>
  <c r="V92" i="7"/>
  <c r="Q92" i="7"/>
  <c r="L92" i="7"/>
  <c r="G92" i="7"/>
  <c r="G91" i="7" s="1"/>
  <c r="G8" i="7" s="1"/>
  <c r="BT88" i="7"/>
  <c r="BT87" i="7"/>
  <c r="BT86" i="7"/>
  <c r="BT85" i="7"/>
  <c r="BT84" i="7"/>
  <c r="BT83" i="7"/>
  <c r="BT82" i="7"/>
  <c r="BT81" i="7"/>
  <c r="BT80" i="7"/>
  <c r="BT79" i="7"/>
  <c r="BT78" i="7"/>
  <c r="BT77" i="7"/>
  <c r="BT76" i="7"/>
  <c r="BT75" i="7"/>
  <c r="BT74" i="7"/>
  <c r="BT73" i="7"/>
  <c r="BT72" i="7"/>
  <c r="BT71" i="7"/>
  <c r="G71" i="7"/>
  <c r="G70" i="7" s="1"/>
  <c r="BO70" i="7"/>
  <c r="BJ70" i="7"/>
  <c r="BE70" i="7"/>
  <c r="AZ70" i="7"/>
  <c r="AU70" i="7"/>
  <c r="AP70" i="7"/>
  <c r="AK70" i="7"/>
  <c r="AF70" i="7"/>
  <c r="AA70" i="7"/>
  <c r="V70" i="7"/>
  <c r="Q70" i="7"/>
  <c r="L70" i="7"/>
  <c r="BT68" i="7"/>
  <c r="BT67" i="7"/>
  <c r="BT66" i="7" s="1"/>
  <c r="BO66" i="7"/>
  <c r="BJ66" i="7"/>
  <c r="BE66" i="7"/>
  <c r="AZ66" i="7"/>
  <c r="AU66" i="7"/>
  <c r="AP66" i="7"/>
  <c r="AK66" i="7"/>
  <c r="AF66" i="7"/>
  <c r="AA66" i="7"/>
  <c r="V66" i="7"/>
  <c r="Q66" i="7"/>
  <c r="L66" i="7"/>
  <c r="G66" i="7"/>
  <c r="BT64" i="7"/>
  <c r="BT63" i="7"/>
  <c r="BO62" i="7"/>
  <c r="BJ62" i="7"/>
  <c r="BE62" i="7"/>
  <c r="AZ62" i="7"/>
  <c r="AU62" i="7"/>
  <c r="AP62" i="7"/>
  <c r="AK62" i="7"/>
  <c r="AF62" i="7"/>
  <c r="AA62" i="7"/>
  <c r="V62" i="7"/>
  <c r="Q62" i="7"/>
  <c r="L62" i="7"/>
  <c r="G62" i="7"/>
  <c r="BT60" i="7"/>
  <c r="BT59" i="7"/>
  <c r="BO58" i="7"/>
  <c r="BJ58" i="7"/>
  <c r="BE58" i="7"/>
  <c r="AZ58" i="7"/>
  <c r="AU58" i="7"/>
  <c r="AP58" i="7"/>
  <c r="AK58" i="7"/>
  <c r="AF58" i="7"/>
  <c r="AA58" i="7"/>
  <c r="V58" i="7"/>
  <c r="Q58" i="7"/>
  <c r="L58" i="7"/>
  <c r="G58" i="7"/>
  <c r="BT56" i="7"/>
  <c r="BT55" i="7"/>
  <c r="BO54" i="7"/>
  <c r="BJ54" i="7"/>
  <c r="BE54" i="7"/>
  <c r="AZ54" i="7"/>
  <c r="AU54" i="7"/>
  <c r="AP54" i="7"/>
  <c r="AK54" i="7"/>
  <c r="AF54" i="7"/>
  <c r="AA54" i="7"/>
  <c r="V54" i="7"/>
  <c r="Q54" i="7"/>
  <c r="L54" i="7"/>
  <c r="BT52" i="7"/>
  <c r="BT51" i="7"/>
  <c r="BT50" i="7"/>
  <c r="BO50" i="7"/>
  <c r="BJ50" i="7"/>
  <c r="BE50" i="7"/>
  <c r="AZ50" i="7"/>
  <c r="AU50" i="7"/>
  <c r="AP50" i="7"/>
  <c r="AK50" i="7"/>
  <c r="AF50" i="7"/>
  <c r="AA50" i="7"/>
  <c r="V50" i="7"/>
  <c r="Q50" i="7"/>
  <c r="L50" i="7"/>
  <c r="BT48" i="7"/>
  <c r="BT47" i="7"/>
  <c r="BO46" i="7"/>
  <c r="BJ46" i="7"/>
  <c r="BE46" i="7"/>
  <c r="AZ46" i="7"/>
  <c r="AU46" i="7"/>
  <c r="AP46" i="7"/>
  <c r="AK46" i="7"/>
  <c r="AF46" i="7"/>
  <c r="AA46" i="7"/>
  <c r="V46" i="7"/>
  <c r="Q46" i="7"/>
  <c r="L46" i="7"/>
  <c r="G46" i="7"/>
  <c r="BT44" i="7"/>
  <c r="BT43" i="7"/>
  <c r="BO42" i="7"/>
  <c r="BJ42" i="7"/>
  <c r="BE42" i="7"/>
  <c r="AZ42" i="7"/>
  <c r="AU42" i="7"/>
  <c r="AP42" i="7"/>
  <c r="AK42" i="7"/>
  <c r="AF42" i="7"/>
  <c r="AA42" i="7"/>
  <c r="V42" i="7"/>
  <c r="Q42" i="7"/>
  <c r="L42" i="7"/>
  <c r="BT40" i="7"/>
  <c r="BT39" i="7"/>
  <c r="BO38" i="7"/>
  <c r="BJ38" i="7"/>
  <c r="BE38" i="7"/>
  <c r="AZ38" i="7"/>
  <c r="AU38" i="7"/>
  <c r="AP38" i="7"/>
  <c r="AK38" i="7"/>
  <c r="AF38" i="7"/>
  <c r="AA38" i="7"/>
  <c r="V38" i="7"/>
  <c r="Q38" i="7"/>
  <c r="L38" i="7"/>
  <c r="BT36" i="7"/>
  <c r="BT35" i="7"/>
  <c r="BT259" i="7" s="1"/>
  <c r="BO34" i="7"/>
  <c r="BJ34" i="7"/>
  <c r="BE34" i="7"/>
  <c r="AZ34" i="7"/>
  <c r="AU34" i="7"/>
  <c r="AP34" i="7"/>
  <c r="AK34" i="7"/>
  <c r="AK258" i="7" s="1"/>
  <c r="AF34" i="7"/>
  <c r="AA34" i="7"/>
  <c r="V34" i="7"/>
  <c r="Q34" i="7"/>
  <c r="Q258" i="7" s="1"/>
  <c r="L34" i="7"/>
  <c r="G34" i="7"/>
  <c r="BT32" i="7"/>
  <c r="BT31" i="7"/>
  <c r="BO30" i="7"/>
  <c r="BJ30" i="7"/>
  <c r="BE30" i="7"/>
  <c r="AZ30" i="7"/>
  <c r="AU30" i="7"/>
  <c r="AP30" i="7"/>
  <c r="AK30" i="7"/>
  <c r="AF30" i="7"/>
  <c r="AA30" i="7"/>
  <c r="AA253" i="7" s="1"/>
  <c r="V30" i="7"/>
  <c r="Q30" i="7"/>
  <c r="L30" i="7"/>
  <c r="BU251" i="7"/>
  <c r="BT28" i="7"/>
  <c r="BU249" i="7"/>
  <c r="BT27" i="7"/>
  <c r="BT249" i="7" s="1"/>
  <c r="BO26" i="7"/>
  <c r="BO248" i="7" s="1"/>
  <c r="BJ26" i="7"/>
  <c r="BJ248" i="7" s="1"/>
  <c r="BE26" i="7"/>
  <c r="AZ26" i="7"/>
  <c r="AU26" i="7"/>
  <c r="AP26" i="7"/>
  <c r="AK26" i="7"/>
  <c r="AF26" i="7"/>
  <c r="AA26" i="7"/>
  <c r="AA248" i="7" s="1"/>
  <c r="V26" i="7"/>
  <c r="Q26" i="7"/>
  <c r="L26" i="7"/>
  <c r="BT24" i="7"/>
  <c r="BT23" i="7"/>
  <c r="BO22" i="7"/>
  <c r="BJ22" i="7"/>
  <c r="BE22" i="7"/>
  <c r="AZ22" i="7"/>
  <c r="AU22" i="7"/>
  <c r="AP22" i="7"/>
  <c r="AK22" i="7"/>
  <c r="AF22" i="7"/>
  <c r="AA22" i="7"/>
  <c r="V22" i="7"/>
  <c r="Q22" i="7"/>
  <c r="L22" i="7"/>
  <c r="BO20" i="7"/>
  <c r="BJ20" i="7"/>
  <c r="BE20" i="7"/>
  <c r="AZ20" i="7"/>
  <c r="AU20" i="7"/>
  <c r="AP20" i="7"/>
  <c r="AK20" i="7"/>
  <c r="AK246" i="7" s="1"/>
  <c r="AF20" i="7"/>
  <c r="AA20" i="7"/>
  <c r="V20" i="7"/>
  <c r="Q20" i="7"/>
  <c r="Q18" i="7" s="1"/>
  <c r="L20" i="7"/>
  <c r="G20" i="7"/>
  <c r="G18" i="7" s="1"/>
  <c r="G13" i="7" s="1"/>
  <c r="G12" i="7" s="1"/>
  <c r="G7" i="7" s="1"/>
  <c r="G6" i="7" s="1"/>
  <c r="BO19" i="7"/>
  <c r="BJ19" i="7"/>
  <c r="BE19" i="7"/>
  <c r="AZ19" i="7"/>
  <c r="AU19" i="7"/>
  <c r="AP19" i="7"/>
  <c r="AK19" i="7"/>
  <c r="AF19" i="7"/>
  <c r="AA19" i="7"/>
  <c r="V19" i="7"/>
  <c r="Q19" i="7"/>
  <c r="L19" i="7"/>
  <c r="L244" i="7" s="1"/>
  <c r="G19" i="7"/>
  <c r="BT16" i="7"/>
  <c r="BT240" i="7" s="1"/>
  <c r="BT15" i="7"/>
  <c r="BT14" i="7"/>
  <c r="G10" i="7"/>
  <c r="G3" i="7"/>
  <c r="G2" i="7"/>
  <c r="BV740" i="6"/>
  <c r="BU740" i="6"/>
  <c r="BT740" i="6"/>
  <c r="BS740" i="6"/>
  <c r="BR740" i="6"/>
  <c r="BQ740" i="6"/>
  <c r="BP740" i="6"/>
  <c r="BO740" i="6"/>
  <c r="BN740" i="6"/>
  <c r="BM740" i="6"/>
  <c r="BL740" i="6"/>
  <c r="BK740" i="6"/>
  <c r="BJ740" i="6"/>
  <c r="BI740" i="6"/>
  <c r="BH740" i="6"/>
  <c r="BG740" i="6"/>
  <c r="BF740" i="6"/>
  <c r="BE740" i="6"/>
  <c r="BD740" i="6"/>
  <c r="BC740" i="6"/>
  <c r="BB740" i="6"/>
  <c r="BA740" i="6"/>
  <c r="AZ740" i="6"/>
  <c r="AY740" i="6"/>
  <c r="AX740" i="6"/>
  <c r="AW740" i="6"/>
  <c r="AV740" i="6"/>
  <c r="AU740" i="6"/>
  <c r="AT740" i="6"/>
  <c r="AS740" i="6"/>
  <c r="AR740" i="6"/>
  <c r="AQ740" i="6"/>
  <c r="AP740" i="6"/>
  <c r="AO740" i="6"/>
  <c r="AN740" i="6"/>
  <c r="AM740" i="6"/>
  <c r="AL740" i="6"/>
  <c r="AK740" i="6"/>
  <c r="AJ740" i="6"/>
  <c r="AI740" i="6"/>
  <c r="AH740" i="6"/>
  <c r="AG740" i="6"/>
  <c r="AF740" i="6"/>
  <c r="AE740" i="6"/>
  <c r="AD740" i="6"/>
  <c r="AC740" i="6"/>
  <c r="AB740" i="6"/>
  <c r="AA740" i="6"/>
  <c r="Z740" i="6"/>
  <c r="Y740" i="6"/>
  <c r="X740" i="6"/>
  <c r="W740" i="6"/>
  <c r="V740" i="6"/>
  <c r="U740" i="6"/>
  <c r="T740" i="6"/>
  <c r="S740" i="6"/>
  <c r="R740" i="6"/>
  <c r="Q740" i="6"/>
  <c r="P740" i="6"/>
  <c r="O740" i="6"/>
  <c r="N740" i="6"/>
  <c r="M740" i="6"/>
  <c r="L740" i="6"/>
  <c r="K740" i="6"/>
  <c r="J740" i="6"/>
  <c r="I740" i="6"/>
  <c r="H740" i="6"/>
  <c r="G740" i="6"/>
  <c r="BV739" i="6"/>
  <c r="BU739" i="6"/>
  <c r="BT739" i="6"/>
  <c r="BS739" i="6"/>
  <c r="BR739" i="6"/>
  <c r="BQ739" i="6"/>
  <c r="BP739" i="6"/>
  <c r="BO739" i="6"/>
  <c r="BN739" i="6"/>
  <c r="BM739" i="6"/>
  <c r="BL739" i="6"/>
  <c r="BK739" i="6"/>
  <c r="BJ739" i="6"/>
  <c r="BI739" i="6"/>
  <c r="BH739" i="6"/>
  <c r="BG739" i="6"/>
  <c r="BF739" i="6"/>
  <c r="BE739" i="6"/>
  <c r="BD739" i="6"/>
  <c r="BC739" i="6"/>
  <c r="BB739" i="6"/>
  <c r="BA739" i="6"/>
  <c r="AZ739" i="6"/>
  <c r="AY739" i="6"/>
  <c r="AX739" i="6"/>
  <c r="AW739" i="6"/>
  <c r="AV739" i="6"/>
  <c r="AU739" i="6"/>
  <c r="AT739" i="6"/>
  <c r="AS739" i="6"/>
  <c r="AR739" i="6"/>
  <c r="AQ739" i="6"/>
  <c r="AP739" i="6"/>
  <c r="AO739" i="6"/>
  <c r="AN739" i="6"/>
  <c r="AM739" i="6"/>
  <c r="AL739" i="6"/>
  <c r="AK739" i="6"/>
  <c r="AJ739" i="6"/>
  <c r="AI739" i="6"/>
  <c r="AH739" i="6"/>
  <c r="AG739" i="6"/>
  <c r="AF739" i="6"/>
  <c r="AE739" i="6"/>
  <c r="AD739" i="6"/>
  <c r="AC739" i="6"/>
  <c r="AB739" i="6"/>
  <c r="AA739" i="6"/>
  <c r="Z739" i="6"/>
  <c r="Y739" i="6"/>
  <c r="X739" i="6"/>
  <c r="W739" i="6"/>
  <c r="V739" i="6"/>
  <c r="U739" i="6"/>
  <c r="T739" i="6"/>
  <c r="S739" i="6"/>
  <c r="R739" i="6"/>
  <c r="Q739" i="6"/>
  <c r="P739" i="6"/>
  <c r="O739" i="6"/>
  <c r="N739" i="6"/>
  <c r="M739" i="6"/>
  <c r="L739" i="6"/>
  <c r="K739" i="6"/>
  <c r="J739" i="6"/>
  <c r="I739" i="6"/>
  <c r="H739" i="6"/>
  <c r="G739" i="6"/>
  <c r="BV738" i="6"/>
  <c r="BU738" i="6"/>
  <c r="BS738" i="6"/>
  <c r="BR738" i="6"/>
  <c r="BQ738" i="6"/>
  <c r="BP738" i="6"/>
  <c r="BO738" i="6"/>
  <c r="BN738" i="6"/>
  <c r="BM738" i="6"/>
  <c r="BL738" i="6"/>
  <c r="BK738" i="6"/>
  <c r="BJ738" i="6"/>
  <c r="BI738" i="6"/>
  <c r="BH738" i="6"/>
  <c r="BG738" i="6"/>
  <c r="BF738" i="6"/>
  <c r="BE738" i="6"/>
  <c r="BD738" i="6"/>
  <c r="BC738" i="6"/>
  <c r="BB738" i="6"/>
  <c r="BA738" i="6"/>
  <c r="AZ738" i="6"/>
  <c r="AY738" i="6"/>
  <c r="AX738" i="6"/>
  <c r="AW738" i="6"/>
  <c r="AV738" i="6"/>
  <c r="AU738" i="6"/>
  <c r="AT738" i="6"/>
  <c r="AS738" i="6"/>
  <c r="AR738" i="6"/>
  <c r="AQ738" i="6"/>
  <c r="AP738" i="6"/>
  <c r="AO738" i="6"/>
  <c r="AN738" i="6"/>
  <c r="AM738" i="6"/>
  <c r="AL738" i="6"/>
  <c r="AK738" i="6"/>
  <c r="AJ738" i="6"/>
  <c r="AI738" i="6"/>
  <c r="AH738" i="6"/>
  <c r="AG738" i="6"/>
  <c r="AF738" i="6"/>
  <c r="AE738" i="6"/>
  <c r="AD738" i="6"/>
  <c r="AC738" i="6"/>
  <c r="AB738" i="6"/>
  <c r="AA738" i="6"/>
  <c r="Z738" i="6"/>
  <c r="Y738" i="6"/>
  <c r="X738" i="6"/>
  <c r="W738" i="6"/>
  <c r="V738" i="6"/>
  <c r="U738" i="6"/>
  <c r="T738" i="6"/>
  <c r="S738" i="6"/>
  <c r="R738" i="6"/>
  <c r="Q738" i="6"/>
  <c r="P738" i="6"/>
  <c r="O738" i="6"/>
  <c r="N738" i="6"/>
  <c r="M738" i="6"/>
  <c r="L738" i="6"/>
  <c r="K738" i="6"/>
  <c r="J738" i="6"/>
  <c r="I738" i="6"/>
  <c r="H738" i="6"/>
  <c r="G738" i="6"/>
  <c r="BV737" i="6"/>
  <c r="BU737" i="6"/>
  <c r="BS737" i="6"/>
  <c r="BR737" i="6"/>
  <c r="BQ737" i="6"/>
  <c r="BP737" i="6"/>
  <c r="BN737" i="6"/>
  <c r="BM737" i="6"/>
  <c r="BL737" i="6"/>
  <c r="BK737" i="6"/>
  <c r="BI737" i="6"/>
  <c r="BH737" i="6"/>
  <c r="BG737" i="6"/>
  <c r="BF737" i="6"/>
  <c r="BD737" i="6"/>
  <c r="BC737" i="6"/>
  <c r="BB737" i="6"/>
  <c r="BA737" i="6"/>
  <c r="AY737" i="6"/>
  <c r="AX737" i="6"/>
  <c r="AW737" i="6"/>
  <c r="AV737" i="6"/>
  <c r="AT737" i="6"/>
  <c r="AS737" i="6"/>
  <c r="AR737" i="6"/>
  <c r="AQ737" i="6"/>
  <c r="AO737" i="6"/>
  <c r="AN737" i="6"/>
  <c r="AM737" i="6"/>
  <c r="AL737" i="6"/>
  <c r="AJ737" i="6"/>
  <c r="AI737" i="6"/>
  <c r="AH737" i="6"/>
  <c r="AG737" i="6"/>
  <c r="AE737" i="6"/>
  <c r="AD737" i="6"/>
  <c r="AC737" i="6"/>
  <c r="AB737" i="6"/>
  <c r="Z737" i="6"/>
  <c r="Y737" i="6"/>
  <c r="X737" i="6"/>
  <c r="W737" i="6"/>
  <c r="U737" i="6"/>
  <c r="T737" i="6"/>
  <c r="S737" i="6"/>
  <c r="R737" i="6"/>
  <c r="P737" i="6"/>
  <c r="O737" i="6"/>
  <c r="N737" i="6"/>
  <c r="M737" i="6"/>
  <c r="K737" i="6"/>
  <c r="J737" i="6"/>
  <c r="I737" i="6"/>
  <c r="H737" i="6"/>
  <c r="BV736" i="6"/>
  <c r="BU736" i="6"/>
  <c r="BT736" i="6"/>
  <c r="BS736" i="6"/>
  <c r="BR736" i="6"/>
  <c r="BQ736" i="6"/>
  <c r="BP736" i="6"/>
  <c r="BO736" i="6"/>
  <c r="BN736" i="6"/>
  <c r="BM736" i="6"/>
  <c r="BL736" i="6"/>
  <c r="BK736" i="6"/>
  <c r="BJ736" i="6"/>
  <c r="BI736" i="6"/>
  <c r="BH736" i="6"/>
  <c r="BG736" i="6"/>
  <c r="BF736" i="6"/>
  <c r="BE736" i="6"/>
  <c r="BD736" i="6"/>
  <c r="BC736" i="6"/>
  <c r="BB736" i="6"/>
  <c r="BA736" i="6"/>
  <c r="AZ736" i="6"/>
  <c r="AY736" i="6"/>
  <c r="AX736" i="6"/>
  <c r="AW736" i="6"/>
  <c r="AV736" i="6"/>
  <c r="AU736" i="6"/>
  <c r="AT736" i="6"/>
  <c r="AS736" i="6"/>
  <c r="AR736" i="6"/>
  <c r="AQ736" i="6"/>
  <c r="AP736" i="6"/>
  <c r="AO736" i="6"/>
  <c r="AN736" i="6"/>
  <c r="AM736" i="6"/>
  <c r="AL736" i="6"/>
  <c r="AK736" i="6"/>
  <c r="AJ736" i="6"/>
  <c r="AI736" i="6"/>
  <c r="AH736" i="6"/>
  <c r="AG736" i="6"/>
  <c r="AF736" i="6"/>
  <c r="AE736" i="6"/>
  <c r="AD736" i="6"/>
  <c r="AC736" i="6"/>
  <c r="AB736" i="6"/>
  <c r="AA736" i="6"/>
  <c r="Z736" i="6"/>
  <c r="Y736" i="6"/>
  <c r="X736" i="6"/>
  <c r="W736" i="6"/>
  <c r="V736" i="6"/>
  <c r="U736" i="6"/>
  <c r="T736" i="6"/>
  <c r="S736" i="6"/>
  <c r="R736" i="6"/>
  <c r="Q736" i="6"/>
  <c r="P736" i="6"/>
  <c r="O736" i="6"/>
  <c r="N736" i="6"/>
  <c r="M736" i="6"/>
  <c r="L736" i="6"/>
  <c r="K736" i="6"/>
  <c r="J736" i="6"/>
  <c r="I736" i="6"/>
  <c r="H736" i="6"/>
  <c r="G736" i="6"/>
  <c r="BV735" i="6"/>
  <c r="BU735" i="6"/>
  <c r="BS735" i="6"/>
  <c r="BR735" i="6"/>
  <c r="BQ735" i="6"/>
  <c r="BP735" i="6"/>
  <c r="BO735" i="6"/>
  <c r="BN735" i="6"/>
  <c r="BM735" i="6"/>
  <c r="BL735" i="6"/>
  <c r="BK735" i="6"/>
  <c r="BJ735" i="6"/>
  <c r="BI735" i="6"/>
  <c r="BH735" i="6"/>
  <c r="BG735" i="6"/>
  <c r="BF735" i="6"/>
  <c r="BE735" i="6"/>
  <c r="BD735" i="6"/>
  <c r="BC735" i="6"/>
  <c r="BB735" i="6"/>
  <c r="BA735" i="6"/>
  <c r="AZ735" i="6"/>
  <c r="AY735" i="6"/>
  <c r="AX735" i="6"/>
  <c r="AW735" i="6"/>
  <c r="AV735" i="6"/>
  <c r="AU735" i="6"/>
  <c r="AT735" i="6"/>
  <c r="AS735" i="6"/>
  <c r="AR735" i="6"/>
  <c r="AQ735" i="6"/>
  <c r="AP735" i="6"/>
  <c r="AO735" i="6"/>
  <c r="AN735" i="6"/>
  <c r="AM735" i="6"/>
  <c r="AL735" i="6"/>
  <c r="AK735" i="6"/>
  <c r="AJ735" i="6"/>
  <c r="AI735" i="6"/>
  <c r="AH735" i="6"/>
  <c r="AG735" i="6"/>
  <c r="AF735" i="6"/>
  <c r="AE735" i="6"/>
  <c r="AD735" i="6"/>
  <c r="AC735" i="6"/>
  <c r="AB735" i="6"/>
  <c r="AA735" i="6"/>
  <c r="Z735" i="6"/>
  <c r="Y735" i="6"/>
  <c r="X735" i="6"/>
  <c r="W735" i="6"/>
  <c r="V735" i="6"/>
  <c r="U735" i="6"/>
  <c r="T735" i="6"/>
  <c r="S735" i="6"/>
  <c r="R735" i="6"/>
  <c r="Q735" i="6"/>
  <c r="P735" i="6"/>
  <c r="O735" i="6"/>
  <c r="N735" i="6"/>
  <c r="M735" i="6"/>
  <c r="L735" i="6"/>
  <c r="K735" i="6"/>
  <c r="J735" i="6"/>
  <c r="I735" i="6"/>
  <c r="H735" i="6"/>
  <c r="G735" i="6"/>
  <c r="BV734" i="6"/>
  <c r="BU734" i="6"/>
  <c r="BS734" i="6"/>
  <c r="BR734" i="6"/>
  <c r="BQ734" i="6"/>
  <c r="BP734" i="6"/>
  <c r="BN734" i="6"/>
  <c r="BM734" i="6"/>
  <c r="BL734" i="6"/>
  <c r="BK734" i="6"/>
  <c r="BI734" i="6"/>
  <c r="BH734" i="6"/>
  <c r="BG734" i="6"/>
  <c r="BF734" i="6"/>
  <c r="BD734" i="6"/>
  <c r="BC734" i="6"/>
  <c r="BB734" i="6"/>
  <c r="BA734" i="6"/>
  <c r="AY734" i="6"/>
  <c r="AX734" i="6"/>
  <c r="AW734" i="6"/>
  <c r="AV734" i="6"/>
  <c r="AT734" i="6"/>
  <c r="AS734" i="6"/>
  <c r="AR734" i="6"/>
  <c r="AQ734" i="6"/>
  <c r="AO734" i="6"/>
  <c r="AN734" i="6"/>
  <c r="AM734" i="6"/>
  <c r="AL734" i="6"/>
  <c r="AJ734" i="6"/>
  <c r="AI734" i="6"/>
  <c r="AH734" i="6"/>
  <c r="AG734" i="6"/>
  <c r="AE734" i="6"/>
  <c r="AD734" i="6"/>
  <c r="AC734" i="6"/>
  <c r="AB734" i="6"/>
  <c r="Z734" i="6"/>
  <c r="Y734" i="6"/>
  <c r="X734" i="6"/>
  <c r="W734" i="6"/>
  <c r="U734" i="6"/>
  <c r="T734" i="6"/>
  <c r="S734" i="6"/>
  <c r="R734" i="6"/>
  <c r="P734" i="6"/>
  <c r="O734" i="6"/>
  <c r="N734" i="6"/>
  <c r="M734" i="6"/>
  <c r="K734" i="6"/>
  <c r="J734" i="6"/>
  <c r="I734" i="6"/>
  <c r="H734" i="6"/>
  <c r="BV733" i="6"/>
  <c r="BU733" i="6"/>
  <c r="BT733" i="6"/>
  <c r="BS733" i="6"/>
  <c r="BR733" i="6"/>
  <c r="BQ733" i="6"/>
  <c r="BP733" i="6"/>
  <c r="BO733" i="6"/>
  <c r="BN733" i="6"/>
  <c r="BM733" i="6"/>
  <c r="BL733" i="6"/>
  <c r="BK733" i="6"/>
  <c r="BJ733" i="6"/>
  <c r="BI733" i="6"/>
  <c r="BH733" i="6"/>
  <c r="BG733" i="6"/>
  <c r="BF733" i="6"/>
  <c r="BE733" i="6"/>
  <c r="BD733" i="6"/>
  <c r="BC733" i="6"/>
  <c r="BB733" i="6"/>
  <c r="BA733" i="6"/>
  <c r="AZ733" i="6"/>
  <c r="AY733" i="6"/>
  <c r="AX733" i="6"/>
  <c r="AW733" i="6"/>
  <c r="AV733" i="6"/>
  <c r="AU733" i="6"/>
  <c r="AT733" i="6"/>
  <c r="AS733" i="6"/>
  <c r="AR733" i="6"/>
  <c r="AQ733" i="6"/>
  <c r="AP733" i="6"/>
  <c r="AO733" i="6"/>
  <c r="AN733" i="6"/>
  <c r="AM733" i="6"/>
  <c r="AL733" i="6"/>
  <c r="AK733" i="6"/>
  <c r="AJ733" i="6"/>
  <c r="AI733" i="6"/>
  <c r="AH733" i="6"/>
  <c r="AG733" i="6"/>
  <c r="AF733" i="6"/>
  <c r="AE733" i="6"/>
  <c r="AD733" i="6"/>
  <c r="AC733" i="6"/>
  <c r="AB733" i="6"/>
  <c r="AA733" i="6"/>
  <c r="Z733" i="6"/>
  <c r="Y733" i="6"/>
  <c r="X733" i="6"/>
  <c r="W733" i="6"/>
  <c r="V733" i="6"/>
  <c r="U733" i="6"/>
  <c r="T733" i="6"/>
  <c r="S733" i="6"/>
  <c r="R733" i="6"/>
  <c r="Q733" i="6"/>
  <c r="P733" i="6"/>
  <c r="O733" i="6"/>
  <c r="N733" i="6"/>
  <c r="M733" i="6"/>
  <c r="L733" i="6"/>
  <c r="K733" i="6"/>
  <c r="J733" i="6"/>
  <c r="I733" i="6"/>
  <c r="H733" i="6"/>
  <c r="G733" i="6"/>
  <c r="BV732" i="6"/>
  <c r="BU732" i="6"/>
  <c r="BS732" i="6"/>
  <c r="BR732" i="6"/>
  <c r="BQ732" i="6"/>
  <c r="BP732" i="6"/>
  <c r="BO732" i="6"/>
  <c r="BN732" i="6"/>
  <c r="BM732" i="6"/>
  <c r="BL732" i="6"/>
  <c r="BK732" i="6"/>
  <c r="BJ732" i="6"/>
  <c r="BI732" i="6"/>
  <c r="BH732" i="6"/>
  <c r="BG732" i="6"/>
  <c r="BF732" i="6"/>
  <c r="BE732" i="6"/>
  <c r="BD732" i="6"/>
  <c r="BC732" i="6"/>
  <c r="BB732" i="6"/>
  <c r="BA732" i="6"/>
  <c r="AZ732" i="6"/>
  <c r="AY732" i="6"/>
  <c r="AX732" i="6"/>
  <c r="AW732" i="6"/>
  <c r="AV732" i="6"/>
  <c r="AU732" i="6"/>
  <c r="AT732" i="6"/>
  <c r="AS732" i="6"/>
  <c r="AR732" i="6"/>
  <c r="AQ732" i="6"/>
  <c r="AP732" i="6"/>
  <c r="AO732" i="6"/>
  <c r="AN732" i="6"/>
  <c r="AM732" i="6"/>
  <c r="AL732" i="6"/>
  <c r="AK732" i="6"/>
  <c r="AJ732" i="6"/>
  <c r="AI732" i="6"/>
  <c r="AH732" i="6"/>
  <c r="AG732" i="6"/>
  <c r="AF732" i="6"/>
  <c r="AE732" i="6"/>
  <c r="AD732" i="6"/>
  <c r="AC732" i="6"/>
  <c r="AB732" i="6"/>
  <c r="AA732" i="6"/>
  <c r="Z732" i="6"/>
  <c r="Y732" i="6"/>
  <c r="X732" i="6"/>
  <c r="W732" i="6"/>
  <c r="V732" i="6"/>
  <c r="U732" i="6"/>
  <c r="T732" i="6"/>
  <c r="S732" i="6"/>
  <c r="R732" i="6"/>
  <c r="Q732" i="6"/>
  <c r="P732" i="6"/>
  <c r="O732" i="6"/>
  <c r="N732" i="6"/>
  <c r="M732" i="6"/>
  <c r="L732" i="6"/>
  <c r="K732" i="6"/>
  <c r="J732" i="6"/>
  <c r="I732" i="6"/>
  <c r="H732" i="6"/>
  <c r="G732" i="6"/>
  <c r="BV731" i="6"/>
  <c r="BU731" i="6"/>
  <c r="BS731" i="6"/>
  <c r="BR731" i="6"/>
  <c r="BQ731" i="6"/>
  <c r="BP731" i="6"/>
  <c r="BN731" i="6"/>
  <c r="BM731" i="6"/>
  <c r="BL731" i="6"/>
  <c r="BK731" i="6"/>
  <c r="BI731" i="6"/>
  <c r="BH731" i="6"/>
  <c r="BG731" i="6"/>
  <c r="BF731" i="6"/>
  <c r="BD731" i="6"/>
  <c r="BC731" i="6"/>
  <c r="BB731" i="6"/>
  <c r="BA731" i="6"/>
  <c r="AY731" i="6"/>
  <c r="AX731" i="6"/>
  <c r="AW731" i="6"/>
  <c r="AV731" i="6"/>
  <c r="AT731" i="6"/>
  <c r="AS731" i="6"/>
  <c r="AR731" i="6"/>
  <c r="AQ731" i="6"/>
  <c r="AO731" i="6"/>
  <c r="AN731" i="6"/>
  <c r="AM731" i="6"/>
  <c r="AL731" i="6"/>
  <c r="AJ731" i="6"/>
  <c r="AI731" i="6"/>
  <c r="AH731" i="6"/>
  <c r="AG731" i="6"/>
  <c r="AE731" i="6"/>
  <c r="AD731" i="6"/>
  <c r="AC731" i="6"/>
  <c r="AB731" i="6"/>
  <c r="Z731" i="6"/>
  <c r="Y731" i="6"/>
  <c r="X731" i="6"/>
  <c r="W731" i="6"/>
  <c r="U731" i="6"/>
  <c r="T731" i="6"/>
  <c r="S731" i="6"/>
  <c r="R731" i="6"/>
  <c r="P731" i="6"/>
  <c r="O731" i="6"/>
  <c r="N731" i="6"/>
  <c r="M731" i="6"/>
  <c r="K731" i="6"/>
  <c r="J731" i="6"/>
  <c r="I731" i="6"/>
  <c r="H731" i="6"/>
  <c r="BV730" i="6"/>
  <c r="BU730" i="6"/>
  <c r="BT730" i="6"/>
  <c r="BS730" i="6"/>
  <c r="BR730" i="6"/>
  <c r="BQ730" i="6"/>
  <c r="BP730" i="6"/>
  <c r="BO730" i="6"/>
  <c r="BN730" i="6"/>
  <c r="BM730" i="6"/>
  <c r="BL730" i="6"/>
  <c r="BK730" i="6"/>
  <c r="BJ730" i="6"/>
  <c r="BI730" i="6"/>
  <c r="BH730" i="6"/>
  <c r="BG730" i="6"/>
  <c r="BF730" i="6"/>
  <c r="BE730" i="6"/>
  <c r="BD730" i="6"/>
  <c r="BC730" i="6"/>
  <c r="BB730" i="6"/>
  <c r="BA730" i="6"/>
  <c r="AZ730" i="6"/>
  <c r="AY730" i="6"/>
  <c r="AX730" i="6"/>
  <c r="AW730" i="6"/>
  <c r="AV730" i="6"/>
  <c r="AU730" i="6"/>
  <c r="AT730" i="6"/>
  <c r="AS730" i="6"/>
  <c r="AR730" i="6"/>
  <c r="AQ730" i="6"/>
  <c r="AP730" i="6"/>
  <c r="AO730" i="6"/>
  <c r="AN730" i="6"/>
  <c r="AM730" i="6"/>
  <c r="AL730" i="6"/>
  <c r="AK730" i="6"/>
  <c r="AJ730" i="6"/>
  <c r="AI730" i="6"/>
  <c r="AH730" i="6"/>
  <c r="AG730" i="6"/>
  <c r="AF730" i="6"/>
  <c r="AE730" i="6"/>
  <c r="AD730" i="6"/>
  <c r="AC730" i="6"/>
  <c r="AB730" i="6"/>
  <c r="AA730" i="6"/>
  <c r="Z730" i="6"/>
  <c r="Y730" i="6"/>
  <c r="X730" i="6"/>
  <c r="W730" i="6"/>
  <c r="V730" i="6"/>
  <c r="U730" i="6"/>
  <c r="T730" i="6"/>
  <c r="S730" i="6"/>
  <c r="R730" i="6"/>
  <c r="Q730" i="6"/>
  <c r="P730" i="6"/>
  <c r="O730" i="6"/>
  <c r="N730" i="6"/>
  <c r="M730" i="6"/>
  <c r="L730" i="6"/>
  <c r="K730" i="6"/>
  <c r="J730" i="6"/>
  <c r="I730" i="6"/>
  <c r="H730" i="6"/>
  <c r="G730" i="6"/>
  <c r="BV729" i="6"/>
  <c r="BU729" i="6"/>
  <c r="BS729" i="6"/>
  <c r="BR729" i="6"/>
  <c r="BQ729" i="6"/>
  <c r="BP729" i="6"/>
  <c r="BO729" i="6"/>
  <c r="BN729" i="6"/>
  <c r="BM729" i="6"/>
  <c r="BL729" i="6"/>
  <c r="BK729" i="6"/>
  <c r="BJ729" i="6"/>
  <c r="BI729" i="6"/>
  <c r="BH729" i="6"/>
  <c r="BG729" i="6"/>
  <c r="BF729" i="6"/>
  <c r="BE729" i="6"/>
  <c r="BD729" i="6"/>
  <c r="BC729" i="6"/>
  <c r="BB729" i="6"/>
  <c r="BA729" i="6"/>
  <c r="AZ729" i="6"/>
  <c r="AY729" i="6"/>
  <c r="AX729" i="6"/>
  <c r="AW729" i="6"/>
  <c r="AV729" i="6"/>
  <c r="AU729" i="6"/>
  <c r="AT729" i="6"/>
  <c r="AS729" i="6"/>
  <c r="AR729" i="6"/>
  <c r="AQ729" i="6"/>
  <c r="AP729" i="6"/>
  <c r="AO729" i="6"/>
  <c r="AN729" i="6"/>
  <c r="AM729" i="6"/>
  <c r="AL729" i="6"/>
  <c r="AK729" i="6"/>
  <c r="AJ729" i="6"/>
  <c r="AI729" i="6"/>
  <c r="AH729" i="6"/>
  <c r="AG729" i="6"/>
  <c r="AF729" i="6"/>
  <c r="AE729" i="6"/>
  <c r="AD729" i="6"/>
  <c r="AC729" i="6"/>
  <c r="AB729" i="6"/>
  <c r="AA729" i="6"/>
  <c r="Z729" i="6"/>
  <c r="Y729" i="6"/>
  <c r="X729" i="6"/>
  <c r="W729" i="6"/>
  <c r="V729" i="6"/>
  <c r="U729" i="6"/>
  <c r="T729" i="6"/>
  <c r="S729" i="6"/>
  <c r="R729" i="6"/>
  <c r="Q729" i="6"/>
  <c r="P729" i="6"/>
  <c r="O729" i="6"/>
  <c r="N729" i="6"/>
  <c r="M729" i="6"/>
  <c r="L729" i="6"/>
  <c r="K729" i="6"/>
  <c r="J729" i="6"/>
  <c r="I729" i="6"/>
  <c r="H729" i="6"/>
  <c r="G729" i="6"/>
  <c r="BV728" i="6"/>
  <c r="BU728" i="6"/>
  <c r="BS728" i="6"/>
  <c r="BR728" i="6"/>
  <c r="BQ728" i="6"/>
  <c r="BP728" i="6"/>
  <c r="BN728" i="6"/>
  <c r="BM728" i="6"/>
  <c r="BL728" i="6"/>
  <c r="BK728" i="6"/>
  <c r="BI728" i="6"/>
  <c r="BH728" i="6"/>
  <c r="BG728" i="6"/>
  <c r="BF728" i="6"/>
  <c r="BD728" i="6"/>
  <c r="BC728" i="6"/>
  <c r="BB728" i="6"/>
  <c r="BA728" i="6"/>
  <c r="AY728" i="6"/>
  <c r="AX728" i="6"/>
  <c r="AW728" i="6"/>
  <c r="AV728" i="6"/>
  <c r="AT728" i="6"/>
  <c r="AS728" i="6"/>
  <c r="AR728" i="6"/>
  <c r="AQ728" i="6"/>
  <c r="AO728" i="6"/>
  <c r="AN728" i="6"/>
  <c r="AM728" i="6"/>
  <c r="AL728" i="6"/>
  <c r="AJ728" i="6"/>
  <c r="AI728" i="6"/>
  <c r="AH728" i="6"/>
  <c r="AG728" i="6"/>
  <c r="AE728" i="6"/>
  <c r="AD728" i="6"/>
  <c r="AC728" i="6"/>
  <c r="AB728" i="6"/>
  <c r="Z728" i="6"/>
  <c r="Y728" i="6"/>
  <c r="X728" i="6"/>
  <c r="W728" i="6"/>
  <c r="U728" i="6"/>
  <c r="T728" i="6"/>
  <c r="S728" i="6"/>
  <c r="R728" i="6"/>
  <c r="P728" i="6"/>
  <c r="O728" i="6"/>
  <c r="N728" i="6"/>
  <c r="M728" i="6"/>
  <c r="K728" i="6"/>
  <c r="J728" i="6"/>
  <c r="I728" i="6"/>
  <c r="H728" i="6"/>
  <c r="BV727" i="6"/>
  <c r="BU727" i="6"/>
  <c r="BT727" i="6"/>
  <c r="BS727" i="6"/>
  <c r="BR727" i="6"/>
  <c r="BQ727" i="6"/>
  <c r="BP727" i="6"/>
  <c r="BO727" i="6"/>
  <c r="BN727" i="6"/>
  <c r="BM727" i="6"/>
  <c r="BL727" i="6"/>
  <c r="BK727" i="6"/>
  <c r="BJ727" i="6"/>
  <c r="BI727" i="6"/>
  <c r="BH727" i="6"/>
  <c r="BG727" i="6"/>
  <c r="BF727" i="6"/>
  <c r="BE727" i="6"/>
  <c r="BD727" i="6"/>
  <c r="BC727" i="6"/>
  <c r="BB727" i="6"/>
  <c r="BA727" i="6"/>
  <c r="AZ727" i="6"/>
  <c r="AY727" i="6"/>
  <c r="AX727" i="6"/>
  <c r="AW727" i="6"/>
  <c r="AV727" i="6"/>
  <c r="AU727" i="6"/>
  <c r="AT727" i="6"/>
  <c r="AS727" i="6"/>
  <c r="AR727" i="6"/>
  <c r="AQ727" i="6"/>
  <c r="AP727" i="6"/>
  <c r="AO727" i="6"/>
  <c r="AN727" i="6"/>
  <c r="AM727" i="6"/>
  <c r="AL727" i="6"/>
  <c r="AK727" i="6"/>
  <c r="AJ727" i="6"/>
  <c r="AI727" i="6"/>
  <c r="AH727" i="6"/>
  <c r="AG727" i="6"/>
  <c r="AF727" i="6"/>
  <c r="AE727" i="6"/>
  <c r="AD727" i="6"/>
  <c r="AC727" i="6"/>
  <c r="AB727" i="6"/>
  <c r="AA727" i="6"/>
  <c r="Z727" i="6"/>
  <c r="Y727" i="6"/>
  <c r="X727" i="6"/>
  <c r="W727" i="6"/>
  <c r="V727" i="6"/>
  <c r="U727" i="6"/>
  <c r="T727" i="6"/>
  <c r="S727" i="6"/>
  <c r="R727" i="6"/>
  <c r="Q727" i="6"/>
  <c r="P727" i="6"/>
  <c r="O727" i="6"/>
  <c r="N727" i="6"/>
  <c r="M727" i="6"/>
  <c r="L727" i="6"/>
  <c r="K727" i="6"/>
  <c r="J727" i="6"/>
  <c r="I727" i="6"/>
  <c r="H727" i="6"/>
  <c r="G727" i="6"/>
  <c r="BV726" i="6"/>
  <c r="BU726" i="6"/>
  <c r="BS726" i="6"/>
  <c r="BR726" i="6"/>
  <c r="BQ726" i="6"/>
  <c r="BP726" i="6"/>
  <c r="BO726" i="6"/>
  <c r="BN726" i="6"/>
  <c r="BM726" i="6"/>
  <c r="BL726" i="6"/>
  <c r="BK726" i="6"/>
  <c r="BJ726" i="6"/>
  <c r="BI726" i="6"/>
  <c r="BH726" i="6"/>
  <c r="BG726" i="6"/>
  <c r="BF726" i="6"/>
  <c r="BE726" i="6"/>
  <c r="BD726" i="6"/>
  <c r="BC726" i="6"/>
  <c r="BB726" i="6"/>
  <c r="BA726" i="6"/>
  <c r="AZ726" i="6"/>
  <c r="AY726" i="6"/>
  <c r="AX726" i="6"/>
  <c r="AW726" i="6"/>
  <c r="AV726" i="6"/>
  <c r="AU726" i="6"/>
  <c r="AT726" i="6"/>
  <c r="AS726" i="6"/>
  <c r="AR726" i="6"/>
  <c r="AQ726" i="6"/>
  <c r="AP726" i="6"/>
  <c r="AO726" i="6"/>
  <c r="AN726" i="6"/>
  <c r="AM726" i="6"/>
  <c r="AL726" i="6"/>
  <c r="AK726" i="6"/>
  <c r="AJ726" i="6"/>
  <c r="AI726" i="6"/>
  <c r="AH726" i="6"/>
  <c r="AG726" i="6"/>
  <c r="AF726" i="6"/>
  <c r="AE726" i="6"/>
  <c r="AD726" i="6"/>
  <c r="AC726" i="6"/>
  <c r="AB726" i="6"/>
  <c r="AA726" i="6"/>
  <c r="Z726" i="6"/>
  <c r="Y726" i="6"/>
  <c r="X726" i="6"/>
  <c r="W726" i="6"/>
  <c r="V726" i="6"/>
  <c r="U726" i="6"/>
  <c r="T726" i="6"/>
  <c r="S726" i="6"/>
  <c r="R726" i="6"/>
  <c r="Q726" i="6"/>
  <c r="P726" i="6"/>
  <c r="O726" i="6"/>
  <c r="N726" i="6"/>
  <c r="M726" i="6"/>
  <c r="L726" i="6"/>
  <c r="K726" i="6"/>
  <c r="J726" i="6"/>
  <c r="I726" i="6"/>
  <c r="H726" i="6"/>
  <c r="G726" i="6"/>
  <c r="BV725" i="6"/>
  <c r="BU725" i="6"/>
  <c r="BS725" i="6"/>
  <c r="BR725" i="6"/>
  <c r="BQ725" i="6"/>
  <c r="BP725" i="6"/>
  <c r="BN725" i="6"/>
  <c r="BM725" i="6"/>
  <c r="BL725" i="6"/>
  <c r="BK725" i="6"/>
  <c r="BI725" i="6"/>
  <c r="BH725" i="6"/>
  <c r="BG725" i="6"/>
  <c r="BF725" i="6"/>
  <c r="BD725" i="6"/>
  <c r="BC725" i="6"/>
  <c r="BB725" i="6"/>
  <c r="BA725" i="6"/>
  <c r="AY725" i="6"/>
  <c r="AX725" i="6"/>
  <c r="AW725" i="6"/>
  <c r="AV725" i="6"/>
  <c r="AT725" i="6"/>
  <c r="AS725" i="6"/>
  <c r="AR725" i="6"/>
  <c r="AQ725" i="6"/>
  <c r="AO725" i="6"/>
  <c r="AN725" i="6"/>
  <c r="AM725" i="6"/>
  <c r="AL725" i="6"/>
  <c r="AJ725" i="6"/>
  <c r="AI725" i="6"/>
  <c r="AH725" i="6"/>
  <c r="AG725" i="6"/>
  <c r="AE725" i="6"/>
  <c r="AD725" i="6"/>
  <c r="AC725" i="6"/>
  <c r="AB725" i="6"/>
  <c r="Z725" i="6"/>
  <c r="Y725" i="6"/>
  <c r="X725" i="6"/>
  <c r="W725" i="6"/>
  <c r="U725" i="6"/>
  <c r="T725" i="6"/>
  <c r="S725" i="6"/>
  <c r="R725" i="6"/>
  <c r="P725" i="6"/>
  <c r="O725" i="6"/>
  <c r="N725" i="6"/>
  <c r="M725" i="6"/>
  <c r="K725" i="6"/>
  <c r="J725" i="6"/>
  <c r="I725" i="6"/>
  <c r="H725" i="6"/>
  <c r="BV724" i="6"/>
  <c r="BU724" i="6"/>
  <c r="BT724" i="6"/>
  <c r="BS724" i="6"/>
  <c r="BR724" i="6"/>
  <c r="BQ724" i="6"/>
  <c r="BP724" i="6"/>
  <c r="BO724" i="6"/>
  <c r="BN724" i="6"/>
  <c r="BM724" i="6"/>
  <c r="BL724" i="6"/>
  <c r="BK724" i="6"/>
  <c r="BJ724" i="6"/>
  <c r="BI724" i="6"/>
  <c r="BH724" i="6"/>
  <c r="BG724" i="6"/>
  <c r="BF724" i="6"/>
  <c r="BE724" i="6"/>
  <c r="BD724" i="6"/>
  <c r="BC724" i="6"/>
  <c r="BB724" i="6"/>
  <c r="BA724" i="6"/>
  <c r="AZ724" i="6"/>
  <c r="AY724" i="6"/>
  <c r="AX724" i="6"/>
  <c r="AW724" i="6"/>
  <c r="AV724" i="6"/>
  <c r="AU724" i="6"/>
  <c r="AT724" i="6"/>
  <c r="AS724" i="6"/>
  <c r="AR724" i="6"/>
  <c r="AQ724" i="6"/>
  <c r="AP724" i="6"/>
  <c r="AO724" i="6"/>
  <c r="AN724" i="6"/>
  <c r="AM724" i="6"/>
  <c r="AL724" i="6"/>
  <c r="AK724" i="6"/>
  <c r="AJ724" i="6"/>
  <c r="AI724" i="6"/>
  <c r="AH724" i="6"/>
  <c r="AG724" i="6"/>
  <c r="AF724" i="6"/>
  <c r="AE724" i="6"/>
  <c r="AD724" i="6"/>
  <c r="AC724" i="6"/>
  <c r="AB724" i="6"/>
  <c r="AA724" i="6"/>
  <c r="Z724" i="6"/>
  <c r="Y724" i="6"/>
  <c r="X724" i="6"/>
  <c r="W724" i="6"/>
  <c r="V724" i="6"/>
  <c r="U724" i="6"/>
  <c r="T724" i="6"/>
  <c r="S724" i="6"/>
  <c r="R724" i="6"/>
  <c r="Q724" i="6"/>
  <c r="P724" i="6"/>
  <c r="O724" i="6"/>
  <c r="N724" i="6"/>
  <c r="M724" i="6"/>
  <c r="L724" i="6"/>
  <c r="K724" i="6"/>
  <c r="J724" i="6"/>
  <c r="I724" i="6"/>
  <c r="H724" i="6"/>
  <c r="G724" i="6"/>
  <c r="BV723" i="6"/>
  <c r="BU723" i="6"/>
  <c r="BS723" i="6"/>
  <c r="BR723" i="6"/>
  <c r="BQ723" i="6"/>
  <c r="BP723" i="6"/>
  <c r="BO723" i="6"/>
  <c r="BN723" i="6"/>
  <c r="BM723" i="6"/>
  <c r="BL723" i="6"/>
  <c r="BK723" i="6"/>
  <c r="BJ723" i="6"/>
  <c r="BI723" i="6"/>
  <c r="BH723" i="6"/>
  <c r="BG723" i="6"/>
  <c r="BF723" i="6"/>
  <c r="BE723" i="6"/>
  <c r="BD723" i="6"/>
  <c r="BC723" i="6"/>
  <c r="BB723" i="6"/>
  <c r="BA723" i="6"/>
  <c r="AZ723" i="6"/>
  <c r="AY723" i="6"/>
  <c r="AX723" i="6"/>
  <c r="AW723" i="6"/>
  <c r="AV723" i="6"/>
  <c r="AU723" i="6"/>
  <c r="AT723" i="6"/>
  <c r="AS723" i="6"/>
  <c r="AR723" i="6"/>
  <c r="AQ723" i="6"/>
  <c r="AP723" i="6"/>
  <c r="AO723" i="6"/>
  <c r="AN723" i="6"/>
  <c r="AM723" i="6"/>
  <c r="AL723" i="6"/>
  <c r="AK723" i="6"/>
  <c r="AJ723" i="6"/>
  <c r="AI723" i="6"/>
  <c r="AH723" i="6"/>
  <c r="AG723" i="6"/>
  <c r="AF723" i="6"/>
  <c r="AE723" i="6"/>
  <c r="AD723" i="6"/>
  <c r="AC723" i="6"/>
  <c r="AB723" i="6"/>
  <c r="AA723" i="6"/>
  <c r="Z723" i="6"/>
  <c r="Y723" i="6"/>
  <c r="X723" i="6"/>
  <c r="W723" i="6"/>
  <c r="V723" i="6"/>
  <c r="U723" i="6"/>
  <c r="T723" i="6"/>
  <c r="S723" i="6"/>
  <c r="R723" i="6"/>
  <c r="Q723" i="6"/>
  <c r="P723" i="6"/>
  <c r="O723" i="6"/>
  <c r="N723" i="6"/>
  <c r="M723" i="6"/>
  <c r="L723" i="6"/>
  <c r="K723" i="6"/>
  <c r="J723" i="6"/>
  <c r="I723" i="6"/>
  <c r="H723" i="6"/>
  <c r="G723" i="6"/>
  <c r="BV722" i="6"/>
  <c r="BU722" i="6"/>
  <c r="BS722" i="6"/>
  <c r="BR722" i="6"/>
  <c r="BQ722" i="6"/>
  <c r="BP722" i="6"/>
  <c r="BN722" i="6"/>
  <c r="BM722" i="6"/>
  <c r="BL722" i="6"/>
  <c r="BK722" i="6"/>
  <c r="BI722" i="6"/>
  <c r="BH722" i="6"/>
  <c r="BG722" i="6"/>
  <c r="BF722" i="6"/>
  <c r="BD722" i="6"/>
  <c r="BC722" i="6"/>
  <c r="BB722" i="6"/>
  <c r="BA722" i="6"/>
  <c r="AY722" i="6"/>
  <c r="AX722" i="6"/>
  <c r="AW722" i="6"/>
  <c r="AV722" i="6"/>
  <c r="AT722" i="6"/>
  <c r="AS722" i="6"/>
  <c r="AR722" i="6"/>
  <c r="AQ722" i="6"/>
  <c r="AO722" i="6"/>
  <c r="AN722" i="6"/>
  <c r="AM722" i="6"/>
  <c r="AL722" i="6"/>
  <c r="AJ722" i="6"/>
  <c r="AI722" i="6"/>
  <c r="AH722" i="6"/>
  <c r="AG722" i="6"/>
  <c r="AE722" i="6"/>
  <c r="AD722" i="6"/>
  <c r="AC722" i="6"/>
  <c r="AB722" i="6"/>
  <c r="Z722" i="6"/>
  <c r="Y722" i="6"/>
  <c r="X722" i="6"/>
  <c r="W722" i="6"/>
  <c r="U722" i="6"/>
  <c r="T722" i="6"/>
  <c r="S722" i="6"/>
  <c r="R722" i="6"/>
  <c r="P722" i="6"/>
  <c r="O722" i="6"/>
  <c r="N722" i="6"/>
  <c r="M722" i="6"/>
  <c r="K722" i="6"/>
  <c r="J722" i="6"/>
  <c r="I722" i="6"/>
  <c r="H722" i="6"/>
  <c r="BV721" i="6"/>
  <c r="BU721" i="6"/>
  <c r="BT721" i="6"/>
  <c r="BS721" i="6"/>
  <c r="BR721" i="6"/>
  <c r="BQ721" i="6"/>
  <c r="BP721" i="6"/>
  <c r="BO721" i="6"/>
  <c r="BN721" i="6"/>
  <c r="BM721" i="6"/>
  <c r="BL721" i="6"/>
  <c r="BK721" i="6"/>
  <c r="BJ721" i="6"/>
  <c r="BI721" i="6"/>
  <c r="BH721" i="6"/>
  <c r="BG721" i="6"/>
  <c r="BF721" i="6"/>
  <c r="BE721" i="6"/>
  <c r="BD721" i="6"/>
  <c r="BC721" i="6"/>
  <c r="BB721" i="6"/>
  <c r="BA721" i="6"/>
  <c r="AZ721" i="6"/>
  <c r="AY721" i="6"/>
  <c r="AX721" i="6"/>
  <c r="AW721" i="6"/>
  <c r="AV721" i="6"/>
  <c r="AU721" i="6"/>
  <c r="AT721" i="6"/>
  <c r="AS721" i="6"/>
  <c r="AR721" i="6"/>
  <c r="AQ721" i="6"/>
  <c r="AP721" i="6"/>
  <c r="AO721" i="6"/>
  <c r="AN721" i="6"/>
  <c r="AM721" i="6"/>
  <c r="AL721" i="6"/>
  <c r="AK721" i="6"/>
  <c r="AJ721" i="6"/>
  <c r="AI721" i="6"/>
  <c r="AH721" i="6"/>
  <c r="AG721" i="6"/>
  <c r="AF721" i="6"/>
  <c r="AE721" i="6"/>
  <c r="AD721" i="6"/>
  <c r="AC721" i="6"/>
  <c r="AB721" i="6"/>
  <c r="AA721" i="6"/>
  <c r="Z721" i="6"/>
  <c r="Y721" i="6"/>
  <c r="X721" i="6"/>
  <c r="W721" i="6"/>
  <c r="V721" i="6"/>
  <c r="U721" i="6"/>
  <c r="T721" i="6"/>
  <c r="S721" i="6"/>
  <c r="R721" i="6"/>
  <c r="Q721" i="6"/>
  <c r="P721" i="6"/>
  <c r="O721" i="6"/>
  <c r="N721" i="6"/>
  <c r="M721" i="6"/>
  <c r="L721" i="6"/>
  <c r="K721" i="6"/>
  <c r="J721" i="6"/>
  <c r="I721" i="6"/>
  <c r="H721" i="6"/>
  <c r="G721" i="6"/>
  <c r="BV720" i="6"/>
  <c r="BU720" i="6"/>
  <c r="BS720" i="6"/>
  <c r="BR720" i="6"/>
  <c r="BQ720" i="6"/>
  <c r="BP720" i="6"/>
  <c r="BO720" i="6"/>
  <c r="BN720" i="6"/>
  <c r="BM720" i="6"/>
  <c r="BL720" i="6"/>
  <c r="BK720" i="6"/>
  <c r="BJ720" i="6"/>
  <c r="BI720" i="6"/>
  <c r="BH720" i="6"/>
  <c r="BG720" i="6"/>
  <c r="BF720" i="6"/>
  <c r="BE720" i="6"/>
  <c r="BD720" i="6"/>
  <c r="BC720" i="6"/>
  <c r="BB720" i="6"/>
  <c r="BA720" i="6"/>
  <c r="AZ720" i="6"/>
  <c r="AY720" i="6"/>
  <c r="AX720" i="6"/>
  <c r="AW720" i="6"/>
  <c r="AV720" i="6"/>
  <c r="AU720" i="6"/>
  <c r="AT720" i="6"/>
  <c r="AS720" i="6"/>
  <c r="AR720" i="6"/>
  <c r="AQ720" i="6"/>
  <c r="AP720" i="6"/>
  <c r="AO720" i="6"/>
  <c r="AN720" i="6"/>
  <c r="AM720" i="6"/>
  <c r="AL720" i="6"/>
  <c r="AK720" i="6"/>
  <c r="AJ720" i="6"/>
  <c r="AI720" i="6"/>
  <c r="AH720" i="6"/>
  <c r="AG720" i="6"/>
  <c r="AF720" i="6"/>
  <c r="AE720" i="6"/>
  <c r="AD720" i="6"/>
  <c r="AC720" i="6"/>
  <c r="AB720" i="6"/>
  <c r="AA720" i="6"/>
  <c r="Z720" i="6"/>
  <c r="Y720" i="6"/>
  <c r="X720" i="6"/>
  <c r="W720" i="6"/>
  <c r="V720" i="6"/>
  <c r="U720" i="6"/>
  <c r="T720" i="6"/>
  <c r="S720" i="6"/>
  <c r="R720" i="6"/>
  <c r="Q720" i="6"/>
  <c r="P720" i="6"/>
  <c r="O720" i="6"/>
  <c r="N720" i="6"/>
  <c r="M720" i="6"/>
  <c r="L720" i="6"/>
  <c r="K720" i="6"/>
  <c r="J720" i="6"/>
  <c r="I720" i="6"/>
  <c r="H720" i="6"/>
  <c r="G720" i="6"/>
  <c r="BV719" i="6"/>
  <c r="BU719" i="6"/>
  <c r="BS719" i="6"/>
  <c r="BR719" i="6"/>
  <c r="BQ719" i="6"/>
  <c r="BP719" i="6"/>
  <c r="BN719" i="6"/>
  <c r="BM719" i="6"/>
  <c r="BL719" i="6"/>
  <c r="BK719" i="6"/>
  <c r="BI719" i="6"/>
  <c r="BH719" i="6"/>
  <c r="BG719" i="6"/>
  <c r="BF719" i="6"/>
  <c r="BD719" i="6"/>
  <c r="BC719" i="6"/>
  <c r="BB719" i="6"/>
  <c r="BA719" i="6"/>
  <c r="AY719" i="6"/>
  <c r="AX719" i="6"/>
  <c r="AW719" i="6"/>
  <c r="AV719" i="6"/>
  <c r="AT719" i="6"/>
  <c r="AS719" i="6"/>
  <c r="AR719" i="6"/>
  <c r="AQ719" i="6"/>
  <c r="AO719" i="6"/>
  <c r="AN719" i="6"/>
  <c r="AM719" i="6"/>
  <c r="AL719" i="6"/>
  <c r="AJ719" i="6"/>
  <c r="AI719" i="6"/>
  <c r="AH719" i="6"/>
  <c r="AG719" i="6"/>
  <c r="AE719" i="6"/>
  <c r="AD719" i="6"/>
  <c r="AC719" i="6"/>
  <c r="AB719" i="6"/>
  <c r="Z719" i="6"/>
  <c r="Y719" i="6"/>
  <c r="X719" i="6"/>
  <c r="W719" i="6"/>
  <c r="U719" i="6"/>
  <c r="T719" i="6"/>
  <c r="S719" i="6"/>
  <c r="R719" i="6"/>
  <c r="P719" i="6"/>
  <c r="O719" i="6"/>
  <c r="N719" i="6"/>
  <c r="M719" i="6"/>
  <c r="K719" i="6"/>
  <c r="J719" i="6"/>
  <c r="I719" i="6"/>
  <c r="H719" i="6"/>
  <c r="BV718" i="6"/>
  <c r="BU718" i="6"/>
  <c r="BT718" i="6"/>
  <c r="BS718" i="6"/>
  <c r="BR718" i="6"/>
  <c r="BQ718" i="6"/>
  <c r="BP718" i="6"/>
  <c r="BO718" i="6"/>
  <c r="BN718" i="6"/>
  <c r="BM718" i="6"/>
  <c r="BL718" i="6"/>
  <c r="BK718" i="6"/>
  <c r="BJ718" i="6"/>
  <c r="BI718" i="6"/>
  <c r="BH718" i="6"/>
  <c r="BG718" i="6"/>
  <c r="BF718" i="6"/>
  <c r="BE718" i="6"/>
  <c r="BD718" i="6"/>
  <c r="BC718" i="6"/>
  <c r="BB718" i="6"/>
  <c r="BA718" i="6"/>
  <c r="AZ718" i="6"/>
  <c r="AY718" i="6"/>
  <c r="AX718" i="6"/>
  <c r="AW718" i="6"/>
  <c r="AV718" i="6"/>
  <c r="AU718" i="6"/>
  <c r="AT718" i="6"/>
  <c r="AS718" i="6"/>
  <c r="AR718" i="6"/>
  <c r="AQ718" i="6"/>
  <c r="AP718" i="6"/>
  <c r="AO718" i="6"/>
  <c r="AN718" i="6"/>
  <c r="AM718" i="6"/>
  <c r="AL718" i="6"/>
  <c r="AK718" i="6"/>
  <c r="AJ718" i="6"/>
  <c r="AI718" i="6"/>
  <c r="AH718" i="6"/>
  <c r="AG718" i="6"/>
  <c r="AF718" i="6"/>
  <c r="AE718" i="6"/>
  <c r="AD718" i="6"/>
  <c r="AC718" i="6"/>
  <c r="AB718" i="6"/>
  <c r="AA718" i="6"/>
  <c r="Z718" i="6"/>
  <c r="Y718" i="6"/>
  <c r="X718" i="6"/>
  <c r="W718" i="6"/>
  <c r="V718" i="6"/>
  <c r="U718" i="6"/>
  <c r="T718" i="6"/>
  <c r="S718" i="6"/>
  <c r="R718" i="6"/>
  <c r="Q718" i="6"/>
  <c r="P718" i="6"/>
  <c r="O718" i="6"/>
  <c r="N718" i="6"/>
  <c r="M718" i="6"/>
  <c r="L718" i="6"/>
  <c r="K718" i="6"/>
  <c r="J718" i="6"/>
  <c r="I718" i="6"/>
  <c r="H718" i="6"/>
  <c r="G718" i="6"/>
  <c r="BV717" i="6"/>
  <c r="BU717" i="6"/>
  <c r="BS717" i="6"/>
  <c r="BR717" i="6"/>
  <c r="BQ717" i="6"/>
  <c r="BP717" i="6"/>
  <c r="BO717" i="6"/>
  <c r="BN717" i="6"/>
  <c r="BM717" i="6"/>
  <c r="BL717" i="6"/>
  <c r="BK717" i="6"/>
  <c r="BJ717" i="6"/>
  <c r="BI717" i="6"/>
  <c r="BH717" i="6"/>
  <c r="BG717" i="6"/>
  <c r="BF717" i="6"/>
  <c r="BE717" i="6"/>
  <c r="BD717" i="6"/>
  <c r="BC717" i="6"/>
  <c r="BB717" i="6"/>
  <c r="BA717" i="6"/>
  <c r="AZ717" i="6"/>
  <c r="AY717" i="6"/>
  <c r="AX717" i="6"/>
  <c r="AW717" i="6"/>
  <c r="AV717" i="6"/>
  <c r="AU717" i="6"/>
  <c r="AT717" i="6"/>
  <c r="AS717" i="6"/>
  <c r="AR717" i="6"/>
  <c r="AQ717" i="6"/>
  <c r="AP717" i="6"/>
  <c r="AO717" i="6"/>
  <c r="AN717" i="6"/>
  <c r="AM717" i="6"/>
  <c r="AL717" i="6"/>
  <c r="AK717" i="6"/>
  <c r="AJ717" i="6"/>
  <c r="AI717" i="6"/>
  <c r="AH717" i="6"/>
  <c r="AG717" i="6"/>
  <c r="AF717" i="6"/>
  <c r="AE717" i="6"/>
  <c r="AD717" i="6"/>
  <c r="AC717" i="6"/>
  <c r="AB717" i="6"/>
  <c r="AA717" i="6"/>
  <c r="Z717" i="6"/>
  <c r="Y717" i="6"/>
  <c r="X717" i="6"/>
  <c r="W717" i="6"/>
  <c r="V717" i="6"/>
  <c r="U717" i="6"/>
  <c r="T717" i="6"/>
  <c r="S717" i="6"/>
  <c r="R717" i="6"/>
  <c r="Q717" i="6"/>
  <c r="P717" i="6"/>
  <c r="O717" i="6"/>
  <c r="N717" i="6"/>
  <c r="M717" i="6"/>
  <c r="L717" i="6"/>
  <c r="K717" i="6"/>
  <c r="J717" i="6"/>
  <c r="I717" i="6"/>
  <c r="H717" i="6"/>
  <c r="G717" i="6"/>
  <c r="BV716" i="6"/>
  <c r="BU716" i="6"/>
  <c r="BS716" i="6"/>
  <c r="BR716" i="6"/>
  <c r="BQ716" i="6"/>
  <c r="BP716" i="6"/>
  <c r="BN716" i="6"/>
  <c r="BM716" i="6"/>
  <c r="BL716" i="6"/>
  <c r="BK716" i="6"/>
  <c r="BI716" i="6"/>
  <c r="BH716" i="6"/>
  <c r="BG716" i="6"/>
  <c r="BF716" i="6"/>
  <c r="BD716" i="6"/>
  <c r="BC716" i="6"/>
  <c r="BB716" i="6"/>
  <c r="BA716" i="6"/>
  <c r="AY716" i="6"/>
  <c r="AX716" i="6"/>
  <c r="AW716" i="6"/>
  <c r="AV716" i="6"/>
  <c r="AT716" i="6"/>
  <c r="AS716" i="6"/>
  <c r="AR716" i="6"/>
  <c r="AQ716" i="6"/>
  <c r="AO716" i="6"/>
  <c r="AN716" i="6"/>
  <c r="AM716" i="6"/>
  <c r="AL716" i="6"/>
  <c r="AJ716" i="6"/>
  <c r="AI716" i="6"/>
  <c r="AH716" i="6"/>
  <c r="AG716" i="6"/>
  <c r="AE716" i="6"/>
  <c r="AD716" i="6"/>
  <c r="AC716" i="6"/>
  <c r="AB716" i="6"/>
  <c r="Z716" i="6"/>
  <c r="Y716" i="6"/>
  <c r="X716" i="6"/>
  <c r="W716" i="6"/>
  <c r="U716" i="6"/>
  <c r="T716" i="6"/>
  <c r="S716" i="6"/>
  <c r="R716" i="6"/>
  <c r="P716" i="6"/>
  <c r="O716" i="6"/>
  <c r="N716" i="6"/>
  <c r="M716" i="6"/>
  <c r="K716" i="6"/>
  <c r="J716" i="6"/>
  <c r="I716" i="6"/>
  <c r="H716" i="6"/>
  <c r="BV715" i="6"/>
  <c r="BU715" i="6"/>
  <c r="BT715" i="6"/>
  <c r="BS715" i="6"/>
  <c r="BR715" i="6"/>
  <c r="BQ715" i="6"/>
  <c r="BP715" i="6"/>
  <c r="BO715" i="6"/>
  <c r="BN715" i="6"/>
  <c r="BM715" i="6"/>
  <c r="BL715" i="6"/>
  <c r="BK715" i="6"/>
  <c r="BJ715" i="6"/>
  <c r="BI715" i="6"/>
  <c r="BH715" i="6"/>
  <c r="BG715" i="6"/>
  <c r="BF715" i="6"/>
  <c r="BE715" i="6"/>
  <c r="BD715" i="6"/>
  <c r="BC715" i="6"/>
  <c r="BB715" i="6"/>
  <c r="BA715" i="6"/>
  <c r="AZ715" i="6"/>
  <c r="AY715" i="6"/>
  <c r="AX715" i="6"/>
  <c r="AW715" i="6"/>
  <c r="AV715" i="6"/>
  <c r="AU715" i="6"/>
  <c r="AT715" i="6"/>
  <c r="AS715" i="6"/>
  <c r="AR715" i="6"/>
  <c r="AQ715" i="6"/>
  <c r="AP715" i="6"/>
  <c r="AO715" i="6"/>
  <c r="AN715" i="6"/>
  <c r="AM715" i="6"/>
  <c r="AL715" i="6"/>
  <c r="AK715" i="6"/>
  <c r="AJ715" i="6"/>
  <c r="AI715" i="6"/>
  <c r="AH715" i="6"/>
  <c r="AG715" i="6"/>
  <c r="AF715" i="6"/>
  <c r="AE715" i="6"/>
  <c r="AD715" i="6"/>
  <c r="AC715" i="6"/>
  <c r="AB715" i="6"/>
  <c r="AA715" i="6"/>
  <c r="Z715" i="6"/>
  <c r="Y715" i="6"/>
  <c r="X715" i="6"/>
  <c r="W715" i="6"/>
  <c r="V715" i="6"/>
  <c r="U715" i="6"/>
  <c r="T715" i="6"/>
  <c r="S715" i="6"/>
  <c r="R715" i="6"/>
  <c r="Q715" i="6"/>
  <c r="P715" i="6"/>
  <c r="O715" i="6"/>
  <c r="N715" i="6"/>
  <c r="M715" i="6"/>
  <c r="L715" i="6"/>
  <c r="K715" i="6"/>
  <c r="J715" i="6"/>
  <c r="I715" i="6"/>
  <c r="H715" i="6"/>
  <c r="G715" i="6"/>
  <c r="BV714" i="6"/>
  <c r="BU714" i="6"/>
  <c r="BS714" i="6"/>
  <c r="BR714" i="6"/>
  <c r="BQ714" i="6"/>
  <c r="BP714" i="6"/>
  <c r="BO714" i="6"/>
  <c r="BN714" i="6"/>
  <c r="BM714" i="6"/>
  <c r="BL714" i="6"/>
  <c r="BK714" i="6"/>
  <c r="BJ714" i="6"/>
  <c r="BI714" i="6"/>
  <c r="BH714" i="6"/>
  <c r="BG714" i="6"/>
  <c r="BF714" i="6"/>
  <c r="BE714" i="6"/>
  <c r="BD714" i="6"/>
  <c r="BC714" i="6"/>
  <c r="BB714" i="6"/>
  <c r="BA714" i="6"/>
  <c r="AZ714" i="6"/>
  <c r="AY714" i="6"/>
  <c r="AX714" i="6"/>
  <c r="AW714" i="6"/>
  <c r="AV714" i="6"/>
  <c r="AU714" i="6"/>
  <c r="AT714" i="6"/>
  <c r="AS714" i="6"/>
  <c r="AR714" i="6"/>
  <c r="AQ714" i="6"/>
  <c r="AP714" i="6"/>
  <c r="AO714" i="6"/>
  <c r="AN714" i="6"/>
  <c r="AM714" i="6"/>
  <c r="AL714" i="6"/>
  <c r="AK714" i="6"/>
  <c r="AJ714" i="6"/>
  <c r="AI714" i="6"/>
  <c r="AH714" i="6"/>
  <c r="AG714" i="6"/>
  <c r="AF714" i="6"/>
  <c r="AE714" i="6"/>
  <c r="AD714" i="6"/>
  <c r="AC714" i="6"/>
  <c r="AB714" i="6"/>
  <c r="AA714" i="6"/>
  <c r="Z714" i="6"/>
  <c r="Y714" i="6"/>
  <c r="X714" i="6"/>
  <c r="W714" i="6"/>
  <c r="V714" i="6"/>
  <c r="U714" i="6"/>
  <c r="T714" i="6"/>
  <c r="S714" i="6"/>
  <c r="R714" i="6"/>
  <c r="Q714" i="6"/>
  <c r="P714" i="6"/>
  <c r="O714" i="6"/>
  <c r="N714" i="6"/>
  <c r="M714" i="6"/>
  <c r="L714" i="6"/>
  <c r="K714" i="6"/>
  <c r="J714" i="6"/>
  <c r="I714" i="6"/>
  <c r="H714" i="6"/>
  <c r="G714" i="6"/>
  <c r="BV713" i="6"/>
  <c r="BU713" i="6"/>
  <c r="BS713" i="6"/>
  <c r="BR713" i="6"/>
  <c r="Y713" i="6"/>
  <c r="X713" i="6"/>
  <c r="W713" i="6"/>
  <c r="U713" i="6"/>
  <c r="T713" i="6"/>
  <c r="S713" i="6"/>
  <c r="R713" i="6"/>
  <c r="P713" i="6"/>
  <c r="O713" i="6"/>
  <c r="N713" i="6"/>
  <c r="K713" i="6"/>
  <c r="J713" i="6"/>
  <c r="I713" i="6"/>
  <c r="H713" i="6"/>
  <c r="BV712" i="6"/>
  <c r="BU712" i="6"/>
  <c r="BT712" i="6"/>
  <c r="BS712" i="6"/>
  <c r="BR712" i="6"/>
  <c r="BQ712" i="6"/>
  <c r="BP712" i="6"/>
  <c r="BO712" i="6"/>
  <c r="BN712" i="6"/>
  <c r="BM712" i="6"/>
  <c r="BL712" i="6"/>
  <c r="BK712" i="6"/>
  <c r="BJ712" i="6"/>
  <c r="BI712" i="6"/>
  <c r="BH712" i="6"/>
  <c r="BG712" i="6"/>
  <c r="BF712" i="6"/>
  <c r="BE712" i="6"/>
  <c r="BD712" i="6"/>
  <c r="BC712" i="6"/>
  <c r="BB712" i="6"/>
  <c r="BA712" i="6"/>
  <c r="AZ712" i="6"/>
  <c r="AY712" i="6"/>
  <c r="AX712" i="6"/>
  <c r="AW712" i="6"/>
  <c r="AV712" i="6"/>
  <c r="AU712" i="6"/>
  <c r="AT712" i="6"/>
  <c r="AS712" i="6"/>
  <c r="AR712" i="6"/>
  <c r="AQ712" i="6"/>
  <c r="AP712" i="6"/>
  <c r="AO712" i="6"/>
  <c r="AN712" i="6"/>
  <c r="AM712" i="6"/>
  <c r="AL712" i="6"/>
  <c r="AK712" i="6"/>
  <c r="AJ712" i="6"/>
  <c r="AI712" i="6"/>
  <c r="AH712" i="6"/>
  <c r="AG712" i="6"/>
  <c r="AF712" i="6"/>
  <c r="AE712" i="6"/>
  <c r="AD712" i="6"/>
  <c r="AC712" i="6"/>
  <c r="AB712" i="6"/>
  <c r="AA712" i="6"/>
  <c r="Z712" i="6"/>
  <c r="Y712" i="6"/>
  <c r="X712" i="6"/>
  <c r="W712" i="6"/>
  <c r="V712" i="6"/>
  <c r="U712" i="6"/>
  <c r="T712" i="6"/>
  <c r="S712" i="6"/>
  <c r="R712" i="6"/>
  <c r="Q712" i="6"/>
  <c r="P712" i="6"/>
  <c r="O712" i="6"/>
  <c r="N712" i="6"/>
  <c r="M712" i="6"/>
  <c r="L712" i="6"/>
  <c r="K712" i="6"/>
  <c r="J712" i="6"/>
  <c r="I712" i="6"/>
  <c r="H712" i="6"/>
  <c r="G712" i="6"/>
  <c r="BV711" i="6"/>
  <c r="BU711" i="6"/>
  <c r="BT711" i="6"/>
  <c r="BS711" i="6"/>
  <c r="BR711" i="6"/>
  <c r="BQ711" i="6"/>
  <c r="BP711" i="6"/>
  <c r="BO711" i="6"/>
  <c r="BN711" i="6"/>
  <c r="BM711" i="6"/>
  <c r="BL711" i="6"/>
  <c r="BK711" i="6"/>
  <c r="BJ711" i="6"/>
  <c r="BI711" i="6"/>
  <c r="BH711" i="6"/>
  <c r="BG711" i="6"/>
  <c r="BF711" i="6"/>
  <c r="BE711" i="6"/>
  <c r="BD711" i="6"/>
  <c r="BC711" i="6"/>
  <c r="BB711" i="6"/>
  <c r="BA711" i="6"/>
  <c r="AZ711" i="6"/>
  <c r="AY711" i="6"/>
  <c r="AX711" i="6"/>
  <c r="AW711" i="6"/>
  <c r="AV711" i="6"/>
  <c r="AU711" i="6"/>
  <c r="AT711" i="6"/>
  <c r="AS711" i="6"/>
  <c r="AR711" i="6"/>
  <c r="AQ711" i="6"/>
  <c r="AP711" i="6"/>
  <c r="AO711" i="6"/>
  <c r="AN711" i="6"/>
  <c r="AM711" i="6"/>
  <c r="AL711" i="6"/>
  <c r="AK711" i="6"/>
  <c r="AJ711" i="6"/>
  <c r="AI711" i="6"/>
  <c r="AH711" i="6"/>
  <c r="AG711" i="6"/>
  <c r="AF711" i="6"/>
  <c r="AE711" i="6"/>
  <c r="AD711" i="6"/>
  <c r="AC711" i="6"/>
  <c r="AB711" i="6"/>
  <c r="AA711" i="6"/>
  <c r="Z711" i="6"/>
  <c r="Y711" i="6"/>
  <c r="X711" i="6"/>
  <c r="W711" i="6"/>
  <c r="V711" i="6"/>
  <c r="U711" i="6"/>
  <c r="T711" i="6"/>
  <c r="S711" i="6"/>
  <c r="R711" i="6"/>
  <c r="Q711" i="6"/>
  <c r="P711" i="6"/>
  <c r="O711" i="6"/>
  <c r="N711" i="6"/>
  <c r="M711" i="6"/>
  <c r="L711" i="6"/>
  <c r="K711" i="6"/>
  <c r="J711" i="6"/>
  <c r="I711" i="6"/>
  <c r="H711" i="6"/>
  <c r="G711" i="6"/>
  <c r="BV710" i="6"/>
  <c r="BU710" i="6"/>
  <c r="BS710" i="6"/>
  <c r="BR710" i="6"/>
  <c r="BQ710" i="6"/>
  <c r="BP710" i="6"/>
  <c r="BO710" i="6"/>
  <c r="BN710" i="6"/>
  <c r="BM710" i="6"/>
  <c r="BL710" i="6"/>
  <c r="BK710" i="6"/>
  <c r="BJ710" i="6"/>
  <c r="BI710" i="6"/>
  <c r="BH710" i="6"/>
  <c r="BG710" i="6"/>
  <c r="BF710" i="6"/>
  <c r="BE710" i="6"/>
  <c r="BD710" i="6"/>
  <c r="BC710" i="6"/>
  <c r="BB710" i="6"/>
  <c r="BA710" i="6"/>
  <c r="AZ710" i="6"/>
  <c r="AY710" i="6"/>
  <c r="AX710" i="6"/>
  <c r="AW710" i="6"/>
  <c r="AV710" i="6"/>
  <c r="AU710" i="6"/>
  <c r="AT710" i="6"/>
  <c r="AS710" i="6"/>
  <c r="AR710" i="6"/>
  <c r="AQ710" i="6"/>
  <c r="AP710" i="6"/>
  <c r="AO710" i="6"/>
  <c r="AN710" i="6"/>
  <c r="AM710" i="6"/>
  <c r="AL710" i="6"/>
  <c r="AK710" i="6"/>
  <c r="AJ710" i="6"/>
  <c r="AI710" i="6"/>
  <c r="AH710" i="6"/>
  <c r="AG710" i="6"/>
  <c r="AF710" i="6"/>
  <c r="AE710" i="6"/>
  <c r="AD710" i="6"/>
  <c r="AC710" i="6"/>
  <c r="AB710" i="6"/>
  <c r="AA710" i="6"/>
  <c r="Z710" i="6"/>
  <c r="Y710" i="6"/>
  <c r="X710" i="6"/>
  <c r="W710" i="6"/>
  <c r="V710" i="6"/>
  <c r="U710" i="6"/>
  <c r="T710" i="6"/>
  <c r="S710" i="6"/>
  <c r="R710" i="6"/>
  <c r="Q710" i="6"/>
  <c r="P710" i="6"/>
  <c r="O710" i="6"/>
  <c r="N710" i="6"/>
  <c r="M710" i="6"/>
  <c r="L710" i="6"/>
  <c r="K710" i="6"/>
  <c r="J710" i="6"/>
  <c r="I710" i="6"/>
  <c r="H710" i="6"/>
  <c r="G710" i="6"/>
  <c r="BV709" i="6"/>
  <c r="BU709" i="6"/>
  <c r="BS709" i="6"/>
  <c r="BR709" i="6"/>
  <c r="BQ709" i="6"/>
  <c r="BP709" i="6"/>
  <c r="BN709" i="6"/>
  <c r="BM709" i="6"/>
  <c r="BL709" i="6"/>
  <c r="BK709" i="6"/>
  <c r="BI709" i="6"/>
  <c r="BH709" i="6"/>
  <c r="BG709" i="6"/>
  <c r="BF709" i="6"/>
  <c r="BD709" i="6"/>
  <c r="BC709" i="6"/>
  <c r="BB709" i="6"/>
  <c r="BA709" i="6"/>
  <c r="AY709" i="6"/>
  <c r="AX709" i="6"/>
  <c r="AW709" i="6"/>
  <c r="AV709" i="6"/>
  <c r="AT709" i="6"/>
  <c r="AS709" i="6"/>
  <c r="AR709" i="6"/>
  <c r="AQ709" i="6"/>
  <c r="AO709" i="6"/>
  <c r="AN709" i="6"/>
  <c r="AM709" i="6"/>
  <c r="AL709" i="6"/>
  <c r="AJ709" i="6"/>
  <c r="AI709" i="6"/>
  <c r="AH709" i="6"/>
  <c r="AG709" i="6"/>
  <c r="AE709" i="6"/>
  <c r="AD709" i="6"/>
  <c r="AC709" i="6"/>
  <c r="AB709" i="6"/>
  <c r="Z709" i="6"/>
  <c r="Y709" i="6"/>
  <c r="X709" i="6"/>
  <c r="W709" i="6"/>
  <c r="U709" i="6"/>
  <c r="T709" i="6"/>
  <c r="S709" i="6"/>
  <c r="R709" i="6"/>
  <c r="P709" i="6"/>
  <c r="O709" i="6"/>
  <c r="N709" i="6"/>
  <c r="M709" i="6"/>
  <c r="K709" i="6"/>
  <c r="J709" i="6"/>
  <c r="I709" i="6"/>
  <c r="H709" i="6"/>
  <c r="BV708" i="6"/>
  <c r="BU708" i="6"/>
  <c r="BT708" i="6"/>
  <c r="BS708" i="6"/>
  <c r="BR708" i="6"/>
  <c r="BQ708" i="6"/>
  <c r="BP708" i="6"/>
  <c r="BO708" i="6"/>
  <c r="BN708" i="6"/>
  <c r="BM708" i="6"/>
  <c r="BL708" i="6"/>
  <c r="BK708" i="6"/>
  <c r="BJ708" i="6"/>
  <c r="BI708" i="6"/>
  <c r="BH708" i="6"/>
  <c r="BG708" i="6"/>
  <c r="BF708" i="6"/>
  <c r="BE708" i="6"/>
  <c r="BD708" i="6"/>
  <c r="BC708" i="6"/>
  <c r="BB708" i="6"/>
  <c r="BA708" i="6"/>
  <c r="AZ708" i="6"/>
  <c r="AY708" i="6"/>
  <c r="AX708" i="6"/>
  <c r="AW708" i="6"/>
  <c r="AV708" i="6"/>
  <c r="AU708" i="6"/>
  <c r="AT708" i="6"/>
  <c r="AS708" i="6"/>
  <c r="AR708" i="6"/>
  <c r="AQ708" i="6"/>
  <c r="AP708" i="6"/>
  <c r="AO708" i="6"/>
  <c r="AN708" i="6"/>
  <c r="AM708" i="6"/>
  <c r="AL708" i="6"/>
  <c r="AK708" i="6"/>
  <c r="AJ708" i="6"/>
  <c r="AI708" i="6"/>
  <c r="AH708" i="6"/>
  <c r="AG708" i="6"/>
  <c r="AF708" i="6"/>
  <c r="AE708" i="6"/>
  <c r="AD708" i="6"/>
  <c r="AC708" i="6"/>
  <c r="AB708" i="6"/>
  <c r="AA708" i="6"/>
  <c r="Z708" i="6"/>
  <c r="Y708" i="6"/>
  <c r="X708" i="6"/>
  <c r="W708" i="6"/>
  <c r="V708" i="6"/>
  <c r="U708" i="6"/>
  <c r="T708" i="6"/>
  <c r="S708" i="6"/>
  <c r="R708" i="6"/>
  <c r="Q708" i="6"/>
  <c r="P708" i="6"/>
  <c r="O708" i="6"/>
  <c r="N708" i="6"/>
  <c r="M708" i="6"/>
  <c r="L708" i="6"/>
  <c r="K708" i="6"/>
  <c r="J708" i="6"/>
  <c r="I708" i="6"/>
  <c r="H708" i="6"/>
  <c r="G708" i="6"/>
  <c r="BV707" i="6"/>
  <c r="BU707" i="6"/>
  <c r="BT707" i="6"/>
  <c r="BS707" i="6"/>
  <c r="BR707" i="6"/>
  <c r="BQ707" i="6"/>
  <c r="BP707" i="6"/>
  <c r="BO707" i="6"/>
  <c r="BN707" i="6"/>
  <c r="BM707" i="6"/>
  <c r="BL707" i="6"/>
  <c r="BK707" i="6"/>
  <c r="BJ707" i="6"/>
  <c r="BI707" i="6"/>
  <c r="BH707" i="6"/>
  <c r="BG707" i="6"/>
  <c r="BF707" i="6"/>
  <c r="BE707" i="6"/>
  <c r="BD707" i="6"/>
  <c r="BC707" i="6"/>
  <c r="BB707" i="6"/>
  <c r="BA707" i="6"/>
  <c r="AZ707" i="6"/>
  <c r="AY707" i="6"/>
  <c r="AX707" i="6"/>
  <c r="AW707" i="6"/>
  <c r="AV707" i="6"/>
  <c r="AU707" i="6"/>
  <c r="AT707" i="6"/>
  <c r="AS707" i="6"/>
  <c r="AR707" i="6"/>
  <c r="AQ707" i="6"/>
  <c r="AP707" i="6"/>
  <c r="AO707" i="6"/>
  <c r="AN707" i="6"/>
  <c r="AM707" i="6"/>
  <c r="AL707" i="6"/>
  <c r="AK707" i="6"/>
  <c r="AJ707" i="6"/>
  <c r="AI707" i="6"/>
  <c r="AH707" i="6"/>
  <c r="AG707" i="6"/>
  <c r="AF707" i="6"/>
  <c r="AE707" i="6"/>
  <c r="AD707" i="6"/>
  <c r="AC707" i="6"/>
  <c r="AB707" i="6"/>
  <c r="AA707" i="6"/>
  <c r="Z707" i="6"/>
  <c r="Y707" i="6"/>
  <c r="X707" i="6"/>
  <c r="W707" i="6"/>
  <c r="V707" i="6"/>
  <c r="U707" i="6"/>
  <c r="T707" i="6"/>
  <c r="S707" i="6"/>
  <c r="R707" i="6"/>
  <c r="Q707" i="6"/>
  <c r="P707" i="6"/>
  <c r="O707" i="6"/>
  <c r="N707" i="6"/>
  <c r="M707" i="6"/>
  <c r="L707" i="6"/>
  <c r="K707" i="6"/>
  <c r="J707" i="6"/>
  <c r="I707" i="6"/>
  <c r="H707" i="6"/>
  <c r="G707" i="6"/>
  <c r="BV706" i="6"/>
  <c r="BU706" i="6"/>
  <c r="BS706" i="6"/>
  <c r="BR706" i="6"/>
  <c r="BQ706" i="6"/>
  <c r="BP706" i="6"/>
  <c r="BN706" i="6"/>
  <c r="BM706" i="6"/>
  <c r="BL706" i="6"/>
  <c r="BK706" i="6"/>
  <c r="BI706" i="6"/>
  <c r="BH706" i="6"/>
  <c r="BG706" i="6"/>
  <c r="BF706" i="6"/>
  <c r="BD706" i="6"/>
  <c r="BC706" i="6"/>
  <c r="BB706" i="6"/>
  <c r="BA706" i="6"/>
  <c r="AY706" i="6"/>
  <c r="AX706" i="6"/>
  <c r="AW706" i="6"/>
  <c r="AV706" i="6"/>
  <c r="AT706" i="6"/>
  <c r="AS706" i="6"/>
  <c r="AR706" i="6"/>
  <c r="AQ706" i="6"/>
  <c r="AO706" i="6"/>
  <c r="AN706" i="6"/>
  <c r="AM706" i="6"/>
  <c r="AL706" i="6"/>
  <c r="AJ706" i="6"/>
  <c r="AI706" i="6"/>
  <c r="AH706" i="6"/>
  <c r="AG706" i="6"/>
  <c r="AE706" i="6"/>
  <c r="AD706" i="6"/>
  <c r="AC706" i="6"/>
  <c r="AB706" i="6"/>
  <c r="Z706" i="6"/>
  <c r="Y706" i="6"/>
  <c r="X706" i="6"/>
  <c r="W706" i="6"/>
  <c r="U706" i="6"/>
  <c r="T706" i="6"/>
  <c r="S706" i="6"/>
  <c r="R706" i="6"/>
  <c r="P706" i="6"/>
  <c r="O706" i="6"/>
  <c r="N706" i="6"/>
  <c r="M706" i="6"/>
  <c r="K706" i="6"/>
  <c r="J706" i="6"/>
  <c r="I706" i="6"/>
  <c r="H706" i="6"/>
  <c r="BV705" i="6"/>
  <c r="BU705" i="6"/>
  <c r="BS705" i="6"/>
  <c r="BR705" i="6"/>
  <c r="BQ705" i="6"/>
  <c r="BP705" i="6"/>
  <c r="BN705" i="6"/>
  <c r="BM705" i="6"/>
  <c r="BL705" i="6"/>
  <c r="BK705" i="6"/>
  <c r="BI705" i="6"/>
  <c r="BH705" i="6"/>
  <c r="BG705" i="6"/>
  <c r="BF705" i="6"/>
  <c r="BD705" i="6"/>
  <c r="BC705" i="6"/>
  <c r="BB705" i="6"/>
  <c r="BA705" i="6"/>
  <c r="AY705" i="6"/>
  <c r="AX705" i="6"/>
  <c r="AW705" i="6"/>
  <c r="AV705" i="6"/>
  <c r="AT705" i="6"/>
  <c r="AS705" i="6"/>
  <c r="AR705" i="6"/>
  <c r="AQ705" i="6"/>
  <c r="AO705" i="6"/>
  <c r="AN705" i="6"/>
  <c r="AM705" i="6"/>
  <c r="AL705" i="6"/>
  <c r="AJ705" i="6"/>
  <c r="AI705" i="6"/>
  <c r="AH705" i="6"/>
  <c r="AG705" i="6"/>
  <c r="AE705" i="6"/>
  <c r="AD705" i="6"/>
  <c r="AC705" i="6"/>
  <c r="AB705" i="6"/>
  <c r="Z705" i="6"/>
  <c r="Y705" i="6"/>
  <c r="X705" i="6"/>
  <c r="W705" i="6"/>
  <c r="U705" i="6"/>
  <c r="T705" i="6"/>
  <c r="S705" i="6"/>
  <c r="R705" i="6"/>
  <c r="P705" i="6"/>
  <c r="O705" i="6"/>
  <c r="N705" i="6"/>
  <c r="M705" i="6"/>
  <c r="K705" i="6"/>
  <c r="J705" i="6"/>
  <c r="I705" i="6"/>
  <c r="H705" i="6"/>
  <c r="BV704" i="6"/>
  <c r="BU704" i="6"/>
  <c r="BT704" i="6"/>
  <c r="BS704" i="6"/>
  <c r="BR704" i="6"/>
  <c r="BQ704" i="6"/>
  <c r="BP704" i="6"/>
  <c r="BO704" i="6"/>
  <c r="BN704" i="6"/>
  <c r="BM704" i="6"/>
  <c r="BL704" i="6"/>
  <c r="BK704" i="6"/>
  <c r="BJ704" i="6"/>
  <c r="BI704" i="6"/>
  <c r="BH704" i="6"/>
  <c r="BG704" i="6"/>
  <c r="BF704" i="6"/>
  <c r="BE704" i="6"/>
  <c r="BD704" i="6"/>
  <c r="BC704" i="6"/>
  <c r="BB704" i="6"/>
  <c r="BA704" i="6"/>
  <c r="AZ704" i="6"/>
  <c r="AY704" i="6"/>
  <c r="AX704" i="6"/>
  <c r="AW704" i="6"/>
  <c r="AV704" i="6"/>
  <c r="AU704" i="6"/>
  <c r="AT704" i="6"/>
  <c r="AS704" i="6"/>
  <c r="AR704" i="6"/>
  <c r="AQ704" i="6"/>
  <c r="AP704" i="6"/>
  <c r="AO704" i="6"/>
  <c r="AN704" i="6"/>
  <c r="AM704" i="6"/>
  <c r="AL704" i="6"/>
  <c r="AK704" i="6"/>
  <c r="AJ704" i="6"/>
  <c r="AI704" i="6"/>
  <c r="AH704" i="6"/>
  <c r="AG704" i="6"/>
  <c r="AF704" i="6"/>
  <c r="AE704" i="6"/>
  <c r="AD704" i="6"/>
  <c r="AC704" i="6"/>
  <c r="AB704" i="6"/>
  <c r="AA704" i="6"/>
  <c r="Z704" i="6"/>
  <c r="Y704" i="6"/>
  <c r="X704" i="6"/>
  <c r="W704" i="6"/>
  <c r="V704" i="6"/>
  <c r="U704" i="6"/>
  <c r="T704" i="6"/>
  <c r="S704" i="6"/>
  <c r="R704" i="6"/>
  <c r="Q704" i="6"/>
  <c r="P704" i="6"/>
  <c r="O704" i="6"/>
  <c r="N704" i="6"/>
  <c r="M704" i="6"/>
  <c r="L704" i="6"/>
  <c r="K704" i="6"/>
  <c r="J704" i="6"/>
  <c r="I704" i="6"/>
  <c r="H704" i="6"/>
  <c r="G704" i="6"/>
  <c r="BV703" i="6"/>
  <c r="BU703" i="6"/>
  <c r="BS703" i="6"/>
  <c r="BR703" i="6"/>
  <c r="BQ703" i="6"/>
  <c r="BP703" i="6"/>
  <c r="BO703" i="6"/>
  <c r="BN703" i="6"/>
  <c r="BM703" i="6"/>
  <c r="BL703" i="6"/>
  <c r="BK703" i="6"/>
  <c r="BJ703" i="6"/>
  <c r="BI703" i="6"/>
  <c r="BH703" i="6"/>
  <c r="BG703" i="6"/>
  <c r="BF703" i="6"/>
  <c r="BE703" i="6"/>
  <c r="BD703" i="6"/>
  <c r="BC703" i="6"/>
  <c r="BB703" i="6"/>
  <c r="BA703" i="6"/>
  <c r="AZ703" i="6"/>
  <c r="AY703" i="6"/>
  <c r="AX703" i="6"/>
  <c r="AW703" i="6"/>
  <c r="AV703" i="6"/>
  <c r="AU703" i="6"/>
  <c r="AT703" i="6"/>
  <c r="AS703" i="6"/>
  <c r="AR703" i="6"/>
  <c r="AQ703" i="6"/>
  <c r="AP703" i="6"/>
  <c r="AO703" i="6"/>
  <c r="AN703" i="6"/>
  <c r="AM703" i="6"/>
  <c r="AL703" i="6"/>
  <c r="AK703" i="6"/>
  <c r="AJ703" i="6"/>
  <c r="AI703" i="6"/>
  <c r="AH703" i="6"/>
  <c r="AG703" i="6"/>
  <c r="AF703" i="6"/>
  <c r="AE703" i="6"/>
  <c r="AD703" i="6"/>
  <c r="AC703" i="6"/>
  <c r="AB703" i="6"/>
  <c r="AA703" i="6"/>
  <c r="Z703" i="6"/>
  <c r="Y703" i="6"/>
  <c r="X703" i="6"/>
  <c r="W703" i="6"/>
  <c r="V703" i="6"/>
  <c r="U703" i="6"/>
  <c r="T703" i="6"/>
  <c r="S703" i="6"/>
  <c r="R703" i="6"/>
  <c r="Q703" i="6"/>
  <c r="P703" i="6"/>
  <c r="O703" i="6"/>
  <c r="N703" i="6"/>
  <c r="M703" i="6"/>
  <c r="L703" i="6"/>
  <c r="K703" i="6"/>
  <c r="J703" i="6"/>
  <c r="I703" i="6"/>
  <c r="H703" i="6"/>
  <c r="G703" i="6"/>
  <c r="BV702" i="6"/>
  <c r="BU702" i="6"/>
  <c r="BS702" i="6"/>
  <c r="BR702" i="6"/>
  <c r="BQ702" i="6"/>
  <c r="BP702" i="6"/>
  <c r="BN702" i="6"/>
  <c r="BM702" i="6"/>
  <c r="BL702" i="6"/>
  <c r="BK702" i="6"/>
  <c r="BI702" i="6"/>
  <c r="BH702" i="6"/>
  <c r="BG702" i="6"/>
  <c r="BF702" i="6"/>
  <c r="BD702" i="6"/>
  <c r="BC702" i="6"/>
  <c r="BB702" i="6"/>
  <c r="BA702" i="6"/>
  <c r="AY702" i="6"/>
  <c r="AX702" i="6"/>
  <c r="AW702" i="6"/>
  <c r="AV702" i="6"/>
  <c r="AT702" i="6"/>
  <c r="AS702" i="6"/>
  <c r="AR702" i="6"/>
  <c r="AQ702" i="6"/>
  <c r="AO702" i="6"/>
  <c r="AN702" i="6"/>
  <c r="AM702" i="6"/>
  <c r="AL702" i="6"/>
  <c r="AJ702" i="6"/>
  <c r="AI702" i="6"/>
  <c r="AH702" i="6"/>
  <c r="AG702" i="6"/>
  <c r="AE702" i="6"/>
  <c r="AD702" i="6"/>
  <c r="AC702" i="6"/>
  <c r="AB702" i="6"/>
  <c r="Z702" i="6"/>
  <c r="Y702" i="6"/>
  <c r="X702" i="6"/>
  <c r="W702" i="6"/>
  <c r="U702" i="6"/>
  <c r="T702" i="6"/>
  <c r="S702" i="6"/>
  <c r="R702" i="6"/>
  <c r="P702" i="6"/>
  <c r="O702" i="6"/>
  <c r="N702" i="6"/>
  <c r="M702" i="6"/>
  <c r="K702" i="6"/>
  <c r="J702" i="6"/>
  <c r="I702" i="6"/>
  <c r="H702" i="6"/>
  <c r="BV701" i="6"/>
  <c r="BU701" i="6"/>
  <c r="BT701" i="6"/>
  <c r="BS701" i="6"/>
  <c r="BR701" i="6"/>
  <c r="BQ701" i="6"/>
  <c r="BP701" i="6"/>
  <c r="BO701" i="6"/>
  <c r="BN701" i="6"/>
  <c r="BM701" i="6"/>
  <c r="BL701" i="6"/>
  <c r="BK701" i="6"/>
  <c r="BJ701" i="6"/>
  <c r="BI701" i="6"/>
  <c r="BH701" i="6"/>
  <c r="BG701" i="6"/>
  <c r="BF701" i="6"/>
  <c r="BE701" i="6"/>
  <c r="BD701" i="6"/>
  <c r="BC701" i="6"/>
  <c r="BB701" i="6"/>
  <c r="BA701" i="6"/>
  <c r="AZ701" i="6"/>
  <c r="AY701" i="6"/>
  <c r="AX701" i="6"/>
  <c r="AW701" i="6"/>
  <c r="AV701" i="6"/>
  <c r="AU701" i="6"/>
  <c r="AT701" i="6"/>
  <c r="AS701" i="6"/>
  <c r="AR701" i="6"/>
  <c r="AQ701" i="6"/>
  <c r="AP701" i="6"/>
  <c r="AO701" i="6"/>
  <c r="AN701" i="6"/>
  <c r="AM701" i="6"/>
  <c r="AL701" i="6"/>
  <c r="AK701" i="6"/>
  <c r="AJ701" i="6"/>
  <c r="AI701" i="6"/>
  <c r="AH701" i="6"/>
  <c r="AG701" i="6"/>
  <c r="AF701" i="6"/>
  <c r="AE701" i="6"/>
  <c r="AD701" i="6"/>
  <c r="AC701" i="6"/>
  <c r="AB701" i="6"/>
  <c r="AA701" i="6"/>
  <c r="Z701" i="6"/>
  <c r="Y701" i="6"/>
  <c r="X701" i="6"/>
  <c r="W701" i="6"/>
  <c r="V701" i="6"/>
  <c r="U701" i="6"/>
  <c r="T701" i="6"/>
  <c r="S701" i="6"/>
  <c r="R701" i="6"/>
  <c r="Q701" i="6"/>
  <c r="P701" i="6"/>
  <c r="O701" i="6"/>
  <c r="N701" i="6"/>
  <c r="M701" i="6"/>
  <c r="L701" i="6"/>
  <c r="K701" i="6"/>
  <c r="J701" i="6"/>
  <c r="I701" i="6"/>
  <c r="H701" i="6"/>
  <c r="G701" i="6"/>
  <c r="BV700" i="6"/>
  <c r="BU700" i="6"/>
  <c r="BS700" i="6"/>
  <c r="BR700" i="6"/>
  <c r="BQ700" i="6"/>
  <c r="BP700" i="6"/>
  <c r="BO700" i="6"/>
  <c r="BN700" i="6"/>
  <c r="BM700" i="6"/>
  <c r="BL700" i="6"/>
  <c r="BK700" i="6"/>
  <c r="BJ700" i="6"/>
  <c r="BI700" i="6"/>
  <c r="BH700" i="6"/>
  <c r="BG700" i="6"/>
  <c r="BF700" i="6"/>
  <c r="BE700" i="6"/>
  <c r="BD700" i="6"/>
  <c r="BC700" i="6"/>
  <c r="BB700" i="6"/>
  <c r="BA700" i="6"/>
  <c r="AZ700" i="6"/>
  <c r="AY700" i="6"/>
  <c r="AX700" i="6"/>
  <c r="AW700" i="6"/>
  <c r="AV700" i="6"/>
  <c r="AU700" i="6"/>
  <c r="AT700" i="6"/>
  <c r="AS700" i="6"/>
  <c r="AR700" i="6"/>
  <c r="AQ700" i="6"/>
  <c r="AP700" i="6"/>
  <c r="AO700" i="6"/>
  <c r="AN700" i="6"/>
  <c r="AM700" i="6"/>
  <c r="AL700" i="6"/>
  <c r="AK700" i="6"/>
  <c r="AJ700" i="6"/>
  <c r="AI700" i="6"/>
  <c r="AH700" i="6"/>
  <c r="AG700" i="6"/>
  <c r="AF700" i="6"/>
  <c r="AE700" i="6"/>
  <c r="AD700" i="6"/>
  <c r="AC700" i="6"/>
  <c r="AB700" i="6"/>
  <c r="AA700" i="6"/>
  <c r="Z700" i="6"/>
  <c r="Y700" i="6"/>
  <c r="X700" i="6"/>
  <c r="W700" i="6"/>
  <c r="V700" i="6"/>
  <c r="U700" i="6"/>
  <c r="T700" i="6"/>
  <c r="S700" i="6"/>
  <c r="R700" i="6"/>
  <c r="Q700" i="6"/>
  <c r="P700" i="6"/>
  <c r="O700" i="6"/>
  <c r="N700" i="6"/>
  <c r="M700" i="6"/>
  <c r="L700" i="6"/>
  <c r="K700" i="6"/>
  <c r="J700" i="6"/>
  <c r="I700" i="6"/>
  <c r="H700" i="6"/>
  <c r="G700" i="6"/>
  <c r="BV699" i="6"/>
  <c r="BU699" i="6"/>
  <c r="BS699" i="6"/>
  <c r="BR699" i="6"/>
  <c r="BQ699" i="6"/>
  <c r="BP699" i="6"/>
  <c r="BN699" i="6"/>
  <c r="BM699" i="6"/>
  <c r="BL699" i="6"/>
  <c r="BK699" i="6"/>
  <c r="BI699" i="6"/>
  <c r="BH699" i="6"/>
  <c r="BG699" i="6"/>
  <c r="BF699" i="6"/>
  <c r="BD699" i="6"/>
  <c r="BC699" i="6"/>
  <c r="BB699" i="6"/>
  <c r="BA699" i="6"/>
  <c r="AY699" i="6"/>
  <c r="AX699" i="6"/>
  <c r="AW699" i="6"/>
  <c r="AV699" i="6"/>
  <c r="AT699" i="6"/>
  <c r="AS699" i="6"/>
  <c r="AR699" i="6"/>
  <c r="AQ699" i="6"/>
  <c r="AO699" i="6"/>
  <c r="AN699" i="6"/>
  <c r="AM699" i="6"/>
  <c r="AL699" i="6"/>
  <c r="AJ699" i="6"/>
  <c r="AI699" i="6"/>
  <c r="AH699" i="6"/>
  <c r="AG699" i="6"/>
  <c r="AE699" i="6"/>
  <c r="AD699" i="6"/>
  <c r="AC699" i="6"/>
  <c r="AB699" i="6"/>
  <c r="Z699" i="6"/>
  <c r="Y699" i="6"/>
  <c r="X699" i="6"/>
  <c r="W699" i="6"/>
  <c r="U699" i="6"/>
  <c r="T699" i="6"/>
  <c r="S699" i="6"/>
  <c r="R699" i="6"/>
  <c r="P699" i="6"/>
  <c r="O699" i="6"/>
  <c r="N699" i="6"/>
  <c r="K699" i="6"/>
  <c r="J699" i="6"/>
  <c r="I699" i="6"/>
  <c r="H699" i="6"/>
  <c r="BV698" i="6"/>
  <c r="BU698" i="6"/>
  <c r="BT698" i="6"/>
  <c r="BS698" i="6"/>
  <c r="BR698" i="6"/>
  <c r="BQ698" i="6"/>
  <c r="BP698" i="6"/>
  <c r="BO698" i="6"/>
  <c r="BN698" i="6"/>
  <c r="BM698" i="6"/>
  <c r="BL698" i="6"/>
  <c r="BK698" i="6"/>
  <c r="BJ698" i="6"/>
  <c r="BI698" i="6"/>
  <c r="BH698" i="6"/>
  <c r="BG698" i="6"/>
  <c r="BF698" i="6"/>
  <c r="BE698" i="6"/>
  <c r="BD698" i="6"/>
  <c r="BC698" i="6"/>
  <c r="BB698" i="6"/>
  <c r="BA698" i="6"/>
  <c r="AZ698" i="6"/>
  <c r="AY698" i="6"/>
  <c r="AX698" i="6"/>
  <c r="AW698" i="6"/>
  <c r="AV698" i="6"/>
  <c r="AU698" i="6"/>
  <c r="AT698" i="6"/>
  <c r="AS698" i="6"/>
  <c r="AR698" i="6"/>
  <c r="AQ698" i="6"/>
  <c r="AP698" i="6"/>
  <c r="AO698" i="6"/>
  <c r="AN698" i="6"/>
  <c r="AM698" i="6"/>
  <c r="AL698" i="6"/>
  <c r="AK698" i="6"/>
  <c r="AJ698" i="6"/>
  <c r="AI698" i="6"/>
  <c r="AH698" i="6"/>
  <c r="AG698" i="6"/>
  <c r="AF698" i="6"/>
  <c r="AE698" i="6"/>
  <c r="AD698" i="6"/>
  <c r="AC698" i="6"/>
  <c r="AB698" i="6"/>
  <c r="AA698" i="6"/>
  <c r="Z698" i="6"/>
  <c r="Y698" i="6"/>
  <c r="X698" i="6"/>
  <c r="W698" i="6"/>
  <c r="V698" i="6"/>
  <c r="U698" i="6"/>
  <c r="T698" i="6"/>
  <c r="S698" i="6"/>
  <c r="R698" i="6"/>
  <c r="Q698" i="6"/>
  <c r="P698" i="6"/>
  <c r="O698" i="6"/>
  <c r="N698" i="6"/>
  <c r="M698" i="6"/>
  <c r="L698" i="6"/>
  <c r="K698" i="6"/>
  <c r="J698" i="6"/>
  <c r="I698" i="6"/>
  <c r="H698" i="6"/>
  <c r="G698" i="6"/>
  <c r="BV697" i="6"/>
  <c r="BU697" i="6"/>
  <c r="BS697" i="6"/>
  <c r="BR697" i="6"/>
  <c r="BQ697" i="6"/>
  <c r="BP697" i="6"/>
  <c r="BO697" i="6"/>
  <c r="BN697" i="6"/>
  <c r="BM697" i="6"/>
  <c r="BL697" i="6"/>
  <c r="BK697" i="6"/>
  <c r="BJ697" i="6"/>
  <c r="BI697" i="6"/>
  <c r="BH697" i="6"/>
  <c r="BG697" i="6"/>
  <c r="BF697" i="6"/>
  <c r="BE697" i="6"/>
  <c r="BD697" i="6"/>
  <c r="BC697" i="6"/>
  <c r="BB697" i="6"/>
  <c r="BA697" i="6"/>
  <c r="AZ697" i="6"/>
  <c r="AY697" i="6"/>
  <c r="AX697" i="6"/>
  <c r="AW697" i="6"/>
  <c r="AV697" i="6"/>
  <c r="AU697" i="6"/>
  <c r="AT697" i="6"/>
  <c r="AS697" i="6"/>
  <c r="AR697" i="6"/>
  <c r="AQ697" i="6"/>
  <c r="AP697" i="6"/>
  <c r="AO697" i="6"/>
  <c r="AN697" i="6"/>
  <c r="AM697" i="6"/>
  <c r="AL697" i="6"/>
  <c r="AK697" i="6"/>
  <c r="AJ697" i="6"/>
  <c r="AI697" i="6"/>
  <c r="AH697" i="6"/>
  <c r="AG697" i="6"/>
  <c r="AF697" i="6"/>
  <c r="AE697" i="6"/>
  <c r="AD697" i="6"/>
  <c r="AC697" i="6"/>
  <c r="AB697" i="6"/>
  <c r="AA697" i="6"/>
  <c r="Z697" i="6"/>
  <c r="Y697" i="6"/>
  <c r="X697" i="6"/>
  <c r="W697" i="6"/>
  <c r="V697" i="6"/>
  <c r="U697" i="6"/>
  <c r="T697" i="6"/>
  <c r="S697" i="6"/>
  <c r="R697" i="6"/>
  <c r="Q697" i="6"/>
  <c r="P697" i="6"/>
  <c r="O697" i="6"/>
  <c r="N697" i="6"/>
  <c r="M697" i="6"/>
  <c r="L697" i="6"/>
  <c r="K697" i="6"/>
  <c r="J697" i="6"/>
  <c r="I697" i="6"/>
  <c r="H697" i="6"/>
  <c r="G697" i="6"/>
  <c r="BV696" i="6"/>
  <c r="BU696" i="6"/>
  <c r="BS696" i="6"/>
  <c r="BR696" i="6"/>
  <c r="BQ696" i="6"/>
  <c r="BP696" i="6"/>
  <c r="BN696" i="6"/>
  <c r="BM696" i="6"/>
  <c r="BL696" i="6"/>
  <c r="BK696" i="6"/>
  <c r="BI696" i="6"/>
  <c r="BH696" i="6"/>
  <c r="BG696" i="6"/>
  <c r="BF696" i="6"/>
  <c r="BD696" i="6"/>
  <c r="BC696" i="6"/>
  <c r="BB696" i="6"/>
  <c r="BA696" i="6"/>
  <c r="AY696" i="6"/>
  <c r="AX696" i="6"/>
  <c r="AW696" i="6"/>
  <c r="AV696" i="6"/>
  <c r="AT696" i="6"/>
  <c r="AS696" i="6"/>
  <c r="AR696" i="6"/>
  <c r="AQ696" i="6"/>
  <c r="AO696" i="6"/>
  <c r="AN696" i="6"/>
  <c r="AM696" i="6"/>
  <c r="AL696" i="6"/>
  <c r="AJ696" i="6"/>
  <c r="AI696" i="6"/>
  <c r="AH696" i="6"/>
  <c r="AG696" i="6"/>
  <c r="AE696" i="6"/>
  <c r="AD696" i="6"/>
  <c r="AC696" i="6"/>
  <c r="AB696" i="6"/>
  <c r="Z696" i="6"/>
  <c r="Y696" i="6"/>
  <c r="X696" i="6"/>
  <c r="W696" i="6"/>
  <c r="U696" i="6"/>
  <c r="T696" i="6"/>
  <c r="S696" i="6"/>
  <c r="R696" i="6"/>
  <c r="P696" i="6"/>
  <c r="O696" i="6"/>
  <c r="N696" i="6"/>
  <c r="K696" i="6"/>
  <c r="J696" i="6"/>
  <c r="I696" i="6"/>
  <c r="H696" i="6"/>
  <c r="BV695" i="6"/>
  <c r="BU695" i="6"/>
  <c r="BT695" i="6"/>
  <c r="BS695" i="6"/>
  <c r="BR695" i="6"/>
  <c r="BQ695" i="6"/>
  <c r="BP695" i="6"/>
  <c r="BO695" i="6"/>
  <c r="BN695" i="6"/>
  <c r="BM695" i="6"/>
  <c r="BL695" i="6"/>
  <c r="BK695" i="6"/>
  <c r="BJ695" i="6"/>
  <c r="BI695" i="6"/>
  <c r="BH695" i="6"/>
  <c r="BG695" i="6"/>
  <c r="BF695" i="6"/>
  <c r="BE695" i="6"/>
  <c r="BD695" i="6"/>
  <c r="BC695" i="6"/>
  <c r="BB695" i="6"/>
  <c r="BA695" i="6"/>
  <c r="AZ695" i="6"/>
  <c r="AY695" i="6"/>
  <c r="AX695" i="6"/>
  <c r="AW695" i="6"/>
  <c r="AV695" i="6"/>
  <c r="AU695" i="6"/>
  <c r="AT695" i="6"/>
  <c r="AS695" i="6"/>
  <c r="AR695" i="6"/>
  <c r="AQ695" i="6"/>
  <c r="AP695" i="6"/>
  <c r="AO695" i="6"/>
  <c r="AN695" i="6"/>
  <c r="AM695" i="6"/>
  <c r="AL695" i="6"/>
  <c r="AK695" i="6"/>
  <c r="AJ695" i="6"/>
  <c r="AI695" i="6"/>
  <c r="AH695" i="6"/>
  <c r="AG695" i="6"/>
  <c r="AF695" i="6"/>
  <c r="AE695" i="6"/>
  <c r="AD695" i="6"/>
  <c r="AC695" i="6"/>
  <c r="AB695" i="6"/>
  <c r="AA695" i="6"/>
  <c r="Z695" i="6"/>
  <c r="Y695" i="6"/>
  <c r="X695" i="6"/>
  <c r="W695" i="6"/>
  <c r="V695" i="6"/>
  <c r="U695" i="6"/>
  <c r="T695" i="6"/>
  <c r="S695" i="6"/>
  <c r="R695" i="6"/>
  <c r="Q695" i="6"/>
  <c r="P695" i="6"/>
  <c r="O695" i="6"/>
  <c r="N695" i="6"/>
  <c r="M695" i="6"/>
  <c r="L695" i="6"/>
  <c r="K695" i="6"/>
  <c r="J695" i="6"/>
  <c r="I695" i="6"/>
  <c r="H695" i="6"/>
  <c r="G695" i="6"/>
  <c r="BV694" i="6"/>
  <c r="BU694" i="6"/>
  <c r="BS694" i="6"/>
  <c r="BR694" i="6"/>
  <c r="BQ694" i="6"/>
  <c r="BP694" i="6"/>
  <c r="BO694" i="6"/>
  <c r="BN694" i="6"/>
  <c r="BM694" i="6"/>
  <c r="BL694" i="6"/>
  <c r="BK694" i="6"/>
  <c r="BJ694" i="6"/>
  <c r="BI694" i="6"/>
  <c r="BH694" i="6"/>
  <c r="BG694" i="6"/>
  <c r="BF694" i="6"/>
  <c r="BE694" i="6"/>
  <c r="BD694" i="6"/>
  <c r="BC694" i="6"/>
  <c r="BB694" i="6"/>
  <c r="BA694" i="6"/>
  <c r="AZ694" i="6"/>
  <c r="AY694" i="6"/>
  <c r="AX694" i="6"/>
  <c r="AW694" i="6"/>
  <c r="AV694" i="6"/>
  <c r="AU694" i="6"/>
  <c r="AT694" i="6"/>
  <c r="AS694" i="6"/>
  <c r="AR694" i="6"/>
  <c r="AQ694" i="6"/>
  <c r="AP694" i="6"/>
  <c r="AO694" i="6"/>
  <c r="AN694" i="6"/>
  <c r="AM694" i="6"/>
  <c r="AL694" i="6"/>
  <c r="AK694" i="6"/>
  <c r="AJ694" i="6"/>
  <c r="AI694" i="6"/>
  <c r="AH694" i="6"/>
  <c r="AG694" i="6"/>
  <c r="AF694" i="6"/>
  <c r="AE694" i="6"/>
  <c r="AD694" i="6"/>
  <c r="AC694" i="6"/>
  <c r="AB694" i="6"/>
  <c r="AA694" i="6"/>
  <c r="Z694" i="6"/>
  <c r="Y694" i="6"/>
  <c r="X694" i="6"/>
  <c r="W694" i="6"/>
  <c r="V694" i="6"/>
  <c r="U694" i="6"/>
  <c r="T694" i="6"/>
  <c r="S694" i="6"/>
  <c r="R694" i="6"/>
  <c r="Q694" i="6"/>
  <c r="P694" i="6"/>
  <c r="O694" i="6"/>
  <c r="N694" i="6"/>
  <c r="M694" i="6"/>
  <c r="L694" i="6"/>
  <c r="K694" i="6"/>
  <c r="J694" i="6"/>
  <c r="I694" i="6"/>
  <c r="H694" i="6"/>
  <c r="G694" i="6"/>
  <c r="BV693" i="6"/>
  <c r="BU693" i="6"/>
  <c r="BS693" i="6"/>
  <c r="BR693" i="6"/>
  <c r="BQ693" i="6"/>
  <c r="BP693" i="6"/>
  <c r="BN693" i="6"/>
  <c r="BM693" i="6"/>
  <c r="BL693" i="6"/>
  <c r="BK693" i="6"/>
  <c r="BI693" i="6"/>
  <c r="BH693" i="6"/>
  <c r="BG693" i="6"/>
  <c r="BF693" i="6"/>
  <c r="BD693" i="6"/>
  <c r="BC693" i="6"/>
  <c r="BB693" i="6"/>
  <c r="BA693" i="6"/>
  <c r="AY693" i="6"/>
  <c r="AX693" i="6"/>
  <c r="AW693" i="6"/>
  <c r="AV693" i="6"/>
  <c r="AT693" i="6"/>
  <c r="AS693" i="6"/>
  <c r="AR693" i="6"/>
  <c r="AQ693" i="6"/>
  <c r="AO693" i="6"/>
  <c r="AN693" i="6"/>
  <c r="AM693" i="6"/>
  <c r="AL693" i="6"/>
  <c r="AJ693" i="6"/>
  <c r="AI693" i="6"/>
  <c r="AH693" i="6"/>
  <c r="AG693" i="6"/>
  <c r="AE693" i="6"/>
  <c r="AD693" i="6"/>
  <c r="AC693" i="6"/>
  <c r="AB693" i="6"/>
  <c r="Z693" i="6"/>
  <c r="Y693" i="6"/>
  <c r="X693" i="6"/>
  <c r="W693" i="6"/>
  <c r="U693" i="6"/>
  <c r="T693" i="6"/>
  <c r="S693" i="6"/>
  <c r="R693" i="6"/>
  <c r="P693" i="6"/>
  <c r="O693" i="6"/>
  <c r="N693" i="6"/>
  <c r="M693" i="6"/>
  <c r="K693" i="6"/>
  <c r="J693" i="6"/>
  <c r="I693" i="6"/>
  <c r="H693" i="6"/>
  <c r="BV692" i="6"/>
  <c r="BU692" i="6"/>
  <c r="BT692" i="6"/>
  <c r="BS692" i="6"/>
  <c r="BR692" i="6"/>
  <c r="BQ692" i="6"/>
  <c r="BP692" i="6"/>
  <c r="BO692" i="6"/>
  <c r="BN692" i="6"/>
  <c r="BM692" i="6"/>
  <c r="BL692" i="6"/>
  <c r="BK692" i="6"/>
  <c r="BJ692" i="6"/>
  <c r="BI692" i="6"/>
  <c r="BH692" i="6"/>
  <c r="BG692" i="6"/>
  <c r="BF692" i="6"/>
  <c r="BE692" i="6"/>
  <c r="BD692" i="6"/>
  <c r="BC692" i="6"/>
  <c r="BB692" i="6"/>
  <c r="BA692" i="6"/>
  <c r="AZ692" i="6"/>
  <c r="AY692" i="6"/>
  <c r="AX692" i="6"/>
  <c r="AW692" i="6"/>
  <c r="AV692" i="6"/>
  <c r="AU692" i="6"/>
  <c r="AT692" i="6"/>
  <c r="AS692" i="6"/>
  <c r="AR692" i="6"/>
  <c r="AQ692" i="6"/>
  <c r="AP692" i="6"/>
  <c r="AO692" i="6"/>
  <c r="AN692" i="6"/>
  <c r="AM692" i="6"/>
  <c r="AL692" i="6"/>
  <c r="AK692" i="6"/>
  <c r="AJ692" i="6"/>
  <c r="AI692" i="6"/>
  <c r="AH692" i="6"/>
  <c r="AG692" i="6"/>
  <c r="AF692" i="6"/>
  <c r="AE692" i="6"/>
  <c r="AD692" i="6"/>
  <c r="AC692" i="6"/>
  <c r="AB692" i="6"/>
  <c r="AA692" i="6"/>
  <c r="Z692" i="6"/>
  <c r="Y692" i="6"/>
  <c r="X692" i="6"/>
  <c r="W692" i="6"/>
  <c r="V692" i="6"/>
  <c r="U692" i="6"/>
  <c r="T692" i="6"/>
  <c r="S692" i="6"/>
  <c r="R692" i="6"/>
  <c r="Q692" i="6"/>
  <c r="P692" i="6"/>
  <c r="O692" i="6"/>
  <c r="N692" i="6"/>
  <c r="M692" i="6"/>
  <c r="L692" i="6"/>
  <c r="K692" i="6"/>
  <c r="J692" i="6"/>
  <c r="I692" i="6"/>
  <c r="H692" i="6"/>
  <c r="G692" i="6"/>
  <c r="BV691" i="6"/>
  <c r="BU691" i="6"/>
  <c r="BS691" i="6"/>
  <c r="BR691" i="6"/>
  <c r="BQ691" i="6"/>
  <c r="BP691" i="6"/>
  <c r="BO691" i="6"/>
  <c r="BN691" i="6"/>
  <c r="BM691" i="6"/>
  <c r="BL691" i="6"/>
  <c r="BK691" i="6"/>
  <c r="BJ691" i="6"/>
  <c r="BI691" i="6"/>
  <c r="BH691" i="6"/>
  <c r="BG691" i="6"/>
  <c r="BF691" i="6"/>
  <c r="BE691" i="6"/>
  <c r="BD691" i="6"/>
  <c r="BC691" i="6"/>
  <c r="BB691" i="6"/>
  <c r="BA691" i="6"/>
  <c r="AZ691" i="6"/>
  <c r="AY691" i="6"/>
  <c r="AX691" i="6"/>
  <c r="AW691" i="6"/>
  <c r="AV691" i="6"/>
  <c r="AU691" i="6"/>
  <c r="AT691" i="6"/>
  <c r="AS691" i="6"/>
  <c r="AR691" i="6"/>
  <c r="AQ691" i="6"/>
  <c r="AP691" i="6"/>
  <c r="AO691" i="6"/>
  <c r="AN691" i="6"/>
  <c r="AM691" i="6"/>
  <c r="AL691" i="6"/>
  <c r="AK691" i="6"/>
  <c r="AJ691" i="6"/>
  <c r="AI691" i="6"/>
  <c r="AH691" i="6"/>
  <c r="AG691" i="6"/>
  <c r="AF691" i="6"/>
  <c r="AE691" i="6"/>
  <c r="AD691" i="6"/>
  <c r="AC691" i="6"/>
  <c r="AB691" i="6"/>
  <c r="AA691" i="6"/>
  <c r="Z691" i="6"/>
  <c r="Y691" i="6"/>
  <c r="X691" i="6"/>
  <c r="W691" i="6"/>
  <c r="V691" i="6"/>
  <c r="U691" i="6"/>
  <c r="T691" i="6"/>
  <c r="S691" i="6"/>
  <c r="R691" i="6"/>
  <c r="Q691" i="6"/>
  <c r="P691" i="6"/>
  <c r="O691" i="6"/>
  <c r="N691" i="6"/>
  <c r="M691" i="6"/>
  <c r="L691" i="6"/>
  <c r="K691" i="6"/>
  <c r="J691" i="6"/>
  <c r="I691" i="6"/>
  <c r="H691" i="6"/>
  <c r="G691" i="6"/>
  <c r="BV690" i="6"/>
  <c r="BU690" i="6"/>
  <c r="BS690" i="6"/>
  <c r="BR690" i="6"/>
  <c r="BQ690" i="6"/>
  <c r="BP690" i="6"/>
  <c r="BN690" i="6"/>
  <c r="BM690" i="6"/>
  <c r="BL690" i="6"/>
  <c r="BK690" i="6"/>
  <c r="BI690" i="6"/>
  <c r="BH690" i="6"/>
  <c r="BG690" i="6"/>
  <c r="BF690" i="6"/>
  <c r="BD690" i="6"/>
  <c r="BC690" i="6"/>
  <c r="BB690" i="6"/>
  <c r="BA690" i="6"/>
  <c r="AY690" i="6"/>
  <c r="AX690" i="6"/>
  <c r="AW690" i="6"/>
  <c r="AV690" i="6"/>
  <c r="AT690" i="6"/>
  <c r="AS690" i="6"/>
  <c r="AR690" i="6"/>
  <c r="AQ690" i="6"/>
  <c r="AO690" i="6"/>
  <c r="AN690" i="6"/>
  <c r="AM690" i="6"/>
  <c r="AL690" i="6"/>
  <c r="AJ690" i="6"/>
  <c r="AI690" i="6"/>
  <c r="AH690" i="6"/>
  <c r="AG690" i="6"/>
  <c r="AE690" i="6"/>
  <c r="AD690" i="6"/>
  <c r="AC690" i="6"/>
  <c r="AB690" i="6"/>
  <c r="Z690" i="6"/>
  <c r="Y690" i="6"/>
  <c r="X690" i="6"/>
  <c r="W690" i="6"/>
  <c r="U690" i="6"/>
  <c r="T690" i="6"/>
  <c r="S690" i="6"/>
  <c r="R690" i="6"/>
  <c r="P690" i="6"/>
  <c r="O690" i="6"/>
  <c r="N690" i="6"/>
  <c r="M690" i="6"/>
  <c r="K690" i="6"/>
  <c r="J690" i="6"/>
  <c r="I690" i="6"/>
  <c r="H690" i="6"/>
  <c r="BV689" i="6"/>
  <c r="BU689" i="6"/>
  <c r="BT689" i="6"/>
  <c r="BS689" i="6"/>
  <c r="BR689" i="6"/>
  <c r="BQ689" i="6"/>
  <c r="BP689" i="6"/>
  <c r="BO689" i="6"/>
  <c r="BN689" i="6"/>
  <c r="BM689" i="6"/>
  <c r="BL689" i="6"/>
  <c r="BK689" i="6"/>
  <c r="BJ689" i="6"/>
  <c r="BI689" i="6"/>
  <c r="BH689" i="6"/>
  <c r="BG689" i="6"/>
  <c r="BF689" i="6"/>
  <c r="BE689" i="6"/>
  <c r="BD689" i="6"/>
  <c r="BC689" i="6"/>
  <c r="BB689" i="6"/>
  <c r="BA689" i="6"/>
  <c r="AZ689" i="6"/>
  <c r="AY689" i="6"/>
  <c r="AX689" i="6"/>
  <c r="AW689" i="6"/>
  <c r="AV689" i="6"/>
  <c r="AU689" i="6"/>
  <c r="AT689" i="6"/>
  <c r="AS689" i="6"/>
  <c r="AR689" i="6"/>
  <c r="AQ689" i="6"/>
  <c r="AP689" i="6"/>
  <c r="AO689" i="6"/>
  <c r="AN689" i="6"/>
  <c r="AM689" i="6"/>
  <c r="AL689" i="6"/>
  <c r="AK689" i="6"/>
  <c r="AJ689" i="6"/>
  <c r="AI689" i="6"/>
  <c r="AH689" i="6"/>
  <c r="AG689" i="6"/>
  <c r="AF689" i="6"/>
  <c r="AE689" i="6"/>
  <c r="AD689" i="6"/>
  <c r="AC689" i="6"/>
  <c r="AB689" i="6"/>
  <c r="AA689" i="6"/>
  <c r="Z689" i="6"/>
  <c r="Y689" i="6"/>
  <c r="X689" i="6"/>
  <c r="W689" i="6"/>
  <c r="V689" i="6"/>
  <c r="U689" i="6"/>
  <c r="T689" i="6"/>
  <c r="S689" i="6"/>
  <c r="R689" i="6"/>
  <c r="Q689" i="6"/>
  <c r="P689" i="6"/>
  <c r="O689" i="6"/>
  <c r="N689" i="6"/>
  <c r="M689" i="6"/>
  <c r="L689" i="6"/>
  <c r="K689" i="6"/>
  <c r="J689" i="6"/>
  <c r="I689" i="6"/>
  <c r="H689" i="6"/>
  <c r="G689" i="6"/>
  <c r="BV688" i="6"/>
  <c r="BU688" i="6"/>
  <c r="BS688" i="6"/>
  <c r="BR688" i="6"/>
  <c r="BQ688" i="6"/>
  <c r="BP688" i="6"/>
  <c r="BO688" i="6"/>
  <c r="BN688" i="6"/>
  <c r="BM688" i="6"/>
  <c r="BL688" i="6"/>
  <c r="BK688" i="6"/>
  <c r="BJ688" i="6"/>
  <c r="BI688" i="6"/>
  <c r="BH688" i="6"/>
  <c r="BG688" i="6"/>
  <c r="BF688" i="6"/>
  <c r="BE688" i="6"/>
  <c r="BD688" i="6"/>
  <c r="BC688" i="6"/>
  <c r="BB688" i="6"/>
  <c r="BA688" i="6"/>
  <c r="AZ688" i="6"/>
  <c r="AY688" i="6"/>
  <c r="AX688" i="6"/>
  <c r="AW688" i="6"/>
  <c r="AV688" i="6"/>
  <c r="AU688" i="6"/>
  <c r="AT688" i="6"/>
  <c r="AS688" i="6"/>
  <c r="AR688" i="6"/>
  <c r="AQ688" i="6"/>
  <c r="AP688" i="6"/>
  <c r="AO688" i="6"/>
  <c r="AN688" i="6"/>
  <c r="AM688" i="6"/>
  <c r="AL688" i="6"/>
  <c r="AK688" i="6"/>
  <c r="AJ688" i="6"/>
  <c r="AI688" i="6"/>
  <c r="AH688" i="6"/>
  <c r="AG688" i="6"/>
  <c r="AF688" i="6"/>
  <c r="AE688" i="6"/>
  <c r="AD688" i="6"/>
  <c r="AC688" i="6"/>
  <c r="AB688" i="6"/>
  <c r="AA688" i="6"/>
  <c r="Z688" i="6"/>
  <c r="Y688" i="6"/>
  <c r="X688" i="6"/>
  <c r="W688" i="6"/>
  <c r="V688" i="6"/>
  <c r="U688" i="6"/>
  <c r="T688" i="6"/>
  <c r="S688" i="6"/>
  <c r="R688" i="6"/>
  <c r="Q688" i="6"/>
  <c r="P688" i="6"/>
  <c r="O688" i="6"/>
  <c r="N688" i="6"/>
  <c r="M688" i="6"/>
  <c r="L688" i="6"/>
  <c r="K688" i="6"/>
  <c r="J688" i="6"/>
  <c r="I688" i="6"/>
  <c r="H688" i="6"/>
  <c r="G688" i="6"/>
  <c r="BV687" i="6"/>
  <c r="BU687" i="6"/>
  <c r="BS687" i="6"/>
  <c r="BR687" i="6"/>
  <c r="BQ687" i="6"/>
  <c r="BP687" i="6"/>
  <c r="BN687" i="6"/>
  <c r="BM687" i="6"/>
  <c r="BL687" i="6"/>
  <c r="BK687" i="6"/>
  <c r="BI687" i="6"/>
  <c r="BH687" i="6"/>
  <c r="BG687" i="6"/>
  <c r="BF687" i="6"/>
  <c r="BD687" i="6"/>
  <c r="BC687" i="6"/>
  <c r="BB687" i="6"/>
  <c r="BA687" i="6"/>
  <c r="AY687" i="6"/>
  <c r="AX687" i="6"/>
  <c r="AW687" i="6"/>
  <c r="AV687" i="6"/>
  <c r="AT687" i="6"/>
  <c r="AS687" i="6"/>
  <c r="AR687" i="6"/>
  <c r="AQ687" i="6"/>
  <c r="AO687" i="6"/>
  <c r="AN687" i="6"/>
  <c r="AM687" i="6"/>
  <c r="AL687" i="6"/>
  <c r="AJ687" i="6"/>
  <c r="AI687" i="6"/>
  <c r="AH687" i="6"/>
  <c r="AG687" i="6"/>
  <c r="AE687" i="6"/>
  <c r="AD687" i="6"/>
  <c r="AC687" i="6"/>
  <c r="AB687" i="6"/>
  <c r="Z687" i="6"/>
  <c r="Y687" i="6"/>
  <c r="X687" i="6"/>
  <c r="W687" i="6"/>
  <c r="U687" i="6"/>
  <c r="T687" i="6"/>
  <c r="S687" i="6"/>
  <c r="R687" i="6"/>
  <c r="P687" i="6"/>
  <c r="O687" i="6"/>
  <c r="N687" i="6"/>
  <c r="M687" i="6"/>
  <c r="K687" i="6"/>
  <c r="J687" i="6"/>
  <c r="I687" i="6"/>
  <c r="H687" i="6"/>
  <c r="BV686" i="6"/>
  <c r="BU686" i="6"/>
  <c r="BT686" i="6"/>
  <c r="BS686" i="6"/>
  <c r="BR686" i="6"/>
  <c r="BQ686" i="6"/>
  <c r="BP686" i="6"/>
  <c r="BO686" i="6"/>
  <c r="BN686" i="6"/>
  <c r="BM686" i="6"/>
  <c r="BL686" i="6"/>
  <c r="BK686" i="6"/>
  <c r="BJ686" i="6"/>
  <c r="BI686" i="6"/>
  <c r="BH686" i="6"/>
  <c r="BG686" i="6"/>
  <c r="BF686" i="6"/>
  <c r="BE686" i="6"/>
  <c r="BD686" i="6"/>
  <c r="BC686" i="6"/>
  <c r="BB686" i="6"/>
  <c r="BA686" i="6"/>
  <c r="AZ686" i="6"/>
  <c r="AY686" i="6"/>
  <c r="AX686" i="6"/>
  <c r="AW686" i="6"/>
  <c r="AV686" i="6"/>
  <c r="AU686" i="6"/>
  <c r="AT686" i="6"/>
  <c r="AS686" i="6"/>
  <c r="AR686" i="6"/>
  <c r="AQ686" i="6"/>
  <c r="AP686" i="6"/>
  <c r="AO686" i="6"/>
  <c r="AN686" i="6"/>
  <c r="AM686" i="6"/>
  <c r="AL686" i="6"/>
  <c r="AK686" i="6"/>
  <c r="AJ686" i="6"/>
  <c r="AI686" i="6"/>
  <c r="AH686" i="6"/>
  <c r="AG686" i="6"/>
  <c r="AF686" i="6"/>
  <c r="AE686" i="6"/>
  <c r="AD686" i="6"/>
  <c r="AC686" i="6"/>
  <c r="AB686" i="6"/>
  <c r="AA686" i="6"/>
  <c r="Z686" i="6"/>
  <c r="Y686" i="6"/>
  <c r="X686" i="6"/>
  <c r="W686" i="6"/>
  <c r="V686" i="6"/>
  <c r="U686" i="6"/>
  <c r="T686" i="6"/>
  <c r="S686" i="6"/>
  <c r="R686" i="6"/>
  <c r="Q686" i="6"/>
  <c r="P686" i="6"/>
  <c r="O686" i="6"/>
  <c r="N686" i="6"/>
  <c r="M686" i="6"/>
  <c r="L686" i="6"/>
  <c r="K686" i="6"/>
  <c r="J686" i="6"/>
  <c r="I686" i="6"/>
  <c r="H686" i="6"/>
  <c r="G686" i="6"/>
  <c r="BV685" i="6"/>
  <c r="BU685" i="6"/>
  <c r="BS685" i="6"/>
  <c r="BR685" i="6"/>
  <c r="BQ685" i="6"/>
  <c r="BP685" i="6"/>
  <c r="BO685" i="6"/>
  <c r="BN685" i="6"/>
  <c r="BM685" i="6"/>
  <c r="BL685" i="6"/>
  <c r="BK685" i="6"/>
  <c r="BJ685" i="6"/>
  <c r="BI685" i="6"/>
  <c r="BH685" i="6"/>
  <c r="BG685" i="6"/>
  <c r="BF685" i="6"/>
  <c r="BE685" i="6"/>
  <c r="BD685" i="6"/>
  <c r="BC685" i="6"/>
  <c r="BB685" i="6"/>
  <c r="BA685" i="6"/>
  <c r="AZ685" i="6"/>
  <c r="AY685" i="6"/>
  <c r="AX685" i="6"/>
  <c r="AW685" i="6"/>
  <c r="AV685" i="6"/>
  <c r="AU685" i="6"/>
  <c r="AT685" i="6"/>
  <c r="AS685" i="6"/>
  <c r="AR685" i="6"/>
  <c r="AQ685" i="6"/>
  <c r="AP685" i="6"/>
  <c r="AO685" i="6"/>
  <c r="AN685" i="6"/>
  <c r="AM685" i="6"/>
  <c r="AL685" i="6"/>
  <c r="AK685" i="6"/>
  <c r="AJ685" i="6"/>
  <c r="AI685" i="6"/>
  <c r="AH685" i="6"/>
  <c r="AG685" i="6"/>
  <c r="AF685" i="6"/>
  <c r="AE685" i="6"/>
  <c r="AD685" i="6"/>
  <c r="AC685" i="6"/>
  <c r="AB685" i="6"/>
  <c r="AA685" i="6"/>
  <c r="Z685" i="6"/>
  <c r="Y685" i="6"/>
  <c r="X685" i="6"/>
  <c r="W685" i="6"/>
  <c r="V685" i="6"/>
  <c r="U685" i="6"/>
  <c r="T685" i="6"/>
  <c r="S685" i="6"/>
  <c r="R685" i="6"/>
  <c r="Q685" i="6"/>
  <c r="P685" i="6"/>
  <c r="O685" i="6"/>
  <c r="N685" i="6"/>
  <c r="M685" i="6"/>
  <c r="L685" i="6"/>
  <c r="K685" i="6"/>
  <c r="J685" i="6"/>
  <c r="I685" i="6"/>
  <c r="H685" i="6"/>
  <c r="G685" i="6"/>
  <c r="BV684" i="6"/>
  <c r="BU684" i="6"/>
  <c r="BS684" i="6"/>
  <c r="BR684" i="6"/>
  <c r="BQ684" i="6"/>
  <c r="BP684" i="6"/>
  <c r="BN684" i="6"/>
  <c r="BM684" i="6"/>
  <c r="BL684" i="6"/>
  <c r="BK684" i="6"/>
  <c r="BI684" i="6"/>
  <c r="BH684" i="6"/>
  <c r="BG684" i="6"/>
  <c r="BF684" i="6"/>
  <c r="BD684" i="6"/>
  <c r="BC684" i="6"/>
  <c r="BB684" i="6"/>
  <c r="BA684" i="6"/>
  <c r="AY684" i="6"/>
  <c r="AX684" i="6"/>
  <c r="AW684" i="6"/>
  <c r="AV684" i="6"/>
  <c r="AT684" i="6"/>
  <c r="AS684" i="6"/>
  <c r="AR684" i="6"/>
  <c r="AQ684" i="6"/>
  <c r="AO684" i="6"/>
  <c r="AN684" i="6"/>
  <c r="AM684" i="6"/>
  <c r="AL684" i="6"/>
  <c r="AJ684" i="6"/>
  <c r="AI684" i="6"/>
  <c r="AH684" i="6"/>
  <c r="AG684" i="6"/>
  <c r="AE684" i="6"/>
  <c r="AD684" i="6"/>
  <c r="AC684" i="6"/>
  <c r="AB684" i="6"/>
  <c r="Z684" i="6"/>
  <c r="Y684" i="6"/>
  <c r="X684" i="6"/>
  <c r="W684" i="6"/>
  <c r="U684" i="6"/>
  <c r="T684" i="6"/>
  <c r="S684" i="6"/>
  <c r="R684" i="6"/>
  <c r="P684" i="6"/>
  <c r="O684" i="6"/>
  <c r="N684" i="6"/>
  <c r="M684" i="6"/>
  <c r="K684" i="6"/>
  <c r="J684" i="6"/>
  <c r="I684" i="6"/>
  <c r="H684" i="6"/>
  <c r="BV683" i="6"/>
  <c r="BU683" i="6"/>
  <c r="BS683" i="6"/>
  <c r="BR683" i="6"/>
  <c r="BQ683" i="6"/>
  <c r="BP683" i="6"/>
  <c r="BO683" i="6"/>
  <c r="BN683" i="6"/>
  <c r="BM683" i="6"/>
  <c r="BL683" i="6"/>
  <c r="BK683" i="6"/>
  <c r="BJ683" i="6"/>
  <c r="BI683" i="6"/>
  <c r="BH683" i="6"/>
  <c r="BG683" i="6"/>
  <c r="BF683" i="6"/>
  <c r="BE683" i="6"/>
  <c r="BD683" i="6"/>
  <c r="BC683" i="6"/>
  <c r="BB683" i="6"/>
  <c r="BA683" i="6"/>
  <c r="AZ683" i="6"/>
  <c r="AY683" i="6"/>
  <c r="AX683" i="6"/>
  <c r="AW683" i="6"/>
  <c r="AV683" i="6"/>
  <c r="AU683" i="6"/>
  <c r="AT683" i="6"/>
  <c r="AS683" i="6"/>
  <c r="AR683" i="6"/>
  <c r="AQ683" i="6"/>
  <c r="AP683" i="6"/>
  <c r="AO683" i="6"/>
  <c r="AN683" i="6"/>
  <c r="AM683" i="6"/>
  <c r="AL683" i="6"/>
  <c r="AK683" i="6"/>
  <c r="AJ683" i="6"/>
  <c r="AI683" i="6"/>
  <c r="AH683" i="6"/>
  <c r="AG683" i="6"/>
  <c r="AF683" i="6"/>
  <c r="AE683" i="6"/>
  <c r="AD683" i="6"/>
  <c r="AC683" i="6"/>
  <c r="AB683" i="6"/>
  <c r="AA683" i="6"/>
  <c r="Z683" i="6"/>
  <c r="Y683" i="6"/>
  <c r="X683" i="6"/>
  <c r="W683" i="6"/>
  <c r="V683" i="6"/>
  <c r="U683" i="6"/>
  <c r="T683" i="6"/>
  <c r="S683" i="6"/>
  <c r="R683" i="6"/>
  <c r="Q683" i="6"/>
  <c r="P683" i="6"/>
  <c r="O683" i="6"/>
  <c r="N683" i="6"/>
  <c r="M683" i="6"/>
  <c r="L683" i="6"/>
  <c r="K683" i="6"/>
  <c r="J683" i="6"/>
  <c r="I683" i="6"/>
  <c r="H683" i="6"/>
  <c r="G683" i="6"/>
  <c r="BV682" i="6"/>
  <c r="BU682" i="6"/>
  <c r="BS682" i="6"/>
  <c r="BR682" i="6"/>
  <c r="BQ682" i="6"/>
  <c r="BP682" i="6"/>
  <c r="BO682" i="6"/>
  <c r="BN682" i="6"/>
  <c r="BM682" i="6"/>
  <c r="BL682" i="6"/>
  <c r="BK682" i="6"/>
  <c r="BJ682" i="6"/>
  <c r="BI682" i="6"/>
  <c r="BH682" i="6"/>
  <c r="BG682" i="6"/>
  <c r="BF682" i="6"/>
  <c r="BE682" i="6"/>
  <c r="BD682" i="6"/>
  <c r="BC682" i="6"/>
  <c r="BB682" i="6"/>
  <c r="BA682" i="6"/>
  <c r="AZ682" i="6"/>
  <c r="AY682" i="6"/>
  <c r="AX682" i="6"/>
  <c r="AW682" i="6"/>
  <c r="AV682" i="6"/>
  <c r="AU682" i="6"/>
  <c r="AT682" i="6"/>
  <c r="AS682" i="6"/>
  <c r="AR682" i="6"/>
  <c r="AQ682" i="6"/>
  <c r="AP682" i="6"/>
  <c r="AO682" i="6"/>
  <c r="AN682" i="6"/>
  <c r="AM682" i="6"/>
  <c r="AL682" i="6"/>
  <c r="AK682" i="6"/>
  <c r="AJ682" i="6"/>
  <c r="AI682" i="6"/>
  <c r="AH682" i="6"/>
  <c r="AG682" i="6"/>
  <c r="AF682" i="6"/>
  <c r="AE682" i="6"/>
  <c r="AD682" i="6"/>
  <c r="AC682" i="6"/>
  <c r="AB682" i="6"/>
  <c r="AA682" i="6"/>
  <c r="Z682" i="6"/>
  <c r="Y682" i="6"/>
  <c r="X682" i="6"/>
  <c r="W682" i="6"/>
  <c r="V682" i="6"/>
  <c r="U682" i="6"/>
  <c r="T682" i="6"/>
  <c r="S682" i="6"/>
  <c r="R682" i="6"/>
  <c r="Q682" i="6"/>
  <c r="P682" i="6"/>
  <c r="O682" i="6"/>
  <c r="N682" i="6"/>
  <c r="M682" i="6"/>
  <c r="L682" i="6"/>
  <c r="K682" i="6"/>
  <c r="J682" i="6"/>
  <c r="I682" i="6"/>
  <c r="H682" i="6"/>
  <c r="G682" i="6"/>
  <c r="BV681" i="6"/>
  <c r="BU681" i="6"/>
  <c r="BS681" i="6"/>
  <c r="BR681" i="6"/>
  <c r="BQ681" i="6"/>
  <c r="BP681" i="6"/>
  <c r="BN681" i="6"/>
  <c r="BM681" i="6"/>
  <c r="BL681" i="6"/>
  <c r="BK681" i="6"/>
  <c r="BI681" i="6"/>
  <c r="BH681" i="6"/>
  <c r="BG681" i="6"/>
  <c r="BF681" i="6"/>
  <c r="BD681" i="6"/>
  <c r="BC681" i="6"/>
  <c r="BB681" i="6"/>
  <c r="BA681" i="6"/>
  <c r="AY681" i="6"/>
  <c r="AX681" i="6"/>
  <c r="AW681" i="6"/>
  <c r="AV681" i="6"/>
  <c r="AT681" i="6"/>
  <c r="AS681" i="6"/>
  <c r="AR681" i="6"/>
  <c r="AQ681" i="6"/>
  <c r="AO681" i="6"/>
  <c r="AN681" i="6"/>
  <c r="AM681" i="6"/>
  <c r="AL681" i="6"/>
  <c r="AJ681" i="6"/>
  <c r="AI681" i="6"/>
  <c r="AH681" i="6"/>
  <c r="AG681" i="6"/>
  <c r="AE681" i="6"/>
  <c r="AD681" i="6"/>
  <c r="AC681" i="6"/>
  <c r="AB681" i="6"/>
  <c r="Z681" i="6"/>
  <c r="Y681" i="6"/>
  <c r="X681" i="6"/>
  <c r="W681" i="6"/>
  <c r="U681" i="6"/>
  <c r="T681" i="6"/>
  <c r="S681" i="6"/>
  <c r="R681" i="6"/>
  <c r="P681" i="6"/>
  <c r="O681" i="6"/>
  <c r="N681" i="6"/>
  <c r="M681" i="6"/>
  <c r="K681" i="6"/>
  <c r="J681" i="6"/>
  <c r="I681" i="6"/>
  <c r="H681" i="6"/>
  <c r="BV680" i="6"/>
  <c r="BU680" i="6"/>
  <c r="BT680" i="6"/>
  <c r="BS680" i="6"/>
  <c r="BR680" i="6"/>
  <c r="BQ680" i="6"/>
  <c r="BP680" i="6"/>
  <c r="BO680" i="6"/>
  <c r="BN680" i="6"/>
  <c r="BM680" i="6"/>
  <c r="BL680" i="6"/>
  <c r="BK680" i="6"/>
  <c r="BJ680" i="6"/>
  <c r="BI680" i="6"/>
  <c r="BH680" i="6"/>
  <c r="BG680" i="6"/>
  <c r="BF680" i="6"/>
  <c r="BE680" i="6"/>
  <c r="BD680" i="6"/>
  <c r="BC680" i="6"/>
  <c r="BB680" i="6"/>
  <c r="BA680" i="6"/>
  <c r="AZ680" i="6"/>
  <c r="AY680" i="6"/>
  <c r="AX680" i="6"/>
  <c r="AW680" i="6"/>
  <c r="AV680" i="6"/>
  <c r="AU680" i="6"/>
  <c r="AT680" i="6"/>
  <c r="AS680" i="6"/>
  <c r="AR680" i="6"/>
  <c r="AQ680" i="6"/>
  <c r="AP680" i="6"/>
  <c r="AO680" i="6"/>
  <c r="AN680" i="6"/>
  <c r="AM680" i="6"/>
  <c r="AL680" i="6"/>
  <c r="AK680" i="6"/>
  <c r="AJ680" i="6"/>
  <c r="AI680" i="6"/>
  <c r="AH680" i="6"/>
  <c r="AG680" i="6"/>
  <c r="AF680" i="6"/>
  <c r="AE680" i="6"/>
  <c r="AD680" i="6"/>
  <c r="AC680" i="6"/>
  <c r="AB680" i="6"/>
  <c r="AA680" i="6"/>
  <c r="Z680" i="6"/>
  <c r="Y680" i="6"/>
  <c r="X680" i="6"/>
  <c r="W680" i="6"/>
  <c r="V680" i="6"/>
  <c r="U680" i="6"/>
  <c r="T680" i="6"/>
  <c r="S680" i="6"/>
  <c r="R680" i="6"/>
  <c r="Q680" i="6"/>
  <c r="P680" i="6"/>
  <c r="O680" i="6"/>
  <c r="N680" i="6"/>
  <c r="M680" i="6"/>
  <c r="L680" i="6"/>
  <c r="K680" i="6"/>
  <c r="J680" i="6"/>
  <c r="I680" i="6"/>
  <c r="H680" i="6"/>
  <c r="G680" i="6"/>
  <c r="BV679" i="6"/>
  <c r="BU679" i="6"/>
  <c r="BS679" i="6"/>
  <c r="BR679" i="6"/>
  <c r="BQ679" i="6"/>
  <c r="BP679" i="6"/>
  <c r="BO679" i="6"/>
  <c r="BN679" i="6"/>
  <c r="BM679" i="6"/>
  <c r="BL679" i="6"/>
  <c r="BK679" i="6"/>
  <c r="BJ679" i="6"/>
  <c r="BI679" i="6"/>
  <c r="BH679" i="6"/>
  <c r="BG679" i="6"/>
  <c r="BF679" i="6"/>
  <c r="BE679" i="6"/>
  <c r="BD679" i="6"/>
  <c r="BC679" i="6"/>
  <c r="BB679" i="6"/>
  <c r="BA679" i="6"/>
  <c r="AZ679" i="6"/>
  <c r="AY679" i="6"/>
  <c r="AX679" i="6"/>
  <c r="AW679" i="6"/>
  <c r="AV679" i="6"/>
  <c r="AU679" i="6"/>
  <c r="AT679" i="6"/>
  <c r="AS679" i="6"/>
  <c r="AR679" i="6"/>
  <c r="AQ679" i="6"/>
  <c r="AP679" i="6"/>
  <c r="AO679" i="6"/>
  <c r="AN679" i="6"/>
  <c r="AM679" i="6"/>
  <c r="AL679" i="6"/>
  <c r="AK679" i="6"/>
  <c r="AJ679" i="6"/>
  <c r="AI679" i="6"/>
  <c r="AH679" i="6"/>
  <c r="AG679" i="6"/>
  <c r="AF679" i="6"/>
  <c r="AE679" i="6"/>
  <c r="AD679" i="6"/>
  <c r="AC679" i="6"/>
  <c r="AB679" i="6"/>
  <c r="AA679" i="6"/>
  <c r="Z679" i="6"/>
  <c r="Y679" i="6"/>
  <c r="X679" i="6"/>
  <c r="W679" i="6"/>
  <c r="V679" i="6"/>
  <c r="U679" i="6"/>
  <c r="T679" i="6"/>
  <c r="S679" i="6"/>
  <c r="R679" i="6"/>
  <c r="Q679" i="6"/>
  <c r="P679" i="6"/>
  <c r="O679" i="6"/>
  <c r="N679" i="6"/>
  <c r="M679" i="6"/>
  <c r="L679" i="6"/>
  <c r="K679" i="6"/>
  <c r="J679" i="6"/>
  <c r="I679" i="6"/>
  <c r="H679" i="6"/>
  <c r="G679" i="6"/>
  <c r="BV678" i="6"/>
  <c r="BU678" i="6"/>
  <c r="BS678" i="6"/>
  <c r="BR678" i="6"/>
  <c r="BQ678" i="6"/>
  <c r="BP678" i="6"/>
  <c r="BN678" i="6"/>
  <c r="BM678" i="6"/>
  <c r="BL678" i="6"/>
  <c r="BK678" i="6"/>
  <c r="BI678" i="6"/>
  <c r="BH678" i="6"/>
  <c r="BG678" i="6"/>
  <c r="BF678" i="6"/>
  <c r="BD678" i="6"/>
  <c r="BC678" i="6"/>
  <c r="BB678" i="6"/>
  <c r="BA678" i="6"/>
  <c r="AY678" i="6"/>
  <c r="AX678" i="6"/>
  <c r="AW678" i="6"/>
  <c r="AV678" i="6"/>
  <c r="AT678" i="6"/>
  <c r="AS678" i="6"/>
  <c r="AR678" i="6"/>
  <c r="AQ678" i="6"/>
  <c r="AO678" i="6"/>
  <c r="AN678" i="6"/>
  <c r="AM678" i="6"/>
  <c r="AL678" i="6"/>
  <c r="AJ678" i="6"/>
  <c r="AI678" i="6"/>
  <c r="AH678" i="6"/>
  <c r="AG678" i="6"/>
  <c r="AE678" i="6"/>
  <c r="AD678" i="6"/>
  <c r="AC678" i="6"/>
  <c r="AB678" i="6"/>
  <c r="Z678" i="6"/>
  <c r="Y678" i="6"/>
  <c r="X678" i="6"/>
  <c r="W678" i="6"/>
  <c r="U678" i="6"/>
  <c r="T678" i="6"/>
  <c r="S678" i="6"/>
  <c r="R678" i="6"/>
  <c r="P678" i="6"/>
  <c r="O678" i="6"/>
  <c r="N678" i="6"/>
  <c r="M678" i="6"/>
  <c r="K678" i="6"/>
  <c r="J678" i="6"/>
  <c r="I678" i="6"/>
  <c r="H678" i="6"/>
  <c r="BV677" i="6"/>
  <c r="BU677" i="6"/>
  <c r="BT677" i="6"/>
  <c r="BS677" i="6"/>
  <c r="BR677" i="6"/>
  <c r="BQ677" i="6"/>
  <c r="BP677" i="6"/>
  <c r="BO677" i="6"/>
  <c r="BN677" i="6"/>
  <c r="BM677" i="6"/>
  <c r="BL677" i="6"/>
  <c r="BK677" i="6"/>
  <c r="BJ677" i="6"/>
  <c r="BI677" i="6"/>
  <c r="BH677" i="6"/>
  <c r="BG677" i="6"/>
  <c r="BF677" i="6"/>
  <c r="BE677" i="6"/>
  <c r="BD677" i="6"/>
  <c r="BC677" i="6"/>
  <c r="BB677" i="6"/>
  <c r="BA677" i="6"/>
  <c r="AZ677" i="6"/>
  <c r="AY677" i="6"/>
  <c r="AX677" i="6"/>
  <c r="AW677" i="6"/>
  <c r="AV677" i="6"/>
  <c r="AU677" i="6"/>
  <c r="AT677" i="6"/>
  <c r="AS677" i="6"/>
  <c r="AR677" i="6"/>
  <c r="AQ677" i="6"/>
  <c r="AP677" i="6"/>
  <c r="AO677" i="6"/>
  <c r="AN677" i="6"/>
  <c r="AM677" i="6"/>
  <c r="AL677" i="6"/>
  <c r="AK677" i="6"/>
  <c r="AJ677" i="6"/>
  <c r="AI677" i="6"/>
  <c r="AH677" i="6"/>
  <c r="AG677" i="6"/>
  <c r="AF677" i="6"/>
  <c r="AE677" i="6"/>
  <c r="AD677" i="6"/>
  <c r="AC677" i="6"/>
  <c r="AB677" i="6"/>
  <c r="AA677" i="6"/>
  <c r="Z677" i="6"/>
  <c r="Y677" i="6"/>
  <c r="X677" i="6"/>
  <c r="W677" i="6"/>
  <c r="V677" i="6"/>
  <c r="U677" i="6"/>
  <c r="T677" i="6"/>
  <c r="S677" i="6"/>
  <c r="R677" i="6"/>
  <c r="Q677" i="6"/>
  <c r="P677" i="6"/>
  <c r="O677" i="6"/>
  <c r="N677" i="6"/>
  <c r="M677" i="6"/>
  <c r="L677" i="6"/>
  <c r="K677" i="6"/>
  <c r="J677" i="6"/>
  <c r="I677" i="6"/>
  <c r="H677" i="6"/>
  <c r="G677" i="6"/>
  <c r="BV676" i="6"/>
  <c r="BU676" i="6"/>
  <c r="BS676" i="6"/>
  <c r="BR676" i="6"/>
  <c r="BQ676" i="6"/>
  <c r="BP676" i="6"/>
  <c r="BN676" i="6"/>
  <c r="BM676" i="6"/>
  <c r="BL676" i="6"/>
  <c r="BK676" i="6"/>
  <c r="BI676" i="6"/>
  <c r="BH676" i="6"/>
  <c r="BG676" i="6"/>
  <c r="BF676" i="6"/>
  <c r="BD676" i="6"/>
  <c r="BC676" i="6"/>
  <c r="BB676" i="6"/>
  <c r="BA676" i="6"/>
  <c r="AY676" i="6"/>
  <c r="AX676" i="6"/>
  <c r="AW676" i="6"/>
  <c r="AV676" i="6"/>
  <c r="AT676" i="6"/>
  <c r="AS676" i="6"/>
  <c r="AR676" i="6"/>
  <c r="AQ676" i="6"/>
  <c r="AO676" i="6"/>
  <c r="AN676" i="6"/>
  <c r="AM676" i="6"/>
  <c r="AL676" i="6"/>
  <c r="AJ676" i="6"/>
  <c r="AI676" i="6"/>
  <c r="AH676" i="6"/>
  <c r="AG676" i="6"/>
  <c r="AE676" i="6"/>
  <c r="AD676" i="6"/>
  <c r="AC676" i="6"/>
  <c r="AB676" i="6"/>
  <c r="Z676" i="6"/>
  <c r="Y676" i="6"/>
  <c r="X676" i="6"/>
  <c r="W676" i="6"/>
  <c r="U676" i="6"/>
  <c r="T676" i="6"/>
  <c r="S676" i="6"/>
  <c r="R676" i="6"/>
  <c r="P676" i="6"/>
  <c r="O676" i="6"/>
  <c r="N676" i="6"/>
  <c r="M676" i="6"/>
  <c r="K676" i="6"/>
  <c r="J676" i="6"/>
  <c r="I676" i="6"/>
  <c r="H676" i="6"/>
  <c r="BV675" i="6"/>
  <c r="BU675" i="6"/>
  <c r="BS675" i="6"/>
  <c r="BR675" i="6"/>
  <c r="BQ675" i="6"/>
  <c r="BP675" i="6"/>
  <c r="BN675" i="6"/>
  <c r="BM675" i="6"/>
  <c r="BL675" i="6"/>
  <c r="BK675" i="6"/>
  <c r="BI675" i="6"/>
  <c r="BH675" i="6"/>
  <c r="BG675" i="6"/>
  <c r="BF675" i="6"/>
  <c r="BD675" i="6"/>
  <c r="BC675" i="6"/>
  <c r="BB675" i="6"/>
  <c r="BA675" i="6"/>
  <c r="AY675" i="6"/>
  <c r="AX675" i="6"/>
  <c r="AW675" i="6"/>
  <c r="AV675" i="6"/>
  <c r="AT675" i="6"/>
  <c r="AS675" i="6"/>
  <c r="AR675" i="6"/>
  <c r="AQ675" i="6"/>
  <c r="AO675" i="6"/>
  <c r="AN675" i="6"/>
  <c r="AM675" i="6"/>
  <c r="AL675" i="6"/>
  <c r="AJ675" i="6"/>
  <c r="AI675" i="6"/>
  <c r="AH675" i="6"/>
  <c r="AG675" i="6"/>
  <c r="AE675" i="6"/>
  <c r="AD675" i="6"/>
  <c r="AC675" i="6"/>
  <c r="AB675" i="6"/>
  <c r="Z675" i="6"/>
  <c r="Y675" i="6"/>
  <c r="X675" i="6"/>
  <c r="W675" i="6"/>
  <c r="U675" i="6"/>
  <c r="T675" i="6"/>
  <c r="S675" i="6"/>
  <c r="R675" i="6"/>
  <c r="P675" i="6"/>
  <c r="O675" i="6"/>
  <c r="N675" i="6"/>
  <c r="M675" i="6"/>
  <c r="K675" i="6"/>
  <c r="J675" i="6"/>
  <c r="I675" i="6"/>
  <c r="H675" i="6"/>
  <c r="BV674" i="6"/>
  <c r="BU674" i="6"/>
  <c r="BT674" i="6"/>
  <c r="BS674" i="6"/>
  <c r="BR674" i="6"/>
  <c r="BQ674" i="6"/>
  <c r="BP674" i="6"/>
  <c r="BO674" i="6"/>
  <c r="BN674" i="6"/>
  <c r="BM674" i="6"/>
  <c r="BL674" i="6"/>
  <c r="BK674" i="6"/>
  <c r="BJ674" i="6"/>
  <c r="BI674" i="6"/>
  <c r="BH674" i="6"/>
  <c r="BG674" i="6"/>
  <c r="BF674" i="6"/>
  <c r="BE674" i="6"/>
  <c r="BD674" i="6"/>
  <c r="BC674" i="6"/>
  <c r="BB674" i="6"/>
  <c r="BA674" i="6"/>
  <c r="AZ674" i="6"/>
  <c r="AY674" i="6"/>
  <c r="AX674" i="6"/>
  <c r="AW674" i="6"/>
  <c r="AV674" i="6"/>
  <c r="AU674" i="6"/>
  <c r="AT674" i="6"/>
  <c r="AS674" i="6"/>
  <c r="AR674" i="6"/>
  <c r="AQ674" i="6"/>
  <c r="AP674" i="6"/>
  <c r="AO674" i="6"/>
  <c r="AN674" i="6"/>
  <c r="AM674" i="6"/>
  <c r="AL674" i="6"/>
  <c r="AK674" i="6"/>
  <c r="AJ674" i="6"/>
  <c r="AI674" i="6"/>
  <c r="AH674" i="6"/>
  <c r="AG674" i="6"/>
  <c r="AF674" i="6"/>
  <c r="AE674" i="6"/>
  <c r="AD674" i="6"/>
  <c r="AC674" i="6"/>
  <c r="AB674" i="6"/>
  <c r="AA674" i="6"/>
  <c r="Z674" i="6"/>
  <c r="Y674" i="6"/>
  <c r="X674" i="6"/>
  <c r="W674" i="6"/>
  <c r="V674" i="6"/>
  <c r="U674" i="6"/>
  <c r="T674" i="6"/>
  <c r="S674" i="6"/>
  <c r="R674" i="6"/>
  <c r="Q674" i="6"/>
  <c r="P674" i="6"/>
  <c r="O674" i="6"/>
  <c r="N674" i="6"/>
  <c r="M674" i="6"/>
  <c r="L674" i="6"/>
  <c r="K674" i="6"/>
  <c r="J674" i="6"/>
  <c r="I674" i="6"/>
  <c r="H674" i="6"/>
  <c r="G674" i="6"/>
  <c r="BV673" i="6"/>
  <c r="BU673" i="6"/>
  <c r="BS673" i="6"/>
  <c r="BR673" i="6"/>
  <c r="BQ673" i="6"/>
  <c r="BP673" i="6"/>
  <c r="BO673" i="6"/>
  <c r="BN673" i="6"/>
  <c r="BM673" i="6"/>
  <c r="BL673" i="6"/>
  <c r="BK673" i="6"/>
  <c r="BJ673" i="6"/>
  <c r="BI673" i="6"/>
  <c r="BH673" i="6"/>
  <c r="BG673" i="6"/>
  <c r="BF673" i="6"/>
  <c r="BE673" i="6"/>
  <c r="BD673" i="6"/>
  <c r="BC673" i="6"/>
  <c r="BB673" i="6"/>
  <c r="BA673" i="6"/>
  <c r="AZ673" i="6"/>
  <c r="AY673" i="6"/>
  <c r="AX673" i="6"/>
  <c r="AW673" i="6"/>
  <c r="AV673" i="6"/>
  <c r="AU673" i="6"/>
  <c r="AT673" i="6"/>
  <c r="AS673" i="6"/>
  <c r="AR673" i="6"/>
  <c r="AQ673" i="6"/>
  <c r="AP673" i="6"/>
  <c r="AO673" i="6"/>
  <c r="AN673" i="6"/>
  <c r="AM673" i="6"/>
  <c r="AL673" i="6"/>
  <c r="AK673" i="6"/>
  <c r="AJ673" i="6"/>
  <c r="AI673" i="6"/>
  <c r="AH673" i="6"/>
  <c r="AG673" i="6"/>
  <c r="AF673" i="6"/>
  <c r="AE673" i="6"/>
  <c r="AD673" i="6"/>
  <c r="AC673" i="6"/>
  <c r="AB673" i="6"/>
  <c r="AA673" i="6"/>
  <c r="Z673" i="6"/>
  <c r="Y673" i="6"/>
  <c r="X673" i="6"/>
  <c r="W673" i="6"/>
  <c r="V673" i="6"/>
  <c r="U673" i="6"/>
  <c r="T673" i="6"/>
  <c r="S673" i="6"/>
  <c r="R673" i="6"/>
  <c r="Q673" i="6"/>
  <c r="P673" i="6"/>
  <c r="O673" i="6"/>
  <c r="N673" i="6"/>
  <c r="M673" i="6"/>
  <c r="L673" i="6"/>
  <c r="K673" i="6"/>
  <c r="J673" i="6"/>
  <c r="I673" i="6"/>
  <c r="H673" i="6"/>
  <c r="G673" i="6"/>
  <c r="BV672" i="6"/>
  <c r="BU672" i="6"/>
  <c r="BS672" i="6"/>
  <c r="BR672" i="6"/>
  <c r="BQ672" i="6"/>
  <c r="BP672" i="6"/>
  <c r="BO672" i="6"/>
  <c r="BN672" i="6"/>
  <c r="BM672" i="6"/>
  <c r="BL672" i="6"/>
  <c r="BK672" i="6"/>
  <c r="BJ672" i="6"/>
  <c r="BI672" i="6"/>
  <c r="BH672" i="6"/>
  <c r="BG672" i="6"/>
  <c r="BF672" i="6"/>
  <c r="BE672" i="6"/>
  <c r="BD672" i="6"/>
  <c r="BC672" i="6"/>
  <c r="BB672" i="6"/>
  <c r="BA672" i="6"/>
  <c r="AZ672" i="6"/>
  <c r="AY672" i="6"/>
  <c r="AX672" i="6"/>
  <c r="AW672" i="6"/>
  <c r="AV672" i="6"/>
  <c r="AU672" i="6"/>
  <c r="AT672" i="6"/>
  <c r="AS672" i="6"/>
  <c r="AR672" i="6"/>
  <c r="AQ672" i="6"/>
  <c r="AP672" i="6"/>
  <c r="AO672" i="6"/>
  <c r="AN672" i="6"/>
  <c r="AM672" i="6"/>
  <c r="AL672" i="6"/>
  <c r="AK672" i="6"/>
  <c r="AJ672" i="6"/>
  <c r="AI672" i="6"/>
  <c r="AH672" i="6"/>
  <c r="AG672" i="6"/>
  <c r="AF672" i="6"/>
  <c r="AE672" i="6"/>
  <c r="AD672" i="6"/>
  <c r="AC672" i="6"/>
  <c r="AB672" i="6"/>
  <c r="AA672" i="6"/>
  <c r="Z672" i="6"/>
  <c r="Y672" i="6"/>
  <c r="X672" i="6"/>
  <c r="W672" i="6"/>
  <c r="V672" i="6"/>
  <c r="U672" i="6"/>
  <c r="T672" i="6"/>
  <c r="S672" i="6"/>
  <c r="R672" i="6"/>
  <c r="Q672" i="6"/>
  <c r="P672" i="6"/>
  <c r="O672" i="6"/>
  <c r="N672" i="6"/>
  <c r="M672" i="6"/>
  <c r="L672" i="6"/>
  <c r="K672" i="6"/>
  <c r="J672" i="6"/>
  <c r="I672" i="6"/>
  <c r="H672" i="6"/>
  <c r="G672" i="6"/>
  <c r="BV671" i="6"/>
  <c r="BU671" i="6"/>
  <c r="BS671" i="6"/>
  <c r="BR671" i="6"/>
  <c r="BQ671" i="6"/>
  <c r="BP671" i="6"/>
  <c r="BO671" i="6"/>
  <c r="BN671" i="6"/>
  <c r="BM671" i="6"/>
  <c r="BL671" i="6"/>
  <c r="BK671" i="6"/>
  <c r="BI671" i="6"/>
  <c r="BH671" i="6"/>
  <c r="BG671" i="6"/>
  <c r="BF671" i="6"/>
  <c r="BD671" i="6"/>
  <c r="BC671" i="6"/>
  <c r="BB671" i="6"/>
  <c r="BA671" i="6"/>
  <c r="AZ671" i="6"/>
  <c r="AY671" i="6"/>
  <c r="AX671" i="6"/>
  <c r="AW671" i="6"/>
  <c r="AV671" i="6"/>
  <c r="AT671" i="6"/>
  <c r="AS671" i="6"/>
  <c r="AR671" i="6"/>
  <c r="AQ671" i="6"/>
  <c r="AO671" i="6"/>
  <c r="AN671" i="6"/>
  <c r="AM671" i="6"/>
  <c r="AL671" i="6"/>
  <c r="AK671" i="6"/>
  <c r="AJ671" i="6"/>
  <c r="AI671" i="6"/>
  <c r="AH671" i="6"/>
  <c r="AG671" i="6"/>
  <c r="AE671" i="6"/>
  <c r="AD671" i="6"/>
  <c r="AC671" i="6"/>
  <c r="AB671" i="6"/>
  <c r="AA671" i="6"/>
  <c r="Z671" i="6"/>
  <c r="Y671" i="6"/>
  <c r="X671" i="6"/>
  <c r="W671" i="6"/>
  <c r="U671" i="6"/>
  <c r="T671" i="6"/>
  <c r="S671" i="6"/>
  <c r="R671" i="6"/>
  <c r="Q671" i="6"/>
  <c r="P671" i="6"/>
  <c r="O671" i="6"/>
  <c r="N671" i="6"/>
  <c r="M671" i="6"/>
  <c r="K671" i="6"/>
  <c r="J671" i="6"/>
  <c r="I671" i="6"/>
  <c r="H671" i="6"/>
  <c r="G671" i="6"/>
  <c r="BV670" i="6"/>
  <c r="BU670" i="6"/>
  <c r="BS670" i="6"/>
  <c r="BR670" i="6"/>
  <c r="BQ670" i="6"/>
  <c r="BP670" i="6"/>
  <c r="BN670" i="6"/>
  <c r="BM670" i="6"/>
  <c r="BL670" i="6"/>
  <c r="BK670" i="6"/>
  <c r="BI670" i="6"/>
  <c r="BH670" i="6"/>
  <c r="BG670" i="6"/>
  <c r="BF670" i="6"/>
  <c r="BD670" i="6"/>
  <c r="BC670" i="6"/>
  <c r="BB670" i="6"/>
  <c r="BA670" i="6"/>
  <c r="AY670" i="6"/>
  <c r="AX670" i="6"/>
  <c r="AW670" i="6"/>
  <c r="AV670" i="6"/>
  <c r="AT670" i="6"/>
  <c r="AS670" i="6"/>
  <c r="AR670" i="6"/>
  <c r="AQ670" i="6"/>
  <c r="AO670" i="6"/>
  <c r="AN670" i="6"/>
  <c r="AM670" i="6"/>
  <c r="AL670" i="6"/>
  <c r="AJ670" i="6"/>
  <c r="AI670" i="6"/>
  <c r="AH670" i="6"/>
  <c r="AG670" i="6"/>
  <c r="AE670" i="6"/>
  <c r="AD670" i="6"/>
  <c r="AC670" i="6"/>
  <c r="AB670" i="6"/>
  <c r="Z670" i="6"/>
  <c r="Y670" i="6"/>
  <c r="X670" i="6"/>
  <c r="W670" i="6"/>
  <c r="U670" i="6"/>
  <c r="T670" i="6"/>
  <c r="S670" i="6"/>
  <c r="R670" i="6"/>
  <c r="P670" i="6"/>
  <c r="O670" i="6"/>
  <c r="N670" i="6"/>
  <c r="M670" i="6"/>
  <c r="K670" i="6"/>
  <c r="J670" i="6"/>
  <c r="I670" i="6"/>
  <c r="H670" i="6"/>
  <c r="BV669" i="6"/>
  <c r="BU669" i="6"/>
  <c r="BT669" i="6"/>
  <c r="BS669" i="6"/>
  <c r="BR669" i="6"/>
  <c r="BQ669" i="6"/>
  <c r="BP669" i="6"/>
  <c r="BO669" i="6"/>
  <c r="BN669" i="6"/>
  <c r="BM669" i="6"/>
  <c r="BL669" i="6"/>
  <c r="BK669" i="6"/>
  <c r="BJ669" i="6"/>
  <c r="BI669" i="6"/>
  <c r="BH669" i="6"/>
  <c r="BG669" i="6"/>
  <c r="BF669" i="6"/>
  <c r="BE669" i="6"/>
  <c r="BD669" i="6"/>
  <c r="BC669" i="6"/>
  <c r="BB669" i="6"/>
  <c r="BA669" i="6"/>
  <c r="AZ669" i="6"/>
  <c r="AY669" i="6"/>
  <c r="AX669" i="6"/>
  <c r="AW669" i="6"/>
  <c r="AV669" i="6"/>
  <c r="AU669" i="6"/>
  <c r="AT669" i="6"/>
  <c r="AS669" i="6"/>
  <c r="AR669" i="6"/>
  <c r="AQ669" i="6"/>
  <c r="AP669" i="6"/>
  <c r="AO669" i="6"/>
  <c r="AN669" i="6"/>
  <c r="AM669" i="6"/>
  <c r="AL669" i="6"/>
  <c r="AK669" i="6"/>
  <c r="AJ669" i="6"/>
  <c r="AI669" i="6"/>
  <c r="AH669" i="6"/>
  <c r="AG669" i="6"/>
  <c r="AF669" i="6"/>
  <c r="AE669" i="6"/>
  <c r="AD669" i="6"/>
  <c r="AC669" i="6"/>
  <c r="AB669" i="6"/>
  <c r="AA669" i="6"/>
  <c r="Z669" i="6"/>
  <c r="Y669" i="6"/>
  <c r="X669" i="6"/>
  <c r="W669" i="6"/>
  <c r="V669" i="6"/>
  <c r="U669" i="6"/>
  <c r="T669" i="6"/>
  <c r="S669" i="6"/>
  <c r="R669" i="6"/>
  <c r="Q669" i="6"/>
  <c r="P669" i="6"/>
  <c r="O669" i="6"/>
  <c r="N669" i="6"/>
  <c r="M669" i="6"/>
  <c r="L669" i="6"/>
  <c r="K669" i="6"/>
  <c r="J669" i="6"/>
  <c r="I669" i="6"/>
  <c r="H669" i="6"/>
  <c r="G669" i="6"/>
  <c r="BV668" i="6"/>
  <c r="BU668" i="6"/>
  <c r="BS668" i="6"/>
  <c r="BR668" i="6"/>
  <c r="BQ668" i="6"/>
  <c r="BP668" i="6"/>
  <c r="BO668" i="6"/>
  <c r="BN668" i="6"/>
  <c r="BM668" i="6"/>
  <c r="BL668" i="6"/>
  <c r="BK668" i="6"/>
  <c r="BJ668" i="6"/>
  <c r="BI668" i="6"/>
  <c r="BH668" i="6"/>
  <c r="BG668" i="6"/>
  <c r="BF668" i="6"/>
  <c r="BE668" i="6"/>
  <c r="BD668" i="6"/>
  <c r="BC668" i="6"/>
  <c r="BB668" i="6"/>
  <c r="BA668" i="6"/>
  <c r="AZ668" i="6"/>
  <c r="AY668" i="6"/>
  <c r="AX668" i="6"/>
  <c r="AW668" i="6"/>
  <c r="AV668" i="6"/>
  <c r="AU668" i="6"/>
  <c r="AT668" i="6"/>
  <c r="AS668" i="6"/>
  <c r="AR668" i="6"/>
  <c r="AQ668" i="6"/>
  <c r="AP668" i="6"/>
  <c r="AO668" i="6"/>
  <c r="AN668" i="6"/>
  <c r="AM668" i="6"/>
  <c r="AL668" i="6"/>
  <c r="AK668" i="6"/>
  <c r="AJ668" i="6"/>
  <c r="AI668" i="6"/>
  <c r="AH668" i="6"/>
  <c r="AG668" i="6"/>
  <c r="AF668" i="6"/>
  <c r="AE668" i="6"/>
  <c r="AD668" i="6"/>
  <c r="AC668" i="6"/>
  <c r="AB668" i="6"/>
  <c r="AA668" i="6"/>
  <c r="Z668" i="6"/>
  <c r="Y668" i="6"/>
  <c r="X668" i="6"/>
  <c r="W668" i="6"/>
  <c r="V668" i="6"/>
  <c r="U668" i="6"/>
  <c r="T668" i="6"/>
  <c r="S668" i="6"/>
  <c r="R668" i="6"/>
  <c r="Q668" i="6"/>
  <c r="P668" i="6"/>
  <c r="O668" i="6"/>
  <c r="N668" i="6"/>
  <c r="M668" i="6"/>
  <c r="L668" i="6"/>
  <c r="K668" i="6"/>
  <c r="J668" i="6"/>
  <c r="I668" i="6"/>
  <c r="H668" i="6"/>
  <c r="G668" i="6"/>
  <c r="BV667" i="6"/>
  <c r="BU667" i="6"/>
  <c r="BS667" i="6"/>
  <c r="BR667" i="6"/>
  <c r="BQ667" i="6"/>
  <c r="BP667" i="6"/>
  <c r="BO667" i="6"/>
  <c r="BN667" i="6"/>
  <c r="BM667" i="6"/>
  <c r="BL667" i="6"/>
  <c r="BK667" i="6"/>
  <c r="BJ667" i="6"/>
  <c r="BI667" i="6"/>
  <c r="BH667" i="6"/>
  <c r="BG667" i="6"/>
  <c r="BF667" i="6"/>
  <c r="BE667" i="6"/>
  <c r="BD667" i="6"/>
  <c r="BC667" i="6"/>
  <c r="BB667" i="6"/>
  <c r="BA667" i="6"/>
  <c r="AZ667" i="6"/>
  <c r="AY667" i="6"/>
  <c r="AX667" i="6"/>
  <c r="AW667" i="6"/>
  <c r="AV667" i="6"/>
  <c r="AU667" i="6"/>
  <c r="AT667" i="6"/>
  <c r="AS667" i="6"/>
  <c r="AR667" i="6"/>
  <c r="AQ667" i="6"/>
  <c r="AP667" i="6"/>
  <c r="AO667" i="6"/>
  <c r="AN667" i="6"/>
  <c r="AM667" i="6"/>
  <c r="AL667" i="6"/>
  <c r="AK667" i="6"/>
  <c r="AJ667" i="6"/>
  <c r="AI667" i="6"/>
  <c r="AH667" i="6"/>
  <c r="AG667" i="6"/>
  <c r="AF667" i="6"/>
  <c r="AE667" i="6"/>
  <c r="AD667" i="6"/>
  <c r="AC667" i="6"/>
  <c r="AB667" i="6"/>
  <c r="AA667" i="6"/>
  <c r="Z667" i="6"/>
  <c r="Y667" i="6"/>
  <c r="X667" i="6"/>
  <c r="W667" i="6"/>
  <c r="V667" i="6"/>
  <c r="U667" i="6"/>
  <c r="T667" i="6"/>
  <c r="S667" i="6"/>
  <c r="R667" i="6"/>
  <c r="Q667" i="6"/>
  <c r="P667" i="6"/>
  <c r="O667" i="6"/>
  <c r="N667" i="6"/>
  <c r="M667" i="6"/>
  <c r="L667" i="6"/>
  <c r="K667" i="6"/>
  <c r="J667" i="6"/>
  <c r="I667" i="6"/>
  <c r="H667" i="6"/>
  <c r="G667" i="6"/>
  <c r="BV666" i="6"/>
  <c r="BU666" i="6"/>
  <c r="BS666" i="6"/>
  <c r="BR666" i="6"/>
  <c r="BQ666" i="6"/>
  <c r="BP666" i="6"/>
  <c r="BN666" i="6"/>
  <c r="BM666" i="6"/>
  <c r="BL666" i="6"/>
  <c r="BK666" i="6"/>
  <c r="BI666" i="6"/>
  <c r="BH666" i="6"/>
  <c r="BG666" i="6"/>
  <c r="BF666" i="6"/>
  <c r="BD666" i="6"/>
  <c r="BC666" i="6"/>
  <c r="BB666" i="6"/>
  <c r="BA666" i="6"/>
  <c r="AY666" i="6"/>
  <c r="AX666" i="6"/>
  <c r="AW666" i="6"/>
  <c r="AV666" i="6"/>
  <c r="AT666" i="6"/>
  <c r="AS666" i="6"/>
  <c r="AR666" i="6"/>
  <c r="AQ666" i="6"/>
  <c r="AO666" i="6"/>
  <c r="AN666" i="6"/>
  <c r="AM666" i="6"/>
  <c r="AL666" i="6"/>
  <c r="AJ666" i="6"/>
  <c r="AI666" i="6"/>
  <c r="AH666" i="6"/>
  <c r="AG666" i="6"/>
  <c r="AE666" i="6"/>
  <c r="AD666" i="6"/>
  <c r="AC666" i="6"/>
  <c r="AB666" i="6"/>
  <c r="Z666" i="6"/>
  <c r="Y666" i="6"/>
  <c r="X666" i="6"/>
  <c r="W666" i="6"/>
  <c r="U666" i="6"/>
  <c r="T666" i="6"/>
  <c r="S666" i="6"/>
  <c r="R666" i="6"/>
  <c r="P666" i="6"/>
  <c r="O666" i="6"/>
  <c r="N666" i="6"/>
  <c r="M666" i="6"/>
  <c r="K666" i="6"/>
  <c r="J666" i="6"/>
  <c r="I666" i="6"/>
  <c r="H666" i="6"/>
  <c r="G666" i="6"/>
  <c r="BV665" i="6"/>
  <c r="BU665" i="6"/>
  <c r="BS665" i="6"/>
  <c r="BR665" i="6"/>
  <c r="BQ665" i="6"/>
  <c r="BP665" i="6"/>
  <c r="BN665" i="6"/>
  <c r="BM665" i="6"/>
  <c r="BL665" i="6"/>
  <c r="BK665" i="6"/>
  <c r="BI665" i="6"/>
  <c r="BH665" i="6"/>
  <c r="BG665" i="6"/>
  <c r="BF665" i="6"/>
  <c r="BD665" i="6"/>
  <c r="BC665" i="6"/>
  <c r="BB665" i="6"/>
  <c r="BA665" i="6"/>
  <c r="AY665" i="6"/>
  <c r="AX665" i="6"/>
  <c r="AW665" i="6"/>
  <c r="AV665" i="6"/>
  <c r="AT665" i="6"/>
  <c r="AS665" i="6"/>
  <c r="AR665" i="6"/>
  <c r="AQ665" i="6"/>
  <c r="AO665" i="6"/>
  <c r="AN665" i="6"/>
  <c r="AM665" i="6"/>
  <c r="AL665" i="6"/>
  <c r="AJ665" i="6"/>
  <c r="AI665" i="6"/>
  <c r="AH665" i="6"/>
  <c r="AG665" i="6"/>
  <c r="AE665" i="6"/>
  <c r="AD665" i="6"/>
  <c r="AC665" i="6"/>
  <c r="AB665" i="6"/>
  <c r="Z665" i="6"/>
  <c r="Y665" i="6"/>
  <c r="X665" i="6"/>
  <c r="W665" i="6"/>
  <c r="U665" i="6"/>
  <c r="T665" i="6"/>
  <c r="S665" i="6"/>
  <c r="R665" i="6"/>
  <c r="P665" i="6"/>
  <c r="O665" i="6"/>
  <c r="N665" i="6"/>
  <c r="M665" i="6"/>
  <c r="K665" i="6"/>
  <c r="J665" i="6"/>
  <c r="I665" i="6"/>
  <c r="H665" i="6"/>
  <c r="BV664" i="6"/>
  <c r="BU664" i="6"/>
  <c r="BT664" i="6"/>
  <c r="BS664" i="6"/>
  <c r="BR664" i="6"/>
  <c r="BQ664" i="6"/>
  <c r="BP664" i="6"/>
  <c r="BO664" i="6"/>
  <c r="BN664" i="6"/>
  <c r="BM664" i="6"/>
  <c r="BL664" i="6"/>
  <c r="BK664" i="6"/>
  <c r="BJ664" i="6"/>
  <c r="BI664" i="6"/>
  <c r="BH664" i="6"/>
  <c r="BG664" i="6"/>
  <c r="BF664" i="6"/>
  <c r="BE664" i="6"/>
  <c r="BD664" i="6"/>
  <c r="BC664" i="6"/>
  <c r="BB664" i="6"/>
  <c r="BA664" i="6"/>
  <c r="AZ664" i="6"/>
  <c r="AY664" i="6"/>
  <c r="AX664" i="6"/>
  <c r="AW664" i="6"/>
  <c r="AV664" i="6"/>
  <c r="AU664" i="6"/>
  <c r="AT664" i="6"/>
  <c r="AS664" i="6"/>
  <c r="AR664" i="6"/>
  <c r="AQ664" i="6"/>
  <c r="AP664" i="6"/>
  <c r="AO664" i="6"/>
  <c r="AN664" i="6"/>
  <c r="AM664" i="6"/>
  <c r="AL664" i="6"/>
  <c r="AK664" i="6"/>
  <c r="AJ664" i="6"/>
  <c r="AI664" i="6"/>
  <c r="AH664" i="6"/>
  <c r="AG664" i="6"/>
  <c r="AF664" i="6"/>
  <c r="AE664" i="6"/>
  <c r="AD664" i="6"/>
  <c r="AC664" i="6"/>
  <c r="AB664" i="6"/>
  <c r="AA664" i="6"/>
  <c r="Z664" i="6"/>
  <c r="Y664" i="6"/>
  <c r="X664" i="6"/>
  <c r="W664" i="6"/>
  <c r="V664" i="6"/>
  <c r="U664" i="6"/>
  <c r="T664" i="6"/>
  <c r="S664" i="6"/>
  <c r="R664" i="6"/>
  <c r="Q664" i="6"/>
  <c r="P664" i="6"/>
  <c r="O664" i="6"/>
  <c r="N664" i="6"/>
  <c r="M664" i="6"/>
  <c r="L664" i="6"/>
  <c r="K664" i="6"/>
  <c r="J664" i="6"/>
  <c r="I664" i="6"/>
  <c r="H664" i="6"/>
  <c r="G664" i="6"/>
  <c r="BV663" i="6"/>
  <c r="BU663" i="6"/>
  <c r="BS663" i="6"/>
  <c r="BR663" i="6"/>
  <c r="BQ663" i="6"/>
  <c r="BP663" i="6"/>
  <c r="BO663" i="6"/>
  <c r="BN663" i="6"/>
  <c r="BM663" i="6"/>
  <c r="BL663" i="6"/>
  <c r="BK663" i="6"/>
  <c r="BJ663" i="6"/>
  <c r="BI663" i="6"/>
  <c r="BH663" i="6"/>
  <c r="BG663" i="6"/>
  <c r="BF663" i="6"/>
  <c r="BE663" i="6"/>
  <c r="BD663" i="6"/>
  <c r="BC663" i="6"/>
  <c r="BB663" i="6"/>
  <c r="BA663" i="6"/>
  <c r="AZ663" i="6"/>
  <c r="AY663" i="6"/>
  <c r="AX663" i="6"/>
  <c r="AW663" i="6"/>
  <c r="AV663" i="6"/>
  <c r="AU663" i="6"/>
  <c r="AT663" i="6"/>
  <c r="AS663" i="6"/>
  <c r="AR663" i="6"/>
  <c r="AQ663" i="6"/>
  <c r="AP663" i="6"/>
  <c r="AO663" i="6"/>
  <c r="AN663" i="6"/>
  <c r="AM663" i="6"/>
  <c r="AL663" i="6"/>
  <c r="AK663" i="6"/>
  <c r="AJ663" i="6"/>
  <c r="AI663" i="6"/>
  <c r="AH663" i="6"/>
  <c r="AG663" i="6"/>
  <c r="AF663" i="6"/>
  <c r="AE663" i="6"/>
  <c r="AD663" i="6"/>
  <c r="AC663" i="6"/>
  <c r="AB663" i="6"/>
  <c r="AA663" i="6"/>
  <c r="Z663" i="6"/>
  <c r="Y663" i="6"/>
  <c r="X663" i="6"/>
  <c r="W663" i="6"/>
  <c r="V663" i="6"/>
  <c r="U663" i="6"/>
  <c r="T663" i="6"/>
  <c r="S663" i="6"/>
  <c r="R663" i="6"/>
  <c r="Q663" i="6"/>
  <c r="P663" i="6"/>
  <c r="O663" i="6"/>
  <c r="N663" i="6"/>
  <c r="M663" i="6"/>
  <c r="L663" i="6"/>
  <c r="K663" i="6"/>
  <c r="J663" i="6"/>
  <c r="I663" i="6"/>
  <c r="H663" i="6"/>
  <c r="G663" i="6"/>
  <c r="BV662" i="6"/>
  <c r="BU662" i="6"/>
  <c r="BS662" i="6"/>
  <c r="BR662" i="6"/>
  <c r="BQ662" i="6"/>
  <c r="BP662" i="6"/>
  <c r="BO662" i="6"/>
  <c r="BN662" i="6"/>
  <c r="BM662" i="6"/>
  <c r="BL662" i="6"/>
  <c r="BK662" i="6"/>
  <c r="BJ662" i="6"/>
  <c r="BI662" i="6"/>
  <c r="BH662" i="6"/>
  <c r="BG662" i="6"/>
  <c r="BF662" i="6"/>
  <c r="BE662" i="6"/>
  <c r="BD662" i="6"/>
  <c r="BC662" i="6"/>
  <c r="BB662" i="6"/>
  <c r="BA662" i="6"/>
  <c r="AZ662" i="6"/>
  <c r="AY662" i="6"/>
  <c r="AX662" i="6"/>
  <c r="AW662" i="6"/>
  <c r="AV662" i="6"/>
  <c r="AU662" i="6"/>
  <c r="AT662" i="6"/>
  <c r="AS662" i="6"/>
  <c r="AR662" i="6"/>
  <c r="AQ662" i="6"/>
  <c r="AP662" i="6"/>
  <c r="AO662" i="6"/>
  <c r="AN662" i="6"/>
  <c r="AM662" i="6"/>
  <c r="AL662" i="6"/>
  <c r="AK662" i="6"/>
  <c r="AJ662" i="6"/>
  <c r="AI662" i="6"/>
  <c r="AH662" i="6"/>
  <c r="AG662" i="6"/>
  <c r="AF662" i="6"/>
  <c r="AE662" i="6"/>
  <c r="AD662" i="6"/>
  <c r="AC662" i="6"/>
  <c r="AB662" i="6"/>
  <c r="AA662" i="6"/>
  <c r="Z662" i="6"/>
  <c r="Y662" i="6"/>
  <c r="X662" i="6"/>
  <c r="W662" i="6"/>
  <c r="V662" i="6"/>
  <c r="U662" i="6"/>
  <c r="T662" i="6"/>
  <c r="S662" i="6"/>
  <c r="R662" i="6"/>
  <c r="Q662" i="6"/>
  <c r="P662" i="6"/>
  <c r="O662" i="6"/>
  <c r="N662" i="6"/>
  <c r="M662" i="6"/>
  <c r="L662" i="6"/>
  <c r="K662" i="6"/>
  <c r="J662" i="6"/>
  <c r="I662" i="6"/>
  <c r="H662" i="6"/>
  <c r="G662" i="6"/>
  <c r="BV661" i="6"/>
  <c r="BU661" i="6"/>
  <c r="BS661" i="6"/>
  <c r="BR661" i="6"/>
  <c r="BQ661" i="6"/>
  <c r="BP661" i="6"/>
  <c r="BO661" i="6"/>
  <c r="BN661" i="6"/>
  <c r="BM661" i="6"/>
  <c r="BL661" i="6"/>
  <c r="BK661" i="6"/>
  <c r="BJ661" i="6"/>
  <c r="BI661" i="6"/>
  <c r="BH661" i="6"/>
  <c r="BG661" i="6"/>
  <c r="BF661" i="6"/>
  <c r="BE661" i="6"/>
  <c r="BD661" i="6"/>
  <c r="BC661" i="6"/>
  <c r="BB661" i="6"/>
  <c r="BA661" i="6"/>
  <c r="AZ661" i="6"/>
  <c r="AY661" i="6"/>
  <c r="AX661" i="6"/>
  <c r="AW661" i="6"/>
  <c r="AV661" i="6"/>
  <c r="AU661" i="6"/>
  <c r="AT661" i="6"/>
  <c r="AS661" i="6"/>
  <c r="AR661" i="6"/>
  <c r="AQ661" i="6"/>
  <c r="AP661" i="6"/>
  <c r="AO661" i="6"/>
  <c r="AN661" i="6"/>
  <c r="AM661" i="6"/>
  <c r="AL661" i="6"/>
  <c r="AK661" i="6"/>
  <c r="AJ661" i="6"/>
  <c r="AI661" i="6"/>
  <c r="AH661" i="6"/>
  <c r="AG661" i="6"/>
  <c r="AF661" i="6"/>
  <c r="AE661" i="6"/>
  <c r="AD661" i="6"/>
  <c r="AC661" i="6"/>
  <c r="AB661" i="6"/>
  <c r="AA661" i="6"/>
  <c r="Z661" i="6"/>
  <c r="Y661" i="6"/>
  <c r="X661" i="6"/>
  <c r="W661" i="6"/>
  <c r="V661" i="6"/>
  <c r="U661" i="6"/>
  <c r="T661" i="6"/>
  <c r="S661" i="6"/>
  <c r="R661" i="6"/>
  <c r="Q661" i="6"/>
  <c r="P661" i="6"/>
  <c r="O661" i="6"/>
  <c r="N661" i="6"/>
  <c r="M661" i="6"/>
  <c r="L661" i="6"/>
  <c r="K661" i="6"/>
  <c r="J661" i="6"/>
  <c r="I661" i="6"/>
  <c r="H661" i="6"/>
  <c r="G661" i="6"/>
  <c r="BV660" i="6"/>
  <c r="BU660" i="6"/>
  <c r="BS660" i="6"/>
  <c r="BR660" i="6"/>
  <c r="BQ660" i="6"/>
  <c r="BP660" i="6"/>
  <c r="BN660" i="6"/>
  <c r="BM660" i="6"/>
  <c r="BL660" i="6"/>
  <c r="BK660" i="6"/>
  <c r="BI660" i="6"/>
  <c r="BH660" i="6"/>
  <c r="BG660" i="6"/>
  <c r="BF660" i="6"/>
  <c r="BD660" i="6"/>
  <c r="BC660" i="6"/>
  <c r="BB660" i="6"/>
  <c r="BA660" i="6"/>
  <c r="AY660" i="6"/>
  <c r="AX660" i="6"/>
  <c r="AW660" i="6"/>
  <c r="AV660" i="6"/>
  <c r="AT660" i="6"/>
  <c r="AS660" i="6"/>
  <c r="AR660" i="6"/>
  <c r="AQ660" i="6"/>
  <c r="AO660" i="6"/>
  <c r="AN660" i="6"/>
  <c r="AM660" i="6"/>
  <c r="AL660" i="6"/>
  <c r="AJ660" i="6"/>
  <c r="AI660" i="6"/>
  <c r="AH660" i="6"/>
  <c r="AG660" i="6"/>
  <c r="AE660" i="6"/>
  <c r="AD660" i="6"/>
  <c r="AC660" i="6"/>
  <c r="AB660" i="6"/>
  <c r="Z660" i="6"/>
  <c r="Y660" i="6"/>
  <c r="X660" i="6"/>
  <c r="W660" i="6"/>
  <c r="U660" i="6"/>
  <c r="T660" i="6"/>
  <c r="S660" i="6"/>
  <c r="R660" i="6"/>
  <c r="P660" i="6"/>
  <c r="O660" i="6"/>
  <c r="N660" i="6"/>
  <c r="M660" i="6"/>
  <c r="K660" i="6"/>
  <c r="J660" i="6"/>
  <c r="I660" i="6"/>
  <c r="H660" i="6"/>
  <c r="BV659" i="6"/>
  <c r="BU659" i="6"/>
  <c r="BT659" i="6"/>
  <c r="BS659" i="6"/>
  <c r="BR659" i="6"/>
  <c r="BQ659" i="6"/>
  <c r="BP659" i="6"/>
  <c r="BO659" i="6"/>
  <c r="BN659" i="6"/>
  <c r="BM659" i="6"/>
  <c r="BL659" i="6"/>
  <c r="BK659" i="6"/>
  <c r="BJ659" i="6"/>
  <c r="BI659" i="6"/>
  <c r="BH659" i="6"/>
  <c r="BG659" i="6"/>
  <c r="BF659" i="6"/>
  <c r="BE659" i="6"/>
  <c r="BD659" i="6"/>
  <c r="BC659" i="6"/>
  <c r="BB659" i="6"/>
  <c r="BA659" i="6"/>
  <c r="AZ659" i="6"/>
  <c r="AY659" i="6"/>
  <c r="AX659" i="6"/>
  <c r="AW659" i="6"/>
  <c r="AV659" i="6"/>
  <c r="AU659" i="6"/>
  <c r="AT659" i="6"/>
  <c r="AS659" i="6"/>
  <c r="AR659" i="6"/>
  <c r="AQ659" i="6"/>
  <c r="AP659" i="6"/>
  <c r="AO659" i="6"/>
  <c r="AN659" i="6"/>
  <c r="AM659" i="6"/>
  <c r="AL659" i="6"/>
  <c r="AK659" i="6"/>
  <c r="AJ659" i="6"/>
  <c r="AI659" i="6"/>
  <c r="AH659" i="6"/>
  <c r="AG659" i="6"/>
  <c r="AF659" i="6"/>
  <c r="AE659" i="6"/>
  <c r="AD659" i="6"/>
  <c r="AC659" i="6"/>
  <c r="AB659" i="6"/>
  <c r="AA659" i="6"/>
  <c r="Z659" i="6"/>
  <c r="Y659" i="6"/>
  <c r="X659" i="6"/>
  <c r="W659" i="6"/>
  <c r="V659" i="6"/>
  <c r="U659" i="6"/>
  <c r="T659" i="6"/>
  <c r="S659" i="6"/>
  <c r="R659" i="6"/>
  <c r="Q659" i="6"/>
  <c r="P659" i="6"/>
  <c r="O659" i="6"/>
  <c r="N659" i="6"/>
  <c r="M659" i="6"/>
  <c r="L659" i="6"/>
  <c r="K659" i="6"/>
  <c r="J659" i="6"/>
  <c r="I659" i="6"/>
  <c r="H659" i="6"/>
  <c r="G659" i="6"/>
  <c r="BV658" i="6"/>
  <c r="BU658" i="6"/>
  <c r="BT658" i="6"/>
  <c r="BS658" i="6"/>
  <c r="BR658" i="6"/>
  <c r="BQ658" i="6"/>
  <c r="BP658" i="6"/>
  <c r="BO658" i="6"/>
  <c r="BN658" i="6"/>
  <c r="BM658" i="6"/>
  <c r="BL658" i="6"/>
  <c r="BK658" i="6"/>
  <c r="BJ658" i="6"/>
  <c r="BI658" i="6"/>
  <c r="BH658" i="6"/>
  <c r="BG658" i="6"/>
  <c r="BF658" i="6"/>
  <c r="BE658" i="6"/>
  <c r="BD658" i="6"/>
  <c r="BC658" i="6"/>
  <c r="BB658" i="6"/>
  <c r="BA658" i="6"/>
  <c r="AZ658" i="6"/>
  <c r="AY658" i="6"/>
  <c r="AX658" i="6"/>
  <c r="AW658" i="6"/>
  <c r="AV658" i="6"/>
  <c r="AU658" i="6"/>
  <c r="AT658" i="6"/>
  <c r="AS658" i="6"/>
  <c r="AR658" i="6"/>
  <c r="AQ658" i="6"/>
  <c r="AP658" i="6"/>
  <c r="AO658" i="6"/>
  <c r="AN658" i="6"/>
  <c r="AM658" i="6"/>
  <c r="AL658" i="6"/>
  <c r="AK658" i="6"/>
  <c r="AJ658" i="6"/>
  <c r="AI658" i="6"/>
  <c r="AH658" i="6"/>
  <c r="AG658" i="6"/>
  <c r="AF658" i="6"/>
  <c r="AE658" i="6"/>
  <c r="AD658" i="6"/>
  <c r="AC658" i="6"/>
  <c r="AB658" i="6"/>
  <c r="AA658" i="6"/>
  <c r="Z658" i="6"/>
  <c r="Y658" i="6"/>
  <c r="X658" i="6"/>
  <c r="W658" i="6"/>
  <c r="V658" i="6"/>
  <c r="U658" i="6"/>
  <c r="T658" i="6"/>
  <c r="S658" i="6"/>
  <c r="R658" i="6"/>
  <c r="Q658" i="6"/>
  <c r="P658" i="6"/>
  <c r="O658" i="6"/>
  <c r="N658" i="6"/>
  <c r="M658" i="6"/>
  <c r="L658" i="6"/>
  <c r="K658" i="6"/>
  <c r="J658" i="6"/>
  <c r="I658" i="6"/>
  <c r="H658" i="6"/>
  <c r="G658" i="6"/>
  <c r="BV657" i="6"/>
  <c r="BU657" i="6"/>
  <c r="BS657" i="6"/>
  <c r="BR657" i="6"/>
  <c r="BQ657" i="6"/>
  <c r="BP657" i="6"/>
  <c r="BO657" i="6"/>
  <c r="BN657" i="6"/>
  <c r="BM657" i="6"/>
  <c r="BL657" i="6"/>
  <c r="BK657" i="6"/>
  <c r="BJ657" i="6"/>
  <c r="BI657" i="6"/>
  <c r="BH657" i="6"/>
  <c r="BG657" i="6"/>
  <c r="BF657" i="6"/>
  <c r="BE657" i="6"/>
  <c r="BD657" i="6"/>
  <c r="BC657" i="6"/>
  <c r="BB657" i="6"/>
  <c r="BA657" i="6"/>
  <c r="AZ657" i="6"/>
  <c r="AY657" i="6"/>
  <c r="AX657" i="6"/>
  <c r="AW657" i="6"/>
  <c r="AV657" i="6"/>
  <c r="AU657" i="6"/>
  <c r="AT657" i="6"/>
  <c r="AS657" i="6"/>
  <c r="AR657" i="6"/>
  <c r="AQ657" i="6"/>
  <c r="AP657" i="6"/>
  <c r="AO657" i="6"/>
  <c r="AN657" i="6"/>
  <c r="AM657" i="6"/>
  <c r="AL657" i="6"/>
  <c r="AK657" i="6"/>
  <c r="AJ657" i="6"/>
  <c r="AI657" i="6"/>
  <c r="AH657" i="6"/>
  <c r="AG657" i="6"/>
  <c r="AF657" i="6"/>
  <c r="AE657" i="6"/>
  <c r="AD657" i="6"/>
  <c r="AC657" i="6"/>
  <c r="AB657" i="6"/>
  <c r="AA657" i="6"/>
  <c r="Z657" i="6"/>
  <c r="Y657" i="6"/>
  <c r="X657" i="6"/>
  <c r="W657" i="6"/>
  <c r="V657" i="6"/>
  <c r="U657" i="6"/>
  <c r="T657" i="6"/>
  <c r="S657" i="6"/>
  <c r="R657" i="6"/>
  <c r="Q657" i="6"/>
  <c r="P657" i="6"/>
  <c r="O657" i="6"/>
  <c r="N657" i="6"/>
  <c r="M657" i="6"/>
  <c r="L657" i="6"/>
  <c r="K657" i="6"/>
  <c r="J657" i="6"/>
  <c r="I657" i="6"/>
  <c r="H657" i="6"/>
  <c r="G657" i="6"/>
  <c r="BV656" i="6"/>
  <c r="BU656" i="6"/>
  <c r="BS656" i="6"/>
  <c r="BR656" i="6"/>
  <c r="BQ656" i="6"/>
  <c r="BP656" i="6"/>
  <c r="BO656" i="6"/>
  <c r="BN656" i="6"/>
  <c r="BM656" i="6"/>
  <c r="BL656" i="6"/>
  <c r="BK656" i="6"/>
  <c r="BJ656" i="6"/>
  <c r="BI656" i="6"/>
  <c r="BH656" i="6"/>
  <c r="BG656" i="6"/>
  <c r="BF656" i="6"/>
  <c r="BE656" i="6"/>
  <c r="BD656" i="6"/>
  <c r="BC656" i="6"/>
  <c r="BB656" i="6"/>
  <c r="BA656" i="6"/>
  <c r="AZ656" i="6"/>
  <c r="AY656" i="6"/>
  <c r="AX656" i="6"/>
  <c r="AW656" i="6"/>
  <c r="AV656" i="6"/>
  <c r="AU656" i="6"/>
  <c r="AT656" i="6"/>
  <c r="AS656" i="6"/>
  <c r="AR656" i="6"/>
  <c r="AQ656" i="6"/>
  <c r="AP656" i="6"/>
  <c r="AO656" i="6"/>
  <c r="AN656" i="6"/>
  <c r="AM656" i="6"/>
  <c r="AL656" i="6"/>
  <c r="AK656" i="6"/>
  <c r="AJ656" i="6"/>
  <c r="AI656" i="6"/>
  <c r="AH656" i="6"/>
  <c r="AG656" i="6"/>
  <c r="AF656" i="6"/>
  <c r="AE656" i="6"/>
  <c r="AD656" i="6"/>
  <c r="AC656" i="6"/>
  <c r="AB656" i="6"/>
  <c r="AA656" i="6"/>
  <c r="Z656" i="6"/>
  <c r="Y656" i="6"/>
  <c r="X656" i="6"/>
  <c r="W656" i="6"/>
  <c r="V656" i="6"/>
  <c r="U656" i="6"/>
  <c r="T656" i="6"/>
  <c r="S656" i="6"/>
  <c r="R656" i="6"/>
  <c r="Q656" i="6"/>
  <c r="P656" i="6"/>
  <c r="O656" i="6"/>
  <c r="N656" i="6"/>
  <c r="M656" i="6"/>
  <c r="L656" i="6"/>
  <c r="K656" i="6"/>
  <c r="J656" i="6"/>
  <c r="I656" i="6"/>
  <c r="H656" i="6"/>
  <c r="G656" i="6"/>
  <c r="BV655" i="6"/>
  <c r="BU655" i="6"/>
  <c r="BS655" i="6"/>
  <c r="BR655" i="6"/>
  <c r="BQ655" i="6"/>
  <c r="BP655" i="6"/>
  <c r="BO655" i="6"/>
  <c r="BN655" i="6"/>
  <c r="BM655" i="6"/>
  <c r="BL655" i="6"/>
  <c r="BK655" i="6"/>
  <c r="BJ655" i="6"/>
  <c r="BI655" i="6"/>
  <c r="BH655" i="6"/>
  <c r="BG655" i="6"/>
  <c r="BF655" i="6"/>
  <c r="BE655" i="6"/>
  <c r="BD655" i="6"/>
  <c r="BC655" i="6"/>
  <c r="BB655" i="6"/>
  <c r="BA655" i="6"/>
  <c r="AZ655" i="6"/>
  <c r="AY655" i="6"/>
  <c r="AX655" i="6"/>
  <c r="AW655" i="6"/>
  <c r="AV655" i="6"/>
  <c r="AU655" i="6"/>
  <c r="AT655" i="6"/>
  <c r="AS655" i="6"/>
  <c r="AR655" i="6"/>
  <c r="AQ655" i="6"/>
  <c r="AP655" i="6"/>
  <c r="AO655" i="6"/>
  <c r="AN655" i="6"/>
  <c r="AM655" i="6"/>
  <c r="AL655" i="6"/>
  <c r="AK655" i="6"/>
  <c r="AJ655" i="6"/>
  <c r="AI655" i="6"/>
  <c r="AH655" i="6"/>
  <c r="AG655" i="6"/>
  <c r="AF655" i="6"/>
  <c r="AE655" i="6"/>
  <c r="AD655" i="6"/>
  <c r="AC655" i="6"/>
  <c r="AB655" i="6"/>
  <c r="AA655" i="6"/>
  <c r="Z655" i="6"/>
  <c r="Y655" i="6"/>
  <c r="X655" i="6"/>
  <c r="W655" i="6"/>
  <c r="V655" i="6"/>
  <c r="U655" i="6"/>
  <c r="T655" i="6"/>
  <c r="S655" i="6"/>
  <c r="R655" i="6"/>
  <c r="Q655" i="6"/>
  <c r="P655" i="6"/>
  <c r="O655" i="6"/>
  <c r="N655" i="6"/>
  <c r="M655" i="6"/>
  <c r="L655" i="6"/>
  <c r="K655" i="6"/>
  <c r="J655" i="6"/>
  <c r="I655" i="6"/>
  <c r="H655" i="6"/>
  <c r="G655" i="6"/>
  <c r="BV654" i="6"/>
  <c r="BU654" i="6"/>
  <c r="BS654" i="6"/>
  <c r="BR654" i="6"/>
  <c r="BQ654" i="6"/>
  <c r="BP654" i="6"/>
  <c r="BN654" i="6"/>
  <c r="BM654" i="6"/>
  <c r="BL654" i="6"/>
  <c r="BK654" i="6"/>
  <c r="BI654" i="6"/>
  <c r="BH654" i="6"/>
  <c r="BG654" i="6"/>
  <c r="BF654" i="6"/>
  <c r="BD654" i="6"/>
  <c r="BC654" i="6"/>
  <c r="BB654" i="6"/>
  <c r="BA654" i="6"/>
  <c r="AY654" i="6"/>
  <c r="AX654" i="6"/>
  <c r="AW654" i="6"/>
  <c r="AV654" i="6"/>
  <c r="AT654" i="6"/>
  <c r="AS654" i="6"/>
  <c r="AR654" i="6"/>
  <c r="AQ654" i="6"/>
  <c r="AO654" i="6"/>
  <c r="AN654" i="6"/>
  <c r="AM654" i="6"/>
  <c r="AL654" i="6"/>
  <c r="AJ654" i="6"/>
  <c r="AI654" i="6"/>
  <c r="AH654" i="6"/>
  <c r="AG654" i="6"/>
  <c r="AE654" i="6"/>
  <c r="AD654" i="6"/>
  <c r="AC654" i="6"/>
  <c r="AB654" i="6"/>
  <c r="Z654" i="6"/>
  <c r="Y654" i="6"/>
  <c r="X654" i="6"/>
  <c r="W654" i="6"/>
  <c r="U654" i="6"/>
  <c r="T654" i="6"/>
  <c r="S654" i="6"/>
  <c r="R654" i="6"/>
  <c r="P654" i="6"/>
  <c r="O654" i="6"/>
  <c r="N654" i="6"/>
  <c r="M654" i="6"/>
  <c r="K654" i="6"/>
  <c r="J654" i="6"/>
  <c r="I654" i="6"/>
  <c r="H654" i="6"/>
  <c r="BV653" i="6"/>
  <c r="BU653" i="6"/>
  <c r="BT653" i="6"/>
  <c r="BS653" i="6"/>
  <c r="BR653" i="6"/>
  <c r="BQ653" i="6"/>
  <c r="BP653" i="6"/>
  <c r="BO653" i="6"/>
  <c r="BN653" i="6"/>
  <c r="BM653" i="6"/>
  <c r="BL653" i="6"/>
  <c r="BK653" i="6"/>
  <c r="BJ653" i="6"/>
  <c r="BI653" i="6"/>
  <c r="BH653" i="6"/>
  <c r="BG653" i="6"/>
  <c r="BF653" i="6"/>
  <c r="BE653" i="6"/>
  <c r="BD653" i="6"/>
  <c r="BC653" i="6"/>
  <c r="BB653" i="6"/>
  <c r="BA653" i="6"/>
  <c r="AZ653" i="6"/>
  <c r="AY653" i="6"/>
  <c r="AX653" i="6"/>
  <c r="AW653" i="6"/>
  <c r="AV653" i="6"/>
  <c r="AU653" i="6"/>
  <c r="AT653" i="6"/>
  <c r="AS653" i="6"/>
  <c r="AR653" i="6"/>
  <c r="AQ653" i="6"/>
  <c r="AP653" i="6"/>
  <c r="AO653" i="6"/>
  <c r="AN653" i="6"/>
  <c r="AM653" i="6"/>
  <c r="AL653" i="6"/>
  <c r="AK653" i="6"/>
  <c r="AJ653" i="6"/>
  <c r="AI653" i="6"/>
  <c r="AH653" i="6"/>
  <c r="AG653" i="6"/>
  <c r="AF653" i="6"/>
  <c r="AE653" i="6"/>
  <c r="AD653" i="6"/>
  <c r="AC653" i="6"/>
  <c r="AB653" i="6"/>
  <c r="AA653" i="6"/>
  <c r="Z653" i="6"/>
  <c r="Y653" i="6"/>
  <c r="X653" i="6"/>
  <c r="W653" i="6"/>
  <c r="V653" i="6"/>
  <c r="U653" i="6"/>
  <c r="T653" i="6"/>
  <c r="S653" i="6"/>
  <c r="R653" i="6"/>
  <c r="Q653" i="6"/>
  <c r="P653" i="6"/>
  <c r="O653" i="6"/>
  <c r="N653" i="6"/>
  <c r="M653" i="6"/>
  <c r="L653" i="6"/>
  <c r="K653" i="6"/>
  <c r="J653" i="6"/>
  <c r="I653" i="6"/>
  <c r="H653" i="6"/>
  <c r="G653" i="6"/>
  <c r="BV652" i="6"/>
  <c r="BU652" i="6"/>
  <c r="BS652" i="6"/>
  <c r="BR652" i="6"/>
  <c r="BQ652" i="6"/>
  <c r="BP652" i="6"/>
  <c r="BO652" i="6"/>
  <c r="BN652" i="6"/>
  <c r="BM652" i="6"/>
  <c r="BL652" i="6"/>
  <c r="BK652" i="6"/>
  <c r="BJ652" i="6"/>
  <c r="BI652" i="6"/>
  <c r="BH652" i="6"/>
  <c r="BG652" i="6"/>
  <c r="BF652" i="6"/>
  <c r="BE652" i="6"/>
  <c r="BD652" i="6"/>
  <c r="BC652" i="6"/>
  <c r="BB652" i="6"/>
  <c r="BA652" i="6"/>
  <c r="AZ652" i="6"/>
  <c r="AY652" i="6"/>
  <c r="AX652" i="6"/>
  <c r="AW652" i="6"/>
  <c r="AV652" i="6"/>
  <c r="AU652" i="6"/>
  <c r="AT652" i="6"/>
  <c r="AS652" i="6"/>
  <c r="AR652" i="6"/>
  <c r="AQ652" i="6"/>
  <c r="AP652" i="6"/>
  <c r="AO652" i="6"/>
  <c r="AN652" i="6"/>
  <c r="AM652" i="6"/>
  <c r="AL652" i="6"/>
  <c r="AK652" i="6"/>
  <c r="AJ652" i="6"/>
  <c r="AI652" i="6"/>
  <c r="AH652" i="6"/>
  <c r="AG652" i="6"/>
  <c r="AF652" i="6"/>
  <c r="AE652" i="6"/>
  <c r="AD652" i="6"/>
  <c r="AC652" i="6"/>
  <c r="AB652" i="6"/>
  <c r="AA652" i="6"/>
  <c r="Z652" i="6"/>
  <c r="Y652" i="6"/>
  <c r="X652" i="6"/>
  <c r="W652" i="6"/>
  <c r="V652" i="6"/>
  <c r="U652" i="6"/>
  <c r="T652" i="6"/>
  <c r="S652" i="6"/>
  <c r="R652" i="6"/>
  <c r="Q652" i="6"/>
  <c r="P652" i="6"/>
  <c r="O652" i="6"/>
  <c r="N652" i="6"/>
  <c r="M652" i="6"/>
  <c r="L652" i="6"/>
  <c r="K652" i="6"/>
  <c r="J652" i="6"/>
  <c r="I652" i="6"/>
  <c r="H652" i="6"/>
  <c r="G652" i="6"/>
  <c r="BV651" i="6"/>
  <c r="BU651" i="6"/>
  <c r="BS651" i="6"/>
  <c r="BR651" i="6"/>
  <c r="BQ651" i="6"/>
  <c r="BP651" i="6"/>
  <c r="BO651" i="6"/>
  <c r="BN651" i="6"/>
  <c r="BM651" i="6"/>
  <c r="BL651" i="6"/>
  <c r="BK651" i="6"/>
  <c r="BJ651" i="6"/>
  <c r="BI651" i="6"/>
  <c r="BH651" i="6"/>
  <c r="BG651" i="6"/>
  <c r="BF651" i="6"/>
  <c r="BE651" i="6"/>
  <c r="BD651" i="6"/>
  <c r="BC651" i="6"/>
  <c r="BB651" i="6"/>
  <c r="BA651" i="6"/>
  <c r="AZ651" i="6"/>
  <c r="AY651" i="6"/>
  <c r="AX651" i="6"/>
  <c r="AW651" i="6"/>
  <c r="AV651" i="6"/>
  <c r="AU651" i="6"/>
  <c r="AT651" i="6"/>
  <c r="AS651" i="6"/>
  <c r="AR651" i="6"/>
  <c r="AQ651" i="6"/>
  <c r="AP651" i="6"/>
  <c r="AO651" i="6"/>
  <c r="AN651" i="6"/>
  <c r="AM651" i="6"/>
  <c r="AL651" i="6"/>
  <c r="AK651" i="6"/>
  <c r="AJ651" i="6"/>
  <c r="AI651" i="6"/>
  <c r="AH651" i="6"/>
  <c r="AG651" i="6"/>
  <c r="AF651" i="6"/>
  <c r="AE651" i="6"/>
  <c r="AD651" i="6"/>
  <c r="AC651" i="6"/>
  <c r="AB651" i="6"/>
  <c r="AA651" i="6"/>
  <c r="Z651" i="6"/>
  <c r="Y651" i="6"/>
  <c r="X651" i="6"/>
  <c r="W651" i="6"/>
  <c r="V651" i="6"/>
  <c r="U651" i="6"/>
  <c r="T651" i="6"/>
  <c r="S651" i="6"/>
  <c r="R651" i="6"/>
  <c r="Q651" i="6"/>
  <c r="P651" i="6"/>
  <c r="O651" i="6"/>
  <c r="N651" i="6"/>
  <c r="M651" i="6"/>
  <c r="L651" i="6"/>
  <c r="K651" i="6"/>
  <c r="J651" i="6"/>
  <c r="I651" i="6"/>
  <c r="H651" i="6"/>
  <c r="G651" i="6"/>
  <c r="BV650" i="6"/>
  <c r="BU650" i="6"/>
  <c r="BS650" i="6"/>
  <c r="BR650" i="6"/>
  <c r="BQ650" i="6"/>
  <c r="BP650" i="6"/>
  <c r="BO650" i="6"/>
  <c r="BN650" i="6"/>
  <c r="BM650" i="6"/>
  <c r="BL650" i="6"/>
  <c r="BK650" i="6"/>
  <c r="BJ650" i="6"/>
  <c r="BI650" i="6"/>
  <c r="BH650" i="6"/>
  <c r="BG650" i="6"/>
  <c r="BF650" i="6"/>
  <c r="BE650" i="6"/>
  <c r="BD650" i="6"/>
  <c r="BC650" i="6"/>
  <c r="BB650" i="6"/>
  <c r="BA650" i="6"/>
  <c r="AZ650" i="6"/>
  <c r="AY650" i="6"/>
  <c r="AX650" i="6"/>
  <c r="AW650" i="6"/>
  <c r="AV650" i="6"/>
  <c r="AU650" i="6"/>
  <c r="AT650" i="6"/>
  <c r="AS650" i="6"/>
  <c r="AR650" i="6"/>
  <c r="AQ650" i="6"/>
  <c r="AP650" i="6"/>
  <c r="AO650" i="6"/>
  <c r="AN650" i="6"/>
  <c r="AM650" i="6"/>
  <c r="AL650" i="6"/>
  <c r="AK650" i="6"/>
  <c r="AJ650" i="6"/>
  <c r="AI650" i="6"/>
  <c r="AH650" i="6"/>
  <c r="AG650" i="6"/>
  <c r="AF650" i="6"/>
  <c r="AE650" i="6"/>
  <c r="AD650" i="6"/>
  <c r="AC650" i="6"/>
  <c r="AB650" i="6"/>
  <c r="AA650" i="6"/>
  <c r="Z650" i="6"/>
  <c r="Y650" i="6"/>
  <c r="X650" i="6"/>
  <c r="W650" i="6"/>
  <c r="V650" i="6"/>
  <c r="U650" i="6"/>
  <c r="T650" i="6"/>
  <c r="S650" i="6"/>
  <c r="R650" i="6"/>
  <c r="Q650" i="6"/>
  <c r="P650" i="6"/>
  <c r="O650" i="6"/>
  <c r="N650" i="6"/>
  <c r="M650" i="6"/>
  <c r="L650" i="6"/>
  <c r="K650" i="6"/>
  <c r="J650" i="6"/>
  <c r="I650" i="6"/>
  <c r="H650" i="6"/>
  <c r="G650" i="6"/>
  <c r="BV649" i="6"/>
  <c r="BU649" i="6"/>
  <c r="BS649" i="6"/>
  <c r="BR649" i="6"/>
  <c r="BQ649" i="6"/>
  <c r="BP649" i="6"/>
  <c r="BO649" i="6"/>
  <c r="BN649" i="6"/>
  <c r="BM649" i="6"/>
  <c r="BL649" i="6"/>
  <c r="BK649" i="6"/>
  <c r="BJ649" i="6"/>
  <c r="BI649" i="6"/>
  <c r="BH649" i="6"/>
  <c r="BG649" i="6"/>
  <c r="BF649" i="6"/>
  <c r="BE649" i="6"/>
  <c r="BD649" i="6"/>
  <c r="BC649" i="6"/>
  <c r="BB649" i="6"/>
  <c r="BA649" i="6"/>
  <c r="AZ649" i="6"/>
  <c r="AY649" i="6"/>
  <c r="AX649" i="6"/>
  <c r="AW649" i="6"/>
  <c r="AV649" i="6"/>
  <c r="AU649" i="6"/>
  <c r="AT649" i="6"/>
  <c r="AS649" i="6"/>
  <c r="AR649" i="6"/>
  <c r="AQ649" i="6"/>
  <c r="AP649" i="6"/>
  <c r="AO649" i="6"/>
  <c r="AN649" i="6"/>
  <c r="AM649" i="6"/>
  <c r="AL649" i="6"/>
  <c r="AK649" i="6"/>
  <c r="AJ649" i="6"/>
  <c r="AI649" i="6"/>
  <c r="AH649" i="6"/>
  <c r="AG649" i="6"/>
  <c r="AF649" i="6"/>
  <c r="AE649" i="6"/>
  <c r="AD649" i="6"/>
  <c r="AC649" i="6"/>
  <c r="AB649" i="6"/>
  <c r="AA649" i="6"/>
  <c r="Z649" i="6"/>
  <c r="Y649" i="6"/>
  <c r="X649" i="6"/>
  <c r="W649" i="6"/>
  <c r="V649" i="6"/>
  <c r="U649" i="6"/>
  <c r="T649" i="6"/>
  <c r="S649" i="6"/>
  <c r="R649" i="6"/>
  <c r="Q649" i="6"/>
  <c r="P649" i="6"/>
  <c r="O649" i="6"/>
  <c r="N649" i="6"/>
  <c r="M649" i="6"/>
  <c r="L649" i="6"/>
  <c r="K649" i="6"/>
  <c r="J649" i="6"/>
  <c r="I649" i="6"/>
  <c r="H649" i="6"/>
  <c r="G649" i="6"/>
  <c r="BV648" i="6"/>
  <c r="BU648" i="6"/>
  <c r="BS648" i="6"/>
  <c r="BR648" i="6"/>
  <c r="BQ648" i="6"/>
  <c r="BP648" i="6"/>
  <c r="BN648" i="6"/>
  <c r="BM648" i="6"/>
  <c r="BL648" i="6"/>
  <c r="BK648" i="6"/>
  <c r="BI648" i="6"/>
  <c r="BH648" i="6"/>
  <c r="BG648" i="6"/>
  <c r="BF648" i="6"/>
  <c r="BD648" i="6"/>
  <c r="BC648" i="6"/>
  <c r="BB648" i="6"/>
  <c r="BA648" i="6"/>
  <c r="AY648" i="6"/>
  <c r="AX648" i="6"/>
  <c r="AW648" i="6"/>
  <c r="AV648" i="6"/>
  <c r="AT648" i="6"/>
  <c r="AS648" i="6"/>
  <c r="AR648" i="6"/>
  <c r="AQ648" i="6"/>
  <c r="AO648" i="6"/>
  <c r="AN648" i="6"/>
  <c r="AM648" i="6"/>
  <c r="AL648" i="6"/>
  <c r="AJ648" i="6"/>
  <c r="AI648" i="6"/>
  <c r="AH648" i="6"/>
  <c r="AG648" i="6"/>
  <c r="AE648" i="6"/>
  <c r="AD648" i="6"/>
  <c r="AC648" i="6"/>
  <c r="AB648" i="6"/>
  <c r="Z648" i="6"/>
  <c r="Y648" i="6"/>
  <c r="X648" i="6"/>
  <c r="W648" i="6"/>
  <c r="U648" i="6"/>
  <c r="T648" i="6"/>
  <c r="S648" i="6"/>
  <c r="R648" i="6"/>
  <c r="P648" i="6"/>
  <c r="O648" i="6"/>
  <c r="N648" i="6"/>
  <c r="M648" i="6"/>
  <c r="K648" i="6"/>
  <c r="J648" i="6"/>
  <c r="I648" i="6"/>
  <c r="H648" i="6"/>
  <c r="BV647" i="6"/>
  <c r="BU647" i="6"/>
  <c r="BT647" i="6"/>
  <c r="BS647" i="6"/>
  <c r="BR647" i="6"/>
  <c r="BQ647" i="6"/>
  <c r="BP647" i="6"/>
  <c r="BO647" i="6"/>
  <c r="BN647" i="6"/>
  <c r="BM647" i="6"/>
  <c r="BL647" i="6"/>
  <c r="BK647" i="6"/>
  <c r="BJ647" i="6"/>
  <c r="BI647" i="6"/>
  <c r="BH647" i="6"/>
  <c r="BG647" i="6"/>
  <c r="BF647" i="6"/>
  <c r="BE647" i="6"/>
  <c r="BD647" i="6"/>
  <c r="BC647" i="6"/>
  <c r="BB647" i="6"/>
  <c r="BA647" i="6"/>
  <c r="AZ647" i="6"/>
  <c r="AY647" i="6"/>
  <c r="AX647" i="6"/>
  <c r="AW647" i="6"/>
  <c r="AV647" i="6"/>
  <c r="AU647" i="6"/>
  <c r="AT647" i="6"/>
  <c r="AS647" i="6"/>
  <c r="AR647" i="6"/>
  <c r="AQ647" i="6"/>
  <c r="AP647" i="6"/>
  <c r="AO647" i="6"/>
  <c r="AN647" i="6"/>
  <c r="AM647" i="6"/>
  <c r="AL647" i="6"/>
  <c r="AK647" i="6"/>
  <c r="AJ647" i="6"/>
  <c r="AI647" i="6"/>
  <c r="AH647" i="6"/>
  <c r="AG647" i="6"/>
  <c r="AF647" i="6"/>
  <c r="AE647" i="6"/>
  <c r="AD647" i="6"/>
  <c r="AC647" i="6"/>
  <c r="AB647" i="6"/>
  <c r="AA647" i="6"/>
  <c r="Z647" i="6"/>
  <c r="Y647" i="6"/>
  <c r="X647" i="6"/>
  <c r="W647" i="6"/>
  <c r="V647" i="6"/>
  <c r="U647" i="6"/>
  <c r="T647" i="6"/>
  <c r="S647" i="6"/>
  <c r="R647" i="6"/>
  <c r="Q647" i="6"/>
  <c r="P647" i="6"/>
  <c r="O647" i="6"/>
  <c r="N647" i="6"/>
  <c r="M647" i="6"/>
  <c r="L647" i="6"/>
  <c r="K647" i="6"/>
  <c r="J647" i="6"/>
  <c r="I647" i="6"/>
  <c r="H647" i="6"/>
  <c r="G647" i="6"/>
  <c r="BV646" i="6"/>
  <c r="BU646" i="6"/>
  <c r="BT646" i="6"/>
  <c r="BS646" i="6"/>
  <c r="BR646" i="6"/>
  <c r="BQ646" i="6"/>
  <c r="BP646" i="6"/>
  <c r="BO646" i="6"/>
  <c r="BN646" i="6"/>
  <c r="BM646" i="6"/>
  <c r="BL646" i="6"/>
  <c r="BK646" i="6"/>
  <c r="BJ646" i="6"/>
  <c r="BI646" i="6"/>
  <c r="BH646" i="6"/>
  <c r="BG646" i="6"/>
  <c r="BF646" i="6"/>
  <c r="BE646" i="6"/>
  <c r="BD646" i="6"/>
  <c r="BC646" i="6"/>
  <c r="BB646" i="6"/>
  <c r="BA646" i="6"/>
  <c r="AZ646" i="6"/>
  <c r="AY646" i="6"/>
  <c r="AX646" i="6"/>
  <c r="AW646" i="6"/>
  <c r="AV646" i="6"/>
  <c r="AU646" i="6"/>
  <c r="AT646" i="6"/>
  <c r="AS646" i="6"/>
  <c r="AR646" i="6"/>
  <c r="AQ646" i="6"/>
  <c r="AP646" i="6"/>
  <c r="AO646" i="6"/>
  <c r="AN646" i="6"/>
  <c r="AM646" i="6"/>
  <c r="AL646" i="6"/>
  <c r="AK646" i="6"/>
  <c r="AJ646" i="6"/>
  <c r="AI646" i="6"/>
  <c r="AH646" i="6"/>
  <c r="AG646" i="6"/>
  <c r="AF646" i="6"/>
  <c r="AE646" i="6"/>
  <c r="AD646" i="6"/>
  <c r="AC646" i="6"/>
  <c r="AB646" i="6"/>
  <c r="AA646" i="6"/>
  <c r="Z646" i="6"/>
  <c r="Y646" i="6"/>
  <c r="X646" i="6"/>
  <c r="W646" i="6"/>
  <c r="V646" i="6"/>
  <c r="U646" i="6"/>
  <c r="T646" i="6"/>
  <c r="S646" i="6"/>
  <c r="R646" i="6"/>
  <c r="Q646" i="6"/>
  <c r="P646" i="6"/>
  <c r="O646" i="6"/>
  <c r="N646" i="6"/>
  <c r="M646" i="6"/>
  <c r="L646" i="6"/>
  <c r="K646" i="6"/>
  <c r="J646" i="6"/>
  <c r="I646" i="6"/>
  <c r="H646" i="6"/>
  <c r="G646" i="6"/>
  <c r="BV645" i="6"/>
  <c r="BU645" i="6"/>
  <c r="BS645" i="6"/>
  <c r="BR645" i="6"/>
  <c r="BQ645" i="6"/>
  <c r="BP645" i="6"/>
  <c r="BO645" i="6"/>
  <c r="BN645" i="6"/>
  <c r="BM645" i="6"/>
  <c r="BL645" i="6"/>
  <c r="BK645" i="6"/>
  <c r="BJ645" i="6"/>
  <c r="BI645" i="6"/>
  <c r="BH645" i="6"/>
  <c r="BG645" i="6"/>
  <c r="BF645" i="6"/>
  <c r="BE645" i="6"/>
  <c r="BD645" i="6"/>
  <c r="BC645" i="6"/>
  <c r="BB645" i="6"/>
  <c r="BA645" i="6"/>
  <c r="AZ645" i="6"/>
  <c r="AY645" i="6"/>
  <c r="AX645" i="6"/>
  <c r="AW645" i="6"/>
  <c r="AV645" i="6"/>
  <c r="AU645" i="6"/>
  <c r="AT645" i="6"/>
  <c r="AS645" i="6"/>
  <c r="AR645" i="6"/>
  <c r="AQ645" i="6"/>
  <c r="AP645" i="6"/>
  <c r="AO645" i="6"/>
  <c r="AN645" i="6"/>
  <c r="AM645" i="6"/>
  <c r="AL645" i="6"/>
  <c r="AK645" i="6"/>
  <c r="AJ645" i="6"/>
  <c r="AI645" i="6"/>
  <c r="AH645" i="6"/>
  <c r="AG645" i="6"/>
  <c r="AF645" i="6"/>
  <c r="AE645" i="6"/>
  <c r="AD645" i="6"/>
  <c r="AC645" i="6"/>
  <c r="AB645" i="6"/>
  <c r="AA645" i="6"/>
  <c r="Z645" i="6"/>
  <c r="Y645" i="6"/>
  <c r="X645" i="6"/>
  <c r="W645" i="6"/>
  <c r="V645" i="6"/>
  <c r="U645" i="6"/>
  <c r="T645" i="6"/>
  <c r="S645" i="6"/>
  <c r="R645" i="6"/>
  <c r="Q645" i="6"/>
  <c r="P645" i="6"/>
  <c r="O645" i="6"/>
  <c r="N645" i="6"/>
  <c r="M645" i="6"/>
  <c r="L645" i="6"/>
  <c r="K645" i="6"/>
  <c r="J645" i="6"/>
  <c r="I645" i="6"/>
  <c r="H645" i="6"/>
  <c r="G645" i="6"/>
  <c r="BV644" i="6"/>
  <c r="BU644" i="6"/>
  <c r="BS644" i="6"/>
  <c r="BR644" i="6"/>
  <c r="BQ644" i="6"/>
  <c r="BP644" i="6"/>
  <c r="BO644" i="6"/>
  <c r="BN644" i="6"/>
  <c r="BM644" i="6"/>
  <c r="BL644" i="6"/>
  <c r="BK644" i="6"/>
  <c r="BJ644" i="6"/>
  <c r="BI644" i="6"/>
  <c r="BH644" i="6"/>
  <c r="BG644" i="6"/>
  <c r="BF644" i="6"/>
  <c r="BE644" i="6"/>
  <c r="BD644" i="6"/>
  <c r="BC644" i="6"/>
  <c r="BB644" i="6"/>
  <c r="BA644" i="6"/>
  <c r="AZ644" i="6"/>
  <c r="AY644" i="6"/>
  <c r="AX644" i="6"/>
  <c r="AW644" i="6"/>
  <c r="AV644" i="6"/>
  <c r="AU644" i="6"/>
  <c r="AT644" i="6"/>
  <c r="AS644" i="6"/>
  <c r="AR644" i="6"/>
  <c r="AQ644" i="6"/>
  <c r="AP644" i="6"/>
  <c r="AO644" i="6"/>
  <c r="AN644" i="6"/>
  <c r="AM644" i="6"/>
  <c r="AL644" i="6"/>
  <c r="AK644" i="6"/>
  <c r="AJ644" i="6"/>
  <c r="AI644" i="6"/>
  <c r="AH644" i="6"/>
  <c r="AG644" i="6"/>
  <c r="AF644" i="6"/>
  <c r="AE644" i="6"/>
  <c r="AD644" i="6"/>
  <c r="AC644" i="6"/>
  <c r="AB644" i="6"/>
  <c r="AA644" i="6"/>
  <c r="Z644" i="6"/>
  <c r="Y644" i="6"/>
  <c r="X644" i="6"/>
  <c r="W644" i="6"/>
  <c r="V644" i="6"/>
  <c r="U644" i="6"/>
  <c r="T644" i="6"/>
  <c r="S644" i="6"/>
  <c r="R644" i="6"/>
  <c r="Q644" i="6"/>
  <c r="P644" i="6"/>
  <c r="O644" i="6"/>
  <c r="N644" i="6"/>
  <c r="M644" i="6"/>
  <c r="L644" i="6"/>
  <c r="K644" i="6"/>
  <c r="J644" i="6"/>
  <c r="I644" i="6"/>
  <c r="H644" i="6"/>
  <c r="G644" i="6"/>
  <c r="BV643" i="6"/>
  <c r="BU643" i="6"/>
  <c r="BS643" i="6"/>
  <c r="BR643" i="6"/>
  <c r="BQ643" i="6"/>
  <c r="BP643" i="6"/>
  <c r="BO643" i="6"/>
  <c r="BN643" i="6"/>
  <c r="BM643" i="6"/>
  <c r="BL643" i="6"/>
  <c r="BK643" i="6"/>
  <c r="BJ643" i="6"/>
  <c r="BI643" i="6"/>
  <c r="BH643" i="6"/>
  <c r="BG643" i="6"/>
  <c r="BF643" i="6"/>
  <c r="BE643" i="6"/>
  <c r="BD643" i="6"/>
  <c r="BC643" i="6"/>
  <c r="BB643" i="6"/>
  <c r="BA643" i="6"/>
  <c r="AZ643" i="6"/>
  <c r="AY643" i="6"/>
  <c r="AX643" i="6"/>
  <c r="AW643" i="6"/>
  <c r="AV643" i="6"/>
  <c r="AU643" i="6"/>
  <c r="AT643" i="6"/>
  <c r="AS643" i="6"/>
  <c r="AR643" i="6"/>
  <c r="AQ643" i="6"/>
  <c r="AP643" i="6"/>
  <c r="AO643" i="6"/>
  <c r="AN643" i="6"/>
  <c r="AM643" i="6"/>
  <c r="AL643" i="6"/>
  <c r="AK643" i="6"/>
  <c r="AJ643" i="6"/>
  <c r="AI643" i="6"/>
  <c r="AH643" i="6"/>
  <c r="AG643" i="6"/>
  <c r="AF643" i="6"/>
  <c r="AE643" i="6"/>
  <c r="AD643" i="6"/>
  <c r="AC643" i="6"/>
  <c r="AB643" i="6"/>
  <c r="AA643" i="6"/>
  <c r="Z643" i="6"/>
  <c r="Y643" i="6"/>
  <c r="X643" i="6"/>
  <c r="W643" i="6"/>
  <c r="V643" i="6"/>
  <c r="U643" i="6"/>
  <c r="T643" i="6"/>
  <c r="S643" i="6"/>
  <c r="R643" i="6"/>
  <c r="Q643" i="6"/>
  <c r="P643" i="6"/>
  <c r="O643" i="6"/>
  <c r="N643" i="6"/>
  <c r="M643" i="6"/>
  <c r="L643" i="6"/>
  <c r="K643" i="6"/>
  <c r="J643" i="6"/>
  <c r="I643" i="6"/>
  <c r="H643" i="6"/>
  <c r="G643" i="6"/>
  <c r="BV642" i="6"/>
  <c r="BU642" i="6"/>
  <c r="BS642" i="6"/>
  <c r="BR642" i="6"/>
  <c r="BQ642" i="6"/>
  <c r="BP642" i="6"/>
  <c r="BO642" i="6"/>
  <c r="BN642" i="6"/>
  <c r="BM642" i="6"/>
  <c r="BL642" i="6"/>
  <c r="BK642" i="6"/>
  <c r="BJ642" i="6"/>
  <c r="BI642" i="6"/>
  <c r="BH642" i="6"/>
  <c r="BG642" i="6"/>
  <c r="BF642" i="6"/>
  <c r="BE642" i="6"/>
  <c r="BD642" i="6"/>
  <c r="BC642" i="6"/>
  <c r="BB642" i="6"/>
  <c r="BA642" i="6"/>
  <c r="AZ642" i="6"/>
  <c r="AY642" i="6"/>
  <c r="AX642" i="6"/>
  <c r="AW642" i="6"/>
  <c r="AV642" i="6"/>
  <c r="AU642" i="6"/>
  <c r="AT642" i="6"/>
  <c r="AS642" i="6"/>
  <c r="AR642" i="6"/>
  <c r="AQ642" i="6"/>
  <c r="AP642" i="6"/>
  <c r="AO642" i="6"/>
  <c r="AN642" i="6"/>
  <c r="AM642" i="6"/>
  <c r="AL642" i="6"/>
  <c r="AK642" i="6"/>
  <c r="AJ642" i="6"/>
  <c r="AI642" i="6"/>
  <c r="AH642" i="6"/>
  <c r="AG642" i="6"/>
  <c r="AF642" i="6"/>
  <c r="AE642" i="6"/>
  <c r="AD642" i="6"/>
  <c r="AC642" i="6"/>
  <c r="AB642" i="6"/>
  <c r="AA642" i="6"/>
  <c r="Z642" i="6"/>
  <c r="Y642" i="6"/>
  <c r="X642" i="6"/>
  <c r="W642" i="6"/>
  <c r="V642" i="6"/>
  <c r="U642" i="6"/>
  <c r="T642" i="6"/>
  <c r="S642" i="6"/>
  <c r="R642" i="6"/>
  <c r="Q642" i="6"/>
  <c r="P642" i="6"/>
  <c r="O642" i="6"/>
  <c r="N642" i="6"/>
  <c r="M642" i="6"/>
  <c r="L642" i="6"/>
  <c r="K642" i="6"/>
  <c r="J642" i="6"/>
  <c r="I642" i="6"/>
  <c r="H642" i="6"/>
  <c r="G642" i="6"/>
  <c r="BV641" i="6"/>
  <c r="BU641" i="6"/>
  <c r="BT641" i="6"/>
  <c r="BS641" i="6"/>
  <c r="BR641" i="6"/>
  <c r="BQ641" i="6"/>
  <c r="BP641" i="6"/>
  <c r="BO641" i="6"/>
  <c r="BN641" i="6"/>
  <c r="BM641" i="6"/>
  <c r="BL641" i="6"/>
  <c r="BK641" i="6"/>
  <c r="BJ641" i="6"/>
  <c r="BI641" i="6"/>
  <c r="BH641" i="6"/>
  <c r="BG641" i="6"/>
  <c r="BF641" i="6"/>
  <c r="BE641" i="6"/>
  <c r="BD641" i="6"/>
  <c r="BC641" i="6"/>
  <c r="BB641" i="6"/>
  <c r="BA641" i="6"/>
  <c r="AZ641" i="6"/>
  <c r="AY641" i="6"/>
  <c r="AX641" i="6"/>
  <c r="AW641" i="6"/>
  <c r="AV641" i="6"/>
  <c r="AU641" i="6"/>
  <c r="AT641" i="6"/>
  <c r="AS641" i="6"/>
  <c r="AR641" i="6"/>
  <c r="AQ641" i="6"/>
  <c r="AP641" i="6"/>
  <c r="AO641" i="6"/>
  <c r="AN641" i="6"/>
  <c r="AM641" i="6"/>
  <c r="AL641" i="6"/>
  <c r="AK641" i="6"/>
  <c r="AJ641" i="6"/>
  <c r="AI641" i="6"/>
  <c r="AH641" i="6"/>
  <c r="AG641" i="6"/>
  <c r="AF641" i="6"/>
  <c r="AE641" i="6"/>
  <c r="AD641" i="6"/>
  <c r="AC641" i="6"/>
  <c r="AB641" i="6"/>
  <c r="AA641" i="6"/>
  <c r="Z641" i="6"/>
  <c r="Y641" i="6"/>
  <c r="X641" i="6"/>
  <c r="W641" i="6"/>
  <c r="V641" i="6"/>
  <c r="U641" i="6"/>
  <c r="T641" i="6"/>
  <c r="S641" i="6"/>
  <c r="R641" i="6"/>
  <c r="Q641" i="6"/>
  <c r="P641" i="6"/>
  <c r="O641" i="6"/>
  <c r="N641" i="6"/>
  <c r="M641" i="6"/>
  <c r="L641" i="6"/>
  <c r="K641" i="6"/>
  <c r="J641" i="6"/>
  <c r="I641" i="6"/>
  <c r="H641" i="6"/>
  <c r="G641" i="6"/>
  <c r="BV640" i="6"/>
  <c r="BU640" i="6"/>
  <c r="BS640" i="6"/>
  <c r="BR640" i="6"/>
  <c r="BQ640" i="6"/>
  <c r="BP640" i="6"/>
  <c r="BO640" i="6"/>
  <c r="BN640" i="6"/>
  <c r="BM640" i="6"/>
  <c r="BL640" i="6"/>
  <c r="BK640" i="6"/>
  <c r="BJ640" i="6"/>
  <c r="BI640" i="6"/>
  <c r="BH640" i="6"/>
  <c r="BG640" i="6"/>
  <c r="BF640" i="6"/>
  <c r="BE640" i="6"/>
  <c r="BD640" i="6"/>
  <c r="BC640" i="6"/>
  <c r="BB640" i="6"/>
  <c r="BA640" i="6"/>
  <c r="AZ640" i="6"/>
  <c r="AY640" i="6"/>
  <c r="AX640" i="6"/>
  <c r="AW640" i="6"/>
  <c r="AV640" i="6"/>
  <c r="AU640" i="6"/>
  <c r="AT640" i="6"/>
  <c r="AS640" i="6"/>
  <c r="AR640" i="6"/>
  <c r="AQ640" i="6"/>
  <c r="AP640" i="6"/>
  <c r="AO640" i="6"/>
  <c r="AN640" i="6"/>
  <c r="AM640" i="6"/>
  <c r="AL640" i="6"/>
  <c r="AK640" i="6"/>
  <c r="AJ640" i="6"/>
  <c r="AI640" i="6"/>
  <c r="AH640" i="6"/>
  <c r="AG640" i="6"/>
  <c r="AF640" i="6"/>
  <c r="AE640" i="6"/>
  <c r="AD640" i="6"/>
  <c r="AC640" i="6"/>
  <c r="AB640" i="6"/>
  <c r="AA640" i="6"/>
  <c r="Z640" i="6"/>
  <c r="Y640" i="6"/>
  <c r="X640" i="6"/>
  <c r="W640" i="6"/>
  <c r="V640" i="6"/>
  <c r="U640" i="6"/>
  <c r="T640" i="6"/>
  <c r="S640" i="6"/>
  <c r="R640" i="6"/>
  <c r="Q640" i="6"/>
  <c r="P640" i="6"/>
  <c r="O640" i="6"/>
  <c r="N640" i="6"/>
  <c r="M640" i="6"/>
  <c r="L640" i="6"/>
  <c r="K640" i="6"/>
  <c r="J640" i="6"/>
  <c r="I640" i="6"/>
  <c r="H640" i="6"/>
  <c r="G640" i="6"/>
  <c r="BV639" i="6"/>
  <c r="BU639" i="6"/>
  <c r="BS639" i="6"/>
  <c r="BR639" i="6"/>
  <c r="BQ639" i="6"/>
  <c r="BP639" i="6"/>
  <c r="BO639" i="6"/>
  <c r="BN639" i="6"/>
  <c r="BM639" i="6"/>
  <c r="BL639" i="6"/>
  <c r="BK639" i="6"/>
  <c r="BJ639" i="6"/>
  <c r="BI639" i="6"/>
  <c r="BH639" i="6"/>
  <c r="BG639" i="6"/>
  <c r="BF639" i="6"/>
  <c r="BE639" i="6"/>
  <c r="BD639" i="6"/>
  <c r="BC639" i="6"/>
  <c r="BB639" i="6"/>
  <c r="BA639" i="6"/>
  <c r="AZ639" i="6"/>
  <c r="AY639" i="6"/>
  <c r="AX639" i="6"/>
  <c r="AW639" i="6"/>
  <c r="AV639" i="6"/>
  <c r="AU639" i="6"/>
  <c r="AT639" i="6"/>
  <c r="AS639" i="6"/>
  <c r="AR639" i="6"/>
  <c r="AQ639" i="6"/>
  <c r="AP639" i="6"/>
  <c r="AO639" i="6"/>
  <c r="AN639" i="6"/>
  <c r="AM639" i="6"/>
  <c r="AL639" i="6"/>
  <c r="AK639" i="6"/>
  <c r="AJ639" i="6"/>
  <c r="AI639" i="6"/>
  <c r="AH639" i="6"/>
  <c r="AG639" i="6"/>
  <c r="AF639" i="6"/>
  <c r="AE639" i="6"/>
  <c r="AD639" i="6"/>
  <c r="AC639" i="6"/>
  <c r="AB639" i="6"/>
  <c r="AA639" i="6"/>
  <c r="Z639" i="6"/>
  <c r="Y639" i="6"/>
  <c r="X639" i="6"/>
  <c r="W639" i="6"/>
  <c r="V639" i="6"/>
  <c r="U639" i="6"/>
  <c r="T639" i="6"/>
  <c r="S639" i="6"/>
  <c r="R639" i="6"/>
  <c r="Q639" i="6"/>
  <c r="P639" i="6"/>
  <c r="O639" i="6"/>
  <c r="N639" i="6"/>
  <c r="M639" i="6"/>
  <c r="L639" i="6"/>
  <c r="K639" i="6"/>
  <c r="J639" i="6"/>
  <c r="I639" i="6"/>
  <c r="H639" i="6"/>
  <c r="G639" i="6"/>
  <c r="BV638" i="6"/>
  <c r="BU638" i="6"/>
  <c r="BS638" i="6"/>
  <c r="BR638" i="6"/>
  <c r="BQ638" i="6"/>
  <c r="BP638" i="6"/>
  <c r="BO638" i="6"/>
  <c r="BN638" i="6"/>
  <c r="BM638" i="6"/>
  <c r="BL638" i="6"/>
  <c r="BK638" i="6"/>
  <c r="BJ638" i="6"/>
  <c r="BI638" i="6"/>
  <c r="BH638" i="6"/>
  <c r="BG638" i="6"/>
  <c r="BF638" i="6"/>
  <c r="BE638" i="6"/>
  <c r="BD638" i="6"/>
  <c r="BC638" i="6"/>
  <c r="BB638" i="6"/>
  <c r="BA638" i="6"/>
  <c r="AZ638" i="6"/>
  <c r="AY638" i="6"/>
  <c r="AX638" i="6"/>
  <c r="AW638" i="6"/>
  <c r="AV638" i="6"/>
  <c r="AU638" i="6"/>
  <c r="AT638" i="6"/>
  <c r="AS638" i="6"/>
  <c r="AR638" i="6"/>
  <c r="AQ638" i="6"/>
  <c r="AP638" i="6"/>
  <c r="AO638" i="6"/>
  <c r="AN638" i="6"/>
  <c r="AM638" i="6"/>
  <c r="AL638" i="6"/>
  <c r="AK638" i="6"/>
  <c r="AJ638" i="6"/>
  <c r="AI638" i="6"/>
  <c r="AH638" i="6"/>
  <c r="AG638" i="6"/>
  <c r="AF638" i="6"/>
  <c r="AE638" i="6"/>
  <c r="AD638" i="6"/>
  <c r="AC638" i="6"/>
  <c r="AB638" i="6"/>
  <c r="AA638" i="6"/>
  <c r="Z638" i="6"/>
  <c r="Y638" i="6"/>
  <c r="X638" i="6"/>
  <c r="W638" i="6"/>
  <c r="V638" i="6"/>
  <c r="U638" i="6"/>
  <c r="T638" i="6"/>
  <c r="S638" i="6"/>
  <c r="R638" i="6"/>
  <c r="Q638" i="6"/>
  <c r="P638" i="6"/>
  <c r="O638" i="6"/>
  <c r="N638" i="6"/>
  <c r="M638" i="6"/>
  <c r="L638" i="6"/>
  <c r="K638" i="6"/>
  <c r="J638" i="6"/>
  <c r="I638" i="6"/>
  <c r="H638" i="6"/>
  <c r="G638" i="6"/>
  <c r="BV637" i="6"/>
  <c r="BU637" i="6"/>
  <c r="BS637" i="6"/>
  <c r="BR637" i="6"/>
  <c r="BQ637" i="6"/>
  <c r="BP637" i="6"/>
  <c r="BN637" i="6"/>
  <c r="BM637" i="6"/>
  <c r="BL637" i="6"/>
  <c r="BK637" i="6"/>
  <c r="BI637" i="6"/>
  <c r="BH637" i="6"/>
  <c r="BG637" i="6"/>
  <c r="BF637" i="6"/>
  <c r="BD637" i="6"/>
  <c r="BC637" i="6"/>
  <c r="BB637" i="6"/>
  <c r="BA637" i="6"/>
  <c r="AY637" i="6"/>
  <c r="AX637" i="6"/>
  <c r="AW637" i="6"/>
  <c r="AV637" i="6"/>
  <c r="AT637" i="6"/>
  <c r="AS637" i="6"/>
  <c r="AR637" i="6"/>
  <c r="AQ637" i="6"/>
  <c r="AO637" i="6"/>
  <c r="AN637" i="6"/>
  <c r="AM637" i="6"/>
  <c r="AL637" i="6"/>
  <c r="AJ637" i="6"/>
  <c r="AI637" i="6"/>
  <c r="AH637" i="6"/>
  <c r="AG637" i="6"/>
  <c r="AE637" i="6"/>
  <c r="AD637" i="6"/>
  <c r="AC637" i="6"/>
  <c r="AB637" i="6"/>
  <c r="Z637" i="6"/>
  <c r="Y637" i="6"/>
  <c r="X637" i="6"/>
  <c r="W637" i="6"/>
  <c r="U637" i="6"/>
  <c r="T637" i="6"/>
  <c r="S637" i="6"/>
  <c r="R637" i="6"/>
  <c r="P637" i="6"/>
  <c r="O637" i="6"/>
  <c r="N637" i="6"/>
  <c r="M637" i="6"/>
  <c r="K637" i="6"/>
  <c r="J637" i="6"/>
  <c r="I637" i="6"/>
  <c r="H637" i="6"/>
  <c r="BV636" i="6"/>
  <c r="BU636" i="6"/>
  <c r="BT636" i="6"/>
  <c r="BS636" i="6"/>
  <c r="BR636" i="6"/>
  <c r="BQ636" i="6"/>
  <c r="BP636" i="6"/>
  <c r="BO636" i="6"/>
  <c r="BN636" i="6"/>
  <c r="BM636" i="6"/>
  <c r="BL636" i="6"/>
  <c r="BK636" i="6"/>
  <c r="BJ636" i="6"/>
  <c r="BI636" i="6"/>
  <c r="BH636" i="6"/>
  <c r="BG636" i="6"/>
  <c r="BF636" i="6"/>
  <c r="BE636" i="6"/>
  <c r="BD636" i="6"/>
  <c r="BC636" i="6"/>
  <c r="BB636" i="6"/>
  <c r="BA636" i="6"/>
  <c r="AZ636" i="6"/>
  <c r="AY636" i="6"/>
  <c r="AX636" i="6"/>
  <c r="AW636" i="6"/>
  <c r="AV636" i="6"/>
  <c r="AU636" i="6"/>
  <c r="AT636" i="6"/>
  <c r="AS636" i="6"/>
  <c r="AR636" i="6"/>
  <c r="AQ636" i="6"/>
  <c r="AP636" i="6"/>
  <c r="AO636" i="6"/>
  <c r="AN636" i="6"/>
  <c r="AM636" i="6"/>
  <c r="AL636" i="6"/>
  <c r="AK636" i="6"/>
  <c r="AJ636" i="6"/>
  <c r="AI636" i="6"/>
  <c r="AH636" i="6"/>
  <c r="AG636" i="6"/>
  <c r="AF636" i="6"/>
  <c r="AE636" i="6"/>
  <c r="AD636" i="6"/>
  <c r="AC636" i="6"/>
  <c r="AB636" i="6"/>
  <c r="AA636" i="6"/>
  <c r="Z636" i="6"/>
  <c r="Y636" i="6"/>
  <c r="X636" i="6"/>
  <c r="W636" i="6"/>
  <c r="V636" i="6"/>
  <c r="U636" i="6"/>
  <c r="T636" i="6"/>
  <c r="S636" i="6"/>
  <c r="R636" i="6"/>
  <c r="Q636" i="6"/>
  <c r="P636" i="6"/>
  <c r="O636" i="6"/>
  <c r="N636" i="6"/>
  <c r="M636" i="6"/>
  <c r="L636" i="6"/>
  <c r="K636" i="6"/>
  <c r="J636" i="6"/>
  <c r="I636" i="6"/>
  <c r="H636" i="6"/>
  <c r="G636" i="6"/>
  <c r="BV635" i="6"/>
  <c r="BU635" i="6"/>
  <c r="BS635" i="6"/>
  <c r="BR635" i="6"/>
  <c r="BQ635" i="6"/>
  <c r="BP635" i="6"/>
  <c r="BO635" i="6"/>
  <c r="BN635" i="6"/>
  <c r="BM635" i="6"/>
  <c r="BL635" i="6"/>
  <c r="BK635" i="6"/>
  <c r="BJ635" i="6"/>
  <c r="BI635" i="6"/>
  <c r="BH635" i="6"/>
  <c r="BG635" i="6"/>
  <c r="BF635" i="6"/>
  <c r="BE635" i="6"/>
  <c r="BD635" i="6"/>
  <c r="BC635" i="6"/>
  <c r="BB635" i="6"/>
  <c r="BA635" i="6"/>
  <c r="AZ635" i="6"/>
  <c r="AY635" i="6"/>
  <c r="AX635" i="6"/>
  <c r="AW635" i="6"/>
  <c r="AV635" i="6"/>
  <c r="AU635" i="6"/>
  <c r="AT635" i="6"/>
  <c r="AS635" i="6"/>
  <c r="AR635" i="6"/>
  <c r="AQ635" i="6"/>
  <c r="AP635" i="6"/>
  <c r="AO635" i="6"/>
  <c r="AN635" i="6"/>
  <c r="AM635" i="6"/>
  <c r="AL635" i="6"/>
  <c r="AK635" i="6"/>
  <c r="AJ635" i="6"/>
  <c r="AI635" i="6"/>
  <c r="AH635" i="6"/>
  <c r="AG635" i="6"/>
  <c r="AF635" i="6"/>
  <c r="AE635" i="6"/>
  <c r="AD635" i="6"/>
  <c r="AC635" i="6"/>
  <c r="AB635" i="6"/>
  <c r="AA635" i="6"/>
  <c r="Z635" i="6"/>
  <c r="Y635" i="6"/>
  <c r="X635" i="6"/>
  <c r="W635" i="6"/>
  <c r="V635" i="6"/>
  <c r="U635" i="6"/>
  <c r="T635" i="6"/>
  <c r="S635" i="6"/>
  <c r="R635" i="6"/>
  <c r="Q635" i="6"/>
  <c r="P635" i="6"/>
  <c r="O635" i="6"/>
  <c r="N635" i="6"/>
  <c r="M635" i="6"/>
  <c r="L635" i="6"/>
  <c r="K635" i="6"/>
  <c r="J635" i="6"/>
  <c r="I635" i="6"/>
  <c r="H635" i="6"/>
  <c r="G635" i="6"/>
  <c r="BV634" i="6"/>
  <c r="BU634" i="6"/>
  <c r="BS634" i="6"/>
  <c r="BR634" i="6"/>
  <c r="BQ634" i="6"/>
  <c r="BP634" i="6"/>
  <c r="BO634" i="6"/>
  <c r="BN634" i="6"/>
  <c r="BM634" i="6"/>
  <c r="BL634" i="6"/>
  <c r="BK634" i="6"/>
  <c r="BJ634" i="6"/>
  <c r="BI634" i="6"/>
  <c r="BH634" i="6"/>
  <c r="BG634" i="6"/>
  <c r="BF634" i="6"/>
  <c r="BE634" i="6"/>
  <c r="BD634" i="6"/>
  <c r="BC634" i="6"/>
  <c r="BB634" i="6"/>
  <c r="BA634" i="6"/>
  <c r="AZ634" i="6"/>
  <c r="AY634" i="6"/>
  <c r="AX634" i="6"/>
  <c r="AW634" i="6"/>
  <c r="AV634" i="6"/>
  <c r="AU634" i="6"/>
  <c r="AT634" i="6"/>
  <c r="AS634" i="6"/>
  <c r="AR634" i="6"/>
  <c r="AQ634" i="6"/>
  <c r="AP634" i="6"/>
  <c r="AO634" i="6"/>
  <c r="AN634" i="6"/>
  <c r="AM634" i="6"/>
  <c r="AL634" i="6"/>
  <c r="AK634" i="6"/>
  <c r="AJ634" i="6"/>
  <c r="AI634" i="6"/>
  <c r="AH634" i="6"/>
  <c r="AG634" i="6"/>
  <c r="AF634" i="6"/>
  <c r="AE634" i="6"/>
  <c r="AD634" i="6"/>
  <c r="AC634" i="6"/>
  <c r="AB634" i="6"/>
  <c r="AA634" i="6"/>
  <c r="Z634" i="6"/>
  <c r="Y634" i="6"/>
  <c r="X634" i="6"/>
  <c r="W634" i="6"/>
  <c r="V634" i="6"/>
  <c r="U634" i="6"/>
  <c r="T634" i="6"/>
  <c r="S634" i="6"/>
  <c r="R634" i="6"/>
  <c r="Q634" i="6"/>
  <c r="P634" i="6"/>
  <c r="O634" i="6"/>
  <c r="N634" i="6"/>
  <c r="M634" i="6"/>
  <c r="L634" i="6"/>
  <c r="K634" i="6"/>
  <c r="J634" i="6"/>
  <c r="I634" i="6"/>
  <c r="H634" i="6"/>
  <c r="G634" i="6"/>
  <c r="BV633" i="6"/>
  <c r="BU633" i="6"/>
  <c r="BS633" i="6"/>
  <c r="BR633" i="6"/>
  <c r="BQ633" i="6"/>
  <c r="BP633" i="6"/>
  <c r="BO633" i="6"/>
  <c r="BN633" i="6"/>
  <c r="BM633" i="6"/>
  <c r="BL633" i="6"/>
  <c r="BK633" i="6"/>
  <c r="BJ633" i="6"/>
  <c r="BI633" i="6"/>
  <c r="BH633" i="6"/>
  <c r="BG633" i="6"/>
  <c r="BF633" i="6"/>
  <c r="BE633" i="6"/>
  <c r="BD633" i="6"/>
  <c r="BC633" i="6"/>
  <c r="BB633" i="6"/>
  <c r="BA633" i="6"/>
  <c r="AZ633" i="6"/>
  <c r="AY633" i="6"/>
  <c r="AX633" i="6"/>
  <c r="AW633" i="6"/>
  <c r="AV633" i="6"/>
  <c r="AU633" i="6"/>
  <c r="AT633" i="6"/>
  <c r="AS633" i="6"/>
  <c r="AR633" i="6"/>
  <c r="AQ633" i="6"/>
  <c r="AP633" i="6"/>
  <c r="AO633" i="6"/>
  <c r="AN633" i="6"/>
  <c r="AM633" i="6"/>
  <c r="AL633" i="6"/>
  <c r="AK633" i="6"/>
  <c r="AJ633" i="6"/>
  <c r="AI633" i="6"/>
  <c r="AH633" i="6"/>
  <c r="AG633" i="6"/>
  <c r="AF633" i="6"/>
  <c r="AE633" i="6"/>
  <c r="AD633" i="6"/>
  <c r="AC633" i="6"/>
  <c r="AB633" i="6"/>
  <c r="AA633" i="6"/>
  <c r="Z633" i="6"/>
  <c r="Y633" i="6"/>
  <c r="X633" i="6"/>
  <c r="W633" i="6"/>
  <c r="V633" i="6"/>
  <c r="U633" i="6"/>
  <c r="T633" i="6"/>
  <c r="S633" i="6"/>
  <c r="R633" i="6"/>
  <c r="Q633" i="6"/>
  <c r="P633" i="6"/>
  <c r="O633" i="6"/>
  <c r="N633" i="6"/>
  <c r="M633" i="6"/>
  <c r="L633" i="6"/>
  <c r="K633" i="6"/>
  <c r="J633" i="6"/>
  <c r="I633" i="6"/>
  <c r="H633" i="6"/>
  <c r="G633" i="6"/>
  <c r="BV632" i="6"/>
  <c r="BU632" i="6"/>
  <c r="BS632" i="6"/>
  <c r="BR632" i="6"/>
  <c r="BQ632" i="6"/>
  <c r="BP632" i="6"/>
  <c r="BN632" i="6"/>
  <c r="BM632" i="6"/>
  <c r="BL632" i="6"/>
  <c r="BK632" i="6"/>
  <c r="BI632" i="6"/>
  <c r="BH632" i="6"/>
  <c r="BG632" i="6"/>
  <c r="BF632" i="6"/>
  <c r="BD632" i="6"/>
  <c r="BC632" i="6"/>
  <c r="BB632" i="6"/>
  <c r="BA632" i="6"/>
  <c r="AY632" i="6"/>
  <c r="AX632" i="6"/>
  <c r="AW632" i="6"/>
  <c r="AV632" i="6"/>
  <c r="AT632" i="6"/>
  <c r="AS632" i="6"/>
  <c r="AR632" i="6"/>
  <c r="AQ632" i="6"/>
  <c r="AO632" i="6"/>
  <c r="AN632" i="6"/>
  <c r="AM632" i="6"/>
  <c r="AL632" i="6"/>
  <c r="AJ632" i="6"/>
  <c r="AI632" i="6"/>
  <c r="AH632" i="6"/>
  <c r="AG632" i="6"/>
  <c r="AE632" i="6"/>
  <c r="AD632" i="6"/>
  <c r="AC632" i="6"/>
  <c r="AB632" i="6"/>
  <c r="Z632" i="6"/>
  <c r="Y632" i="6"/>
  <c r="X632" i="6"/>
  <c r="W632" i="6"/>
  <c r="U632" i="6"/>
  <c r="T632" i="6"/>
  <c r="S632" i="6"/>
  <c r="R632" i="6"/>
  <c r="P632" i="6"/>
  <c r="O632" i="6"/>
  <c r="N632" i="6"/>
  <c r="M632" i="6"/>
  <c r="K632" i="6"/>
  <c r="J632" i="6"/>
  <c r="I632" i="6"/>
  <c r="H632" i="6"/>
  <c r="BV631" i="6"/>
  <c r="BU631" i="6"/>
  <c r="BT631" i="6"/>
  <c r="BS631" i="6"/>
  <c r="BR631" i="6"/>
  <c r="BQ631" i="6"/>
  <c r="BP631" i="6"/>
  <c r="BO631" i="6"/>
  <c r="BN631" i="6"/>
  <c r="BM631" i="6"/>
  <c r="BL631" i="6"/>
  <c r="BK631" i="6"/>
  <c r="BJ631" i="6"/>
  <c r="BI631" i="6"/>
  <c r="BH631" i="6"/>
  <c r="BG631" i="6"/>
  <c r="BF631" i="6"/>
  <c r="BE631" i="6"/>
  <c r="BD631" i="6"/>
  <c r="BC631" i="6"/>
  <c r="BB631" i="6"/>
  <c r="BA631" i="6"/>
  <c r="AZ631" i="6"/>
  <c r="AY631" i="6"/>
  <c r="AX631" i="6"/>
  <c r="AW631" i="6"/>
  <c r="AV631" i="6"/>
  <c r="AU631" i="6"/>
  <c r="AT631" i="6"/>
  <c r="AS631" i="6"/>
  <c r="AR631" i="6"/>
  <c r="AQ631" i="6"/>
  <c r="AP631" i="6"/>
  <c r="AO631" i="6"/>
  <c r="AN631" i="6"/>
  <c r="AM631" i="6"/>
  <c r="AL631" i="6"/>
  <c r="AK631" i="6"/>
  <c r="AJ631" i="6"/>
  <c r="AI631" i="6"/>
  <c r="AH631" i="6"/>
  <c r="AG631" i="6"/>
  <c r="AF631" i="6"/>
  <c r="AE631" i="6"/>
  <c r="AD631" i="6"/>
  <c r="AC631" i="6"/>
  <c r="AB631" i="6"/>
  <c r="AA631" i="6"/>
  <c r="Z631" i="6"/>
  <c r="Y631" i="6"/>
  <c r="X631" i="6"/>
  <c r="W631" i="6"/>
  <c r="V631" i="6"/>
  <c r="U631" i="6"/>
  <c r="T631" i="6"/>
  <c r="S631" i="6"/>
  <c r="R631" i="6"/>
  <c r="Q631" i="6"/>
  <c r="P631" i="6"/>
  <c r="O631" i="6"/>
  <c r="N631" i="6"/>
  <c r="M631" i="6"/>
  <c r="L631" i="6"/>
  <c r="K631" i="6"/>
  <c r="J631" i="6"/>
  <c r="I631" i="6"/>
  <c r="H631" i="6"/>
  <c r="G631" i="6"/>
  <c r="BV630" i="6"/>
  <c r="BU630" i="6"/>
  <c r="BS630" i="6"/>
  <c r="BR630" i="6"/>
  <c r="BQ630" i="6"/>
  <c r="BP630" i="6"/>
  <c r="BO630" i="6"/>
  <c r="BN630" i="6"/>
  <c r="BM630" i="6"/>
  <c r="BL630" i="6"/>
  <c r="BK630" i="6"/>
  <c r="BJ630" i="6"/>
  <c r="BI630" i="6"/>
  <c r="BH630" i="6"/>
  <c r="BG630" i="6"/>
  <c r="BF630" i="6"/>
  <c r="BE630" i="6"/>
  <c r="BD630" i="6"/>
  <c r="BC630" i="6"/>
  <c r="BB630" i="6"/>
  <c r="BA630" i="6"/>
  <c r="AZ630" i="6"/>
  <c r="AY630" i="6"/>
  <c r="AX630" i="6"/>
  <c r="AW630" i="6"/>
  <c r="AV630" i="6"/>
  <c r="AU630" i="6"/>
  <c r="AT630" i="6"/>
  <c r="AS630" i="6"/>
  <c r="AR630" i="6"/>
  <c r="AQ630" i="6"/>
  <c r="AP630" i="6"/>
  <c r="AO630" i="6"/>
  <c r="AN630" i="6"/>
  <c r="AM630" i="6"/>
  <c r="AL630" i="6"/>
  <c r="AK630" i="6"/>
  <c r="AJ630" i="6"/>
  <c r="AI630" i="6"/>
  <c r="AH630" i="6"/>
  <c r="AG630" i="6"/>
  <c r="AF630" i="6"/>
  <c r="AE630" i="6"/>
  <c r="AD630" i="6"/>
  <c r="AC630" i="6"/>
  <c r="AB630" i="6"/>
  <c r="AA630" i="6"/>
  <c r="Z630" i="6"/>
  <c r="Y630" i="6"/>
  <c r="X630" i="6"/>
  <c r="W630" i="6"/>
  <c r="V630" i="6"/>
  <c r="U630" i="6"/>
  <c r="T630" i="6"/>
  <c r="S630" i="6"/>
  <c r="R630" i="6"/>
  <c r="Q630" i="6"/>
  <c r="P630" i="6"/>
  <c r="O630" i="6"/>
  <c r="N630" i="6"/>
  <c r="M630" i="6"/>
  <c r="L630" i="6"/>
  <c r="K630" i="6"/>
  <c r="J630" i="6"/>
  <c r="I630" i="6"/>
  <c r="H630" i="6"/>
  <c r="G630" i="6"/>
  <c r="BV629" i="6"/>
  <c r="BU629" i="6"/>
  <c r="BS629" i="6"/>
  <c r="BR629" i="6"/>
  <c r="BQ629" i="6"/>
  <c r="BP629" i="6"/>
  <c r="BO629" i="6"/>
  <c r="BN629" i="6"/>
  <c r="BM629" i="6"/>
  <c r="BL629" i="6"/>
  <c r="BK629" i="6"/>
  <c r="BJ629" i="6"/>
  <c r="BI629" i="6"/>
  <c r="BH629" i="6"/>
  <c r="BG629" i="6"/>
  <c r="BF629" i="6"/>
  <c r="BE629" i="6"/>
  <c r="BD629" i="6"/>
  <c r="BC629" i="6"/>
  <c r="BB629" i="6"/>
  <c r="BA629" i="6"/>
  <c r="AZ629" i="6"/>
  <c r="AY629" i="6"/>
  <c r="AX629" i="6"/>
  <c r="AW629" i="6"/>
  <c r="AV629" i="6"/>
  <c r="AU629" i="6"/>
  <c r="AT629" i="6"/>
  <c r="AS629" i="6"/>
  <c r="AR629" i="6"/>
  <c r="AQ629" i="6"/>
  <c r="AP629" i="6"/>
  <c r="AO629" i="6"/>
  <c r="AN629" i="6"/>
  <c r="AM629" i="6"/>
  <c r="AL629" i="6"/>
  <c r="AK629" i="6"/>
  <c r="AJ629" i="6"/>
  <c r="AI629" i="6"/>
  <c r="AH629" i="6"/>
  <c r="AG629" i="6"/>
  <c r="AF629" i="6"/>
  <c r="AE629" i="6"/>
  <c r="AD629" i="6"/>
  <c r="AC629" i="6"/>
  <c r="AB629" i="6"/>
  <c r="AA629" i="6"/>
  <c r="Z629" i="6"/>
  <c r="Y629" i="6"/>
  <c r="X629" i="6"/>
  <c r="W629" i="6"/>
  <c r="V629" i="6"/>
  <c r="U629" i="6"/>
  <c r="T629" i="6"/>
  <c r="S629" i="6"/>
  <c r="R629" i="6"/>
  <c r="Q629" i="6"/>
  <c r="P629" i="6"/>
  <c r="O629" i="6"/>
  <c r="N629" i="6"/>
  <c r="M629" i="6"/>
  <c r="L629" i="6"/>
  <c r="K629" i="6"/>
  <c r="J629" i="6"/>
  <c r="I629" i="6"/>
  <c r="H629" i="6"/>
  <c r="G629" i="6"/>
  <c r="BV628" i="6"/>
  <c r="BU628" i="6"/>
  <c r="BS628" i="6"/>
  <c r="BR628" i="6"/>
  <c r="BQ628" i="6"/>
  <c r="BP628" i="6"/>
  <c r="BO628" i="6"/>
  <c r="BN628" i="6"/>
  <c r="BM628" i="6"/>
  <c r="BL628" i="6"/>
  <c r="BK628" i="6"/>
  <c r="BJ628" i="6"/>
  <c r="BI628" i="6"/>
  <c r="BH628" i="6"/>
  <c r="BG628" i="6"/>
  <c r="BF628" i="6"/>
  <c r="BE628" i="6"/>
  <c r="BD628" i="6"/>
  <c r="BC628" i="6"/>
  <c r="BB628" i="6"/>
  <c r="BA628" i="6"/>
  <c r="AZ628" i="6"/>
  <c r="AY628" i="6"/>
  <c r="AX628" i="6"/>
  <c r="AW628" i="6"/>
  <c r="AV628" i="6"/>
  <c r="AU628" i="6"/>
  <c r="AT628" i="6"/>
  <c r="AS628" i="6"/>
  <c r="AR628" i="6"/>
  <c r="AQ628" i="6"/>
  <c r="AP628" i="6"/>
  <c r="AO628" i="6"/>
  <c r="AN628" i="6"/>
  <c r="AM628" i="6"/>
  <c r="AL628" i="6"/>
  <c r="AK628" i="6"/>
  <c r="AJ628" i="6"/>
  <c r="AI628" i="6"/>
  <c r="AH628" i="6"/>
  <c r="AG628" i="6"/>
  <c r="AF628" i="6"/>
  <c r="AE628" i="6"/>
  <c r="AD628" i="6"/>
  <c r="AC628" i="6"/>
  <c r="AB628" i="6"/>
  <c r="AA628" i="6"/>
  <c r="Z628" i="6"/>
  <c r="Y628" i="6"/>
  <c r="X628" i="6"/>
  <c r="W628" i="6"/>
  <c r="V628" i="6"/>
  <c r="U628" i="6"/>
  <c r="T628" i="6"/>
  <c r="S628" i="6"/>
  <c r="R628" i="6"/>
  <c r="Q628" i="6"/>
  <c r="P628" i="6"/>
  <c r="O628" i="6"/>
  <c r="N628" i="6"/>
  <c r="M628" i="6"/>
  <c r="L628" i="6"/>
  <c r="K628" i="6"/>
  <c r="J628" i="6"/>
  <c r="I628" i="6"/>
  <c r="H628" i="6"/>
  <c r="G628" i="6"/>
  <c r="BV627" i="6"/>
  <c r="BU627" i="6"/>
  <c r="BS627" i="6"/>
  <c r="BR627" i="6"/>
  <c r="BQ627" i="6"/>
  <c r="BP627" i="6"/>
  <c r="BN627" i="6"/>
  <c r="BM627" i="6"/>
  <c r="BL627" i="6"/>
  <c r="BK627" i="6"/>
  <c r="BI627" i="6"/>
  <c r="BH627" i="6"/>
  <c r="BG627" i="6"/>
  <c r="BF627" i="6"/>
  <c r="BD627" i="6"/>
  <c r="BC627" i="6"/>
  <c r="BB627" i="6"/>
  <c r="BA627" i="6"/>
  <c r="AY627" i="6"/>
  <c r="AX627" i="6"/>
  <c r="AW627" i="6"/>
  <c r="AV627" i="6"/>
  <c r="AT627" i="6"/>
  <c r="AS627" i="6"/>
  <c r="AR627" i="6"/>
  <c r="AQ627" i="6"/>
  <c r="AO627" i="6"/>
  <c r="AN627" i="6"/>
  <c r="AM627" i="6"/>
  <c r="AL627" i="6"/>
  <c r="AJ627" i="6"/>
  <c r="AI627" i="6"/>
  <c r="AH627" i="6"/>
  <c r="AG627" i="6"/>
  <c r="AE627" i="6"/>
  <c r="AD627" i="6"/>
  <c r="AC627" i="6"/>
  <c r="AB627" i="6"/>
  <c r="Z627" i="6"/>
  <c r="Y627" i="6"/>
  <c r="X627" i="6"/>
  <c r="W627" i="6"/>
  <c r="U627" i="6"/>
  <c r="T627" i="6"/>
  <c r="S627" i="6"/>
  <c r="R627" i="6"/>
  <c r="P627" i="6"/>
  <c r="O627" i="6"/>
  <c r="N627" i="6"/>
  <c r="M627" i="6"/>
  <c r="K627" i="6"/>
  <c r="J627" i="6"/>
  <c r="I627" i="6"/>
  <c r="H627" i="6"/>
  <c r="BV626" i="6"/>
  <c r="BU626" i="6"/>
  <c r="BT626" i="6"/>
  <c r="BS626" i="6"/>
  <c r="BR626" i="6"/>
  <c r="BQ626" i="6"/>
  <c r="BP626" i="6"/>
  <c r="BO626" i="6"/>
  <c r="BN626" i="6"/>
  <c r="BM626" i="6"/>
  <c r="BL626" i="6"/>
  <c r="BK626" i="6"/>
  <c r="BJ626" i="6"/>
  <c r="BI626" i="6"/>
  <c r="BH626" i="6"/>
  <c r="BG626" i="6"/>
  <c r="BF626" i="6"/>
  <c r="BE626" i="6"/>
  <c r="BD626" i="6"/>
  <c r="BC626" i="6"/>
  <c r="BB626" i="6"/>
  <c r="BA626" i="6"/>
  <c r="AZ626" i="6"/>
  <c r="AY626" i="6"/>
  <c r="AX626" i="6"/>
  <c r="AW626" i="6"/>
  <c r="AV626" i="6"/>
  <c r="AU626" i="6"/>
  <c r="AT626" i="6"/>
  <c r="AS626" i="6"/>
  <c r="AR626" i="6"/>
  <c r="AQ626" i="6"/>
  <c r="AP626" i="6"/>
  <c r="AO626" i="6"/>
  <c r="AN626" i="6"/>
  <c r="AM626" i="6"/>
  <c r="AL626" i="6"/>
  <c r="AK626" i="6"/>
  <c r="AJ626" i="6"/>
  <c r="AI626" i="6"/>
  <c r="AH626" i="6"/>
  <c r="AG626" i="6"/>
  <c r="AF626" i="6"/>
  <c r="AE626" i="6"/>
  <c r="AD626" i="6"/>
  <c r="AC626" i="6"/>
  <c r="AB626" i="6"/>
  <c r="AA626" i="6"/>
  <c r="Z626" i="6"/>
  <c r="Y626" i="6"/>
  <c r="X626" i="6"/>
  <c r="W626" i="6"/>
  <c r="V626" i="6"/>
  <c r="U626" i="6"/>
  <c r="T626" i="6"/>
  <c r="S626" i="6"/>
  <c r="R626" i="6"/>
  <c r="Q626" i="6"/>
  <c r="P626" i="6"/>
  <c r="O626" i="6"/>
  <c r="N626" i="6"/>
  <c r="M626" i="6"/>
  <c r="L626" i="6"/>
  <c r="K626" i="6"/>
  <c r="J626" i="6"/>
  <c r="I626" i="6"/>
  <c r="H626" i="6"/>
  <c r="G626" i="6"/>
  <c r="BV625" i="6"/>
  <c r="BU625" i="6"/>
  <c r="BS625" i="6"/>
  <c r="BR625" i="6"/>
  <c r="BQ625" i="6"/>
  <c r="BP625" i="6"/>
  <c r="BO625" i="6"/>
  <c r="BN625" i="6"/>
  <c r="BM625" i="6"/>
  <c r="BL625" i="6"/>
  <c r="BK625" i="6"/>
  <c r="BJ625" i="6"/>
  <c r="BI625" i="6"/>
  <c r="BH625" i="6"/>
  <c r="BG625" i="6"/>
  <c r="BF625" i="6"/>
  <c r="BE625" i="6"/>
  <c r="BD625" i="6"/>
  <c r="BC625" i="6"/>
  <c r="BB625" i="6"/>
  <c r="BA625" i="6"/>
  <c r="AZ625" i="6"/>
  <c r="AY625" i="6"/>
  <c r="AX625" i="6"/>
  <c r="AW625" i="6"/>
  <c r="AV625" i="6"/>
  <c r="AU625" i="6"/>
  <c r="AT625" i="6"/>
  <c r="AS625" i="6"/>
  <c r="AR625" i="6"/>
  <c r="AQ625" i="6"/>
  <c r="AP625" i="6"/>
  <c r="AO625" i="6"/>
  <c r="AN625" i="6"/>
  <c r="AM625" i="6"/>
  <c r="AL625" i="6"/>
  <c r="AK625" i="6"/>
  <c r="AJ625" i="6"/>
  <c r="AI625" i="6"/>
  <c r="AH625" i="6"/>
  <c r="AG625" i="6"/>
  <c r="AF625" i="6"/>
  <c r="AE625" i="6"/>
  <c r="AD625" i="6"/>
  <c r="AC625" i="6"/>
  <c r="AB625" i="6"/>
  <c r="AA625" i="6"/>
  <c r="Z625" i="6"/>
  <c r="Y625" i="6"/>
  <c r="X625" i="6"/>
  <c r="W625" i="6"/>
  <c r="V625" i="6"/>
  <c r="U625" i="6"/>
  <c r="T625" i="6"/>
  <c r="S625" i="6"/>
  <c r="R625" i="6"/>
  <c r="Q625" i="6"/>
  <c r="P625" i="6"/>
  <c r="O625" i="6"/>
  <c r="N625" i="6"/>
  <c r="M625" i="6"/>
  <c r="L625" i="6"/>
  <c r="K625" i="6"/>
  <c r="J625" i="6"/>
  <c r="I625" i="6"/>
  <c r="H625" i="6"/>
  <c r="G625" i="6"/>
  <c r="BV624" i="6"/>
  <c r="BU624" i="6"/>
  <c r="BS624" i="6"/>
  <c r="BR624" i="6"/>
  <c r="BQ624" i="6"/>
  <c r="BP624" i="6"/>
  <c r="BO624" i="6"/>
  <c r="BN624" i="6"/>
  <c r="BM624" i="6"/>
  <c r="BL624" i="6"/>
  <c r="BK624" i="6"/>
  <c r="BJ624" i="6"/>
  <c r="BI624" i="6"/>
  <c r="BH624" i="6"/>
  <c r="BG624" i="6"/>
  <c r="BF624" i="6"/>
  <c r="BE624" i="6"/>
  <c r="BD624" i="6"/>
  <c r="BC624" i="6"/>
  <c r="BB624" i="6"/>
  <c r="BA624" i="6"/>
  <c r="AZ624" i="6"/>
  <c r="AY624" i="6"/>
  <c r="AX624" i="6"/>
  <c r="AW624" i="6"/>
  <c r="AV624" i="6"/>
  <c r="AU624" i="6"/>
  <c r="AT624" i="6"/>
  <c r="AS624" i="6"/>
  <c r="AR624" i="6"/>
  <c r="AQ624" i="6"/>
  <c r="AP624" i="6"/>
  <c r="AO624" i="6"/>
  <c r="AN624" i="6"/>
  <c r="AM624" i="6"/>
  <c r="AL624" i="6"/>
  <c r="AK624" i="6"/>
  <c r="AJ624" i="6"/>
  <c r="AI624" i="6"/>
  <c r="AH624" i="6"/>
  <c r="AG624" i="6"/>
  <c r="AF624" i="6"/>
  <c r="AE624" i="6"/>
  <c r="AD624" i="6"/>
  <c r="AC624" i="6"/>
  <c r="AB624" i="6"/>
  <c r="AA624" i="6"/>
  <c r="Z624" i="6"/>
  <c r="Y624" i="6"/>
  <c r="X624" i="6"/>
  <c r="W624" i="6"/>
  <c r="V624" i="6"/>
  <c r="U624" i="6"/>
  <c r="T624" i="6"/>
  <c r="S624" i="6"/>
  <c r="R624" i="6"/>
  <c r="Q624" i="6"/>
  <c r="P624" i="6"/>
  <c r="O624" i="6"/>
  <c r="N624" i="6"/>
  <c r="M624" i="6"/>
  <c r="L624" i="6"/>
  <c r="K624" i="6"/>
  <c r="J624" i="6"/>
  <c r="I624" i="6"/>
  <c r="H624" i="6"/>
  <c r="G624" i="6"/>
  <c r="BV623" i="6"/>
  <c r="BU623" i="6"/>
  <c r="BS623" i="6"/>
  <c r="BR623" i="6"/>
  <c r="BQ623" i="6"/>
  <c r="BP623" i="6"/>
  <c r="BO623" i="6"/>
  <c r="BN623" i="6"/>
  <c r="BM623" i="6"/>
  <c r="BL623" i="6"/>
  <c r="BK623" i="6"/>
  <c r="BJ623" i="6"/>
  <c r="BI623" i="6"/>
  <c r="BH623" i="6"/>
  <c r="BG623" i="6"/>
  <c r="BF623" i="6"/>
  <c r="BE623" i="6"/>
  <c r="BD623" i="6"/>
  <c r="BC623" i="6"/>
  <c r="BB623" i="6"/>
  <c r="BA623" i="6"/>
  <c r="AZ623" i="6"/>
  <c r="AY623" i="6"/>
  <c r="AX623" i="6"/>
  <c r="AW623" i="6"/>
  <c r="AV623" i="6"/>
  <c r="AU623" i="6"/>
  <c r="AT623" i="6"/>
  <c r="AS623" i="6"/>
  <c r="AR623" i="6"/>
  <c r="AQ623" i="6"/>
  <c r="AP623" i="6"/>
  <c r="AO623" i="6"/>
  <c r="AN623" i="6"/>
  <c r="AM623" i="6"/>
  <c r="AL623" i="6"/>
  <c r="AK623" i="6"/>
  <c r="AJ623" i="6"/>
  <c r="AI623" i="6"/>
  <c r="AH623" i="6"/>
  <c r="AG623" i="6"/>
  <c r="AF623" i="6"/>
  <c r="AE623" i="6"/>
  <c r="AD623" i="6"/>
  <c r="AC623" i="6"/>
  <c r="AB623" i="6"/>
  <c r="AA623" i="6"/>
  <c r="Z623" i="6"/>
  <c r="Y623" i="6"/>
  <c r="X623" i="6"/>
  <c r="W623" i="6"/>
  <c r="V623" i="6"/>
  <c r="U623" i="6"/>
  <c r="T623" i="6"/>
  <c r="S623" i="6"/>
  <c r="R623" i="6"/>
  <c r="Q623" i="6"/>
  <c r="P623" i="6"/>
  <c r="O623" i="6"/>
  <c r="N623" i="6"/>
  <c r="M623" i="6"/>
  <c r="L623" i="6"/>
  <c r="K623" i="6"/>
  <c r="J623" i="6"/>
  <c r="I623" i="6"/>
  <c r="H623" i="6"/>
  <c r="G623" i="6"/>
  <c r="BV622" i="6"/>
  <c r="BU622" i="6"/>
  <c r="BS622" i="6"/>
  <c r="BR622" i="6"/>
  <c r="BQ622" i="6"/>
  <c r="BP622" i="6"/>
  <c r="BO622" i="6"/>
  <c r="BN622" i="6"/>
  <c r="BM622" i="6"/>
  <c r="BL622" i="6"/>
  <c r="BK622" i="6"/>
  <c r="BJ622" i="6"/>
  <c r="BI622" i="6"/>
  <c r="BH622" i="6"/>
  <c r="BG622" i="6"/>
  <c r="BF622" i="6"/>
  <c r="BE622" i="6"/>
  <c r="BD622" i="6"/>
  <c r="BC622" i="6"/>
  <c r="BB622" i="6"/>
  <c r="BA622" i="6"/>
  <c r="AZ622" i="6"/>
  <c r="AY622" i="6"/>
  <c r="AX622" i="6"/>
  <c r="AW622" i="6"/>
  <c r="AV622" i="6"/>
  <c r="AU622" i="6"/>
  <c r="AT622" i="6"/>
  <c r="AS622" i="6"/>
  <c r="AR622" i="6"/>
  <c r="AQ622" i="6"/>
  <c r="AP622" i="6"/>
  <c r="AO622" i="6"/>
  <c r="AN622" i="6"/>
  <c r="AM622" i="6"/>
  <c r="AL622" i="6"/>
  <c r="AK622" i="6"/>
  <c r="AJ622" i="6"/>
  <c r="AI622" i="6"/>
  <c r="AH622" i="6"/>
  <c r="AG622" i="6"/>
  <c r="AF622" i="6"/>
  <c r="AE622" i="6"/>
  <c r="AD622" i="6"/>
  <c r="AC622" i="6"/>
  <c r="AB622" i="6"/>
  <c r="AA622" i="6"/>
  <c r="Z622" i="6"/>
  <c r="Y622" i="6"/>
  <c r="X622" i="6"/>
  <c r="W622" i="6"/>
  <c r="V622" i="6"/>
  <c r="U622" i="6"/>
  <c r="T622" i="6"/>
  <c r="S622" i="6"/>
  <c r="R622" i="6"/>
  <c r="Q622" i="6"/>
  <c r="P622" i="6"/>
  <c r="O622" i="6"/>
  <c r="N622" i="6"/>
  <c r="M622" i="6"/>
  <c r="L622" i="6"/>
  <c r="K622" i="6"/>
  <c r="J622" i="6"/>
  <c r="I622" i="6"/>
  <c r="H622" i="6"/>
  <c r="G622" i="6"/>
  <c r="BV621" i="6"/>
  <c r="BU621" i="6"/>
  <c r="BS621" i="6"/>
  <c r="BR621" i="6"/>
  <c r="BQ621" i="6"/>
  <c r="BP621" i="6"/>
  <c r="BN621" i="6"/>
  <c r="BM621" i="6"/>
  <c r="BL621" i="6"/>
  <c r="BK621" i="6"/>
  <c r="BI621" i="6"/>
  <c r="BH621" i="6"/>
  <c r="BG621" i="6"/>
  <c r="BF621" i="6"/>
  <c r="BD621" i="6"/>
  <c r="BC621" i="6"/>
  <c r="BB621" i="6"/>
  <c r="BA621" i="6"/>
  <c r="AY621" i="6"/>
  <c r="AX621" i="6"/>
  <c r="AW621" i="6"/>
  <c r="AV621" i="6"/>
  <c r="AT621" i="6"/>
  <c r="AS621" i="6"/>
  <c r="AR621" i="6"/>
  <c r="AQ621" i="6"/>
  <c r="AO621" i="6"/>
  <c r="AN621" i="6"/>
  <c r="AM621" i="6"/>
  <c r="AL621" i="6"/>
  <c r="AJ621" i="6"/>
  <c r="AI621" i="6"/>
  <c r="AH621" i="6"/>
  <c r="AG621" i="6"/>
  <c r="AE621" i="6"/>
  <c r="AD621" i="6"/>
  <c r="AC621" i="6"/>
  <c r="AB621" i="6"/>
  <c r="Z621" i="6"/>
  <c r="Y621" i="6"/>
  <c r="X621" i="6"/>
  <c r="W621" i="6"/>
  <c r="U621" i="6"/>
  <c r="T621" i="6"/>
  <c r="S621" i="6"/>
  <c r="R621" i="6"/>
  <c r="P621" i="6"/>
  <c r="O621" i="6"/>
  <c r="N621" i="6"/>
  <c r="M621" i="6"/>
  <c r="K621" i="6"/>
  <c r="J621" i="6"/>
  <c r="I621" i="6"/>
  <c r="H621" i="6"/>
  <c r="BV620" i="6"/>
  <c r="BU620" i="6"/>
  <c r="BT620" i="6"/>
  <c r="BS620" i="6"/>
  <c r="BR620" i="6"/>
  <c r="BQ620" i="6"/>
  <c r="BP620" i="6"/>
  <c r="BO620" i="6"/>
  <c r="BN620" i="6"/>
  <c r="BM620" i="6"/>
  <c r="BL620" i="6"/>
  <c r="BK620" i="6"/>
  <c r="BJ620" i="6"/>
  <c r="BI620" i="6"/>
  <c r="BH620" i="6"/>
  <c r="BG620" i="6"/>
  <c r="BF620" i="6"/>
  <c r="BE620" i="6"/>
  <c r="BD620" i="6"/>
  <c r="BC620" i="6"/>
  <c r="BB620" i="6"/>
  <c r="BA620" i="6"/>
  <c r="AZ620" i="6"/>
  <c r="AY620" i="6"/>
  <c r="AX620" i="6"/>
  <c r="AW620" i="6"/>
  <c r="AV620" i="6"/>
  <c r="AU620" i="6"/>
  <c r="AT620" i="6"/>
  <c r="AS620" i="6"/>
  <c r="AR620" i="6"/>
  <c r="AQ620" i="6"/>
  <c r="AP620" i="6"/>
  <c r="AO620" i="6"/>
  <c r="AN620" i="6"/>
  <c r="AM620" i="6"/>
  <c r="AL620" i="6"/>
  <c r="AK620" i="6"/>
  <c r="AJ620" i="6"/>
  <c r="AI620" i="6"/>
  <c r="AH620" i="6"/>
  <c r="AG620" i="6"/>
  <c r="AF620" i="6"/>
  <c r="AE620" i="6"/>
  <c r="AD620" i="6"/>
  <c r="AC620" i="6"/>
  <c r="AB620" i="6"/>
  <c r="AA620" i="6"/>
  <c r="Z620" i="6"/>
  <c r="Y620" i="6"/>
  <c r="X620" i="6"/>
  <c r="W620" i="6"/>
  <c r="V620" i="6"/>
  <c r="U620" i="6"/>
  <c r="T620" i="6"/>
  <c r="S620" i="6"/>
  <c r="R620" i="6"/>
  <c r="Q620" i="6"/>
  <c r="P620" i="6"/>
  <c r="O620" i="6"/>
  <c r="N620" i="6"/>
  <c r="M620" i="6"/>
  <c r="L620" i="6"/>
  <c r="K620" i="6"/>
  <c r="J620" i="6"/>
  <c r="I620" i="6"/>
  <c r="H620" i="6"/>
  <c r="G620" i="6"/>
  <c r="BV619" i="6"/>
  <c r="BU619" i="6"/>
  <c r="BS619" i="6"/>
  <c r="BR619" i="6"/>
  <c r="BQ619" i="6"/>
  <c r="BP619" i="6"/>
  <c r="BO619" i="6"/>
  <c r="BN619" i="6"/>
  <c r="BM619" i="6"/>
  <c r="BL619" i="6"/>
  <c r="BK619" i="6"/>
  <c r="BJ619" i="6"/>
  <c r="BI619" i="6"/>
  <c r="BH619" i="6"/>
  <c r="BG619" i="6"/>
  <c r="BF619" i="6"/>
  <c r="BE619" i="6"/>
  <c r="BD619" i="6"/>
  <c r="BC619" i="6"/>
  <c r="BB619" i="6"/>
  <c r="BA619" i="6"/>
  <c r="AZ619" i="6"/>
  <c r="AY619" i="6"/>
  <c r="AX619" i="6"/>
  <c r="AW619" i="6"/>
  <c r="AV619" i="6"/>
  <c r="AU619" i="6"/>
  <c r="AT619" i="6"/>
  <c r="AS619" i="6"/>
  <c r="AR619" i="6"/>
  <c r="AQ619" i="6"/>
  <c r="AP619" i="6"/>
  <c r="AO619" i="6"/>
  <c r="AN619" i="6"/>
  <c r="AM619" i="6"/>
  <c r="AL619" i="6"/>
  <c r="AK619" i="6"/>
  <c r="AJ619" i="6"/>
  <c r="AI619" i="6"/>
  <c r="AH619" i="6"/>
  <c r="AG619" i="6"/>
  <c r="AF619" i="6"/>
  <c r="AE619" i="6"/>
  <c r="AD619" i="6"/>
  <c r="AC619" i="6"/>
  <c r="AB619" i="6"/>
  <c r="AA619" i="6"/>
  <c r="Z619" i="6"/>
  <c r="Y619" i="6"/>
  <c r="X619" i="6"/>
  <c r="W619" i="6"/>
  <c r="V619" i="6"/>
  <c r="U619" i="6"/>
  <c r="T619" i="6"/>
  <c r="S619" i="6"/>
  <c r="R619" i="6"/>
  <c r="Q619" i="6"/>
  <c r="P619" i="6"/>
  <c r="O619" i="6"/>
  <c r="N619" i="6"/>
  <c r="M619" i="6"/>
  <c r="L619" i="6"/>
  <c r="K619" i="6"/>
  <c r="J619" i="6"/>
  <c r="I619" i="6"/>
  <c r="H619" i="6"/>
  <c r="G619" i="6"/>
  <c r="BV618" i="6"/>
  <c r="BU618" i="6"/>
  <c r="BS618" i="6"/>
  <c r="BR618" i="6"/>
  <c r="BQ618" i="6"/>
  <c r="BP618" i="6"/>
  <c r="BO618" i="6"/>
  <c r="BN618" i="6"/>
  <c r="BM618" i="6"/>
  <c r="BL618" i="6"/>
  <c r="BK618" i="6"/>
  <c r="BJ618" i="6"/>
  <c r="BI618" i="6"/>
  <c r="BH618" i="6"/>
  <c r="BG618" i="6"/>
  <c r="BF618" i="6"/>
  <c r="BE618" i="6"/>
  <c r="BD618" i="6"/>
  <c r="BC618" i="6"/>
  <c r="BB618" i="6"/>
  <c r="BA618" i="6"/>
  <c r="AZ618" i="6"/>
  <c r="AY618" i="6"/>
  <c r="AX618" i="6"/>
  <c r="AW618" i="6"/>
  <c r="AV618" i="6"/>
  <c r="AU618" i="6"/>
  <c r="AT618" i="6"/>
  <c r="AS618" i="6"/>
  <c r="AR618" i="6"/>
  <c r="AQ618" i="6"/>
  <c r="AP618" i="6"/>
  <c r="AO618" i="6"/>
  <c r="AN618" i="6"/>
  <c r="AM618" i="6"/>
  <c r="AL618" i="6"/>
  <c r="AK618" i="6"/>
  <c r="AJ618" i="6"/>
  <c r="AI618" i="6"/>
  <c r="AH618" i="6"/>
  <c r="AG618" i="6"/>
  <c r="AF618" i="6"/>
  <c r="AE618" i="6"/>
  <c r="AD618" i="6"/>
  <c r="AC618" i="6"/>
  <c r="AB618" i="6"/>
  <c r="AA618" i="6"/>
  <c r="Z618" i="6"/>
  <c r="Y618" i="6"/>
  <c r="X618" i="6"/>
  <c r="W618" i="6"/>
  <c r="V618" i="6"/>
  <c r="U618" i="6"/>
  <c r="T618" i="6"/>
  <c r="S618" i="6"/>
  <c r="R618" i="6"/>
  <c r="Q618" i="6"/>
  <c r="P618" i="6"/>
  <c r="O618" i="6"/>
  <c r="N618" i="6"/>
  <c r="M618" i="6"/>
  <c r="L618" i="6"/>
  <c r="K618" i="6"/>
  <c r="J618" i="6"/>
  <c r="I618" i="6"/>
  <c r="H618" i="6"/>
  <c r="G618" i="6"/>
  <c r="BV617" i="6"/>
  <c r="BU617" i="6"/>
  <c r="BS617" i="6"/>
  <c r="BR617" i="6"/>
  <c r="BQ617" i="6"/>
  <c r="BP617" i="6"/>
  <c r="BO617" i="6"/>
  <c r="BN617" i="6"/>
  <c r="BM617" i="6"/>
  <c r="BL617" i="6"/>
  <c r="BK617" i="6"/>
  <c r="BJ617" i="6"/>
  <c r="BI617" i="6"/>
  <c r="BH617" i="6"/>
  <c r="BG617" i="6"/>
  <c r="BF617" i="6"/>
  <c r="BE617" i="6"/>
  <c r="BD617" i="6"/>
  <c r="BC617" i="6"/>
  <c r="BB617" i="6"/>
  <c r="BA617" i="6"/>
  <c r="AZ617" i="6"/>
  <c r="AY617" i="6"/>
  <c r="AX617" i="6"/>
  <c r="AW617" i="6"/>
  <c r="AV617" i="6"/>
  <c r="AU617" i="6"/>
  <c r="AT617" i="6"/>
  <c r="AS617" i="6"/>
  <c r="AR617" i="6"/>
  <c r="AQ617" i="6"/>
  <c r="AP617" i="6"/>
  <c r="AO617" i="6"/>
  <c r="AN617" i="6"/>
  <c r="AM617" i="6"/>
  <c r="AL617" i="6"/>
  <c r="AK617" i="6"/>
  <c r="AJ617" i="6"/>
  <c r="AI617" i="6"/>
  <c r="AH617" i="6"/>
  <c r="AG617" i="6"/>
  <c r="AF617" i="6"/>
  <c r="AE617" i="6"/>
  <c r="AD617" i="6"/>
  <c r="AC617" i="6"/>
  <c r="AB617" i="6"/>
  <c r="AA617" i="6"/>
  <c r="Z617" i="6"/>
  <c r="Y617" i="6"/>
  <c r="X617" i="6"/>
  <c r="W617" i="6"/>
  <c r="V617" i="6"/>
  <c r="U617" i="6"/>
  <c r="T617" i="6"/>
  <c r="S617" i="6"/>
  <c r="R617" i="6"/>
  <c r="Q617" i="6"/>
  <c r="P617" i="6"/>
  <c r="O617" i="6"/>
  <c r="N617" i="6"/>
  <c r="M617" i="6"/>
  <c r="L617" i="6"/>
  <c r="K617" i="6"/>
  <c r="J617" i="6"/>
  <c r="I617" i="6"/>
  <c r="H617" i="6"/>
  <c r="G617" i="6"/>
  <c r="BV616" i="6"/>
  <c r="BU616" i="6"/>
  <c r="BS616" i="6"/>
  <c r="BR616" i="6"/>
  <c r="BQ616" i="6"/>
  <c r="BP616" i="6"/>
  <c r="BN616" i="6"/>
  <c r="BM616" i="6"/>
  <c r="BL616" i="6"/>
  <c r="BK616" i="6"/>
  <c r="BI616" i="6"/>
  <c r="BH616" i="6"/>
  <c r="BG616" i="6"/>
  <c r="BF616" i="6"/>
  <c r="BD616" i="6"/>
  <c r="BC616" i="6"/>
  <c r="BB616" i="6"/>
  <c r="BA616" i="6"/>
  <c r="AY616" i="6"/>
  <c r="AX616" i="6"/>
  <c r="AW616" i="6"/>
  <c r="AV616" i="6"/>
  <c r="AT616" i="6"/>
  <c r="AS616" i="6"/>
  <c r="AR616" i="6"/>
  <c r="AQ616" i="6"/>
  <c r="AO616" i="6"/>
  <c r="AN616" i="6"/>
  <c r="AM616" i="6"/>
  <c r="AL616" i="6"/>
  <c r="AJ616" i="6"/>
  <c r="AI616" i="6"/>
  <c r="AH616" i="6"/>
  <c r="AG616" i="6"/>
  <c r="AE616" i="6"/>
  <c r="AD616" i="6"/>
  <c r="AC616" i="6"/>
  <c r="AB616" i="6"/>
  <c r="Z616" i="6"/>
  <c r="Y616" i="6"/>
  <c r="X616" i="6"/>
  <c r="W616" i="6"/>
  <c r="U616" i="6"/>
  <c r="T616" i="6"/>
  <c r="S616" i="6"/>
  <c r="R616" i="6"/>
  <c r="P616" i="6"/>
  <c r="O616" i="6"/>
  <c r="N616" i="6"/>
  <c r="M616" i="6"/>
  <c r="K616" i="6"/>
  <c r="J616" i="6"/>
  <c r="I616" i="6"/>
  <c r="H616" i="6"/>
  <c r="BV615" i="6"/>
  <c r="BU615" i="6"/>
  <c r="BT615" i="6"/>
  <c r="BS615" i="6"/>
  <c r="BR615" i="6"/>
  <c r="BQ615" i="6"/>
  <c r="BP615" i="6"/>
  <c r="BO615" i="6"/>
  <c r="BN615" i="6"/>
  <c r="BM615" i="6"/>
  <c r="BL615" i="6"/>
  <c r="BK615" i="6"/>
  <c r="BJ615" i="6"/>
  <c r="BI615" i="6"/>
  <c r="BH615" i="6"/>
  <c r="BG615" i="6"/>
  <c r="BF615" i="6"/>
  <c r="BE615" i="6"/>
  <c r="BD615" i="6"/>
  <c r="BC615" i="6"/>
  <c r="BB615" i="6"/>
  <c r="BA615" i="6"/>
  <c r="AZ615" i="6"/>
  <c r="AY615" i="6"/>
  <c r="AX615" i="6"/>
  <c r="AW615" i="6"/>
  <c r="AV615" i="6"/>
  <c r="AU615" i="6"/>
  <c r="AT615" i="6"/>
  <c r="AS615" i="6"/>
  <c r="AR615" i="6"/>
  <c r="AQ615" i="6"/>
  <c r="AP615" i="6"/>
  <c r="AO615" i="6"/>
  <c r="AN615" i="6"/>
  <c r="AM615" i="6"/>
  <c r="AL615" i="6"/>
  <c r="AK615" i="6"/>
  <c r="AJ615" i="6"/>
  <c r="AI615" i="6"/>
  <c r="AH615" i="6"/>
  <c r="AG615" i="6"/>
  <c r="AF615" i="6"/>
  <c r="AE615" i="6"/>
  <c r="AD615" i="6"/>
  <c r="AC615" i="6"/>
  <c r="AB615" i="6"/>
  <c r="AA615" i="6"/>
  <c r="Z615" i="6"/>
  <c r="Y615" i="6"/>
  <c r="X615" i="6"/>
  <c r="W615" i="6"/>
  <c r="V615" i="6"/>
  <c r="U615" i="6"/>
  <c r="T615" i="6"/>
  <c r="S615" i="6"/>
  <c r="R615" i="6"/>
  <c r="Q615" i="6"/>
  <c r="P615" i="6"/>
  <c r="O615" i="6"/>
  <c r="N615" i="6"/>
  <c r="M615" i="6"/>
  <c r="L615" i="6"/>
  <c r="K615" i="6"/>
  <c r="J615" i="6"/>
  <c r="I615" i="6"/>
  <c r="H615" i="6"/>
  <c r="G615" i="6"/>
  <c r="BV614" i="6"/>
  <c r="BU614" i="6"/>
  <c r="BS614" i="6"/>
  <c r="BR614" i="6"/>
  <c r="BQ614" i="6"/>
  <c r="BP614" i="6"/>
  <c r="BO614" i="6"/>
  <c r="BN614" i="6"/>
  <c r="BM614" i="6"/>
  <c r="BL614" i="6"/>
  <c r="BK614" i="6"/>
  <c r="BJ614" i="6"/>
  <c r="BI614" i="6"/>
  <c r="BH614" i="6"/>
  <c r="BG614" i="6"/>
  <c r="BF614" i="6"/>
  <c r="BE614" i="6"/>
  <c r="BD614" i="6"/>
  <c r="BC614" i="6"/>
  <c r="BB614" i="6"/>
  <c r="BA614" i="6"/>
  <c r="AZ614" i="6"/>
  <c r="AY614" i="6"/>
  <c r="AX614" i="6"/>
  <c r="AW614" i="6"/>
  <c r="AV614" i="6"/>
  <c r="AU614" i="6"/>
  <c r="AT614" i="6"/>
  <c r="AS614" i="6"/>
  <c r="AR614" i="6"/>
  <c r="AQ614" i="6"/>
  <c r="AP614" i="6"/>
  <c r="AO614" i="6"/>
  <c r="AN614" i="6"/>
  <c r="AM614" i="6"/>
  <c r="AL614" i="6"/>
  <c r="AK614" i="6"/>
  <c r="AJ614" i="6"/>
  <c r="AI614" i="6"/>
  <c r="AH614" i="6"/>
  <c r="AG614" i="6"/>
  <c r="AF614" i="6"/>
  <c r="AE614" i="6"/>
  <c r="AD614" i="6"/>
  <c r="AC614" i="6"/>
  <c r="AB614" i="6"/>
  <c r="AA614" i="6"/>
  <c r="Z614" i="6"/>
  <c r="Y614" i="6"/>
  <c r="X614" i="6"/>
  <c r="W614" i="6"/>
  <c r="V614" i="6"/>
  <c r="U614" i="6"/>
  <c r="T614" i="6"/>
  <c r="S614" i="6"/>
  <c r="R614" i="6"/>
  <c r="Q614" i="6"/>
  <c r="P614" i="6"/>
  <c r="O614" i="6"/>
  <c r="N614" i="6"/>
  <c r="M614" i="6"/>
  <c r="L614" i="6"/>
  <c r="K614" i="6"/>
  <c r="J614" i="6"/>
  <c r="I614" i="6"/>
  <c r="H614" i="6"/>
  <c r="G614" i="6"/>
  <c r="BV613" i="6"/>
  <c r="BU613" i="6"/>
  <c r="BS613" i="6"/>
  <c r="BR613" i="6"/>
  <c r="BQ613" i="6"/>
  <c r="BP613" i="6"/>
  <c r="BO613" i="6"/>
  <c r="BN613" i="6"/>
  <c r="BM613" i="6"/>
  <c r="BL613" i="6"/>
  <c r="BK613" i="6"/>
  <c r="BJ613" i="6"/>
  <c r="BI613" i="6"/>
  <c r="BH613" i="6"/>
  <c r="BG613" i="6"/>
  <c r="BF613" i="6"/>
  <c r="BE613" i="6"/>
  <c r="BD613" i="6"/>
  <c r="BC613" i="6"/>
  <c r="BB613" i="6"/>
  <c r="BA613" i="6"/>
  <c r="AZ613" i="6"/>
  <c r="AY613" i="6"/>
  <c r="AX613" i="6"/>
  <c r="AW613" i="6"/>
  <c r="AV613" i="6"/>
  <c r="AU613" i="6"/>
  <c r="AT613" i="6"/>
  <c r="AS613" i="6"/>
  <c r="AR613" i="6"/>
  <c r="AQ613" i="6"/>
  <c r="AP613" i="6"/>
  <c r="AO613" i="6"/>
  <c r="AN613" i="6"/>
  <c r="AM613" i="6"/>
  <c r="AL613" i="6"/>
  <c r="AK613" i="6"/>
  <c r="AJ613" i="6"/>
  <c r="AI613" i="6"/>
  <c r="AH613" i="6"/>
  <c r="AG613" i="6"/>
  <c r="AF613" i="6"/>
  <c r="AE613" i="6"/>
  <c r="AD613" i="6"/>
  <c r="AC613" i="6"/>
  <c r="AB613" i="6"/>
  <c r="AA613" i="6"/>
  <c r="Z613" i="6"/>
  <c r="Y613" i="6"/>
  <c r="X613" i="6"/>
  <c r="W613" i="6"/>
  <c r="V613" i="6"/>
  <c r="U613" i="6"/>
  <c r="T613" i="6"/>
  <c r="S613" i="6"/>
  <c r="R613" i="6"/>
  <c r="Q613" i="6"/>
  <c r="P613" i="6"/>
  <c r="O613" i="6"/>
  <c r="N613" i="6"/>
  <c r="M613" i="6"/>
  <c r="L613" i="6"/>
  <c r="K613" i="6"/>
  <c r="J613" i="6"/>
  <c r="I613" i="6"/>
  <c r="H613" i="6"/>
  <c r="G613" i="6"/>
  <c r="BV612" i="6"/>
  <c r="BU612" i="6"/>
  <c r="BS612" i="6"/>
  <c r="BR612" i="6"/>
  <c r="BQ612" i="6"/>
  <c r="BP612" i="6"/>
  <c r="BO612" i="6"/>
  <c r="BN612" i="6"/>
  <c r="BM612" i="6"/>
  <c r="BL612" i="6"/>
  <c r="BK612" i="6"/>
  <c r="BJ612" i="6"/>
  <c r="BI612" i="6"/>
  <c r="BH612" i="6"/>
  <c r="BG612" i="6"/>
  <c r="BF612" i="6"/>
  <c r="BE612" i="6"/>
  <c r="BD612" i="6"/>
  <c r="BC612" i="6"/>
  <c r="BB612" i="6"/>
  <c r="BA612" i="6"/>
  <c r="AZ612" i="6"/>
  <c r="AY612" i="6"/>
  <c r="AX612" i="6"/>
  <c r="AW612" i="6"/>
  <c r="AV612" i="6"/>
  <c r="AU612" i="6"/>
  <c r="AT612" i="6"/>
  <c r="AS612" i="6"/>
  <c r="AR612" i="6"/>
  <c r="AQ612" i="6"/>
  <c r="AP612" i="6"/>
  <c r="AO612" i="6"/>
  <c r="AN612" i="6"/>
  <c r="AM612" i="6"/>
  <c r="AL612" i="6"/>
  <c r="AK612" i="6"/>
  <c r="AJ612" i="6"/>
  <c r="AI612" i="6"/>
  <c r="AH612" i="6"/>
  <c r="AG612" i="6"/>
  <c r="AF612" i="6"/>
  <c r="AE612" i="6"/>
  <c r="AD612" i="6"/>
  <c r="AC612" i="6"/>
  <c r="AB612" i="6"/>
  <c r="AA612" i="6"/>
  <c r="Z612" i="6"/>
  <c r="Y612" i="6"/>
  <c r="X612" i="6"/>
  <c r="W612" i="6"/>
  <c r="V612" i="6"/>
  <c r="U612" i="6"/>
  <c r="T612" i="6"/>
  <c r="S612" i="6"/>
  <c r="R612" i="6"/>
  <c r="Q612" i="6"/>
  <c r="P612" i="6"/>
  <c r="O612" i="6"/>
  <c r="N612" i="6"/>
  <c r="M612" i="6"/>
  <c r="L612" i="6"/>
  <c r="K612" i="6"/>
  <c r="J612" i="6"/>
  <c r="I612" i="6"/>
  <c r="H612" i="6"/>
  <c r="G612" i="6"/>
  <c r="BV611" i="6"/>
  <c r="BU611" i="6"/>
  <c r="BS611" i="6"/>
  <c r="BR611" i="6"/>
  <c r="BQ611" i="6"/>
  <c r="BP611" i="6"/>
  <c r="BN611" i="6"/>
  <c r="BM611" i="6"/>
  <c r="BL611" i="6"/>
  <c r="BK611" i="6"/>
  <c r="BI611" i="6"/>
  <c r="BH611" i="6"/>
  <c r="BG611" i="6"/>
  <c r="BF611" i="6"/>
  <c r="BD611" i="6"/>
  <c r="BC611" i="6"/>
  <c r="BB611" i="6"/>
  <c r="BA611" i="6"/>
  <c r="AY611" i="6"/>
  <c r="AX611" i="6"/>
  <c r="AW611" i="6"/>
  <c r="AV611" i="6"/>
  <c r="AT611" i="6"/>
  <c r="AS611" i="6"/>
  <c r="AR611" i="6"/>
  <c r="AQ611" i="6"/>
  <c r="AO611" i="6"/>
  <c r="AN611" i="6"/>
  <c r="AM611" i="6"/>
  <c r="AL611" i="6"/>
  <c r="AJ611" i="6"/>
  <c r="AI611" i="6"/>
  <c r="AH611" i="6"/>
  <c r="AG611" i="6"/>
  <c r="AE611" i="6"/>
  <c r="AD611" i="6"/>
  <c r="AC611" i="6"/>
  <c r="AB611" i="6"/>
  <c r="Z611" i="6"/>
  <c r="Y611" i="6"/>
  <c r="X611" i="6"/>
  <c r="W611" i="6"/>
  <c r="U611" i="6"/>
  <c r="T611" i="6"/>
  <c r="S611" i="6"/>
  <c r="R611" i="6"/>
  <c r="P611" i="6"/>
  <c r="O611" i="6"/>
  <c r="N611" i="6"/>
  <c r="M611" i="6"/>
  <c r="K611" i="6"/>
  <c r="J611" i="6"/>
  <c r="I611" i="6"/>
  <c r="H611" i="6"/>
  <c r="BV610" i="6"/>
  <c r="BU610" i="6"/>
  <c r="BT610" i="6"/>
  <c r="BS610" i="6"/>
  <c r="BR610" i="6"/>
  <c r="BQ610" i="6"/>
  <c r="BP610" i="6"/>
  <c r="BO610" i="6"/>
  <c r="BN610" i="6"/>
  <c r="BM610" i="6"/>
  <c r="BL610" i="6"/>
  <c r="BK610" i="6"/>
  <c r="BJ610" i="6"/>
  <c r="BI610" i="6"/>
  <c r="BH610" i="6"/>
  <c r="BG610" i="6"/>
  <c r="BF610" i="6"/>
  <c r="BE610" i="6"/>
  <c r="BD610" i="6"/>
  <c r="BC610" i="6"/>
  <c r="BB610" i="6"/>
  <c r="BA610" i="6"/>
  <c r="AZ610" i="6"/>
  <c r="AY610" i="6"/>
  <c r="AX610" i="6"/>
  <c r="AW610" i="6"/>
  <c r="AV610" i="6"/>
  <c r="AU610" i="6"/>
  <c r="AT610" i="6"/>
  <c r="AS610" i="6"/>
  <c r="AR610" i="6"/>
  <c r="AQ610" i="6"/>
  <c r="AP610" i="6"/>
  <c r="AO610" i="6"/>
  <c r="AN610" i="6"/>
  <c r="AM610" i="6"/>
  <c r="AL610" i="6"/>
  <c r="AK610" i="6"/>
  <c r="AJ610" i="6"/>
  <c r="AI610" i="6"/>
  <c r="AH610" i="6"/>
  <c r="AG610" i="6"/>
  <c r="AF610" i="6"/>
  <c r="AE610" i="6"/>
  <c r="AD610" i="6"/>
  <c r="AC610" i="6"/>
  <c r="AB610" i="6"/>
  <c r="AA610" i="6"/>
  <c r="Z610" i="6"/>
  <c r="Y610" i="6"/>
  <c r="X610" i="6"/>
  <c r="W610" i="6"/>
  <c r="V610" i="6"/>
  <c r="U610" i="6"/>
  <c r="T610" i="6"/>
  <c r="S610" i="6"/>
  <c r="R610" i="6"/>
  <c r="Q610" i="6"/>
  <c r="P610" i="6"/>
  <c r="O610" i="6"/>
  <c r="N610" i="6"/>
  <c r="M610" i="6"/>
  <c r="L610" i="6"/>
  <c r="K610" i="6"/>
  <c r="J610" i="6"/>
  <c r="I610" i="6"/>
  <c r="H610" i="6"/>
  <c r="G610" i="6"/>
  <c r="BV609" i="6"/>
  <c r="BU609" i="6"/>
  <c r="BS609" i="6"/>
  <c r="BR609" i="6"/>
  <c r="BQ609" i="6"/>
  <c r="BP609" i="6"/>
  <c r="BN609" i="6"/>
  <c r="BM609" i="6"/>
  <c r="BL609" i="6"/>
  <c r="BK609" i="6"/>
  <c r="BI609" i="6"/>
  <c r="BH609" i="6"/>
  <c r="BG609" i="6"/>
  <c r="BF609" i="6"/>
  <c r="BD609" i="6"/>
  <c r="BC609" i="6"/>
  <c r="BB609" i="6"/>
  <c r="BA609" i="6"/>
  <c r="AY609" i="6"/>
  <c r="AX609" i="6"/>
  <c r="AW609" i="6"/>
  <c r="AV609" i="6"/>
  <c r="AT609" i="6"/>
  <c r="AS609" i="6"/>
  <c r="AR609" i="6"/>
  <c r="AQ609" i="6"/>
  <c r="AO609" i="6"/>
  <c r="AN609" i="6"/>
  <c r="AM609" i="6"/>
  <c r="AL609" i="6"/>
  <c r="AJ609" i="6"/>
  <c r="AI609" i="6"/>
  <c r="AH609" i="6"/>
  <c r="AG609" i="6"/>
  <c r="AE609" i="6"/>
  <c r="AD609" i="6"/>
  <c r="AC609" i="6"/>
  <c r="AB609" i="6"/>
  <c r="Z609" i="6"/>
  <c r="Y609" i="6"/>
  <c r="X609" i="6"/>
  <c r="W609" i="6"/>
  <c r="U609" i="6"/>
  <c r="T609" i="6"/>
  <c r="S609" i="6"/>
  <c r="R609" i="6"/>
  <c r="P609" i="6"/>
  <c r="O609" i="6"/>
  <c r="N609" i="6"/>
  <c r="M609" i="6"/>
  <c r="K609" i="6"/>
  <c r="J609" i="6"/>
  <c r="I609" i="6"/>
  <c r="H609" i="6"/>
  <c r="BV608" i="6"/>
  <c r="BU608" i="6"/>
  <c r="BS608" i="6"/>
  <c r="BR608" i="6"/>
  <c r="BQ608" i="6"/>
  <c r="BP608" i="6"/>
  <c r="BN608" i="6"/>
  <c r="BM608" i="6"/>
  <c r="BL608" i="6"/>
  <c r="BK608" i="6"/>
  <c r="BI608" i="6"/>
  <c r="BH608" i="6"/>
  <c r="BG608" i="6"/>
  <c r="BF608" i="6"/>
  <c r="BD608" i="6"/>
  <c r="BC608" i="6"/>
  <c r="BB608" i="6"/>
  <c r="BA608" i="6"/>
  <c r="AY608" i="6"/>
  <c r="AX608" i="6"/>
  <c r="AW608" i="6"/>
  <c r="AV608" i="6"/>
  <c r="AT608" i="6"/>
  <c r="AS608" i="6"/>
  <c r="AR608" i="6"/>
  <c r="AQ608" i="6"/>
  <c r="AO608" i="6"/>
  <c r="AN608" i="6"/>
  <c r="AM608" i="6"/>
  <c r="AL608" i="6"/>
  <c r="AJ608" i="6"/>
  <c r="AI608" i="6"/>
  <c r="AH608" i="6"/>
  <c r="AG608" i="6"/>
  <c r="AE608" i="6"/>
  <c r="AD608" i="6"/>
  <c r="AC608" i="6"/>
  <c r="AB608" i="6"/>
  <c r="Z608" i="6"/>
  <c r="Y608" i="6"/>
  <c r="X608" i="6"/>
  <c r="W608" i="6"/>
  <c r="U608" i="6"/>
  <c r="T608" i="6"/>
  <c r="S608" i="6"/>
  <c r="R608" i="6"/>
  <c r="P608" i="6"/>
  <c r="O608" i="6"/>
  <c r="N608" i="6"/>
  <c r="M608" i="6"/>
  <c r="K608" i="6"/>
  <c r="J608" i="6"/>
  <c r="I608" i="6"/>
  <c r="H608" i="6"/>
  <c r="BV607" i="6"/>
  <c r="BU607" i="6"/>
  <c r="BS607" i="6"/>
  <c r="BR607" i="6"/>
  <c r="BQ607" i="6"/>
  <c r="BP607" i="6"/>
  <c r="BN607" i="6"/>
  <c r="BM607" i="6"/>
  <c r="BL607" i="6"/>
  <c r="BK607" i="6"/>
  <c r="BI607" i="6"/>
  <c r="BH607" i="6"/>
  <c r="BG607" i="6"/>
  <c r="BF607" i="6"/>
  <c r="BD607" i="6"/>
  <c r="BC607" i="6"/>
  <c r="BB607" i="6"/>
  <c r="BA607" i="6"/>
  <c r="AY607" i="6"/>
  <c r="AX607" i="6"/>
  <c r="AW607" i="6"/>
  <c r="AV607" i="6"/>
  <c r="AT607" i="6"/>
  <c r="AS607" i="6"/>
  <c r="AR607" i="6"/>
  <c r="AQ607" i="6"/>
  <c r="AO607" i="6"/>
  <c r="AN607" i="6"/>
  <c r="AM607" i="6"/>
  <c r="AL607" i="6"/>
  <c r="AJ607" i="6"/>
  <c r="AI607" i="6"/>
  <c r="AH607" i="6"/>
  <c r="AG607" i="6"/>
  <c r="AE607" i="6"/>
  <c r="AD607" i="6"/>
  <c r="AC607" i="6"/>
  <c r="AB607" i="6"/>
  <c r="Z607" i="6"/>
  <c r="Y607" i="6"/>
  <c r="X607" i="6"/>
  <c r="W607" i="6"/>
  <c r="U607" i="6"/>
  <c r="T607" i="6"/>
  <c r="S607" i="6"/>
  <c r="R607" i="6"/>
  <c r="P607" i="6"/>
  <c r="O607" i="6"/>
  <c r="N607" i="6"/>
  <c r="M607" i="6"/>
  <c r="K607" i="6"/>
  <c r="J607" i="6"/>
  <c r="I607" i="6"/>
  <c r="H607" i="6"/>
  <c r="BV606" i="6"/>
  <c r="BU606" i="6"/>
  <c r="BS606" i="6"/>
  <c r="BR606" i="6"/>
  <c r="BQ606" i="6"/>
  <c r="BP606" i="6"/>
  <c r="BN606" i="6"/>
  <c r="BM606" i="6"/>
  <c r="BL606" i="6"/>
  <c r="BK606" i="6"/>
  <c r="BI606" i="6"/>
  <c r="BH606" i="6"/>
  <c r="BG606" i="6"/>
  <c r="BF606" i="6"/>
  <c r="BD606" i="6"/>
  <c r="BC606" i="6"/>
  <c r="BB606" i="6"/>
  <c r="BA606" i="6"/>
  <c r="AY606" i="6"/>
  <c r="AX606" i="6"/>
  <c r="AW606" i="6"/>
  <c r="AV606" i="6"/>
  <c r="AT606" i="6"/>
  <c r="AS606" i="6"/>
  <c r="AR606" i="6"/>
  <c r="AQ606" i="6"/>
  <c r="AO606" i="6"/>
  <c r="AN606" i="6"/>
  <c r="AM606" i="6"/>
  <c r="AL606" i="6"/>
  <c r="AJ606" i="6"/>
  <c r="AI606" i="6"/>
  <c r="AH606" i="6"/>
  <c r="AG606" i="6"/>
  <c r="AE606" i="6"/>
  <c r="AD606" i="6"/>
  <c r="AC606" i="6"/>
  <c r="AB606" i="6"/>
  <c r="Z606" i="6"/>
  <c r="Y606" i="6"/>
  <c r="X606" i="6"/>
  <c r="W606" i="6"/>
  <c r="U606" i="6"/>
  <c r="T606" i="6"/>
  <c r="S606" i="6"/>
  <c r="R606" i="6"/>
  <c r="P606" i="6"/>
  <c r="O606" i="6"/>
  <c r="N606" i="6"/>
  <c r="M606" i="6"/>
  <c r="K606" i="6"/>
  <c r="J606" i="6"/>
  <c r="I606" i="6"/>
  <c r="H606" i="6"/>
  <c r="BV605" i="6"/>
  <c r="BU605" i="6"/>
  <c r="BS605" i="6"/>
  <c r="BR605" i="6"/>
  <c r="BQ605" i="6"/>
  <c r="BP605" i="6"/>
  <c r="BN605" i="6"/>
  <c r="BM605" i="6"/>
  <c r="BL605" i="6"/>
  <c r="BK605" i="6"/>
  <c r="BI605" i="6"/>
  <c r="BH605" i="6"/>
  <c r="BG605" i="6"/>
  <c r="BF605" i="6"/>
  <c r="BD605" i="6"/>
  <c r="BC605" i="6"/>
  <c r="BB605" i="6"/>
  <c r="BA605" i="6"/>
  <c r="AY605" i="6"/>
  <c r="AX605" i="6"/>
  <c r="AW605" i="6"/>
  <c r="AV605" i="6"/>
  <c r="AT605" i="6"/>
  <c r="AS605" i="6"/>
  <c r="AR605" i="6"/>
  <c r="AQ605" i="6"/>
  <c r="AO605" i="6"/>
  <c r="AN605" i="6"/>
  <c r="AM605" i="6"/>
  <c r="AL605" i="6"/>
  <c r="AJ605" i="6"/>
  <c r="AI605" i="6"/>
  <c r="AH605" i="6"/>
  <c r="AG605" i="6"/>
  <c r="AE605" i="6"/>
  <c r="AD605" i="6"/>
  <c r="AC605" i="6"/>
  <c r="AB605" i="6"/>
  <c r="Z605" i="6"/>
  <c r="Y605" i="6"/>
  <c r="X605" i="6"/>
  <c r="W605" i="6"/>
  <c r="U605" i="6"/>
  <c r="T605" i="6"/>
  <c r="S605" i="6"/>
  <c r="R605" i="6"/>
  <c r="P605" i="6"/>
  <c r="O605" i="6"/>
  <c r="N605" i="6"/>
  <c r="M605" i="6"/>
  <c r="K605" i="6"/>
  <c r="J605" i="6"/>
  <c r="I605" i="6"/>
  <c r="H605" i="6"/>
  <c r="BV604" i="6"/>
  <c r="BU604" i="6"/>
  <c r="BT604" i="6"/>
  <c r="BS604" i="6"/>
  <c r="BR604" i="6"/>
  <c r="BQ604" i="6"/>
  <c r="BP604" i="6"/>
  <c r="BO604" i="6"/>
  <c r="BN604" i="6"/>
  <c r="BM604" i="6"/>
  <c r="BL604" i="6"/>
  <c r="BK604" i="6"/>
  <c r="BJ604" i="6"/>
  <c r="BI604" i="6"/>
  <c r="BH604" i="6"/>
  <c r="BG604" i="6"/>
  <c r="BF604" i="6"/>
  <c r="BE604" i="6"/>
  <c r="BD604" i="6"/>
  <c r="BC604" i="6"/>
  <c r="BB604" i="6"/>
  <c r="BA604" i="6"/>
  <c r="AZ604" i="6"/>
  <c r="AY604" i="6"/>
  <c r="AX604" i="6"/>
  <c r="AW604" i="6"/>
  <c r="AV604" i="6"/>
  <c r="AU604" i="6"/>
  <c r="AT604" i="6"/>
  <c r="AS604" i="6"/>
  <c r="AR604" i="6"/>
  <c r="AQ604" i="6"/>
  <c r="AP604" i="6"/>
  <c r="AO604" i="6"/>
  <c r="AN604" i="6"/>
  <c r="AM604" i="6"/>
  <c r="AL604" i="6"/>
  <c r="AK604" i="6"/>
  <c r="AJ604" i="6"/>
  <c r="AI604" i="6"/>
  <c r="AH604" i="6"/>
  <c r="AG604" i="6"/>
  <c r="AF604" i="6"/>
  <c r="AE604" i="6"/>
  <c r="AD604" i="6"/>
  <c r="AC604" i="6"/>
  <c r="AB604" i="6"/>
  <c r="AA604" i="6"/>
  <c r="Z604" i="6"/>
  <c r="Y604" i="6"/>
  <c r="X604" i="6"/>
  <c r="W604" i="6"/>
  <c r="V604" i="6"/>
  <c r="U604" i="6"/>
  <c r="T604" i="6"/>
  <c r="S604" i="6"/>
  <c r="R604" i="6"/>
  <c r="Q604" i="6"/>
  <c r="P604" i="6"/>
  <c r="O604" i="6"/>
  <c r="N604" i="6"/>
  <c r="M604" i="6"/>
  <c r="L604" i="6"/>
  <c r="K604" i="6"/>
  <c r="J604" i="6"/>
  <c r="I604" i="6"/>
  <c r="H604" i="6"/>
  <c r="G604" i="6"/>
  <c r="BV603" i="6"/>
  <c r="BU603" i="6"/>
  <c r="BS603" i="6"/>
  <c r="BR603" i="6"/>
  <c r="BQ603" i="6"/>
  <c r="BP603" i="6"/>
  <c r="BO603" i="6"/>
  <c r="BN603" i="6"/>
  <c r="BM603" i="6"/>
  <c r="BL603" i="6"/>
  <c r="BK603" i="6"/>
  <c r="BJ603" i="6"/>
  <c r="BI603" i="6"/>
  <c r="BH603" i="6"/>
  <c r="BG603" i="6"/>
  <c r="BF603" i="6"/>
  <c r="BE603" i="6"/>
  <c r="BD603" i="6"/>
  <c r="BC603" i="6"/>
  <c r="BB603" i="6"/>
  <c r="BA603" i="6"/>
  <c r="AZ603" i="6"/>
  <c r="AY603" i="6"/>
  <c r="AX603" i="6"/>
  <c r="AW603" i="6"/>
  <c r="AV603" i="6"/>
  <c r="AU603" i="6"/>
  <c r="AT603" i="6"/>
  <c r="AS603" i="6"/>
  <c r="AR603" i="6"/>
  <c r="AQ603" i="6"/>
  <c r="AP603" i="6"/>
  <c r="AO603" i="6"/>
  <c r="AN603" i="6"/>
  <c r="AM603" i="6"/>
  <c r="AL603" i="6"/>
  <c r="AK603" i="6"/>
  <c r="AJ603" i="6"/>
  <c r="AI603" i="6"/>
  <c r="AH603" i="6"/>
  <c r="AG603" i="6"/>
  <c r="AF603" i="6"/>
  <c r="AE603" i="6"/>
  <c r="AD603" i="6"/>
  <c r="AC603" i="6"/>
  <c r="AB603" i="6"/>
  <c r="AA603" i="6"/>
  <c r="Z603" i="6"/>
  <c r="Y603" i="6"/>
  <c r="X603" i="6"/>
  <c r="W603" i="6"/>
  <c r="V603" i="6"/>
  <c r="U603" i="6"/>
  <c r="T603" i="6"/>
  <c r="S603" i="6"/>
  <c r="R603" i="6"/>
  <c r="Q603" i="6"/>
  <c r="P603" i="6"/>
  <c r="O603" i="6"/>
  <c r="N603" i="6"/>
  <c r="M603" i="6"/>
  <c r="L603" i="6"/>
  <c r="K603" i="6"/>
  <c r="J603" i="6"/>
  <c r="I603" i="6"/>
  <c r="H603" i="6"/>
  <c r="G603" i="6"/>
  <c r="BV602" i="6"/>
  <c r="BU602" i="6"/>
  <c r="BS602" i="6"/>
  <c r="BR602" i="6"/>
  <c r="BQ602" i="6"/>
  <c r="BP602" i="6"/>
  <c r="BO602" i="6"/>
  <c r="BN602" i="6"/>
  <c r="BM602" i="6"/>
  <c r="BL602" i="6"/>
  <c r="BK602" i="6"/>
  <c r="BJ602" i="6"/>
  <c r="BI602" i="6"/>
  <c r="BH602" i="6"/>
  <c r="BG602" i="6"/>
  <c r="BF602" i="6"/>
  <c r="BE602" i="6"/>
  <c r="BD602" i="6"/>
  <c r="BC602" i="6"/>
  <c r="BB602" i="6"/>
  <c r="BA602" i="6"/>
  <c r="AZ602" i="6"/>
  <c r="AY602" i="6"/>
  <c r="AX602" i="6"/>
  <c r="AW602" i="6"/>
  <c r="AV602" i="6"/>
  <c r="AU602" i="6"/>
  <c r="AT602" i="6"/>
  <c r="AS602" i="6"/>
  <c r="AR602" i="6"/>
  <c r="AQ602" i="6"/>
  <c r="AP602" i="6"/>
  <c r="AO602" i="6"/>
  <c r="AN602" i="6"/>
  <c r="AM602" i="6"/>
  <c r="AL602" i="6"/>
  <c r="AK602" i="6"/>
  <c r="AJ602" i="6"/>
  <c r="AI602" i="6"/>
  <c r="AH602" i="6"/>
  <c r="AG602" i="6"/>
  <c r="AF602" i="6"/>
  <c r="AE602" i="6"/>
  <c r="AD602" i="6"/>
  <c r="AC602" i="6"/>
  <c r="AB602" i="6"/>
  <c r="AA602" i="6"/>
  <c r="Z602" i="6"/>
  <c r="Y602" i="6"/>
  <c r="X602" i="6"/>
  <c r="W602" i="6"/>
  <c r="V602" i="6"/>
  <c r="U602" i="6"/>
  <c r="T602" i="6"/>
  <c r="S602" i="6"/>
  <c r="R602" i="6"/>
  <c r="Q602" i="6"/>
  <c r="P602" i="6"/>
  <c r="O602" i="6"/>
  <c r="N602" i="6"/>
  <c r="M602" i="6"/>
  <c r="L602" i="6"/>
  <c r="K602" i="6"/>
  <c r="J602" i="6"/>
  <c r="I602" i="6"/>
  <c r="H602" i="6"/>
  <c r="G602" i="6"/>
  <c r="BV601" i="6"/>
  <c r="BU601" i="6"/>
  <c r="BS601" i="6"/>
  <c r="BR601" i="6"/>
  <c r="BQ601" i="6"/>
  <c r="BP601" i="6"/>
  <c r="BO601" i="6"/>
  <c r="BN601" i="6"/>
  <c r="BM601" i="6"/>
  <c r="BL601" i="6"/>
  <c r="BK601" i="6"/>
  <c r="BJ601" i="6"/>
  <c r="BI601" i="6"/>
  <c r="BH601" i="6"/>
  <c r="BG601" i="6"/>
  <c r="BF601" i="6"/>
  <c r="BE601" i="6"/>
  <c r="BD601" i="6"/>
  <c r="BC601" i="6"/>
  <c r="BB601" i="6"/>
  <c r="BA601" i="6"/>
  <c r="AZ601" i="6"/>
  <c r="AY601" i="6"/>
  <c r="AX601" i="6"/>
  <c r="AW601" i="6"/>
  <c r="AV601" i="6"/>
  <c r="AU601" i="6"/>
  <c r="AT601" i="6"/>
  <c r="AS601" i="6"/>
  <c r="AR601" i="6"/>
  <c r="AQ601" i="6"/>
  <c r="AP601" i="6"/>
  <c r="AO601" i="6"/>
  <c r="AN601" i="6"/>
  <c r="AM601" i="6"/>
  <c r="AL601" i="6"/>
  <c r="AK601" i="6"/>
  <c r="AJ601" i="6"/>
  <c r="AI601" i="6"/>
  <c r="AH601" i="6"/>
  <c r="AG601" i="6"/>
  <c r="AF601" i="6"/>
  <c r="AE601" i="6"/>
  <c r="AD601" i="6"/>
  <c r="AC601" i="6"/>
  <c r="AB601" i="6"/>
  <c r="AA601" i="6"/>
  <c r="Z601" i="6"/>
  <c r="Y601" i="6"/>
  <c r="X601" i="6"/>
  <c r="W601" i="6"/>
  <c r="V601" i="6"/>
  <c r="U601" i="6"/>
  <c r="T601" i="6"/>
  <c r="S601" i="6"/>
  <c r="R601" i="6"/>
  <c r="Q601" i="6"/>
  <c r="P601" i="6"/>
  <c r="O601" i="6"/>
  <c r="N601" i="6"/>
  <c r="M601" i="6"/>
  <c r="L601" i="6"/>
  <c r="K601" i="6"/>
  <c r="J601" i="6"/>
  <c r="I601" i="6"/>
  <c r="H601" i="6"/>
  <c r="G601" i="6"/>
  <c r="BV600" i="6"/>
  <c r="BU600" i="6"/>
  <c r="BS600" i="6"/>
  <c r="BR600" i="6"/>
  <c r="BQ600" i="6"/>
  <c r="BP600" i="6"/>
  <c r="BO600" i="6"/>
  <c r="BN600" i="6"/>
  <c r="BM600" i="6"/>
  <c r="BL600" i="6"/>
  <c r="BK600" i="6"/>
  <c r="BJ600" i="6"/>
  <c r="BI600" i="6"/>
  <c r="BH600" i="6"/>
  <c r="BG600" i="6"/>
  <c r="BF600" i="6"/>
  <c r="BE600" i="6"/>
  <c r="BD600" i="6"/>
  <c r="BC600" i="6"/>
  <c r="BB600" i="6"/>
  <c r="BA600" i="6"/>
  <c r="AZ600" i="6"/>
  <c r="AY600" i="6"/>
  <c r="AX600" i="6"/>
  <c r="AW600" i="6"/>
  <c r="AV600" i="6"/>
  <c r="AU600" i="6"/>
  <c r="AT600" i="6"/>
  <c r="AS600" i="6"/>
  <c r="AR600" i="6"/>
  <c r="AQ600" i="6"/>
  <c r="AP600" i="6"/>
  <c r="AO600" i="6"/>
  <c r="AN600" i="6"/>
  <c r="AM600" i="6"/>
  <c r="AL600" i="6"/>
  <c r="AK600" i="6"/>
  <c r="AJ600" i="6"/>
  <c r="AI600" i="6"/>
  <c r="AH600" i="6"/>
  <c r="AG600" i="6"/>
  <c r="AF600" i="6"/>
  <c r="AE600" i="6"/>
  <c r="AD600" i="6"/>
  <c r="AC600" i="6"/>
  <c r="AB600" i="6"/>
  <c r="AA600" i="6"/>
  <c r="Z600" i="6"/>
  <c r="Y600" i="6"/>
  <c r="X600" i="6"/>
  <c r="W600" i="6"/>
  <c r="V600" i="6"/>
  <c r="U600" i="6"/>
  <c r="T600" i="6"/>
  <c r="S600" i="6"/>
  <c r="R600" i="6"/>
  <c r="Q600" i="6"/>
  <c r="P600" i="6"/>
  <c r="O600" i="6"/>
  <c r="N600" i="6"/>
  <c r="M600" i="6"/>
  <c r="L600" i="6"/>
  <c r="K600" i="6"/>
  <c r="J600" i="6"/>
  <c r="I600" i="6"/>
  <c r="H600" i="6"/>
  <c r="G600" i="6"/>
  <c r="BV599" i="6"/>
  <c r="BU599" i="6"/>
  <c r="BS599" i="6"/>
  <c r="BR599" i="6"/>
  <c r="BQ599" i="6"/>
  <c r="BP599" i="6"/>
  <c r="BN599" i="6"/>
  <c r="BM599" i="6"/>
  <c r="BL599" i="6"/>
  <c r="BK599" i="6"/>
  <c r="BI599" i="6"/>
  <c r="BH599" i="6"/>
  <c r="BG599" i="6"/>
  <c r="BF599" i="6"/>
  <c r="BD599" i="6"/>
  <c r="BC599" i="6"/>
  <c r="BB599" i="6"/>
  <c r="BA599" i="6"/>
  <c r="AY599" i="6"/>
  <c r="AX599" i="6"/>
  <c r="AW599" i="6"/>
  <c r="AV599" i="6"/>
  <c r="AT599" i="6"/>
  <c r="AS599" i="6"/>
  <c r="AR599" i="6"/>
  <c r="AQ599" i="6"/>
  <c r="AO599" i="6"/>
  <c r="AN599" i="6"/>
  <c r="AM599" i="6"/>
  <c r="AL599" i="6"/>
  <c r="AJ599" i="6"/>
  <c r="AI599" i="6"/>
  <c r="AH599" i="6"/>
  <c r="AG599" i="6"/>
  <c r="AE599" i="6"/>
  <c r="AD599" i="6"/>
  <c r="AC599" i="6"/>
  <c r="AB599" i="6"/>
  <c r="Z599" i="6"/>
  <c r="Y599" i="6"/>
  <c r="X599" i="6"/>
  <c r="W599" i="6"/>
  <c r="U599" i="6"/>
  <c r="T599" i="6"/>
  <c r="S599" i="6"/>
  <c r="R599" i="6"/>
  <c r="P599" i="6"/>
  <c r="O599" i="6"/>
  <c r="N599" i="6"/>
  <c r="M599" i="6"/>
  <c r="K599" i="6"/>
  <c r="J599" i="6"/>
  <c r="I599" i="6"/>
  <c r="H599" i="6"/>
  <c r="BV598" i="6"/>
  <c r="BU598" i="6"/>
  <c r="BT598" i="6"/>
  <c r="BS598" i="6"/>
  <c r="BR598" i="6"/>
  <c r="BQ598" i="6"/>
  <c r="BP598" i="6"/>
  <c r="BO598" i="6"/>
  <c r="BN598" i="6"/>
  <c r="BM598" i="6"/>
  <c r="BL598" i="6"/>
  <c r="BK598" i="6"/>
  <c r="BJ598" i="6"/>
  <c r="BI598" i="6"/>
  <c r="BH598" i="6"/>
  <c r="BG598" i="6"/>
  <c r="BF598" i="6"/>
  <c r="BE598" i="6"/>
  <c r="BD598" i="6"/>
  <c r="BC598" i="6"/>
  <c r="BB598" i="6"/>
  <c r="BA598" i="6"/>
  <c r="AZ598" i="6"/>
  <c r="AY598" i="6"/>
  <c r="AX598" i="6"/>
  <c r="AW598" i="6"/>
  <c r="AV598" i="6"/>
  <c r="AU598" i="6"/>
  <c r="AT598" i="6"/>
  <c r="AS598" i="6"/>
  <c r="AR598" i="6"/>
  <c r="AQ598" i="6"/>
  <c r="AP598" i="6"/>
  <c r="AO598" i="6"/>
  <c r="AN598" i="6"/>
  <c r="AM598" i="6"/>
  <c r="AL598" i="6"/>
  <c r="AK598" i="6"/>
  <c r="AJ598" i="6"/>
  <c r="AI598" i="6"/>
  <c r="AH598" i="6"/>
  <c r="AG598" i="6"/>
  <c r="AF598" i="6"/>
  <c r="AE598" i="6"/>
  <c r="AD598" i="6"/>
  <c r="AC598" i="6"/>
  <c r="AB598" i="6"/>
  <c r="AA598" i="6"/>
  <c r="Z598" i="6"/>
  <c r="Y598" i="6"/>
  <c r="X598" i="6"/>
  <c r="W598" i="6"/>
  <c r="V598" i="6"/>
  <c r="U598" i="6"/>
  <c r="T598" i="6"/>
  <c r="S598" i="6"/>
  <c r="R598" i="6"/>
  <c r="Q598" i="6"/>
  <c r="P598" i="6"/>
  <c r="O598" i="6"/>
  <c r="N598" i="6"/>
  <c r="M598" i="6"/>
  <c r="L598" i="6"/>
  <c r="K598" i="6"/>
  <c r="J598" i="6"/>
  <c r="I598" i="6"/>
  <c r="H598" i="6"/>
  <c r="G598" i="6"/>
  <c r="BV597" i="6"/>
  <c r="BU597" i="6"/>
  <c r="BT597" i="6"/>
  <c r="BS597" i="6"/>
  <c r="BR597" i="6"/>
  <c r="BQ597" i="6"/>
  <c r="BP597" i="6"/>
  <c r="BO597" i="6"/>
  <c r="BN597" i="6"/>
  <c r="BM597" i="6"/>
  <c r="BL597" i="6"/>
  <c r="BK597" i="6"/>
  <c r="BJ597" i="6"/>
  <c r="BI597" i="6"/>
  <c r="BH597" i="6"/>
  <c r="BG597" i="6"/>
  <c r="BF597" i="6"/>
  <c r="BE597" i="6"/>
  <c r="BD597" i="6"/>
  <c r="BC597" i="6"/>
  <c r="BB597" i="6"/>
  <c r="BA597" i="6"/>
  <c r="AZ597" i="6"/>
  <c r="AY597" i="6"/>
  <c r="AX597" i="6"/>
  <c r="AW597" i="6"/>
  <c r="AV597" i="6"/>
  <c r="AU597" i="6"/>
  <c r="AT597" i="6"/>
  <c r="AS597" i="6"/>
  <c r="AR597" i="6"/>
  <c r="AQ597" i="6"/>
  <c r="AP597" i="6"/>
  <c r="AO597" i="6"/>
  <c r="AN597" i="6"/>
  <c r="AM597" i="6"/>
  <c r="AL597" i="6"/>
  <c r="AK597" i="6"/>
  <c r="AJ597" i="6"/>
  <c r="AI597" i="6"/>
  <c r="AH597" i="6"/>
  <c r="AG597" i="6"/>
  <c r="AF597" i="6"/>
  <c r="AE597" i="6"/>
  <c r="AD597" i="6"/>
  <c r="AC597" i="6"/>
  <c r="AB597" i="6"/>
  <c r="AA597" i="6"/>
  <c r="Z597" i="6"/>
  <c r="Y597" i="6"/>
  <c r="X597" i="6"/>
  <c r="W597" i="6"/>
  <c r="V597" i="6"/>
  <c r="U597" i="6"/>
  <c r="T597" i="6"/>
  <c r="S597" i="6"/>
  <c r="R597" i="6"/>
  <c r="Q597" i="6"/>
  <c r="P597" i="6"/>
  <c r="O597" i="6"/>
  <c r="N597" i="6"/>
  <c r="M597" i="6"/>
  <c r="L597" i="6"/>
  <c r="K597" i="6"/>
  <c r="J597" i="6"/>
  <c r="I597" i="6"/>
  <c r="H597" i="6"/>
  <c r="G597" i="6"/>
  <c r="BV596" i="6"/>
  <c r="BU596" i="6"/>
  <c r="BT596" i="6"/>
  <c r="BS596" i="6"/>
  <c r="BR596" i="6"/>
  <c r="BQ596" i="6"/>
  <c r="BP596" i="6"/>
  <c r="BO596" i="6"/>
  <c r="BN596" i="6"/>
  <c r="BM596" i="6"/>
  <c r="BL596" i="6"/>
  <c r="BK596" i="6"/>
  <c r="BJ596" i="6"/>
  <c r="BI596" i="6"/>
  <c r="BH596" i="6"/>
  <c r="BG596" i="6"/>
  <c r="BF596" i="6"/>
  <c r="BE596" i="6"/>
  <c r="BD596" i="6"/>
  <c r="BC596" i="6"/>
  <c r="BB596" i="6"/>
  <c r="BA596" i="6"/>
  <c r="AZ596" i="6"/>
  <c r="AY596" i="6"/>
  <c r="AX596" i="6"/>
  <c r="AW596" i="6"/>
  <c r="AV596" i="6"/>
  <c r="AU596" i="6"/>
  <c r="AT596" i="6"/>
  <c r="AS596" i="6"/>
  <c r="AR596" i="6"/>
  <c r="AQ596" i="6"/>
  <c r="AP596" i="6"/>
  <c r="AO596" i="6"/>
  <c r="AN596" i="6"/>
  <c r="AM596" i="6"/>
  <c r="AL596" i="6"/>
  <c r="AK596" i="6"/>
  <c r="AJ596" i="6"/>
  <c r="AI596" i="6"/>
  <c r="AH596" i="6"/>
  <c r="AG596" i="6"/>
  <c r="AF596" i="6"/>
  <c r="AE596" i="6"/>
  <c r="AD596" i="6"/>
  <c r="AC596" i="6"/>
  <c r="AB596" i="6"/>
  <c r="AA596" i="6"/>
  <c r="Z596" i="6"/>
  <c r="Y596" i="6"/>
  <c r="X596" i="6"/>
  <c r="W596" i="6"/>
  <c r="V596" i="6"/>
  <c r="U596" i="6"/>
  <c r="T596" i="6"/>
  <c r="S596" i="6"/>
  <c r="R596" i="6"/>
  <c r="Q596" i="6"/>
  <c r="P596" i="6"/>
  <c r="O596" i="6"/>
  <c r="N596" i="6"/>
  <c r="M596" i="6"/>
  <c r="L596" i="6"/>
  <c r="K596" i="6"/>
  <c r="J596" i="6"/>
  <c r="I596" i="6"/>
  <c r="H596" i="6"/>
  <c r="G596" i="6"/>
  <c r="BV595" i="6"/>
  <c r="BU595" i="6"/>
  <c r="BS595" i="6"/>
  <c r="BR595" i="6"/>
  <c r="BQ595" i="6"/>
  <c r="BP595" i="6"/>
  <c r="BO595" i="6"/>
  <c r="BN595" i="6"/>
  <c r="BM595" i="6"/>
  <c r="BL595" i="6"/>
  <c r="BK595" i="6"/>
  <c r="BJ595" i="6"/>
  <c r="BI595" i="6"/>
  <c r="BH595" i="6"/>
  <c r="BG595" i="6"/>
  <c r="BF595" i="6"/>
  <c r="BE595" i="6"/>
  <c r="BD595" i="6"/>
  <c r="BC595" i="6"/>
  <c r="BB595" i="6"/>
  <c r="BA595" i="6"/>
  <c r="AZ595" i="6"/>
  <c r="AY595" i="6"/>
  <c r="AX595" i="6"/>
  <c r="AW595" i="6"/>
  <c r="AV595" i="6"/>
  <c r="AU595" i="6"/>
  <c r="AT595" i="6"/>
  <c r="AS595" i="6"/>
  <c r="AR595" i="6"/>
  <c r="AQ595" i="6"/>
  <c r="AP595" i="6"/>
  <c r="AO595" i="6"/>
  <c r="AN595" i="6"/>
  <c r="AM595" i="6"/>
  <c r="AL595" i="6"/>
  <c r="AK595" i="6"/>
  <c r="AJ595" i="6"/>
  <c r="AI595" i="6"/>
  <c r="AH595" i="6"/>
  <c r="AG595" i="6"/>
  <c r="AF595" i="6"/>
  <c r="AE595" i="6"/>
  <c r="AD595" i="6"/>
  <c r="AC595" i="6"/>
  <c r="AB595" i="6"/>
  <c r="AA595" i="6"/>
  <c r="Z595" i="6"/>
  <c r="Y595" i="6"/>
  <c r="X595" i="6"/>
  <c r="W595" i="6"/>
  <c r="V595" i="6"/>
  <c r="U595" i="6"/>
  <c r="T595" i="6"/>
  <c r="S595" i="6"/>
  <c r="R595" i="6"/>
  <c r="Q595" i="6"/>
  <c r="P595" i="6"/>
  <c r="O595" i="6"/>
  <c r="N595" i="6"/>
  <c r="M595" i="6"/>
  <c r="L595" i="6"/>
  <c r="K595" i="6"/>
  <c r="J595" i="6"/>
  <c r="I595" i="6"/>
  <c r="H595" i="6"/>
  <c r="G595" i="6"/>
  <c r="BV594" i="6"/>
  <c r="BU594" i="6"/>
  <c r="BT594" i="6"/>
  <c r="BS594" i="6"/>
  <c r="BR594" i="6"/>
  <c r="BQ594" i="6"/>
  <c r="BP594" i="6"/>
  <c r="BO594" i="6"/>
  <c r="BN594" i="6"/>
  <c r="BM594" i="6"/>
  <c r="BL594" i="6"/>
  <c r="BK594" i="6"/>
  <c r="BJ594" i="6"/>
  <c r="BI594" i="6"/>
  <c r="BH594" i="6"/>
  <c r="BG594" i="6"/>
  <c r="BF594" i="6"/>
  <c r="BE594" i="6"/>
  <c r="BD594" i="6"/>
  <c r="BC594" i="6"/>
  <c r="BB594" i="6"/>
  <c r="BA594" i="6"/>
  <c r="AZ594" i="6"/>
  <c r="AY594" i="6"/>
  <c r="AX594" i="6"/>
  <c r="AW594" i="6"/>
  <c r="AV594" i="6"/>
  <c r="AU594" i="6"/>
  <c r="AT594" i="6"/>
  <c r="AS594" i="6"/>
  <c r="AR594" i="6"/>
  <c r="AQ594" i="6"/>
  <c r="AP594" i="6"/>
  <c r="AO594" i="6"/>
  <c r="AN594" i="6"/>
  <c r="AM594" i="6"/>
  <c r="AL594" i="6"/>
  <c r="AK594" i="6"/>
  <c r="AJ594" i="6"/>
  <c r="AI594" i="6"/>
  <c r="AH594" i="6"/>
  <c r="AG594" i="6"/>
  <c r="AF594" i="6"/>
  <c r="AE594" i="6"/>
  <c r="AD594" i="6"/>
  <c r="AC594" i="6"/>
  <c r="AB594" i="6"/>
  <c r="AA594" i="6"/>
  <c r="Z594" i="6"/>
  <c r="Y594" i="6"/>
  <c r="X594" i="6"/>
  <c r="W594" i="6"/>
  <c r="V594" i="6"/>
  <c r="U594" i="6"/>
  <c r="T594" i="6"/>
  <c r="S594" i="6"/>
  <c r="R594" i="6"/>
  <c r="Q594" i="6"/>
  <c r="P594" i="6"/>
  <c r="O594" i="6"/>
  <c r="N594" i="6"/>
  <c r="M594" i="6"/>
  <c r="L594" i="6"/>
  <c r="K594" i="6"/>
  <c r="J594" i="6"/>
  <c r="I594" i="6"/>
  <c r="H594" i="6"/>
  <c r="G594" i="6"/>
  <c r="BV593" i="6"/>
  <c r="BU593" i="6"/>
  <c r="BT593" i="6"/>
  <c r="BS593" i="6"/>
  <c r="BR593" i="6"/>
  <c r="BQ593" i="6"/>
  <c r="BP593" i="6"/>
  <c r="BO593" i="6"/>
  <c r="BN593" i="6"/>
  <c r="BM593" i="6"/>
  <c r="BL593" i="6"/>
  <c r="BK593" i="6"/>
  <c r="BJ593" i="6"/>
  <c r="BI593" i="6"/>
  <c r="BH593" i="6"/>
  <c r="BG593" i="6"/>
  <c r="BF593" i="6"/>
  <c r="BE593" i="6"/>
  <c r="BD593" i="6"/>
  <c r="BC593" i="6"/>
  <c r="BB593" i="6"/>
  <c r="BA593" i="6"/>
  <c r="AZ593" i="6"/>
  <c r="AY593" i="6"/>
  <c r="AX593" i="6"/>
  <c r="AW593" i="6"/>
  <c r="AV593" i="6"/>
  <c r="AU593" i="6"/>
  <c r="AT593" i="6"/>
  <c r="AS593" i="6"/>
  <c r="AR593" i="6"/>
  <c r="AQ593" i="6"/>
  <c r="AP593" i="6"/>
  <c r="AO593" i="6"/>
  <c r="AN593" i="6"/>
  <c r="AM593" i="6"/>
  <c r="AL593" i="6"/>
  <c r="AK593" i="6"/>
  <c r="AJ593" i="6"/>
  <c r="AI593" i="6"/>
  <c r="AH593" i="6"/>
  <c r="AG593" i="6"/>
  <c r="AF593" i="6"/>
  <c r="AE593" i="6"/>
  <c r="AD593" i="6"/>
  <c r="AC593" i="6"/>
  <c r="AB593" i="6"/>
  <c r="AA593" i="6"/>
  <c r="Z593" i="6"/>
  <c r="Y593" i="6"/>
  <c r="X593" i="6"/>
  <c r="W593" i="6"/>
  <c r="V593" i="6"/>
  <c r="U593" i="6"/>
  <c r="T593" i="6"/>
  <c r="S593" i="6"/>
  <c r="R593" i="6"/>
  <c r="Q593" i="6"/>
  <c r="P593" i="6"/>
  <c r="O593" i="6"/>
  <c r="N593" i="6"/>
  <c r="M593" i="6"/>
  <c r="L593" i="6"/>
  <c r="K593" i="6"/>
  <c r="J593" i="6"/>
  <c r="I593" i="6"/>
  <c r="H593" i="6"/>
  <c r="G593" i="6"/>
  <c r="BV592" i="6"/>
  <c r="BU592" i="6"/>
  <c r="BT592" i="6"/>
  <c r="BS592" i="6"/>
  <c r="BR592" i="6"/>
  <c r="BQ592" i="6"/>
  <c r="BP592" i="6"/>
  <c r="BO592" i="6"/>
  <c r="BN592" i="6"/>
  <c r="BM592" i="6"/>
  <c r="BL592" i="6"/>
  <c r="BK592" i="6"/>
  <c r="BJ592" i="6"/>
  <c r="BI592" i="6"/>
  <c r="BH592" i="6"/>
  <c r="BG592" i="6"/>
  <c r="BF592" i="6"/>
  <c r="BE592" i="6"/>
  <c r="BD592" i="6"/>
  <c r="BC592" i="6"/>
  <c r="BB592" i="6"/>
  <c r="BA592" i="6"/>
  <c r="AZ592" i="6"/>
  <c r="AY592" i="6"/>
  <c r="AX592" i="6"/>
  <c r="AW592" i="6"/>
  <c r="AV592" i="6"/>
  <c r="AU592" i="6"/>
  <c r="AT592" i="6"/>
  <c r="AS592" i="6"/>
  <c r="AR592" i="6"/>
  <c r="AQ592" i="6"/>
  <c r="AP592" i="6"/>
  <c r="AO592" i="6"/>
  <c r="AN592" i="6"/>
  <c r="AM592" i="6"/>
  <c r="AL592" i="6"/>
  <c r="AK592" i="6"/>
  <c r="AJ592" i="6"/>
  <c r="AI592" i="6"/>
  <c r="AH592" i="6"/>
  <c r="AG592" i="6"/>
  <c r="AF592" i="6"/>
  <c r="AE592" i="6"/>
  <c r="AD592" i="6"/>
  <c r="AC592" i="6"/>
  <c r="AB592" i="6"/>
  <c r="AA592" i="6"/>
  <c r="Z592" i="6"/>
  <c r="Y592" i="6"/>
  <c r="X592" i="6"/>
  <c r="W592" i="6"/>
  <c r="V592" i="6"/>
  <c r="U592" i="6"/>
  <c r="T592" i="6"/>
  <c r="S592" i="6"/>
  <c r="R592" i="6"/>
  <c r="Q592" i="6"/>
  <c r="P592" i="6"/>
  <c r="O592" i="6"/>
  <c r="N592" i="6"/>
  <c r="M592" i="6"/>
  <c r="L592" i="6"/>
  <c r="K592" i="6"/>
  <c r="J592" i="6"/>
  <c r="I592" i="6"/>
  <c r="H592" i="6"/>
  <c r="G592" i="6"/>
  <c r="BV591" i="6"/>
  <c r="BU591" i="6"/>
  <c r="BT591" i="6"/>
  <c r="BS591" i="6"/>
  <c r="BR591" i="6"/>
  <c r="BQ591" i="6"/>
  <c r="BP591" i="6"/>
  <c r="BO591" i="6"/>
  <c r="BN591" i="6"/>
  <c r="BM591" i="6"/>
  <c r="BL591" i="6"/>
  <c r="BK591" i="6"/>
  <c r="BJ591" i="6"/>
  <c r="BI591" i="6"/>
  <c r="BH591" i="6"/>
  <c r="BG591" i="6"/>
  <c r="BF591" i="6"/>
  <c r="BE591" i="6"/>
  <c r="BD591" i="6"/>
  <c r="BC591" i="6"/>
  <c r="BB591" i="6"/>
  <c r="BA591" i="6"/>
  <c r="AZ591" i="6"/>
  <c r="AY591" i="6"/>
  <c r="AX591" i="6"/>
  <c r="AW591" i="6"/>
  <c r="AV591" i="6"/>
  <c r="AU591" i="6"/>
  <c r="AT591" i="6"/>
  <c r="AS591" i="6"/>
  <c r="AR591" i="6"/>
  <c r="AQ591" i="6"/>
  <c r="AP591" i="6"/>
  <c r="AO591" i="6"/>
  <c r="AN591" i="6"/>
  <c r="AM591" i="6"/>
  <c r="AL591" i="6"/>
  <c r="AK591" i="6"/>
  <c r="AJ591" i="6"/>
  <c r="AI591" i="6"/>
  <c r="AH591" i="6"/>
  <c r="AG591" i="6"/>
  <c r="AF591" i="6"/>
  <c r="AE591" i="6"/>
  <c r="AD591" i="6"/>
  <c r="AC591" i="6"/>
  <c r="AB591" i="6"/>
  <c r="AA591" i="6"/>
  <c r="Z591" i="6"/>
  <c r="Y591" i="6"/>
  <c r="X591" i="6"/>
  <c r="W591" i="6"/>
  <c r="V591" i="6"/>
  <c r="U591" i="6"/>
  <c r="T591" i="6"/>
  <c r="S591" i="6"/>
  <c r="R591" i="6"/>
  <c r="Q591" i="6"/>
  <c r="P591" i="6"/>
  <c r="O591" i="6"/>
  <c r="N591" i="6"/>
  <c r="M591" i="6"/>
  <c r="L591" i="6"/>
  <c r="K591" i="6"/>
  <c r="J591" i="6"/>
  <c r="I591" i="6"/>
  <c r="H591" i="6"/>
  <c r="G591" i="6"/>
  <c r="BV590" i="6"/>
  <c r="BU590" i="6"/>
  <c r="BT590" i="6"/>
  <c r="BS590" i="6"/>
  <c r="BR590" i="6"/>
  <c r="BQ590" i="6"/>
  <c r="BP590" i="6"/>
  <c r="BO590" i="6"/>
  <c r="BN590" i="6"/>
  <c r="BM590" i="6"/>
  <c r="BL590" i="6"/>
  <c r="BK590" i="6"/>
  <c r="BJ590" i="6"/>
  <c r="BI590" i="6"/>
  <c r="BH590" i="6"/>
  <c r="BG590" i="6"/>
  <c r="BF590" i="6"/>
  <c r="BE590" i="6"/>
  <c r="BD590" i="6"/>
  <c r="BC590" i="6"/>
  <c r="BB590" i="6"/>
  <c r="BA590" i="6"/>
  <c r="AZ590" i="6"/>
  <c r="AY590" i="6"/>
  <c r="AX590" i="6"/>
  <c r="AW590" i="6"/>
  <c r="AV590" i="6"/>
  <c r="AU590" i="6"/>
  <c r="AT590" i="6"/>
  <c r="AS590" i="6"/>
  <c r="AR590" i="6"/>
  <c r="AQ590" i="6"/>
  <c r="AP590" i="6"/>
  <c r="AO590" i="6"/>
  <c r="AN590" i="6"/>
  <c r="AM590" i="6"/>
  <c r="AL590" i="6"/>
  <c r="AK590" i="6"/>
  <c r="AJ590" i="6"/>
  <c r="AI590" i="6"/>
  <c r="AH590" i="6"/>
  <c r="AG590" i="6"/>
  <c r="AF590" i="6"/>
  <c r="AE590" i="6"/>
  <c r="AD590" i="6"/>
  <c r="AC590" i="6"/>
  <c r="AB590" i="6"/>
  <c r="AA590" i="6"/>
  <c r="Z590" i="6"/>
  <c r="Y590" i="6"/>
  <c r="X590" i="6"/>
  <c r="W590" i="6"/>
  <c r="V590" i="6"/>
  <c r="U590" i="6"/>
  <c r="T590" i="6"/>
  <c r="S590" i="6"/>
  <c r="R590" i="6"/>
  <c r="Q590" i="6"/>
  <c r="P590" i="6"/>
  <c r="O590" i="6"/>
  <c r="N590" i="6"/>
  <c r="M590" i="6"/>
  <c r="L590" i="6"/>
  <c r="K590" i="6"/>
  <c r="J590" i="6"/>
  <c r="I590" i="6"/>
  <c r="H590" i="6"/>
  <c r="G590" i="6"/>
  <c r="BV589" i="6"/>
  <c r="BU589" i="6"/>
  <c r="BT589" i="6"/>
  <c r="BS589" i="6"/>
  <c r="BR589" i="6"/>
  <c r="BQ589" i="6"/>
  <c r="BP589" i="6"/>
  <c r="BO589" i="6"/>
  <c r="BN589" i="6"/>
  <c r="BM589" i="6"/>
  <c r="BL589" i="6"/>
  <c r="BK589" i="6"/>
  <c r="BJ589" i="6"/>
  <c r="BI589" i="6"/>
  <c r="BH589" i="6"/>
  <c r="BG589" i="6"/>
  <c r="BF589" i="6"/>
  <c r="BE589" i="6"/>
  <c r="BD589" i="6"/>
  <c r="BC589" i="6"/>
  <c r="BB589" i="6"/>
  <c r="BA589" i="6"/>
  <c r="AZ589" i="6"/>
  <c r="AY589" i="6"/>
  <c r="AX589" i="6"/>
  <c r="AW589" i="6"/>
  <c r="AV589" i="6"/>
  <c r="AU589" i="6"/>
  <c r="AT589" i="6"/>
  <c r="AS589" i="6"/>
  <c r="AR589" i="6"/>
  <c r="AQ589" i="6"/>
  <c r="AP589" i="6"/>
  <c r="AO589" i="6"/>
  <c r="AN589" i="6"/>
  <c r="AM589" i="6"/>
  <c r="AL589" i="6"/>
  <c r="AK589" i="6"/>
  <c r="AJ589" i="6"/>
  <c r="AI589" i="6"/>
  <c r="AH589" i="6"/>
  <c r="AG589" i="6"/>
  <c r="AF589" i="6"/>
  <c r="AE589" i="6"/>
  <c r="AD589" i="6"/>
  <c r="AC589" i="6"/>
  <c r="AB589" i="6"/>
  <c r="AA589" i="6"/>
  <c r="Z589" i="6"/>
  <c r="Y589" i="6"/>
  <c r="X589" i="6"/>
  <c r="W589" i="6"/>
  <c r="V589" i="6"/>
  <c r="U589" i="6"/>
  <c r="T589" i="6"/>
  <c r="S589" i="6"/>
  <c r="R589" i="6"/>
  <c r="Q589" i="6"/>
  <c r="P589" i="6"/>
  <c r="O589" i="6"/>
  <c r="N589" i="6"/>
  <c r="M589" i="6"/>
  <c r="L589" i="6"/>
  <c r="K589" i="6"/>
  <c r="J589" i="6"/>
  <c r="I589" i="6"/>
  <c r="H589" i="6"/>
  <c r="G589" i="6"/>
  <c r="BV588" i="6"/>
  <c r="BU588" i="6"/>
  <c r="BT588" i="6"/>
  <c r="BS588" i="6"/>
  <c r="BR588" i="6"/>
  <c r="BQ588" i="6"/>
  <c r="BP588" i="6"/>
  <c r="BO588" i="6"/>
  <c r="BN588" i="6"/>
  <c r="BM588" i="6"/>
  <c r="BL588" i="6"/>
  <c r="BK588" i="6"/>
  <c r="BJ588" i="6"/>
  <c r="BI588" i="6"/>
  <c r="BH588" i="6"/>
  <c r="BG588" i="6"/>
  <c r="BF588" i="6"/>
  <c r="BE588" i="6"/>
  <c r="BD588" i="6"/>
  <c r="BC588" i="6"/>
  <c r="BB588" i="6"/>
  <c r="BA588" i="6"/>
  <c r="AZ588" i="6"/>
  <c r="AY588" i="6"/>
  <c r="AX588" i="6"/>
  <c r="AW588" i="6"/>
  <c r="AV588" i="6"/>
  <c r="AU588" i="6"/>
  <c r="AT588" i="6"/>
  <c r="AS588" i="6"/>
  <c r="AR588" i="6"/>
  <c r="AQ588" i="6"/>
  <c r="AP588" i="6"/>
  <c r="AO588" i="6"/>
  <c r="AN588" i="6"/>
  <c r="AM588" i="6"/>
  <c r="AL588" i="6"/>
  <c r="AK588" i="6"/>
  <c r="AJ588" i="6"/>
  <c r="AI588" i="6"/>
  <c r="AH588" i="6"/>
  <c r="AG588" i="6"/>
  <c r="AF588" i="6"/>
  <c r="AE588" i="6"/>
  <c r="AD588" i="6"/>
  <c r="AC588" i="6"/>
  <c r="AB588" i="6"/>
  <c r="AA588" i="6"/>
  <c r="Z588" i="6"/>
  <c r="Y588" i="6"/>
  <c r="X588" i="6"/>
  <c r="W588" i="6"/>
  <c r="V588" i="6"/>
  <c r="U588" i="6"/>
  <c r="T588" i="6"/>
  <c r="S588" i="6"/>
  <c r="R588" i="6"/>
  <c r="Q588" i="6"/>
  <c r="P588" i="6"/>
  <c r="O588" i="6"/>
  <c r="N588" i="6"/>
  <c r="M588" i="6"/>
  <c r="L588" i="6"/>
  <c r="K588" i="6"/>
  <c r="J588" i="6"/>
  <c r="I588" i="6"/>
  <c r="H588" i="6"/>
  <c r="G588" i="6"/>
  <c r="BV587" i="6"/>
  <c r="BU587" i="6"/>
  <c r="BT587" i="6"/>
  <c r="BS587" i="6"/>
  <c r="BR587" i="6"/>
  <c r="BQ587" i="6"/>
  <c r="BP587" i="6"/>
  <c r="BO587" i="6"/>
  <c r="BN587" i="6"/>
  <c r="BM587" i="6"/>
  <c r="BL587" i="6"/>
  <c r="BK587" i="6"/>
  <c r="BJ587" i="6"/>
  <c r="BI587" i="6"/>
  <c r="BH587" i="6"/>
  <c r="BG587" i="6"/>
  <c r="BF587" i="6"/>
  <c r="BE587" i="6"/>
  <c r="BD587" i="6"/>
  <c r="BC587" i="6"/>
  <c r="BB587" i="6"/>
  <c r="BA587" i="6"/>
  <c r="AZ587" i="6"/>
  <c r="AY587" i="6"/>
  <c r="AX587" i="6"/>
  <c r="AW587" i="6"/>
  <c r="AV587" i="6"/>
  <c r="AU587" i="6"/>
  <c r="AT587" i="6"/>
  <c r="AS587" i="6"/>
  <c r="AR587" i="6"/>
  <c r="AQ587" i="6"/>
  <c r="AP587" i="6"/>
  <c r="AO587" i="6"/>
  <c r="AN587" i="6"/>
  <c r="AM587" i="6"/>
  <c r="AL587" i="6"/>
  <c r="AK587" i="6"/>
  <c r="AJ587" i="6"/>
  <c r="AI587" i="6"/>
  <c r="AH587" i="6"/>
  <c r="AG587" i="6"/>
  <c r="AF587" i="6"/>
  <c r="AE587" i="6"/>
  <c r="AD587" i="6"/>
  <c r="AC587" i="6"/>
  <c r="AB587" i="6"/>
  <c r="AA587" i="6"/>
  <c r="Z587" i="6"/>
  <c r="Y587" i="6"/>
  <c r="X587" i="6"/>
  <c r="W587" i="6"/>
  <c r="V587" i="6"/>
  <c r="U587" i="6"/>
  <c r="T587" i="6"/>
  <c r="S587" i="6"/>
  <c r="R587" i="6"/>
  <c r="Q587" i="6"/>
  <c r="P587" i="6"/>
  <c r="O587" i="6"/>
  <c r="N587" i="6"/>
  <c r="M587" i="6"/>
  <c r="L587" i="6"/>
  <c r="K587" i="6"/>
  <c r="J587" i="6"/>
  <c r="I587" i="6"/>
  <c r="H587" i="6"/>
  <c r="G587" i="6"/>
  <c r="BV586" i="6"/>
  <c r="BU586" i="6"/>
  <c r="BS586" i="6"/>
  <c r="BR586" i="6"/>
  <c r="BQ586" i="6"/>
  <c r="BP586" i="6"/>
  <c r="BO586" i="6"/>
  <c r="BN586" i="6"/>
  <c r="BM586" i="6"/>
  <c r="BL586" i="6"/>
  <c r="BK586" i="6"/>
  <c r="BJ586" i="6"/>
  <c r="BI586" i="6"/>
  <c r="BH586" i="6"/>
  <c r="BG586" i="6"/>
  <c r="BF586" i="6"/>
  <c r="BE586" i="6"/>
  <c r="BD586" i="6"/>
  <c r="BC586" i="6"/>
  <c r="BB586" i="6"/>
  <c r="BA586" i="6"/>
  <c r="AZ586" i="6"/>
  <c r="AY586" i="6"/>
  <c r="AX586" i="6"/>
  <c r="AW586" i="6"/>
  <c r="AV586" i="6"/>
  <c r="AU586" i="6"/>
  <c r="AT586" i="6"/>
  <c r="AS586" i="6"/>
  <c r="AR586" i="6"/>
  <c r="AQ586" i="6"/>
  <c r="AP586" i="6"/>
  <c r="AO586" i="6"/>
  <c r="AN586" i="6"/>
  <c r="AM586" i="6"/>
  <c r="AL586" i="6"/>
  <c r="AK586" i="6"/>
  <c r="AJ586" i="6"/>
  <c r="AI586" i="6"/>
  <c r="AH586" i="6"/>
  <c r="AG586" i="6"/>
  <c r="AF586" i="6"/>
  <c r="AE586" i="6"/>
  <c r="AD586" i="6"/>
  <c r="AC586" i="6"/>
  <c r="AB586" i="6"/>
  <c r="AA586" i="6"/>
  <c r="Z586" i="6"/>
  <c r="Y586" i="6"/>
  <c r="X586" i="6"/>
  <c r="W586" i="6"/>
  <c r="V586" i="6"/>
  <c r="U586" i="6"/>
  <c r="T586" i="6"/>
  <c r="S586" i="6"/>
  <c r="R586" i="6"/>
  <c r="Q586" i="6"/>
  <c r="P586" i="6"/>
  <c r="O586" i="6"/>
  <c r="N586" i="6"/>
  <c r="M586" i="6"/>
  <c r="L586" i="6"/>
  <c r="K586" i="6"/>
  <c r="J586" i="6"/>
  <c r="I586" i="6"/>
  <c r="H586" i="6"/>
  <c r="BV585" i="6"/>
  <c r="BU585" i="6"/>
  <c r="BS585" i="6"/>
  <c r="BR585" i="6"/>
  <c r="BQ585" i="6"/>
  <c r="BP585" i="6"/>
  <c r="BN585" i="6"/>
  <c r="BM585" i="6"/>
  <c r="BL585" i="6"/>
  <c r="BK585" i="6"/>
  <c r="BI585" i="6"/>
  <c r="BH585" i="6"/>
  <c r="BG585" i="6"/>
  <c r="BF585" i="6"/>
  <c r="BD585" i="6"/>
  <c r="BC585" i="6"/>
  <c r="BB585" i="6"/>
  <c r="BA585" i="6"/>
  <c r="AY585" i="6"/>
  <c r="AX585" i="6"/>
  <c r="AW585" i="6"/>
  <c r="AV585" i="6"/>
  <c r="AT585" i="6"/>
  <c r="AS585" i="6"/>
  <c r="AR585" i="6"/>
  <c r="AQ585" i="6"/>
  <c r="AO585" i="6"/>
  <c r="AN585" i="6"/>
  <c r="AM585" i="6"/>
  <c r="AL585" i="6"/>
  <c r="AJ585" i="6"/>
  <c r="AI585" i="6"/>
  <c r="AH585" i="6"/>
  <c r="AG585" i="6"/>
  <c r="AE585" i="6"/>
  <c r="AD585" i="6"/>
  <c r="AC585" i="6"/>
  <c r="AB585" i="6"/>
  <c r="Z585" i="6"/>
  <c r="Y585" i="6"/>
  <c r="X585" i="6"/>
  <c r="W585" i="6"/>
  <c r="U585" i="6"/>
  <c r="T585" i="6"/>
  <c r="S585" i="6"/>
  <c r="R585" i="6"/>
  <c r="P585" i="6"/>
  <c r="O585" i="6"/>
  <c r="N585" i="6"/>
  <c r="M585" i="6"/>
  <c r="K585" i="6"/>
  <c r="J585" i="6"/>
  <c r="I585" i="6"/>
  <c r="H585" i="6"/>
  <c r="BV584" i="6"/>
  <c r="BU584" i="6"/>
  <c r="BT584" i="6"/>
  <c r="BS584" i="6"/>
  <c r="BR584" i="6"/>
  <c r="BQ584" i="6"/>
  <c r="BP584" i="6"/>
  <c r="BO584" i="6"/>
  <c r="BN584" i="6"/>
  <c r="BM584" i="6"/>
  <c r="BL584" i="6"/>
  <c r="BK584" i="6"/>
  <c r="BJ584" i="6"/>
  <c r="BI584" i="6"/>
  <c r="BH584" i="6"/>
  <c r="BG584" i="6"/>
  <c r="BF584" i="6"/>
  <c r="BE584" i="6"/>
  <c r="BD584" i="6"/>
  <c r="BC584" i="6"/>
  <c r="BB584" i="6"/>
  <c r="BA584" i="6"/>
  <c r="AZ584" i="6"/>
  <c r="AY584" i="6"/>
  <c r="AX584" i="6"/>
  <c r="AW584" i="6"/>
  <c r="AV584" i="6"/>
  <c r="AU584" i="6"/>
  <c r="AT584" i="6"/>
  <c r="AS584" i="6"/>
  <c r="AR584" i="6"/>
  <c r="AQ584" i="6"/>
  <c r="AP584" i="6"/>
  <c r="AO584" i="6"/>
  <c r="AN584" i="6"/>
  <c r="AM584" i="6"/>
  <c r="AL584" i="6"/>
  <c r="AK584" i="6"/>
  <c r="AJ584" i="6"/>
  <c r="AI584" i="6"/>
  <c r="AH584" i="6"/>
  <c r="AG584" i="6"/>
  <c r="AF584" i="6"/>
  <c r="AE584" i="6"/>
  <c r="AD584" i="6"/>
  <c r="AC584" i="6"/>
  <c r="AB584" i="6"/>
  <c r="AA584" i="6"/>
  <c r="Z584" i="6"/>
  <c r="Y584" i="6"/>
  <c r="X584" i="6"/>
  <c r="W584" i="6"/>
  <c r="V584" i="6"/>
  <c r="U584" i="6"/>
  <c r="T584" i="6"/>
  <c r="S584" i="6"/>
  <c r="R584" i="6"/>
  <c r="Q584" i="6"/>
  <c r="P584" i="6"/>
  <c r="O584" i="6"/>
  <c r="N584" i="6"/>
  <c r="M584" i="6"/>
  <c r="L584" i="6"/>
  <c r="K584" i="6"/>
  <c r="J584" i="6"/>
  <c r="I584" i="6"/>
  <c r="H584" i="6"/>
  <c r="G584" i="6"/>
  <c r="BV580" i="6"/>
  <c r="BU580" i="6"/>
  <c r="BT580" i="6"/>
  <c r="BS580" i="6"/>
  <c r="BR580" i="6"/>
  <c r="BQ580" i="6"/>
  <c r="BP580" i="6"/>
  <c r="BO580" i="6"/>
  <c r="BN580" i="6"/>
  <c r="BM580" i="6"/>
  <c r="BL580" i="6"/>
  <c r="BK580" i="6"/>
  <c r="BJ580" i="6"/>
  <c r="BI580" i="6"/>
  <c r="BH580" i="6"/>
  <c r="BG580" i="6"/>
  <c r="BF580" i="6"/>
  <c r="BE580" i="6"/>
  <c r="BD580" i="6"/>
  <c r="BC580" i="6"/>
  <c r="BB580" i="6"/>
  <c r="BA580" i="6"/>
  <c r="AZ580" i="6"/>
  <c r="AY580" i="6"/>
  <c r="AX580" i="6"/>
  <c r="AW580" i="6"/>
  <c r="AV580" i="6"/>
  <c r="AU580" i="6"/>
  <c r="AT580" i="6"/>
  <c r="AS580" i="6"/>
  <c r="AR580" i="6"/>
  <c r="AQ580" i="6"/>
  <c r="AP580" i="6"/>
  <c r="AO580" i="6"/>
  <c r="AN580" i="6"/>
  <c r="AM580" i="6"/>
  <c r="AL580" i="6"/>
  <c r="AK580" i="6"/>
  <c r="AJ580" i="6"/>
  <c r="AI580" i="6"/>
  <c r="AH580" i="6"/>
  <c r="AG580" i="6"/>
  <c r="AF580" i="6"/>
  <c r="AE580" i="6"/>
  <c r="AD580" i="6"/>
  <c r="AC580" i="6"/>
  <c r="AB580" i="6"/>
  <c r="AA580" i="6"/>
  <c r="Z580" i="6"/>
  <c r="Y580" i="6"/>
  <c r="X580" i="6"/>
  <c r="W580" i="6"/>
  <c r="V580" i="6"/>
  <c r="U580" i="6"/>
  <c r="T580" i="6"/>
  <c r="S580" i="6"/>
  <c r="R580" i="6"/>
  <c r="Q580" i="6"/>
  <c r="P580" i="6"/>
  <c r="O580" i="6"/>
  <c r="N580" i="6"/>
  <c r="M580" i="6"/>
  <c r="L580" i="6"/>
  <c r="K580" i="6"/>
  <c r="J580" i="6"/>
  <c r="I580" i="6"/>
  <c r="H580" i="6"/>
  <c r="G580" i="6"/>
  <c r="BV579" i="6"/>
  <c r="BU579" i="6"/>
  <c r="BT579" i="6"/>
  <c r="BS579" i="6"/>
  <c r="BR579" i="6"/>
  <c r="BQ579" i="6"/>
  <c r="BP579" i="6"/>
  <c r="BO579" i="6"/>
  <c r="BN579" i="6"/>
  <c r="BM579" i="6"/>
  <c r="BL579" i="6"/>
  <c r="BK579" i="6"/>
  <c r="BJ579" i="6"/>
  <c r="BI579" i="6"/>
  <c r="BH579" i="6"/>
  <c r="BG579" i="6"/>
  <c r="BF579" i="6"/>
  <c r="BE579" i="6"/>
  <c r="BD579" i="6"/>
  <c r="BC579" i="6"/>
  <c r="BB579" i="6"/>
  <c r="BA579" i="6"/>
  <c r="AZ579" i="6"/>
  <c r="AY579" i="6"/>
  <c r="AX579" i="6"/>
  <c r="AW579" i="6"/>
  <c r="AV579" i="6"/>
  <c r="AU579" i="6"/>
  <c r="AT579" i="6"/>
  <c r="AS579" i="6"/>
  <c r="AR579" i="6"/>
  <c r="AQ579" i="6"/>
  <c r="AP579" i="6"/>
  <c r="AO579" i="6"/>
  <c r="AN579" i="6"/>
  <c r="AM579" i="6"/>
  <c r="AL579" i="6"/>
  <c r="AK579" i="6"/>
  <c r="AJ579" i="6"/>
  <c r="AI579" i="6"/>
  <c r="AH579" i="6"/>
  <c r="AG579" i="6"/>
  <c r="AF579" i="6"/>
  <c r="AE579" i="6"/>
  <c r="AD579" i="6"/>
  <c r="AC579" i="6"/>
  <c r="AB579" i="6"/>
  <c r="AA579" i="6"/>
  <c r="Z579" i="6"/>
  <c r="Y579" i="6"/>
  <c r="X579" i="6"/>
  <c r="W579" i="6"/>
  <c r="V579" i="6"/>
  <c r="U579" i="6"/>
  <c r="T579" i="6"/>
  <c r="S579" i="6"/>
  <c r="R579" i="6"/>
  <c r="Q579" i="6"/>
  <c r="P579" i="6"/>
  <c r="O579" i="6"/>
  <c r="N579" i="6"/>
  <c r="M579" i="6"/>
  <c r="L579" i="6"/>
  <c r="K579" i="6"/>
  <c r="J579" i="6"/>
  <c r="I579" i="6"/>
  <c r="H579" i="6"/>
  <c r="G579" i="6"/>
  <c r="BV578" i="6"/>
  <c r="BU578" i="6"/>
  <c r="BT578" i="6"/>
  <c r="BS578" i="6"/>
  <c r="BR578" i="6"/>
  <c r="BQ578" i="6"/>
  <c r="BP578" i="6"/>
  <c r="BO578" i="6"/>
  <c r="BN578" i="6"/>
  <c r="BM578" i="6"/>
  <c r="BL578" i="6"/>
  <c r="BK578" i="6"/>
  <c r="BJ578" i="6"/>
  <c r="BI578" i="6"/>
  <c r="BH578" i="6"/>
  <c r="BG578" i="6"/>
  <c r="BF578" i="6"/>
  <c r="BE578" i="6"/>
  <c r="BD578" i="6"/>
  <c r="BC578" i="6"/>
  <c r="BB578" i="6"/>
  <c r="BA578" i="6"/>
  <c r="AZ578" i="6"/>
  <c r="AY578" i="6"/>
  <c r="AX578" i="6"/>
  <c r="AW578" i="6"/>
  <c r="AV578" i="6"/>
  <c r="AU578" i="6"/>
  <c r="AT578" i="6"/>
  <c r="AS578" i="6"/>
  <c r="AR578" i="6"/>
  <c r="AQ578" i="6"/>
  <c r="AP578" i="6"/>
  <c r="AO578" i="6"/>
  <c r="AN578" i="6"/>
  <c r="AM578" i="6"/>
  <c r="AL578" i="6"/>
  <c r="AK578" i="6"/>
  <c r="AJ578" i="6"/>
  <c r="AI578" i="6"/>
  <c r="AH578" i="6"/>
  <c r="AG578" i="6"/>
  <c r="AF578" i="6"/>
  <c r="AE578" i="6"/>
  <c r="AD578" i="6"/>
  <c r="AC578" i="6"/>
  <c r="AB578" i="6"/>
  <c r="AA578" i="6"/>
  <c r="Z578" i="6"/>
  <c r="Y578" i="6"/>
  <c r="X578" i="6"/>
  <c r="W578" i="6"/>
  <c r="V578" i="6"/>
  <c r="U578" i="6"/>
  <c r="T578" i="6"/>
  <c r="S578" i="6"/>
  <c r="R578" i="6"/>
  <c r="Q578" i="6"/>
  <c r="P578" i="6"/>
  <c r="O578" i="6"/>
  <c r="N578" i="6"/>
  <c r="M578" i="6"/>
  <c r="L578" i="6"/>
  <c r="K578" i="6"/>
  <c r="J578" i="6"/>
  <c r="I578" i="6"/>
  <c r="H578" i="6"/>
  <c r="G578" i="6"/>
  <c r="BV577" i="6"/>
  <c r="BU577" i="6"/>
  <c r="BT577" i="6"/>
  <c r="BS577" i="6"/>
  <c r="BR577" i="6"/>
  <c r="BQ577" i="6"/>
  <c r="BP577" i="6"/>
  <c r="BO577" i="6"/>
  <c r="BN577" i="6"/>
  <c r="BM577" i="6"/>
  <c r="BL577" i="6"/>
  <c r="BK577" i="6"/>
  <c r="BJ577" i="6"/>
  <c r="BI577" i="6"/>
  <c r="BH577" i="6"/>
  <c r="BG577" i="6"/>
  <c r="BF577" i="6"/>
  <c r="BE577" i="6"/>
  <c r="BD577" i="6"/>
  <c r="BC577" i="6"/>
  <c r="BB577" i="6"/>
  <c r="BA577" i="6"/>
  <c r="AZ577" i="6"/>
  <c r="AY577" i="6"/>
  <c r="AX577" i="6"/>
  <c r="AW577" i="6"/>
  <c r="AV577" i="6"/>
  <c r="AU577" i="6"/>
  <c r="AT577" i="6"/>
  <c r="AS577" i="6"/>
  <c r="AR577" i="6"/>
  <c r="AQ577" i="6"/>
  <c r="AP577" i="6"/>
  <c r="AO577" i="6"/>
  <c r="AN577" i="6"/>
  <c r="AM577" i="6"/>
  <c r="AL577" i="6"/>
  <c r="AK577" i="6"/>
  <c r="AJ577" i="6"/>
  <c r="AI577" i="6"/>
  <c r="AH577" i="6"/>
  <c r="AG577" i="6"/>
  <c r="AF577" i="6"/>
  <c r="AE577" i="6"/>
  <c r="AD577" i="6"/>
  <c r="AC577" i="6"/>
  <c r="AB577" i="6"/>
  <c r="AA577" i="6"/>
  <c r="Z577" i="6"/>
  <c r="Y577" i="6"/>
  <c r="X577" i="6"/>
  <c r="W577" i="6"/>
  <c r="V577" i="6"/>
  <c r="U577" i="6"/>
  <c r="T577" i="6"/>
  <c r="S577" i="6"/>
  <c r="R577" i="6"/>
  <c r="Q577" i="6"/>
  <c r="P577" i="6"/>
  <c r="O577" i="6"/>
  <c r="N577" i="6"/>
  <c r="M577" i="6"/>
  <c r="L577" i="6"/>
  <c r="K577" i="6"/>
  <c r="J577" i="6"/>
  <c r="I577" i="6"/>
  <c r="H577" i="6"/>
  <c r="G577" i="6"/>
  <c r="BV576" i="6"/>
  <c r="BU576" i="6"/>
  <c r="BT576" i="6"/>
  <c r="BS576" i="6"/>
  <c r="BR576" i="6"/>
  <c r="BQ576" i="6"/>
  <c r="BP576" i="6"/>
  <c r="BO576" i="6"/>
  <c r="BN576" i="6"/>
  <c r="BM576" i="6"/>
  <c r="BL576" i="6"/>
  <c r="BK576" i="6"/>
  <c r="BJ576" i="6"/>
  <c r="BI576" i="6"/>
  <c r="BH576" i="6"/>
  <c r="BG576" i="6"/>
  <c r="BF576" i="6"/>
  <c r="BE576" i="6"/>
  <c r="BD576" i="6"/>
  <c r="BC576" i="6"/>
  <c r="BB576" i="6"/>
  <c r="BA576" i="6"/>
  <c r="AZ576" i="6"/>
  <c r="AY576" i="6"/>
  <c r="AX576" i="6"/>
  <c r="AW576" i="6"/>
  <c r="AV576" i="6"/>
  <c r="AU576" i="6"/>
  <c r="AT576" i="6"/>
  <c r="AS576" i="6"/>
  <c r="AR576" i="6"/>
  <c r="AQ576" i="6"/>
  <c r="AP576" i="6"/>
  <c r="AO576" i="6"/>
  <c r="AN576" i="6"/>
  <c r="AM576" i="6"/>
  <c r="AL576" i="6"/>
  <c r="AK576" i="6"/>
  <c r="AJ576" i="6"/>
  <c r="AI576" i="6"/>
  <c r="AH576" i="6"/>
  <c r="AG576" i="6"/>
  <c r="AF576" i="6"/>
  <c r="AE576" i="6"/>
  <c r="AD576" i="6"/>
  <c r="AC576" i="6"/>
  <c r="AB576" i="6"/>
  <c r="AA576" i="6"/>
  <c r="Z576" i="6"/>
  <c r="Y576" i="6"/>
  <c r="X576" i="6"/>
  <c r="W576" i="6"/>
  <c r="V576" i="6"/>
  <c r="U576" i="6"/>
  <c r="T576" i="6"/>
  <c r="S576" i="6"/>
  <c r="R576" i="6"/>
  <c r="Q576" i="6"/>
  <c r="P576" i="6"/>
  <c r="O576" i="6"/>
  <c r="N576" i="6"/>
  <c r="M576" i="6"/>
  <c r="L576" i="6"/>
  <c r="K576" i="6"/>
  <c r="J576" i="6"/>
  <c r="I576" i="6"/>
  <c r="H576" i="6"/>
  <c r="G576" i="6"/>
  <c r="BV575" i="6"/>
  <c r="BU575" i="6"/>
  <c r="BT575" i="6"/>
  <c r="BS575" i="6"/>
  <c r="BR575" i="6"/>
  <c r="BQ575" i="6"/>
  <c r="BP575" i="6"/>
  <c r="BO575" i="6"/>
  <c r="BN575" i="6"/>
  <c r="BM575" i="6"/>
  <c r="BL575" i="6"/>
  <c r="BK575" i="6"/>
  <c r="BJ575" i="6"/>
  <c r="BI575" i="6"/>
  <c r="BH575" i="6"/>
  <c r="BG575" i="6"/>
  <c r="BF575" i="6"/>
  <c r="BE575" i="6"/>
  <c r="BD575" i="6"/>
  <c r="BC575" i="6"/>
  <c r="BB575" i="6"/>
  <c r="BA575" i="6"/>
  <c r="AZ575" i="6"/>
  <c r="AY575" i="6"/>
  <c r="AX575" i="6"/>
  <c r="AW575" i="6"/>
  <c r="AV575" i="6"/>
  <c r="AU575" i="6"/>
  <c r="AT575" i="6"/>
  <c r="AS575" i="6"/>
  <c r="AR575" i="6"/>
  <c r="AQ575" i="6"/>
  <c r="AP575" i="6"/>
  <c r="AO575" i="6"/>
  <c r="AN575" i="6"/>
  <c r="AM575" i="6"/>
  <c r="AL575" i="6"/>
  <c r="AK575" i="6"/>
  <c r="AJ575" i="6"/>
  <c r="AI575" i="6"/>
  <c r="AH575" i="6"/>
  <c r="AG575" i="6"/>
  <c r="AF575" i="6"/>
  <c r="AE575" i="6"/>
  <c r="AD575" i="6"/>
  <c r="AC575" i="6"/>
  <c r="AB575" i="6"/>
  <c r="AA575" i="6"/>
  <c r="Z575" i="6"/>
  <c r="Y575" i="6"/>
  <c r="X575" i="6"/>
  <c r="W575" i="6"/>
  <c r="V575" i="6"/>
  <c r="U575" i="6"/>
  <c r="T575" i="6"/>
  <c r="S575" i="6"/>
  <c r="R575" i="6"/>
  <c r="Q575" i="6"/>
  <c r="P575" i="6"/>
  <c r="O575" i="6"/>
  <c r="N575" i="6"/>
  <c r="M575" i="6"/>
  <c r="L575" i="6"/>
  <c r="K575" i="6"/>
  <c r="J575" i="6"/>
  <c r="I575" i="6"/>
  <c r="H575" i="6"/>
  <c r="G575" i="6"/>
  <c r="BV574" i="6"/>
  <c r="BU574" i="6"/>
  <c r="BT574" i="6"/>
  <c r="BS574" i="6"/>
  <c r="BR574" i="6"/>
  <c r="BQ574" i="6"/>
  <c r="BP574" i="6"/>
  <c r="BO574" i="6"/>
  <c r="BN574" i="6"/>
  <c r="BM574" i="6"/>
  <c r="BL574" i="6"/>
  <c r="BK574" i="6"/>
  <c r="BJ574" i="6"/>
  <c r="BI574" i="6"/>
  <c r="BH574" i="6"/>
  <c r="BG574" i="6"/>
  <c r="BF574" i="6"/>
  <c r="BE574" i="6"/>
  <c r="BD574" i="6"/>
  <c r="BC574" i="6"/>
  <c r="BB574" i="6"/>
  <c r="BA574" i="6"/>
  <c r="AZ574" i="6"/>
  <c r="AY574" i="6"/>
  <c r="AX574" i="6"/>
  <c r="AW574" i="6"/>
  <c r="AV574" i="6"/>
  <c r="AU574" i="6"/>
  <c r="AT574" i="6"/>
  <c r="AS574" i="6"/>
  <c r="AR574" i="6"/>
  <c r="AQ574" i="6"/>
  <c r="AP574" i="6"/>
  <c r="AO574" i="6"/>
  <c r="AN574" i="6"/>
  <c r="AM574" i="6"/>
  <c r="AL574" i="6"/>
  <c r="AK574" i="6"/>
  <c r="AJ574" i="6"/>
  <c r="AI574" i="6"/>
  <c r="AH574" i="6"/>
  <c r="AG574" i="6"/>
  <c r="AF574" i="6"/>
  <c r="AE574" i="6"/>
  <c r="AD574" i="6"/>
  <c r="AC574" i="6"/>
  <c r="AB574" i="6"/>
  <c r="AA574" i="6"/>
  <c r="Z574" i="6"/>
  <c r="Y574" i="6"/>
  <c r="X574" i="6"/>
  <c r="W574" i="6"/>
  <c r="V574" i="6"/>
  <c r="U574" i="6"/>
  <c r="T574" i="6"/>
  <c r="S574" i="6"/>
  <c r="R574" i="6"/>
  <c r="Q574" i="6"/>
  <c r="P574" i="6"/>
  <c r="O574" i="6"/>
  <c r="N574" i="6"/>
  <c r="M574" i="6"/>
  <c r="L574" i="6"/>
  <c r="K574" i="6"/>
  <c r="J574" i="6"/>
  <c r="I574" i="6"/>
  <c r="H574" i="6"/>
  <c r="G574" i="6"/>
  <c r="BV573" i="6"/>
  <c r="BU573" i="6"/>
  <c r="BT573" i="6"/>
  <c r="BS573" i="6"/>
  <c r="BR573" i="6"/>
  <c r="BQ573" i="6"/>
  <c r="BP573" i="6"/>
  <c r="BO573" i="6"/>
  <c r="BN573" i="6"/>
  <c r="BM573" i="6"/>
  <c r="BL573" i="6"/>
  <c r="BK573" i="6"/>
  <c r="BJ573" i="6"/>
  <c r="BI573" i="6"/>
  <c r="BH573" i="6"/>
  <c r="BG573" i="6"/>
  <c r="BF573" i="6"/>
  <c r="BE573" i="6"/>
  <c r="BD573" i="6"/>
  <c r="BC573" i="6"/>
  <c r="BB573" i="6"/>
  <c r="BA573" i="6"/>
  <c r="AZ573" i="6"/>
  <c r="AY573" i="6"/>
  <c r="AX573" i="6"/>
  <c r="AW573" i="6"/>
  <c r="AV573" i="6"/>
  <c r="AU573" i="6"/>
  <c r="AT573" i="6"/>
  <c r="AS573" i="6"/>
  <c r="AR573" i="6"/>
  <c r="AQ573" i="6"/>
  <c r="AP573" i="6"/>
  <c r="AO573" i="6"/>
  <c r="AN573" i="6"/>
  <c r="AM573" i="6"/>
  <c r="AL573" i="6"/>
  <c r="AK573" i="6"/>
  <c r="AJ573" i="6"/>
  <c r="AI573" i="6"/>
  <c r="AH573" i="6"/>
  <c r="AG573" i="6"/>
  <c r="AF573" i="6"/>
  <c r="AE573" i="6"/>
  <c r="AD573" i="6"/>
  <c r="AC573" i="6"/>
  <c r="AB573" i="6"/>
  <c r="AA573" i="6"/>
  <c r="Z573" i="6"/>
  <c r="Y573" i="6"/>
  <c r="X573" i="6"/>
  <c r="W573" i="6"/>
  <c r="V573" i="6"/>
  <c r="U573" i="6"/>
  <c r="T573" i="6"/>
  <c r="S573" i="6"/>
  <c r="R573" i="6"/>
  <c r="Q573" i="6"/>
  <c r="P573" i="6"/>
  <c r="O573" i="6"/>
  <c r="N573" i="6"/>
  <c r="M573" i="6"/>
  <c r="L573" i="6"/>
  <c r="K573" i="6"/>
  <c r="J573" i="6"/>
  <c r="I573" i="6"/>
  <c r="H573" i="6"/>
  <c r="G573" i="6"/>
  <c r="BV572" i="6"/>
  <c r="BU572" i="6"/>
  <c r="BT572" i="6"/>
  <c r="BS572" i="6"/>
  <c r="BR572" i="6"/>
  <c r="BQ572" i="6"/>
  <c r="BP572" i="6"/>
  <c r="BO572" i="6"/>
  <c r="BN572" i="6"/>
  <c r="BM572" i="6"/>
  <c r="BL572" i="6"/>
  <c r="BK572" i="6"/>
  <c r="BJ572" i="6"/>
  <c r="BI572" i="6"/>
  <c r="BH572" i="6"/>
  <c r="BG572" i="6"/>
  <c r="BF572" i="6"/>
  <c r="BE572" i="6"/>
  <c r="BD572" i="6"/>
  <c r="BC572" i="6"/>
  <c r="BB572" i="6"/>
  <c r="BA572" i="6"/>
  <c r="AZ572" i="6"/>
  <c r="AY572" i="6"/>
  <c r="AX572" i="6"/>
  <c r="AW572" i="6"/>
  <c r="AV572" i="6"/>
  <c r="AU572" i="6"/>
  <c r="AT572" i="6"/>
  <c r="AS572" i="6"/>
  <c r="AR572" i="6"/>
  <c r="AQ572" i="6"/>
  <c r="AP572" i="6"/>
  <c r="AO572" i="6"/>
  <c r="AN572" i="6"/>
  <c r="AM572" i="6"/>
  <c r="AL572" i="6"/>
  <c r="AK572" i="6"/>
  <c r="AJ572" i="6"/>
  <c r="AI572" i="6"/>
  <c r="AH572" i="6"/>
  <c r="AG572" i="6"/>
  <c r="AF572" i="6"/>
  <c r="AE572" i="6"/>
  <c r="AD572" i="6"/>
  <c r="AC572" i="6"/>
  <c r="AB572" i="6"/>
  <c r="AA572" i="6"/>
  <c r="Z572" i="6"/>
  <c r="Y572" i="6"/>
  <c r="X572" i="6"/>
  <c r="W572" i="6"/>
  <c r="V572" i="6"/>
  <c r="U572" i="6"/>
  <c r="T572" i="6"/>
  <c r="S572" i="6"/>
  <c r="R572" i="6"/>
  <c r="Q572" i="6"/>
  <c r="P572" i="6"/>
  <c r="O572" i="6"/>
  <c r="N572" i="6"/>
  <c r="M572" i="6"/>
  <c r="L572" i="6"/>
  <c r="K572" i="6"/>
  <c r="J572" i="6"/>
  <c r="I572" i="6"/>
  <c r="H572" i="6"/>
  <c r="G572" i="6"/>
  <c r="BV571" i="6"/>
  <c r="BU571" i="6"/>
  <c r="BT571" i="6"/>
  <c r="BS571" i="6"/>
  <c r="BR571" i="6"/>
  <c r="BQ571" i="6"/>
  <c r="BP571" i="6"/>
  <c r="BO571" i="6"/>
  <c r="BN571" i="6"/>
  <c r="BM571" i="6"/>
  <c r="BL571" i="6"/>
  <c r="BK571" i="6"/>
  <c r="BJ571" i="6"/>
  <c r="BI571" i="6"/>
  <c r="BH571" i="6"/>
  <c r="BG571" i="6"/>
  <c r="BF571" i="6"/>
  <c r="BE571" i="6"/>
  <c r="BD571" i="6"/>
  <c r="BC571" i="6"/>
  <c r="BB571" i="6"/>
  <c r="BA571" i="6"/>
  <c r="AZ571" i="6"/>
  <c r="AY571" i="6"/>
  <c r="AX571" i="6"/>
  <c r="AW571" i="6"/>
  <c r="AV571" i="6"/>
  <c r="AU571" i="6"/>
  <c r="AT571" i="6"/>
  <c r="AS571" i="6"/>
  <c r="AR571" i="6"/>
  <c r="AQ571" i="6"/>
  <c r="AP571" i="6"/>
  <c r="AO571" i="6"/>
  <c r="AN571" i="6"/>
  <c r="AM571" i="6"/>
  <c r="AL571" i="6"/>
  <c r="AK571" i="6"/>
  <c r="AJ571" i="6"/>
  <c r="AI571" i="6"/>
  <c r="AH571" i="6"/>
  <c r="AG571" i="6"/>
  <c r="AF571" i="6"/>
  <c r="AE571" i="6"/>
  <c r="AD571" i="6"/>
  <c r="AC571" i="6"/>
  <c r="AB571" i="6"/>
  <c r="AA571" i="6"/>
  <c r="Z571" i="6"/>
  <c r="Y571" i="6"/>
  <c r="X571" i="6"/>
  <c r="W571" i="6"/>
  <c r="V571" i="6"/>
  <c r="U571" i="6"/>
  <c r="T571" i="6"/>
  <c r="S571" i="6"/>
  <c r="R571" i="6"/>
  <c r="Q571" i="6"/>
  <c r="P571" i="6"/>
  <c r="O571" i="6"/>
  <c r="N571" i="6"/>
  <c r="M571" i="6"/>
  <c r="L571" i="6"/>
  <c r="K571" i="6"/>
  <c r="J571" i="6"/>
  <c r="I571" i="6"/>
  <c r="H571" i="6"/>
  <c r="G571" i="6"/>
  <c r="BV570" i="6"/>
  <c r="BU570" i="6"/>
  <c r="BT570" i="6"/>
  <c r="BS570" i="6"/>
  <c r="BR570" i="6"/>
  <c r="BQ570" i="6"/>
  <c r="BP570" i="6"/>
  <c r="BO570" i="6"/>
  <c r="BN570" i="6"/>
  <c r="BM570" i="6"/>
  <c r="BL570" i="6"/>
  <c r="BK570" i="6"/>
  <c r="BJ570" i="6"/>
  <c r="BI570" i="6"/>
  <c r="BH570" i="6"/>
  <c r="BG570" i="6"/>
  <c r="BF570" i="6"/>
  <c r="BE570" i="6"/>
  <c r="BD570" i="6"/>
  <c r="BC570" i="6"/>
  <c r="BB570" i="6"/>
  <c r="BA570" i="6"/>
  <c r="AZ570" i="6"/>
  <c r="AY570" i="6"/>
  <c r="AX570" i="6"/>
  <c r="AW570" i="6"/>
  <c r="AV570" i="6"/>
  <c r="AU570" i="6"/>
  <c r="AT570" i="6"/>
  <c r="AS570" i="6"/>
  <c r="AR570" i="6"/>
  <c r="AQ570" i="6"/>
  <c r="AP570" i="6"/>
  <c r="AO570" i="6"/>
  <c r="AN570" i="6"/>
  <c r="AM570" i="6"/>
  <c r="AL570" i="6"/>
  <c r="AK570" i="6"/>
  <c r="AJ570" i="6"/>
  <c r="AI570" i="6"/>
  <c r="AH570" i="6"/>
  <c r="AG570" i="6"/>
  <c r="AF570" i="6"/>
  <c r="AE570" i="6"/>
  <c r="AD570" i="6"/>
  <c r="AC570" i="6"/>
  <c r="AB570" i="6"/>
  <c r="AA570" i="6"/>
  <c r="Z570" i="6"/>
  <c r="Y570" i="6"/>
  <c r="X570" i="6"/>
  <c r="W570" i="6"/>
  <c r="V570" i="6"/>
  <c r="U570" i="6"/>
  <c r="T570" i="6"/>
  <c r="S570" i="6"/>
  <c r="R570" i="6"/>
  <c r="Q570" i="6"/>
  <c r="P570" i="6"/>
  <c r="O570" i="6"/>
  <c r="N570" i="6"/>
  <c r="M570" i="6"/>
  <c r="L570" i="6"/>
  <c r="K570" i="6"/>
  <c r="J570" i="6"/>
  <c r="I570" i="6"/>
  <c r="H570" i="6"/>
  <c r="G570" i="6"/>
  <c r="BV569" i="6"/>
  <c r="BU569" i="6"/>
  <c r="BT569" i="6"/>
  <c r="BS569" i="6"/>
  <c r="BR569" i="6"/>
  <c r="BQ569" i="6"/>
  <c r="BP569" i="6"/>
  <c r="BO569" i="6"/>
  <c r="BN569" i="6"/>
  <c r="BM569" i="6"/>
  <c r="BL569" i="6"/>
  <c r="BK569" i="6"/>
  <c r="BJ569" i="6"/>
  <c r="BI569" i="6"/>
  <c r="BH569" i="6"/>
  <c r="BG569" i="6"/>
  <c r="BF569" i="6"/>
  <c r="BE569" i="6"/>
  <c r="BD569" i="6"/>
  <c r="BC569" i="6"/>
  <c r="BB569" i="6"/>
  <c r="BA569" i="6"/>
  <c r="AZ569" i="6"/>
  <c r="AY569" i="6"/>
  <c r="AX569" i="6"/>
  <c r="AW569" i="6"/>
  <c r="AV569" i="6"/>
  <c r="AU569" i="6"/>
  <c r="AT569" i="6"/>
  <c r="AS569" i="6"/>
  <c r="AR569" i="6"/>
  <c r="AQ569" i="6"/>
  <c r="AP569" i="6"/>
  <c r="AO569" i="6"/>
  <c r="AN569" i="6"/>
  <c r="AM569" i="6"/>
  <c r="AL569" i="6"/>
  <c r="AK569" i="6"/>
  <c r="AJ569" i="6"/>
  <c r="AI569" i="6"/>
  <c r="AH569" i="6"/>
  <c r="AG569" i="6"/>
  <c r="AF569" i="6"/>
  <c r="AE569" i="6"/>
  <c r="AD569" i="6"/>
  <c r="AC569" i="6"/>
  <c r="AB569" i="6"/>
  <c r="AA569" i="6"/>
  <c r="Z569" i="6"/>
  <c r="Y569" i="6"/>
  <c r="X569" i="6"/>
  <c r="W569" i="6"/>
  <c r="V569" i="6"/>
  <c r="U569" i="6"/>
  <c r="T569" i="6"/>
  <c r="S569" i="6"/>
  <c r="R569" i="6"/>
  <c r="Q569" i="6"/>
  <c r="P569" i="6"/>
  <c r="O569" i="6"/>
  <c r="N569" i="6"/>
  <c r="M569" i="6"/>
  <c r="L569" i="6"/>
  <c r="K569" i="6"/>
  <c r="J569" i="6"/>
  <c r="I569" i="6"/>
  <c r="H569" i="6"/>
  <c r="G569" i="6"/>
  <c r="BV568" i="6"/>
  <c r="BU568" i="6"/>
  <c r="BT568" i="6"/>
  <c r="BS568" i="6"/>
  <c r="BR568" i="6"/>
  <c r="BQ568" i="6"/>
  <c r="BP568" i="6"/>
  <c r="BO568" i="6"/>
  <c r="BN568" i="6"/>
  <c r="BM568" i="6"/>
  <c r="BL568" i="6"/>
  <c r="BK568" i="6"/>
  <c r="BJ568" i="6"/>
  <c r="BI568" i="6"/>
  <c r="BH568" i="6"/>
  <c r="BG568" i="6"/>
  <c r="BF568" i="6"/>
  <c r="BE568" i="6"/>
  <c r="BD568" i="6"/>
  <c r="BC568" i="6"/>
  <c r="BB568" i="6"/>
  <c r="BA568" i="6"/>
  <c r="AZ568" i="6"/>
  <c r="AY568" i="6"/>
  <c r="AX568" i="6"/>
  <c r="AW568" i="6"/>
  <c r="AV568" i="6"/>
  <c r="AU568" i="6"/>
  <c r="AT568" i="6"/>
  <c r="AS568" i="6"/>
  <c r="AR568" i="6"/>
  <c r="AQ568" i="6"/>
  <c r="AP568" i="6"/>
  <c r="AO568" i="6"/>
  <c r="AN568" i="6"/>
  <c r="AM568" i="6"/>
  <c r="AL568" i="6"/>
  <c r="AK568" i="6"/>
  <c r="AJ568" i="6"/>
  <c r="AI568" i="6"/>
  <c r="AH568" i="6"/>
  <c r="AG568" i="6"/>
  <c r="AF568" i="6"/>
  <c r="AE568" i="6"/>
  <c r="AD568" i="6"/>
  <c r="AC568" i="6"/>
  <c r="AB568" i="6"/>
  <c r="AA568" i="6"/>
  <c r="Z568" i="6"/>
  <c r="Y568" i="6"/>
  <c r="X568" i="6"/>
  <c r="W568" i="6"/>
  <c r="V568" i="6"/>
  <c r="U568" i="6"/>
  <c r="T568" i="6"/>
  <c r="S568" i="6"/>
  <c r="R568" i="6"/>
  <c r="Q568" i="6"/>
  <c r="P568" i="6"/>
  <c r="O568" i="6"/>
  <c r="N568" i="6"/>
  <c r="M568" i="6"/>
  <c r="L568" i="6"/>
  <c r="K568" i="6"/>
  <c r="J568" i="6"/>
  <c r="I568" i="6"/>
  <c r="H568" i="6"/>
  <c r="G568" i="6"/>
  <c r="BV567" i="6"/>
  <c r="BU567" i="6"/>
  <c r="BT567" i="6"/>
  <c r="BS567" i="6"/>
  <c r="BR567" i="6"/>
  <c r="BQ567" i="6"/>
  <c r="BP567" i="6"/>
  <c r="BO567" i="6"/>
  <c r="BN567" i="6"/>
  <c r="BM567" i="6"/>
  <c r="BL567" i="6"/>
  <c r="BK567" i="6"/>
  <c r="BJ567" i="6"/>
  <c r="BI567" i="6"/>
  <c r="BH567" i="6"/>
  <c r="BG567" i="6"/>
  <c r="BF567" i="6"/>
  <c r="BE567" i="6"/>
  <c r="BD567" i="6"/>
  <c r="BC567" i="6"/>
  <c r="BB567" i="6"/>
  <c r="BA567" i="6"/>
  <c r="AZ567" i="6"/>
  <c r="AY567" i="6"/>
  <c r="AX567" i="6"/>
  <c r="AW567" i="6"/>
  <c r="AV567" i="6"/>
  <c r="AU567" i="6"/>
  <c r="AT567" i="6"/>
  <c r="AS567" i="6"/>
  <c r="AR567" i="6"/>
  <c r="AQ567" i="6"/>
  <c r="AP567" i="6"/>
  <c r="AO567" i="6"/>
  <c r="AN567" i="6"/>
  <c r="AM567" i="6"/>
  <c r="AL567" i="6"/>
  <c r="AK567" i="6"/>
  <c r="AJ567" i="6"/>
  <c r="AI567" i="6"/>
  <c r="AH567" i="6"/>
  <c r="AG567" i="6"/>
  <c r="AF567" i="6"/>
  <c r="AE567" i="6"/>
  <c r="AD567" i="6"/>
  <c r="AC567" i="6"/>
  <c r="AB567" i="6"/>
  <c r="AA567" i="6"/>
  <c r="Z567" i="6"/>
  <c r="Y567" i="6"/>
  <c r="X567" i="6"/>
  <c r="W567" i="6"/>
  <c r="V567" i="6"/>
  <c r="U567" i="6"/>
  <c r="T567" i="6"/>
  <c r="S567" i="6"/>
  <c r="R567" i="6"/>
  <c r="Q567" i="6"/>
  <c r="P567" i="6"/>
  <c r="O567" i="6"/>
  <c r="N567" i="6"/>
  <c r="M567" i="6"/>
  <c r="L567" i="6"/>
  <c r="K567" i="6"/>
  <c r="J567" i="6"/>
  <c r="I567" i="6"/>
  <c r="H567" i="6"/>
  <c r="G567" i="6"/>
  <c r="BV566" i="6"/>
  <c r="BU566" i="6"/>
  <c r="BT566" i="6"/>
  <c r="BS566" i="6"/>
  <c r="BR566" i="6"/>
  <c r="BQ566" i="6"/>
  <c r="BP566" i="6"/>
  <c r="BO566" i="6"/>
  <c r="BN566" i="6"/>
  <c r="BM566" i="6"/>
  <c r="BL566" i="6"/>
  <c r="BK566" i="6"/>
  <c r="BJ566" i="6"/>
  <c r="BI566" i="6"/>
  <c r="BH566" i="6"/>
  <c r="BG566" i="6"/>
  <c r="BF566" i="6"/>
  <c r="BE566" i="6"/>
  <c r="BD566" i="6"/>
  <c r="BC566" i="6"/>
  <c r="BB566" i="6"/>
  <c r="BA566" i="6"/>
  <c r="AZ566" i="6"/>
  <c r="AY566" i="6"/>
  <c r="AX566" i="6"/>
  <c r="AW566" i="6"/>
  <c r="AV566" i="6"/>
  <c r="AU566" i="6"/>
  <c r="AT566" i="6"/>
  <c r="AS566" i="6"/>
  <c r="AR566" i="6"/>
  <c r="AQ566" i="6"/>
  <c r="AP566" i="6"/>
  <c r="AO566" i="6"/>
  <c r="AN566" i="6"/>
  <c r="AM566" i="6"/>
  <c r="AL566" i="6"/>
  <c r="AK566" i="6"/>
  <c r="AJ566" i="6"/>
  <c r="AI566" i="6"/>
  <c r="AH566" i="6"/>
  <c r="AG566" i="6"/>
  <c r="AF566" i="6"/>
  <c r="AE566" i="6"/>
  <c r="AD566" i="6"/>
  <c r="AC566" i="6"/>
  <c r="AB566" i="6"/>
  <c r="AA566" i="6"/>
  <c r="Z566" i="6"/>
  <c r="Y566" i="6"/>
  <c r="X566" i="6"/>
  <c r="W566" i="6"/>
  <c r="V566" i="6"/>
  <c r="U566" i="6"/>
  <c r="T566" i="6"/>
  <c r="S566" i="6"/>
  <c r="R566" i="6"/>
  <c r="Q566" i="6"/>
  <c r="P566" i="6"/>
  <c r="O566" i="6"/>
  <c r="N566" i="6"/>
  <c r="M566" i="6"/>
  <c r="L566" i="6"/>
  <c r="K566" i="6"/>
  <c r="J566" i="6"/>
  <c r="I566" i="6"/>
  <c r="H566" i="6"/>
  <c r="G566" i="6"/>
  <c r="BV565" i="6"/>
  <c r="BU565" i="6"/>
  <c r="BT565" i="6"/>
  <c r="BS565" i="6"/>
  <c r="BR565" i="6"/>
  <c r="BQ565" i="6"/>
  <c r="BP565" i="6"/>
  <c r="BO565" i="6"/>
  <c r="BN565" i="6"/>
  <c r="BM565" i="6"/>
  <c r="BL565" i="6"/>
  <c r="BK565" i="6"/>
  <c r="BJ565" i="6"/>
  <c r="BI565" i="6"/>
  <c r="BH565" i="6"/>
  <c r="BG565" i="6"/>
  <c r="BF565" i="6"/>
  <c r="BE565" i="6"/>
  <c r="BD565" i="6"/>
  <c r="BC565" i="6"/>
  <c r="BB565" i="6"/>
  <c r="BA565" i="6"/>
  <c r="AZ565" i="6"/>
  <c r="AY565" i="6"/>
  <c r="AX565" i="6"/>
  <c r="AW565" i="6"/>
  <c r="AV565" i="6"/>
  <c r="AU565" i="6"/>
  <c r="AT565" i="6"/>
  <c r="AS565" i="6"/>
  <c r="AR565" i="6"/>
  <c r="AQ565" i="6"/>
  <c r="AP565" i="6"/>
  <c r="AO565" i="6"/>
  <c r="AN565" i="6"/>
  <c r="AM565" i="6"/>
  <c r="AL565" i="6"/>
  <c r="AK565" i="6"/>
  <c r="AJ565" i="6"/>
  <c r="AI565" i="6"/>
  <c r="AH565" i="6"/>
  <c r="AG565" i="6"/>
  <c r="AF565" i="6"/>
  <c r="AE565" i="6"/>
  <c r="AD565" i="6"/>
  <c r="AC565" i="6"/>
  <c r="AB565" i="6"/>
  <c r="AA565" i="6"/>
  <c r="Z565" i="6"/>
  <c r="Y565" i="6"/>
  <c r="X565" i="6"/>
  <c r="W565" i="6"/>
  <c r="V565" i="6"/>
  <c r="U565" i="6"/>
  <c r="T565" i="6"/>
  <c r="S565" i="6"/>
  <c r="R565" i="6"/>
  <c r="Q565" i="6"/>
  <c r="P565" i="6"/>
  <c r="O565" i="6"/>
  <c r="N565" i="6"/>
  <c r="M565" i="6"/>
  <c r="L565" i="6"/>
  <c r="K565" i="6"/>
  <c r="J565" i="6"/>
  <c r="I565" i="6"/>
  <c r="H565" i="6"/>
  <c r="G565" i="6"/>
  <c r="BV564" i="6"/>
  <c r="BU564" i="6"/>
  <c r="BT564" i="6"/>
  <c r="BS564" i="6"/>
  <c r="BR564" i="6"/>
  <c r="BQ564" i="6"/>
  <c r="BP564" i="6"/>
  <c r="BO564" i="6"/>
  <c r="BN564" i="6"/>
  <c r="BM564" i="6"/>
  <c r="BL564" i="6"/>
  <c r="BK564" i="6"/>
  <c r="BJ564" i="6"/>
  <c r="BI564" i="6"/>
  <c r="BH564" i="6"/>
  <c r="BG564" i="6"/>
  <c r="BF564" i="6"/>
  <c r="BE564" i="6"/>
  <c r="BD564" i="6"/>
  <c r="BC564" i="6"/>
  <c r="BB564" i="6"/>
  <c r="BA564" i="6"/>
  <c r="AZ564" i="6"/>
  <c r="AY564" i="6"/>
  <c r="AX564" i="6"/>
  <c r="AW564" i="6"/>
  <c r="AV564" i="6"/>
  <c r="AU564" i="6"/>
  <c r="AT564" i="6"/>
  <c r="AS564" i="6"/>
  <c r="AR564" i="6"/>
  <c r="AQ564" i="6"/>
  <c r="AP564" i="6"/>
  <c r="AO564" i="6"/>
  <c r="AN564" i="6"/>
  <c r="AM564" i="6"/>
  <c r="AL564" i="6"/>
  <c r="AK564" i="6"/>
  <c r="AJ564" i="6"/>
  <c r="AI564" i="6"/>
  <c r="AH564" i="6"/>
  <c r="AG564" i="6"/>
  <c r="AF564" i="6"/>
  <c r="AE564" i="6"/>
  <c r="AD564" i="6"/>
  <c r="AC564" i="6"/>
  <c r="AB564" i="6"/>
  <c r="AA564" i="6"/>
  <c r="Z564" i="6"/>
  <c r="Y564" i="6"/>
  <c r="X564" i="6"/>
  <c r="W564" i="6"/>
  <c r="V564" i="6"/>
  <c r="U564" i="6"/>
  <c r="T564" i="6"/>
  <c r="S564" i="6"/>
  <c r="R564" i="6"/>
  <c r="Q564" i="6"/>
  <c r="P564" i="6"/>
  <c r="O564" i="6"/>
  <c r="N564" i="6"/>
  <c r="M564" i="6"/>
  <c r="L564" i="6"/>
  <c r="K564" i="6"/>
  <c r="J564" i="6"/>
  <c r="I564" i="6"/>
  <c r="H564" i="6"/>
  <c r="G564" i="6"/>
  <c r="BV563" i="6"/>
  <c r="BU563" i="6"/>
  <c r="BT563" i="6"/>
  <c r="BS563" i="6"/>
  <c r="BR563" i="6"/>
  <c r="BQ563" i="6"/>
  <c r="BP563" i="6"/>
  <c r="BO563" i="6"/>
  <c r="BN563" i="6"/>
  <c r="BM563" i="6"/>
  <c r="BL563" i="6"/>
  <c r="BK563" i="6"/>
  <c r="BJ563" i="6"/>
  <c r="BI563" i="6"/>
  <c r="BH563" i="6"/>
  <c r="BG563" i="6"/>
  <c r="BF563" i="6"/>
  <c r="BE563" i="6"/>
  <c r="BD563" i="6"/>
  <c r="BC563" i="6"/>
  <c r="BB563" i="6"/>
  <c r="BA563" i="6"/>
  <c r="AZ563" i="6"/>
  <c r="AY563" i="6"/>
  <c r="AX563" i="6"/>
  <c r="AW563" i="6"/>
  <c r="AV563" i="6"/>
  <c r="AU563" i="6"/>
  <c r="AT563" i="6"/>
  <c r="AS563" i="6"/>
  <c r="AR563" i="6"/>
  <c r="AQ563" i="6"/>
  <c r="AP563" i="6"/>
  <c r="AO563" i="6"/>
  <c r="AN563" i="6"/>
  <c r="AM563" i="6"/>
  <c r="AL563" i="6"/>
  <c r="AK563" i="6"/>
  <c r="AJ563" i="6"/>
  <c r="AI563" i="6"/>
  <c r="AH563" i="6"/>
  <c r="AG563" i="6"/>
  <c r="AF563" i="6"/>
  <c r="AE563" i="6"/>
  <c r="AD563" i="6"/>
  <c r="AC563" i="6"/>
  <c r="AB563" i="6"/>
  <c r="AA563" i="6"/>
  <c r="Z563" i="6"/>
  <c r="Y563" i="6"/>
  <c r="X563" i="6"/>
  <c r="W563" i="6"/>
  <c r="V563" i="6"/>
  <c r="U563" i="6"/>
  <c r="T563" i="6"/>
  <c r="S563" i="6"/>
  <c r="R563" i="6"/>
  <c r="Q563" i="6"/>
  <c r="P563" i="6"/>
  <c r="O563" i="6"/>
  <c r="N563" i="6"/>
  <c r="M563" i="6"/>
  <c r="L563" i="6"/>
  <c r="K563" i="6"/>
  <c r="J563" i="6"/>
  <c r="I563" i="6"/>
  <c r="H563" i="6"/>
  <c r="G563" i="6"/>
  <c r="BV562" i="6"/>
  <c r="BU562" i="6"/>
  <c r="BT562" i="6"/>
  <c r="BS562" i="6"/>
  <c r="BR562" i="6"/>
  <c r="BQ562" i="6"/>
  <c r="BP562" i="6"/>
  <c r="BO562" i="6"/>
  <c r="BN562" i="6"/>
  <c r="BM562" i="6"/>
  <c r="BL562" i="6"/>
  <c r="BK562" i="6"/>
  <c r="BJ562" i="6"/>
  <c r="BI562" i="6"/>
  <c r="BH562" i="6"/>
  <c r="BG562" i="6"/>
  <c r="BF562" i="6"/>
  <c r="BE562" i="6"/>
  <c r="BD562" i="6"/>
  <c r="BC562" i="6"/>
  <c r="BB562" i="6"/>
  <c r="BA562" i="6"/>
  <c r="AZ562" i="6"/>
  <c r="AY562" i="6"/>
  <c r="AX562" i="6"/>
  <c r="AW562" i="6"/>
  <c r="AV562" i="6"/>
  <c r="AU562" i="6"/>
  <c r="AT562" i="6"/>
  <c r="AS562" i="6"/>
  <c r="AR562" i="6"/>
  <c r="AQ562" i="6"/>
  <c r="AP562" i="6"/>
  <c r="AO562" i="6"/>
  <c r="AN562" i="6"/>
  <c r="AM562" i="6"/>
  <c r="AL562" i="6"/>
  <c r="AK562" i="6"/>
  <c r="AJ562" i="6"/>
  <c r="AI562" i="6"/>
  <c r="AH562" i="6"/>
  <c r="AG562" i="6"/>
  <c r="AF562" i="6"/>
  <c r="AE562" i="6"/>
  <c r="AD562" i="6"/>
  <c r="AC562" i="6"/>
  <c r="AB562" i="6"/>
  <c r="AA562" i="6"/>
  <c r="Z562" i="6"/>
  <c r="Y562" i="6"/>
  <c r="X562" i="6"/>
  <c r="W562" i="6"/>
  <c r="V562" i="6"/>
  <c r="U562" i="6"/>
  <c r="T562" i="6"/>
  <c r="S562" i="6"/>
  <c r="R562" i="6"/>
  <c r="Q562" i="6"/>
  <c r="P562" i="6"/>
  <c r="O562" i="6"/>
  <c r="N562" i="6"/>
  <c r="M562" i="6"/>
  <c r="L562" i="6"/>
  <c r="K562" i="6"/>
  <c r="J562" i="6"/>
  <c r="I562" i="6"/>
  <c r="H562" i="6"/>
  <c r="G562" i="6"/>
  <c r="BV561" i="6"/>
  <c r="BU561" i="6"/>
  <c r="BT561" i="6"/>
  <c r="BS561" i="6"/>
  <c r="BR561" i="6"/>
  <c r="BQ561" i="6"/>
  <c r="BP561" i="6"/>
  <c r="BO561" i="6"/>
  <c r="BN561" i="6"/>
  <c r="BM561" i="6"/>
  <c r="BL561" i="6"/>
  <c r="BK561" i="6"/>
  <c r="BJ561" i="6"/>
  <c r="BI561" i="6"/>
  <c r="BH561" i="6"/>
  <c r="BG561" i="6"/>
  <c r="BF561" i="6"/>
  <c r="BE561" i="6"/>
  <c r="BD561" i="6"/>
  <c r="BC561" i="6"/>
  <c r="BB561" i="6"/>
  <c r="BA561" i="6"/>
  <c r="AZ561" i="6"/>
  <c r="AY561" i="6"/>
  <c r="AX561" i="6"/>
  <c r="AW561" i="6"/>
  <c r="AV561" i="6"/>
  <c r="AU561" i="6"/>
  <c r="AT561" i="6"/>
  <c r="AS561" i="6"/>
  <c r="AR561" i="6"/>
  <c r="AQ561" i="6"/>
  <c r="AP561" i="6"/>
  <c r="AO561" i="6"/>
  <c r="AN561" i="6"/>
  <c r="AM561" i="6"/>
  <c r="AL561" i="6"/>
  <c r="AK561" i="6"/>
  <c r="AJ561" i="6"/>
  <c r="AI561" i="6"/>
  <c r="AH561" i="6"/>
  <c r="AG561" i="6"/>
  <c r="AF561" i="6"/>
  <c r="AE561" i="6"/>
  <c r="AD561" i="6"/>
  <c r="AC561" i="6"/>
  <c r="AB561" i="6"/>
  <c r="AA561" i="6"/>
  <c r="Z561" i="6"/>
  <c r="Y561" i="6"/>
  <c r="X561" i="6"/>
  <c r="W561" i="6"/>
  <c r="V561" i="6"/>
  <c r="U561" i="6"/>
  <c r="T561" i="6"/>
  <c r="S561" i="6"/>
  <c r="R561" i="6"/>
  <c r="Q561" i="6"/>
  <c r="P561" i="6"/>
  <c r="O561" i="6"/>
  <c r="N561" i="6"/>
  <c r="M561" i="6"/>
  <c r="L561" i="6"/>
  <c r="K561" i="6"/>
  <c r="J561" i="6"/>
  <c r="I561" i="6"/>
  <c r="H561" i="6"/>
  <c r="G561" i="6"/>
  <c r="BV560" i="6"/>
  <c r="BU560" i="6"/>
  <c r="BT560" i="6"/>
  <c r="BS560" i="6"/>
  <c r="BR560" i="6"/>
  <c r="BQ560" i="6"/>
  <c r="BP560" i="6"/>
  <c r="BO560" i="6"/>
  <c r="BN560" i="6"/>
  <c r="BM560" i="6"/>
  <c r="BL560" i="6"/>
  <c r="BK560" i="6"/>
  <c r="BJ560" i="6"/>
  <c r="BI560" i="6"/>
  <c r="BH560" i="6"/>
  <c r="BG560" i="6"/>
  <c r="BF560" i="6"/>
  <c r="BE560" i="6"/>
  <c r="BD560" i="6"/>
  <c r="BC560" i="6"/>
  <c r="BB560" i="6"/>
  <c r="BA560" i="6"/>
  <c r="AZ560" i="6"/>
  <c r="AY560" i="6"/>
  <c r="AX560" i="6"/>
  <c r="AW560" i="6"/>
  <c r="AV560" i="6"/>
  <c r="AU560" i="6"/>
  <c r="AT560" i="6"/>
  <c r="AS560" i="6"/>
  <c r="AR560" i="6"/>
  <c r="AQ560" i="6"/>
  <c r="AP560" i="6"/>
  <c r="AO560" i="6"/>
  <c r="AN560" i="6"/>
  <c r="AM560" i="6"/>
  <c r="AL560" i="6"/>
  <c r="AK560" i="6"/>
  <c r="AJ560" i="6"/>
  <c r="AI560" i="6"/>
  <c r="AH560" i="6"/>
  <c r="AG560" i="6"/>
  <c r="AF560" i="6"/>
  <c r="AE560" i="6"/>
  <c r="AD560" i="6"/>
  <c r="AC560" i="6"/>
  <c r="AB560" i="6"/>
  <c r="AA560" i="6"/>
  <c r="Z560" i="6"/>
  <c r="Y560" i="6"/>
  <c r="X560" i="6"/>
  <c r="W560" i="6"/>
  <c r="V560" i="6"/>
  <c r="U560" i="6"/>
  <c r="T560" i="6"/>
  <c r="S560" i="6"/>
  <c r="R560" i="6"/>
  <c r="Q560" i="6"/>
  <c r="P560" i="6"/>
  <c r="O560" i="6"/>
  <c r="N560" i="6"/>
  <c r="M560" i="6"/>
  <c r="L560" i="6"/>
  <c r="K560" i="6"/>
  <c r="J560" i="6"/>
  <c r="I560" i="6"/>
  <c r="H560" i="6"/>
  <c r="G560" i="6"/>
  <c r="BV559" i="6"/>
  <c r="BU559" i="6"/>
  <c r="BS559" i="6"/>
  <c r="BR559" i="6"/>
  <c r="BQ559" i="6"/>
  <c r="BP559" i="6"/>
  <c r="BO559" i="6"/>
  <c r="BN559" i="6"/>
  <c r="BM559" i="6"/>
  <c r="BL559" i="6"/>
  <c r="BK559" i="6"/>
  <c r="BJ559" i="6"/>
  <c r="BI559" i="6"/>
  <c r="BH559" i="6"/>
  <c r="BG559" i="6"/>
  <c r="BF559" i="6"/>
  <c r="BE559" i="6"/>
  <c r="BD559" i="6"/>
  <c r="BC559" i="6"/>
  <c r="BB559" i="6"/>
  <c r="BA559" i="6"/>
  <c r="AZ559" i="6"/>
  <c r="AY559" i="6"/>
  <c r="AX559" i="6"/>
  <c r="AW559" i="6"/>
  <c r="AV559" i="6"/>
  <c r="AU559" i="6"/>
  <c r="AT559" i="6"/>
  <c r="AS559" i="6"/>
  <c r="AR559" i="6"/>
  <c r="AQ559" i="6"/>
  <c r="AP559" i="6"/>
  <c r="AO559" i="6"/>
  <c r="AN559" i="6"/>
  <c r="AM559" i="6"/>
  <c r="AL559" i="6"/>
  <c r="AK559" i="6"/>
  <c r="AJ559" i="6"/>
  <c r="AI559" i="6"/>
  <c r="AH559" i="6"/>
  <c r="AG559" i="6"/>
  <c r="AF559" i="6"/>
  <c r="AE559" i="6"/>
  <c r="AD559" i="6"/>
  <c r="AC559" i="6"/>
  <c r="AB559" i="6"/>
  <c r="AA559" i="6"/>
  <c r="Z559" i="6"/>
  <c r="Y559" i="6"/>
  <c r="X559" i="6"/>
  <c r="W559" i="6"/>
  <c r="V559" i="6"/>
  <c r="U559" i="6"/>
  <c r="T559" i="6"/>
  <c r="S559" i="6"/>
  <c r="R559" i="6"/>
  <c r="Q559" i="6"/>
  <c r="P559" i="6"/>
  <c r="O559" i="6"/>
  <c r="N559" i="6"/>
  <c r="M559" i="6"/>
  <c r="L559" i="6"/>
  <c r="K559" i="6"/>
  <c r="J559" i="6"/>
  <c r="I559" i="6"/>
  <c r="H559" i="6"/>
  <c r="G559" i="6"/>
  <c r="BV558" i="6"/>
  <c r="BU558" i="6"/>
  <c r="BS558" i="6"/>
  <c r="BR558" i="6"/>
  <c r="BQ558" i="6"/>
  <c r="BP558" i="6"/>
  <c r="BO558" i="6"/>
  <c r="BN558" i="6"/>
  <c r="BM558" i="6"/>
  <c r="BL558" i="6"/>
  <c r="BK558" i="6"/>
  <c r="BJ558" i="6"/>
  <c r="BI558" i="6"/>
  <c r="BH558" i="6"/>
  <c r="BG558" i="6"/>
  <c r="BF558" i="6"/>
  <c r="BE558" i="6"/>
  <c r="BD558" i="6"/>
  <c r="BC558" i="6"/>
  <c r="BB558" i="6"/>
  <c r="BA558" i="6"/>
  <c r="AZ558" i="6"/>
  <c r="AY558" i="6"/>
  <c r="AX558" i="6"/>
  <c r="AW558" i="6"/>
  <c r="AV558" i="6"/>
  <c r="AU558" i="6"/>
  <c r="AT558" i="6"/>
  <c r="AS558" i="6"/>
  <c r="AR558" i="6"/>
  <c r="AQ558" i="6"/>
  <c r="AP558" i="6"/>
  <c r="AO558" i="6"/>
  <c r="AN558" i="6"/>
  <c r="AM558" i="6"/>
  <c r="AL558" i="6"/>
  <c r="AK558" i="6"/>
  <c r="AJ558" i="6"/>
  <c r="AI558" i="6"/>
  <c r="AH558" i="6"/>
  <c r="AG558" i="6"/>
  <c r="AF558" i="6"/>
  <c r="AE558" i="6"/>
  <c r="AD558" i="6"/>
  <c r="AC558" i="6"/>
  <c r="AB558" i="6"/>
  <c r="AA558" i="6"/>
  <c r="Z558" i="6"/>
  <c r="Y558" i="6"/>
  <c r="X558" i="6"/>
  <c r="W558" i="6"/>
  <c r="V558" i="6"/>
  <c r="U558" i="6"/>
  <c r="T558" i="6"/>
  <c r="S558" i="6"/>
  <c r="R558" i="6"/>
  <c r="Q558" i="6"/>
  <c r="P558" i="6"/>
  <c r="O558" i="6"/>
  <c r="N558" i="6"/>
  <c r="M558" i="6"/>
  <c r="L558" i="6"/>
  <c r="K558" i="6"/>
  <c r="J558" i="6"/>
  <c r="I558" i="6"/>
  <c r="H558" i="6"/>
  <c r="G558" i="6"/>
  <c r="BV557" i="6"/>
  <c r="BU557" i="6"/>
  <c r="BS557" i="6"/>
  <c r="BR557" i="6"/>
  <c r="BQ557" i="6"/>
  <c r="BP557" i="6"/>
  <c r="BO557" i="6"/>
  <c r="BN557" i="6"/>
  <c r="BM557" i="6"/>
  <c r="BL557" i="6"/>
  <c r="BK557" i="6"/>
  <c r="BJ557" i="6"/>
  <c r="BI557" i="6"/>
  <c r="BH557" i="6"/>
  <c r="BG557" i="6"/>
  <c r="BF557" i="6"/>
  <c r="BE557" i="6"/>
  <c r="BD557" i="6"/>
  <c r="BC557" i="6"/>
  <c r="BB557" i="6"/>
  <c r="BA557" i="6"/>
  <c r="AZ557" i="6"/>
  <c r="AY557" i="6"/>
  <c r="AX557" i="6"/>
  <c r="AW557" i="6"/>
  <c r="AV557" i="6"/>
  <c r="AU557" i="6"/>
  <c r="AT557" i="6"/>
  <c r="AS557" i="6"/>
  <c r="AR557" i="6"/>
  <c r="AQ557" i="6"/>
  <c r="AP557" i="6"/>
  <c r="AO557" i="6"/>
  <c r="AN557" i="6"/>
  <c r="AM557" i="6"/>
  <c r="AL557" i="6"/>
  <c r="AK557" i="6"/>
  <c r="AJ557" i="6"/>
  <c r="AI557" i="6"/>
  <c r="AH557" i="6"/>
  <c r="AG557" i="6"/>
  <c r="AF557" i="6"/>
  <c r="AE557" i="6"/>
  <c r="AD557" i="6"/>
  <c r="AC557" i="6"/>
  <c r="AB557" i="6"/>
  <c r="AA557" i="6"/>
  <c r="Z557" i="6"/>
  <c r="Y557" i="6"/>
  <c r="X557" i="6"/>
  <c r="W557" i="6"/>
  <c r="V557" i="6"/>
  <c r="U557" i="6"/>
  <c r="T557" i="6"/>
  <c r="S557" i="6"/>
  <c r="R557" i="6"/>
  <c r="Q557" i="6"/>
  <c r="P557" i="6"/>
  <c r="O557" i="6"/>
  <c r="N557" i="6"/>
  <c r="M557" i="6"/>
  <c r="L557" i="6"/>
  <c r="K557" i="6"/>
  <c r="J557" i="6"/>
  <c r="I557" i="6"/>
  <c r="H557" i="6"/>
  <c r="G557" i="6"/>
  <c r="BV556" i="6"/>
  <c r="BU556" i="6"/>
  <c r="BS556" i="6"/>
  <c r="BR556" i="6"/>
  <c r="BQ556" i="6"/>
  <c r="BP556" i="6"/>
  <c r="BN556" i="6"/>
  <c r="BM556" i="6"/>
  <c r="BL556" i="6"/>
  <c r="BK556" i="6"/>
  <c r="BI556" i="6"/>
  <c r="BH556" i="6"/>
  <c r="BG556" i="6"/>
  <c r="BF556" i="6"/>
  <c r="BD556" i="6"/>
  <c r="BC556" i="6"/>
  <c r="BB556" i="6"/>
  <c r="BA556" i="6"/>
  <c r="AY556" i="6"/>
  <c r="AX556" i="6"/>
  <c r="AW556" i="6"/>
  <c r="AV556" i="6"/>
  <c r="AT556" i="6"/>
  <c r="AS556" i="6"/>
  <c r="AR556" i="6"/>
  <c r="AQ556" i="6"/>
  <c r="AO556" i="6"/>
  <c r="AN556" i="6"/>
  <c r="AM556" i="6"/>
  <c r="AL556" i="6"/>
  <c r="AJ556" i="6"/>
  <c r="AI556" i="6"/>
  <c r="AH556" i="6"/>
  <c r="AG556" i="6"/>
  <c r="AE556" i="6"/>
  <c r="AD556" i="6"/>
  <c r="AC556" i="6"/>
  <c r="AB556" i="6"/>
  <c r="Z556" i="6"/>
  <c r="Y556" i="6"/>
  <c r="X556" i="6"/>
  <c r="W556" i="6"/>
  <c r="U556" i="6"/>
  <c r="T556" i="6"/>
  <c r="S556" i="6"/>
  <c r="R556" i="6"/>
  <c r="P556" i="6"/>
  <c r="O556" i="6"/>
  <c r="N556" i="6"/>
  <c r="M556" i="6"/>
  <c r="K556" i="6"/>
  <c r="J556" i="6"/>
  <c r="I556" i="6"/>
  <c r="H556" i="6"/>
  <c r="BV555" i="6"/>
  <c r="BU555" i="6"/>
  <c r="BT555" i="6"/>
  <c r="BS555" i="6"/>
  <c r="BR555" i="6"/>
  <c r="BQ555" i="6"/>
  <c r="BP555" i="6"/>
  <c r="BO555" i="6"/>
  <c r="BN555" i="6"/>
  <c r="BM555" i="6"/>
  <c r="BL555" i="6"/>
  <c r="BK555" i="6"/>
  <c r="BJ555" i="6"/>
  <c r="BI555" i="6"/>
  <c r="BH555" i="6"/>
  <c r="BG555" i="6"/>
  <c r="BF555" i="6"/>
  <c r="BE555" i="6"/>
  <c r="BD555" i="6"/>
  <c r="BC555" i="6"/>
  <c r="BB555" i="6"/>
  <c r="BA555" i="6"/>
  <c r="AZ555" i="6"/>
  <c r="AY555" i="6"/>
  <c r="AX555" i="6"/>
  <c r="AW555" i="6"/>
  <c r="AV555" i="6"/>
  <c r="AU555" i="6"/>
  <c r="AT555" i="6"/>
  <c r="AS555" i="6"/>
  <c r="AR555" i="6"/>
  <c r="AQ555" i="6"/>
  <c r="AP555" i="6"/>
  <c r="AO555" i="6"/>
  <c r="AN555" i="6"/>
  <c r="AM555" i="6"/>
  <c r="AL555" i="6"/>
  <c r="AK555" i="6"/>
  <c r="AJ555" i="6"/>
  <c r="AI555" i="6"/>
  <c r="AH555" i="6"/>
  <c r="AG555" i="6"/>
  <c r="AF555" i="6"/>
  <c r="AE555" i="6"/>
  <c r="AD555" i="6"/>
  <c r="AC555" i="6"/>
  <c r="AB555" i="6"/>
  <c r="AA555" i="6"/>
  <c r="Z555" i="6"/>
  <c r="Y555" i="6"/>
  <c r="X555" i="6"/>
  <c r="W555" i="6"/>
  <c r="V555" i="6"/>
  <c r="U555" i="6"/>
  <c r="T555" i="6"/>
  <c r="S555" i="6"/>
  <c r="R555" i="6"/>
  <c r="Q555" i="6"/>
  <c r="P555" i="6"/>
  <c r="O555" i="6"/>
  <c r="N555" i="6"/>
  <c r="M555" i="6"/>
  <c r="L555" i="6"/>
  <c r="K555" i="6"/>
  <c r="J555" i="6"/>
  <c r="I555" i="6"/>
  <c r="H555" i="6"/>
  <c r="G555" i="6"/>
  <c r="BV554" i="6"/>
  <c r="BU554" i="6"/>
  <c r="BS554" i="6"/>
  <c r="BR554" i="6"/>
  <c r="BQ554" i="6"/>
  <c r="BP554" i="6"/>
  <c r="BO554" i="6"/>
  <c r="BN554" i="6"/>
  <c r="BM554" i="6"/>
  <c r="BL554" i="6"/>
  <c r="BK554" i="6"/>
  <c r="BJ554" i="6"/>
  <c r="BI554" i="6"/>
  <c r="BH554" i="6"/>
  <c r="BG554" i="6"/>
  <c r="BF554" i="6"/>
  <c r="BE554" i="6"/>
  <c r="BD554" i="6"/>
  <c r="BC554" i="6"/>
  <c r="BB554" i="6"/>
  <c r="BA554" i="6"/>
  <c r="AZ554" i="6"/>
  <c r="AY554" i="6"/>
  <c r="AX554" i="6"/>
  <c r="AW554" i="6"/>
  <c r="AV554" i="6"/>
  <c r="AU554" i="6"/>
  <c r="AT554" i="6"/>
  <c r="AS554" i="6"/>
  <c r="AR554" i="6"/>
  <c r="AQ554" i="6"/>
  <c r="AP554" i="6"/>
  <c r="AO554" i="6"/>
  <c r="AN554" i="6"/>
  <c r="AM554" i="6"/>
  <c r="AL554" i="6"/>
  <c r="AK554" i="6"/>
  <c r="AJ554" i="6"/>
  <c r="AI554" i="6"/>
  <c r="AH554" i="6"/>
  <c r="AG554" i="6"/>
  <c r="AF554" i="6"/>
  <c r="AE554" i="6"/>
  <c r="AD554" i="6"/>
  <c r="AC554" i="6"/>
  <c r="AB554" i="6"/>
  <c r="AA554" i="6"/>
  <c r="Z554" i="6"/>
  <c r="Y554" i="6"/>
  <c r="X554" i="6"/>
  <c r="W554" i="6"/>
  <c r="V554" i="6"/>
  <c r="U554" i="6"/>
  <c r="T554" i="6"/>
  <c r="S554" i="6"/>
  <c r="R554" i="6"/>
  <c r="Q554" i="6"/>
  <c r="P554" i="6"/>
  <c r="O554" i="6"/>
  <c r="N554" i="6"/>
  <c r="M554" i="6"/>
  <c r="L554" i="6"/>
  <c r="K554" i="6"/>
  <c r="J554" i="6"/>
  <c r="I554" i="6"/>
  <c r="H554" i="6"/>
  <c r="G554" i="6"/>
  <c r="BV553" i="6"/>
  <c r="BU553" i="6"/>
  <c r="BS553" i="6"/>
  <c r="BR553" i="6"/>
  <c r="BQ553" i="6"/>
  <c r="BP553" i="6"/>
  <c r="BO553" i="6"/>
  <c r="BN553" i="6"/>
  <c r="BM553" i="6"/>
  <c r="BL553" i="6"/>
  <c r="BK553" i="6"/>
  <c r="BJ553" i="6"/>
  <c r="BI553" i="6"/>
  <c r="BH553" i="6"/>
  <c r="BG553" i="6"/>
  <c r="BF553" i="6"/>
  <c r="BE553" i="6"/>
  <c r="BD553" i="6"/>
  <c r="BC553" i="6"/>
  <c r="BB553" i="6"/>
  <c r="BA553" i="6"/>
  <c r="AZ553" i="6"/>
  <c r="AY553" i="6"/>
  <c r="AX553" i="6"/>
  <c r="AW553" i="6"/>
  <c r="AV553" i="6"/>
  <c r="AU553" i="6"/>
  <c r="AT553" i="6"/>
  <c r="AS553" i="6"/>
  <c r="AR553" i="6"/>
  <c r="AQ553" i="6"/>
  <c r="AP553" i="6"/>
  <c r="AO553" i="6"/>
  <c r="AN553" i="6"/>
  <c r="AM553" i="6"/>
  <c r="AL553" i="6"/>
  <c r="AK553" i="6"/>
  <c r="AJ553" i="6"/>
  <c r="AI553" i="6"/>
  <c r="AH553" i="6"/>
  <c r="AG553" i="6"/>
  <c r="AF553" i="6"/>
  <c r="AE553" i="6"/>
  <c r="AD553" i="6"/>
  <c r="AC553" i="6"/>
  <c r="AB553" i="6"/>
  <c r="AA553" i="6"/>
  <c r="Z553" i="6"/>
  <c r="Y553" i="6"/>
  <c r="X553" i="6"/>
  <c r="W553" i="6"/>
  <c r="V553" i="6"/>
  <c r="U553" i="6"/>
  <c r="T553" i="6"/>
  <c r="S553" i="6"/>
  <c r="R553" i="6"/>
  <c r="Q553" i="6"/>
  <c r="P553" i="6"/>
  <c r="O553" i="6"/>
  <c r="N553" i="6"/>
  <c r="M553" i="6"/>
  <c r="L553" i="6"/>
  <c r="K553" i="6"/>
  <c r="J553" i="6"/>
  <c r="I553" i="6"/>
  <c r="H553" i="6"/>
  <c r="G553" i="6"/>
  <c r="BV552" i="6"/>
  <c r="BU552" i="6"/>
  <c r="BS552" i="6"/>
  <c r="BR552" i="6"/>
  <c r="BQ552" i="6"/>
  <c r="BP552" i="6"/>
  <c r="BO552" i="6"/>
  <c r="BN552" i="6"/>
  <c r="BM552" i="6"/>
  <c r="BL552" i="6"/>
  <c r="BK552" i="6"/>
  <c r="BJ552" i="6"/>
  <c r="BI552" i="6"/>
  <c r="BH552" i="6"/>
  <c r="BG552" i="6"/>
  <c r="BF552" i="6"/>
  <c r="BE552" i="6"/>
  <c r="BD552" i="6"/>
  <c r="BC552" i="6"/>
  <c r="BB552" i="6"/>
  <c r="BA552" i="6"/>
  <c r="AZ552" i="6"/>
  <c r="AY552" i="6"/>
  <c r="AX552" i="6"/>
  <c r="AW552" i="6"/>
  <c r="AV552" i="6"/>
  <c r="AT552" i="6"/>
  <c r="AS552" i="6"/>
  <c r="AR552" i="6"/>
  <c r="AQ552" i="6"/>
  <c r="AO552" i="6"/>
  <c r="AN552" i="6"/>
  <c r="AM552" i="6"/>
  <c r="AL552" i="6"/>
  <c r="AJ552" i="6"/>
  <c r="AI552" i="6"/>
  <c r="AH552" i="6"/>
  <c r="AG552" i="6"/>
  <c r="AE552" i="6"/>
  <c r="AD552" i="6"/>
  <c r="AC552" i="6"/>
  <c r="AB552" i="6"/>
  <c r="AA552" i="6"/>
  <c r="Z552" i="6"/>
  <c r="Y552" i="6"/>
  <c r="X552" i="6"/>
  <c r="W552" i="6"/>
  <c r="V552" i="6"/>
  <c r="U552" i="6"/>
  <c r="T552" i="6"/>
  <c r="S552" i="6"/>
  <c r="R552" i="6"/>
  <c r="Q552" i="6"/>
  <c r="P552" i="6"/>
  <c r="O552" i="6"/>
  <c r="N552" i="6"/>
  <c r="M552" i="6"/>
  <c r="L552" i="6"/>
  <c r="K552" i="6"/>
  <c r="J552" i="6"/>
  <c r="I552" i="6"/>
  <c r="H552" i="6"/>
  <c r="G552" i="6"/>
  <c r="BV551" i="6"/>
  <c r="BU551" i="6"/>
  <c r="BS551" i="6"/>
  <c r="BR551" i="6"/>
  <c r="BQ551" i="6"/>
  <c r="BP551" i="6"/>
  <c r="BN551" i="6"/>
  <c r="BM551" i="6"/>
  <c r="BL551" i="6"/>
  <c r="BK551" i="6"/>
  <c r="BI551" i="6"/>
  <c r="BH551" i="6"/>
  <c r="BG551" i="6"/>
  <c r="BF551" i="6"/>
  <c r="BD551" i="6"/>
  <c r="BC551" i="6"/>
  <c r="BB551" i="6"/>
  <c r="BA551" i="6"/>
  <c r="AY551" i="6"/>
  <c r="AX551" i="6"/>
  <c r="AW551" i="6"/>
  <c r="AV551" i="6"/>
  <c r="AT551" i="6"/>
  <c r="AS551" i="6"/>
  <c r="AR551" i="6"/>
  <c r="AQ551" i="6"/>
  <c r="AO551" i="6"/>
  <c r="AN551" i="6"/>
  <c r="AM551" i="6"/>
  <c r="AL551" i="6"/>
  <c r="AJ551" i="6"/>
  <c r="AI551" i="6"/>
  <c r="AH551" i="6"/>
  <c r="AG551" i="6"/>
  <c r="AE551" i="6"/>
  <c r="AD551" i="6"/>
  <c r="AC551" i="6"/>
  <c r="AB551" i="6"/>
  <c r="Z551" i="6"/>
  <c r="Y551" i="6"/>
  <c r="X551" i="6"/>
  <c r="W551" i="6"/>
  <c r="U551" i="6"/>
  <c r="T551" i="6"/>
  <c r="S551" i="6"/>
  <c r="R551" i="6"/>
  <c r="P551" i="6"/>
  <c r="O551" i="6"/>
  <c r="N551" i="6"/>
  <c r="M551" i="6"/>
  <c r="K551" i="6"/>
  <c r="J551" i="6"/>
  <c r="I551" i="6"/>
  <c r="H551" i="6"/>
  <c r="BV550" i="6"/>
  <c r="BU550" i="6"/>
  <c r="BT550" i="6"/>
  <c r="BS550" i="6"/>
  <c r="BR550" i="6"/>
  <c r="BQ550" i="6"/>
  <c r="BP550" i="6"/>
  <c r="BO550" i="6"/>
  <c r="BN550" i="6"/>
  <c r="BM550" i="6"/>
  <c r="BL550" i="6"/>
  <c r="BK550" i="6"/>
  <c r="BJ550" i="6"/>
  <c r="BI550" i="6"/>
  <c r="BH550" i="6"/>
  <c r="BG550" i="6"/>
  <c r="BF550" i="6"/>
  <c r="BE550" i="6"/>
  <c r="BD550" i="6"/>
  <c r="BC550" i="6"/>
  <c r="BB550" i="6"/>
  <c r="BA550" i="6"/>
  <c r="AZ550" i="6"/>
  <c r="AY550" i="6"/>
  <c r="AX550" i="6"/>
  <c r="AW550" i="6"/>
  <c r="AV550" i="6"/>
  <c r="AU550" i="6"/>
  <c r="AT550" i="6"/>
  <c r="AS550" i="6"/>
  <c r="AR550" i="6"/>
  <c r="AQ550" i="6"/>
  <c r="AP550" i="6"/>
  <c r="AO550" i="6"/>
  <c r="AN550" i="6"/>
  <c r="AM550" i="6"/>
  <c r="AL550" i="6"/>
  <c r="AK550" i="6"/>
  <c r="AJ550" i="6"/>
  <c r="AI550" i="6"/>
  <c r="AH550" i="6"/>
  <c r="AG550" i="6"/>
  <c r="AF550" i="6"/>
  <c r="AE550" i="6"/>
  <c r="AD550" i="6"/>
  <c r="AC550" i="6"/>
  <c r="AB550" i="6"/>
  <c r="AA550" i="6"/>
  <c r="Z550" i="6"/>
  <c r="Y550" i="6"/>
  <c r="X550" i="6"/>
  <c r="W550" i="6"/>
  <c r="V550" i="6"/>
  <c r="U550" i="6"/>
  <c r="T550" i="6"/>
  <c r="S550" i="6"/>
  <c r="R550" i="6"/>
  <c r="Q550" i="6"/>
  <c r="P550" i="6"/>
  <c r="O550" i="6"/>
  <c r="N550" i="6"/>
  <c r="M550" i="6"/>
  <c r="L550" i="6"/>
  <c r="K550" i="6"/>
  <c r="J550" i="6"/>
  <c r="I550" i="6"/>
  <c r="H550" i="6"/>
  <c r="G550" i="6"/>
  <c r="BV549" i="6"/>
  <c r="BU549" i="6"/>
  <c r="BS549" i="6"/>
  <c r="BR549" i="6"/>
  <c r="BQ549" i="6"/>
  <c r="BP549" i="6"/>
  <c r="BO549" i="6"/>
  <c r="BN549" i="6"/>
  <c r="BM549" i="6"/>
  <c r="BL549" i="6"/>
  <c r="BK549" i="6"/>
  <c r="BJ549" i="6"/>
  <c r="BI549" i="6"/>
  <c r="BH549" i="6"/>
  <c r="BG549" i="6"/>
  <c r="BF549" i="6"/>
  <c r="BE549" i="6"/>
  <c r="BD549" i="6"/>
  <c r="BC549" i="6"/>
  <c r="BB549" i="6"/>
  <c r="BA549" i="6"/>
  <c r="AZ549" i="6"/>
  <c r="AY549" i="6"/>
  <c r="AX549" i="6"/>
  <c r="AW549" i="6"/>
  <c r="AV549" i="6"/>
  <c r="AU549" i="6"/>
  <c r="AT549" i="6"/>
  <c r="AS549" i="6"/>
  <c r="AR549" i="6"/>
  <c r="AQ549" i="6"/>
  <c r="AP549" i="6"/>
  <c r="AO549" i="6"/>
  <c r="AN549" i="6"/>
  <c r="AM549" i="6"/>
  <c r="AL549" i="6"/>
  <c r="AK549" i="6"/>
  <c r="AJ549" i="6"/>
  <c r="AI549" i="6"/>
  <c r="AH549" i="6"/>
  <c r="AG549" i="6"/>
  <c r="AF549" i="6"/>
  <c r="AE549" i="6"/>
  <c r="AD549" i="6"/>
  <c r="AC549" i="6"/>
  <c r="AB549" i="6"/>
  <c r="AA549" i="6"/>
  <c r="Z549" i="6"/>
  <c r="Y549" i="6"/>
  <c r="X549" i="6"/>
  <c r="W549" i="6"/>
  <c r="V549" i="6"/>
  <c r="U549" i="6"/>
  <c r="T549" i="6"/>
  <c r="S549" i="6"/>
  <c r="R549" i="6"/>
  <c r="Q549" i="6"/>
  <c r="P549" i="6"/>
  <c r="O549" i="6"/>
  <c r="N549" i="6"/>
  <c r="M549" i="6"/>
  <c r="L549" i="6"/>
  <c r="K549" i="6"/>
  <c r="J549" i="6"/>
  <c r="I549" i="6"/>
  <c r="H549" i="6"/>
  <c r="G549" i="6"/>
  <c r="BV548" i="6"/>
  <c r="BU548" i="6"/>
  <c r="BS548" i="6"/>
  <c r="BR548" i="6"/>
  <c r="BQ548" i="6"/>
  <c r="BP548" i="6"/>
  <c r="BO548" i="6"/>
  <c r="BN548" i="6"/>
  <c r="BM548" i="6"/>
  <c r="BL548" i="6"/>
  <c r="BK548" i="6"/>
  <c r="BJ548" i="6"/>
  <c r="BI548" i="6"/>
  <c r="BH548" i="6"/>
  <c r="BG548" i="6"/>
  <c r="BF548" i="6"/>
  <c r="BE548" i="6"/>
  <c r="BD548" i="6"/>
  <c r="BC548" i="6"/>
  <c r="BB548" i="6"/>
  <c r="BA548" i="6"/>
  <c r="AZ548" i="6"/>
  <c r="AY548" i="6"/>
  <c r="AX548" i="6"/>
  <c r="AW548" i="6"/>
  <c r="AV548" i="6"/>
  <c r="AU548" i="6"/>
  <c r="AT548" i="6"/>
  <c r="AS548" i="6"/>
  <c r="AR548" i="6"/>
  <c r="AQ548" i="6"/>
  <c r="AP548" i="6"/>
  <c r="AO548" i="6"/>
  <c r="AN548" i="6"/>
  <c r="AM548" i="6"/>
  <c r="AL548" i="6"/>
  <c r="AK548" i="6"/>
  <c r="AJ548" i="6"/>
  <c r="AI548" i="6"/>
  <c r="AH548" i="6"/>
  <c r="AG548" i="6"/>
  <c r="AF548" i="6"/>
  <c r="AE548" i="6"/>
  <c r="AD548" i="6"/>
  <c r="AC548" i="6"/>
  <c r="AB548" i="6"/>
  <c r="AA548" i="6"/>
  <c r="Z548" i="6"/>
  <c r="Y548" i="6"/>
  <c r="X548" i="6"/>
  <c r="W548" i="6"/>
  <c r="V548" i="6"/>
  <c r="U548" i="6"/>
  <c r="T548" i="6"/>
  <c r="S548" i="6"/>
  <c r="R548" i="6"/>
  <c r="Q548" i="6"/>
  <c r="P548" i="6"/>
  <c r="O548" i="6"/>
  <c r="N548" i="6"/>
  <c r="M548" i="6"/>
  <c r="L548" i="6"/>
  <c r="K548" i="6"/>
  <c r="J548" i="6"/>
  <c r="I548" i="6"/>
  <c r="H548" i="6"/>
  <c r="G548" i="6"/>
  <c r="BV547" i="6"/>
  <c r="BU547" i="6"/>
  <c r="BS547" i="6"/>
  <c r="BR547" i="6"/>
  <c r="BQ547" i="6"/>
  <c r="BP547" i="6"/>
  <c r="BN547" i="6"/>
  <c r="BM547" i="6"/>
  <c r="BL547" i="6"/>
  <c r="BK547" i="6"/>
  <c r="BI547" i="6"/>
  <c r="BH547" i="6"/>
  <c r="BG547" i="6"/>
  <c r="BF547" i="6"/>
  <c r="BD547" i="6"/>
  <c r="BC547" i="6"/>
  <c r="BB547" i="6"/>
  <c r="BA547" i="6"/>
  <c r="AY547" i="6"/>
  <c r="AX547" i="6"/>
  <c r="AW547" i="6"/>
  <c r="AV547" i="6"/>
  <c r="AT547" i="6"/>
  <c r="AS547" i="6"/>
  <c r="AR547" i="6"/>
  <c r="AQ547" i="6"/>
  <c r="AO547" i="6"/>
  <c r="AN547" i="6"/>
  <c r="AM547" i="6"/>
  <c r="AL547" i="6"/>
  <c r="AJ547" i="6"/>
  <c r="AI547" i="6"/>
  <c r="AH547" i="6"/>
  <c r="AG547" i="6"/>
  <c r="AE547" i="6"/>
  <c r="AD547" i="6"/>
  <c r="AC547" i="6"/>
  <c r="AB547" i="6"/>
  <c r="Z547" i="6"/>
  <c r="Y547" i="6"/>
  <c r="X547" i="6"/>
  <c r="W547" i="6"/>
  <c r="U547" i="6"/>
  <c r="T547" i="6"/>
  <c r="S547" i="6"/>
  <c r="R547" i="6"/>
  <c r="P547" i="6"/>
  <c r="O547" i="6"/>
  <c r="N547" i="6"/>
  <c r="M547" i="6"/>
  <c r="K547" i="6"/>
  <c r="J547" i="6"/>
  <c r="I547" i="6"/>
  <c r="H547" i="6"/>
  <c r="G547" i="6"/>
  <c r="BV546" i="6"/>
  <c r="BU546" i="6"/>
  <c r="BS546" i="6"/>
  <c r="BR546" i="6"/>
  <c r="BQ546" i="6"/>
  <c r="BP546" i="6"/>
  <c r="BN546" i="6"/>
  <c r="BM546" i="6"/>
  <c r="BL546" i="6"/>
  <c r="BK546" i="6"/>
  <c r="BI546" i="6"/>
  <c r="BH546" i="6"/>
  <c r="BG546" i="6"/>
  <c r="BF546" i="6"/>
  <c r="BD546" i="6"/>
  <c r="BC546" i="6"/>
  <c r="BB546" i="6"/>
  <c r="BA546" i="6"/>
  <c r="AY546" i="6"/>
  <c r="AX546" i="6"/>
  <c r="AW546" i="6"/>
  <c r="AV546" i="6"/>
  <c r="AT546" i="6"/>
  <c r="AS546" i="6"/>
  <c r="AR546" i="6"/>
  <c r="AQ546" i="6"/>
  <c r="AO546" i="6"/>
  <c r="AN546" i="6"/>
  <c r="AM546" i="6"/>
  <c r="AL546" i="6"/>
  <c r="AJ546" i="6"/>
  <c r="AI546" i="6"/>
  <c r="AH546" i="6"/>
  <c r="AG546" i="6"/>
  <c r="AE546" i="6"/>
  <c r="AD546" i="6"/>
  <c r="AC546" i="6"/>
  <c r="AB546" i="6"/>
  <c r="Z546" i="6"/>
  <c r="Y546" i="6"/>
  <c r="X546" i="6"/>
  <c r="W546" i="6"/>
  <c r="U546" i="6"/>
  <c r="T546" i="6"/>
  <c r="S546" i="6"/>
  <c r="R546" i="6"/>
  <c r="P546" i="6"/>
  <c r="O546" i="6"/>
  <c r="N546" i="6"/>
  <c r="M546" i="6"/>
  <c r="K546" i="6"/>
  <c r="J546" i="6"/>
  <c r="I546" i="6"/>
  <c r="H546" i="6"/>
  <c r="BV545" i="6"/>
  <c r="BU545" i="6"/>
  <c r="BT545" i="6"/>
  <c r="BS545" i="6"/>
  <c r="BR545" i="6"/>
  <c r="BQ545" i="6"/>
  <c r="BP545" i="6"/>
  <c r="BO545" i="6"/>
  <c r="BN545" i="6"/>
  <c r="BM545" i="6"/>
  <c r="BL545" i="6"/>
  <c r="BK545" i="6"/>
  <c r="BJ545" i="6"/>
  <c r="BI545" i="6"/>
  <c r="BH545" i="6"/>
  <c r="BG545" i="6"/>
  <c r="BF545" i="6"/>
  <c r="BE545" i="6"/>
  <c r="BD545" i="6"/>
  <c r="BC545" i="6"/>
  <c r="BB545" i="6"/>
  <c r="BA545" i="6"/>
  <c r="AZ545" i="6"/>
  <c r="AY545" i="6"/>
  <c r="AX545" i="6"/>
  <c r="AW545" i="6"/>
  <c r="AV545" i="6"/>
  <c r="AU545" i="6"/>
  <c r="AT545" i="6"/>
  <c r="AS545" i="6"/>
  <c r="AR545" i="6"/>
  <c r="AQ545" i="6"/>
  <c r="AP545" i="6"/>
  <c r="AO545" i="6"/>
  <c r="AN545" i="6"/>
  <c r="AM545" i="6"/>
  <c r="AL545" i="6"/>
  <c r="AK545" i="6"/>
  <c r="AJ545" i="6"/>
  <c r="AI545" i="6"/>
  <c r="AH545" i="6"/>
  <c r="AG545" i="6"/>
  <c r="AF545" i="6"/>
  <c r="AE545" i="6"/>
  <c r="AD545" i="6"/>
  <c r="AC545" i="6"/>
  <c r="AB545" i="6"/>
  <c r="AA545" i="6"/>
  <c r="Z545" i="6"/>
  <c r="Y545" i="6"/>
  <c r="X545" i="6"/>
  <c r="W545" i="6"/>
  <c r="V545" i="6"/>
  <c r="U545" i="6"/>
  <c r="T545" i="6"/>
  <c r="S545" i="6"/>
  <c r="R545" i="6"/>
  <c r="Q545" i="6"/>
  <c r="P545" i="6"/>
  <c r="O545" i="6"/>
  <c r="N545" i="6"/>
  <c r="M545" i="6"/>
  <c r="L545" i="6"/>
  <c r="K545" i="6"/>
  <c r="J545" i="6"/>
  <c r="I545" i="6"/>
  <c r="H545" i="6"/>
  <c r="G545" i="6"/>
  <c r="BV544" i="6"/>
  <c r="BU544" i="6"/>
  <c r="BS544" i="6"/>
  <c r="BR544" i="6"/>
  <c r="BQ544" i="6"/>
  <c r="BP544" i="6"/>
  <c r="BO544" i="6"/>
  <c r="BN544" i="6"/>
  <c r="BM544" i="6"/>
  <c r="BL544" i="6"/>
  <c r="BK544" i="6"/>
  <c r="BJ544" i="6"/>
  <c r="BI544" i="6"/>
  <c r="BH544" i="6"/>
  <c r="BG544" i="6"/>
  <c r="BF544" i="6"/>
  <c r="BE544" i="6"/>
  <c r="BD544" i="6"/>
  <c r="BC544" i="6"/>
  <c r="BB544" i="6"/>
  <c r="BA544" i="6"/>
  <c r="AZ544" i="6"/>
  <c r="AY544" i="6"/>
  <c r="AX544" i="6"/>
  <c r="AW544" i="6"/>
  <c r="AV544" i="6"/>
  <c r="AU544" i="6"/>
  <c r="AT544" i="6"/>
  <c r="AS544" i="6"/>
  <c r="AR544" i="6"/>
  <c r="AQ544" i="6"/>
  <c r="AP544" i="6"/>
  <c r="AO544" i="6"/>
  <c r="AN544" i="6"/>
  <c r="AM544" i="6"/>
  <c r="AL544" i="6"/>
  <c r="AK544" i="6"/>
  <c r="AJ544" i="6"/>
  <c r="AI544" i="6"/>
  <c r="AH544" i="6"/>
  <c r="AG544" i="6"/>
  <c r="AF544" i="6"/>
  <c r="AE544" i="6"/>
  <c r="AD544" i="6"/>
  <c r="AC544" i="6"/>
  <c r="AB544" i="6"/>
  <c r="AA544" i="6"/>
  <c r="Z544" i="6"/>
  <c r="Y544" i="6"/>
  <c r="X544" i="6"/>
  <c r="W544" i="6"/>
  <c r="V544" i="6"/>
  <c r="U544" i="6"/>
  <c r="T544" i="6"/>
  <c r="S544" i="6"/>
  <c r="R544" i="6"/>
  <c r="Q544" i="6"/>
  <c r="P544" i="6"/>
  <c r="O544" i="6"/>
  <c r="N544" i="6"/>
  <c r="M544" i="6"/>
  <c r="L544" i="6"/>
  <c r="K544" i="6"/>
  <c r="J544" i="6"/>
  <c r="I544" i="6"/>
  <c r="H544" i="6"/>
  <c r="G544" i="6"/>
  <c r="BV543" i="6"/>
  <c r="BU543" i="6"/>
  <c r="BS543" i="6"/>
  <c r="BR543" i="6"/>
  <c r="BQ543" i="6"/>
  <c r="BP543" i="6"/>
  <c r="BO543" i="6"/>
  <c r="BN543" i="6"/>
  <c r="BM543" i="6"/>
  <c r="BL543" i="6"/>
  <c r="BK543" i="6"/>
  <c r="BJ543" i="6"/>
  <c r="BI543" i="6"/>
  <c r="BH543" i="6"/>
  <c r="BG543" i="6"/>
  <c r="BF543" i="6"/>
  <c r="BE543" i="6"/>
  <c r="BD543" i="6"/>
  <c r="BC543" i="6"/>
  <c r="BB543" i="6"/>
  <c r="BA543" i="6"/>
  <c r="AZ543" i="6"/>
  <c r="AY543" i="6"/>
  <c r="AX543" i="6"/>
  <c r="AW543" i="6"/>
  <c r="AV543" i="6"/>
  <c r="AU543" i="6"/>
  <c r="AT543" i="6"/>
  <c r="AS543" i="6"/>
  <c r="AR543" i="6"/>
  <c r="AQ543" i="6"/>
  <c r="AP543" i="6"/>
  <c r="AO543" i="6"/>
  <c r="AN543" i="6"/>
  <c r="AM543" i="6"/>
  <c r="AL543" i="6"/>
  <c r="AK543" i="6"/>
  <c r="AJ543" i="6"/>
  <c r="AI543" i="6"/>
  <c r="AH543" i="6"/>
  <c r="AG543" i="6"/>
  <c r="AF543" i="6"/>
  <c r="AE543" i="6"/>
  <c r="AD543" i="6"/>
  <c r="AC543" i="6"/>
  <c r="AB543" i="6"/>
  <c r="AA543" i="6"/>
  <c r="Z543" i="6"/>
  <c r="Y543" i="6"/>
  <c r="X543" i="6"/>
  <c r="W543" i="6"/>
  <c r="V543" i="6"/>
  <c r="U543" i="6"/>
  <c r="T543" i="6"/>
  <c r="S543" i="6"/>
  <c r="R543" i="6"/>
  <c r="Q543" i="6"/>
  <c r="P543" i="6"/>
  <c r="O543" i="6"/>
  <c r="N543" i="6"/>
  <c r="M543" i="6"/>
  <c r="L543" i="6"/>
  <c r="K543" i="6"/>
  <c r="J543" i="6"/>
  <c r="I543" i="6"/>
  <c r="H543" i="6"/>
  <c r="G543" i="6"/>
  <c r="BV542" i="6"/>
  <c r="BU542" i="6"/>
  <c r="BS542" i="6"/>
  <c r="BR542" i="6"/>
  <c r="BQ542" i="6"/>
  <c r="BP542" i="6"/>
  <c r="BN542" i="6"/>
  <c r="BM542" i="6"/>
  <c r="BL542" i="6"/>
  <c r="BK542" i="6"/>
  <c r="BJ542" i="6"/>
  <c r="BI542" i="6"/>
  <c r="BH542" i="6"/>
  <c r="BG542" i="6"/>
  <c r="BF542" i="6"/>
  <c r="BD542" i="6"/>
  <c r="BC542" i="6"/>
  <c r="BB542" i="6"/>
  <c r="BA542" i="6"/>
  <c r="AZ542" i="6"/>
  <c r="AY542" i="6"/>
  <c r="AX542" i="6"/>
  <c r="AW542" i="6"/>
  <c r="AV542" i="6"/>
  <c r="AT542" i="6"/>
  <c r="AS542" i="6"/>
  <c r="AR542" i="6"/>
  <c r="AQ542" i="6"/>
  <c r="AO542" i="6"/>
  <c r="AN542" i="6"/>
  <c r="AM542" i="6"/>
  <c r="AL542" i="6"/>
  <c r="AJ542" i="6"/>
  <c r="AI542" i="6"/>
  <c r="AH542" i="6"/>
  <c r="AG542" i="6"/>
  <c r="AE542" i="6"/>
  <c r="AD542" i="6"/>
  <c r="AC542" i="6"/>
  <c r="AB542" i="6"/>
  <c r="Z542" i="6"/>
  <c r="Y542" i="6"/>
  <c r="X542" i="6"/>
  <c r="W542" i="6"/>
  <c r="U542" i="6"/>
  <c r="T542" i="6"/>
  <c r="S542" i="6"/>
  <c r="R542" i="6"/>
  <c r="P542" i="6"/>
  <c r="O542" i="6"/>
  <c r="N542" i="6"/>
  <c r="M542" i="6"/>
  <c r="K542" i="6"/>
  <c r="J542" i="6"/>
  <c r="I542" i="6"/>
  <c r="H542" i="6"/>
  <c r="G542" i="6"/>
  <c r="BV541" i="6"/>
  <c r="BU541" i="6"/>
  <c r="BS541" i="6"/>
  <c r="BR541" i="6"/>
  <c r="BQ541" i="6"/>
  <c r="BP541" i="6"/>
  <c r="BN541" i="6"/>
  <c r="BM541" i="6"/>
  <c r="BL541" i="6"/>
  <c r="BK541" i="6"/>
  <c r="BI541" i="6"/>
  <c r="BH541" i="6"/>
  <c r="BG541" i="6"/>
  <c r="BF541" i="6"/>
  <c r="BD541" i="6"/>
  <c r="BC541" i="6"/>
  <c r="BB541" i="6"/>
  <c r="BA541" i="6"/>
  <c r="AY541" i="6"/>
  <c r="AX541" i="6"/>
  <c r="AW541" i="6"/>
  <c r="AV541" i="6"/>
  <c r="AT541" i="6"/>
  <c r="AS541" i="6"/>
  <c r="AR541" i="6"/>
  <c r="AQ541" i="6"/>
  <c r="AO541" i="6"/>
  <c r="AN541" i="6"/>
  <c r="AM541" i="6"/>
  <c r="AL541" i="6"/>
  <c r="AJ541" i="6"/>
  <c r="AI541" i="6"/>
  <c r="AH541" i="6"/>
  <c r="AG541" i="6"/>
  <c r="AE541" i="6"/>
  <c r="AD541" i="6"/>
  <c r="AC541" i="6"/>
  <c r="AB541" i="6"/>
  <c r="Z541" i="6"/>
  <c r="Y541" i="6"/>
  <c r="X541" i="6"/>
  <c r="W541" i="6"/>
  <c r="U541" i="6"/>
  <c r="T541" i="6"/>
  <c r="S541" i="6"/>
  <c r="R541" i="6"/>
  <c r="P541" i="6"/>
  <c r="O541" i="6"/>
  <c r="N541" i="6"/>
  <c r="M541" i="6"/>
  <c r="K541" i="6"/>
  <c r="J541" i="6"/>
  <c r="I541" i="6"/>
  <c r="H541" i="6"/>
  <c r="BV540" i="6"/>
  <c r="BU540" i="6"/>
  <c r="BT540" i="6"/>
  <c r="BS540" i="6"/>
  <c r="BR540" i="6"/>
  <c r="BQ540" i="6"/>
  <c r="BP540" i="6"/>
  <c r="BO540" i="6"/>
  <c r="BN540" i="6"/>
  <c r="BM540" i="6"/>
  <c r="BL540" i="6"/>
  <c r="BK540" i="6"/>
  <c r="BJ540" i="6"/>
  <c r="BI540" i="6"/>
  <c r="BH540" i="6"/>
  <c r="BG540" i="6"/>
  <c r="BF540" i="6"/>
  <c r="BE540" i="6"/>
  <c r="BD540" i="6"/>
  <c r="BC540" i="6"/>
  <c r="BB540" i="6"/>
  <c r="BA540" i="6"/>
  <c r="AZ540" i="6"/>
  <c r="AY540" i="6"/>
  <c r="AX540" i="6"/>
  <c r="AW540" i="6"/>
  <c r="AV540" i="6"/>
  <c r="AU540" i="6"/>
  <c r="AT540" i="6"/>
  <c r="AS540" i="6"/>
  <c r="AR540" i="6"/>
  <c r="AQ540" i="6"/>
  <c r="AP540" i="6"/>
  <c r="AO540" i="6"/>
  <c r="AN540" i="6"/>
  <c r="AM540" i="6"/>
  <c r="AL540" i="6"/>
  <c r="AK540" i="6"/>
  <c r="AJ540" i="6"/>
  <c r="AI540" i="6"/>
  <c r="AH540" i="6"/>
  <c r="AG540" i="6"/>
  <c r="AF540" i="6"/>
  <c r="AE540" i="6"/>
  <c r="AD540" i="6"/>
  <c r="AC540" i="6"/>
  <c r="AB540" i="6"/>
  <c r="AA540" i="6"/>
  <c r="Z540" i="6"/>
  <c r="Y540" i="6"/>
  <c r="X540" i="6"/>
  <c r="W540" i="6"/>
  <c r="V540" i="6"/>
  <c r="U540" i="6"/>
  <c r="T540" i="6"/>
  <c r="S540" i="6"/>
  <c r="R540" i="6"/>
  <c r="Q540" i="6"/>
  <c r="P540" i="6"/>
  <c r="O540" i="6"/>
  <c r="N540" i="6"/>
  <c r="M540" i="6"/>
  <c r="L540" i="6"/>
  <c r="K540" i="6"/>
  <c r="J540" i="6"/>
  <c r="I540" i="6"/>
  <c r="H540" i="6"/>
  <c r="G540" i="6"/>
  <c r="BV539" i="6"/>
  <c r="BU539" i="6"/>
  <c r="BS539" i="6"/>
  <c r="BR539" i="6"/>
  <c r="BQ539" i="6"/>
  <c r="BP539" i="6"/>
  <c r="BO539" i="6"/>
  <c r="BN539" i="6"/>
  <c r="BM539" i="6"/>
  <c r="BL539" i="6"/>
  <c r="BK539" i="6"/>
  <c r="BJ539" i="6"/>
  <c r="BI539" i="6"/>
  <c r="BH539" i="6"/>
  <c r="BG539" i="6"/>
  <c r="BF539" i="6"/>
  <c r="BE539" i="6"/>
  <c r="BD539" i="6"/>
  <c r="BC539" i="6"/>
  <c r="BB539" i="6"/>
  <c r="BA539" i="6"/>
  <c r="AZ539" i="6"/>
  <c r="AY539" i="6"/>
  <c r="AX539" i="6"/>
  <c r="AW539" i="6"/>
  <c r="AV539" i="6"/>
  <c r="AU539" i="6"/>
  <c r="AT539" i="6"/>
  <c r="AS539" i="6"/>
  <c r="AR539" i="6"/>
  <c r="AQ539" i="6"/>
  <c r="AP539" i="6"/>
  <c r="AO539" i="6"/>
  <c r="AN539" i="6"/>
  <c r="AM539" i="6"/>
  <c r="AL539" i="6"/>
  <c r="AK539" i="6"/>
  <c r="AJ539" i="6"/>
  <c r="AI539" i="6"/>
  <c r="AH539" i="6"/>
  <c r="AG539" i="6"/>
  <c r="AF539" i="6"/>
  <c r="AE539" i="6"/>
  <c r="AD539" i="6"/>
  <c r="AC539" i="6"/>
  <c r="AB539" i="6"/>
  <c r="AA539" i="6"/>
  <c r="Z539" i="6"/>
  <c r="Y539" i="6"/>
  <c r="X539" i="6"/>
  <c r="W539" i="6"/>
  <c r="V539" i="6"/>
  <c r="U539" i="6"/>
  <c r="T539" i="6"/>
  <c r="S539" i="6"/>
  <c r="R539" i="6"/>
  <c r="Q539" i="6"/>
  <c r="P539" i="6"/>
  <c r="O539" i="6"/>
  <c r="N539" i="6"/>
  <c r="M539" i="6"/>
  <c r="L539" i="6"/>
  <c r="K539" i="6"/>
  <c r="J539" i="6"/>
  <c r="I539" i="6"/>
  <c r="H539" i="6"/>
  <c r="G539" i="6"/>
  <c r="BV538" i="6"/>
  <c r="BU538" i="6"/>
  <c r="BS538" i="6"/>
  <c r="BR538" i="6"/>
  <c r="BQ538" i="6"/>
  <c r="BP538" i="6"/>
  <c r="BO538" i="6"/>
  <c r="BN538" i="6"/>
  <c r="BM538" i="6"/>
  <c r="BL538" i="6"/>
  <c r="BK538" i="6"/>
  <c r="BJ538" i="6"/>
  <c r="BI538" i="6"/>
  <c r="BH538" i="6"/>
  <c r="BG538" i="6"/>
  <c r="BF538" i="6"/>
  <c r="BE538" i="6"/>
  <c r="BD538" i="6"/>
  <c r="BC538" i="6"/>
  <c r="BB538" i="6"/>
  <c r="BA538" i="6"/>
  <c r="AZ538" i="6"/>
  <c r="AY538" i="6"/>
  <c r="AX538" i="6"/>
  <c r="AW538" i="6"/>
  <c r="AV538" i="6"/>
  <c r="AU538" i="6"/>
  <c r="AT538" i="6"/>
  <c r="AS538" i="6"/>
  <c r="AR538" i="6"/>
  <c r="AQ538" i="6"/>
  <c r="AP538" i="6"/>
  <c r="AO538" i="6"/>
  <c r="AN538" i="6"/>
  <c r="AM538" i="6"/>
  <c r="AL538" i="6"/>
  <c r="AK538" i="6"/>
  <c r="AJ538" i="6"/>
  <c r="AI538" i="6"/>
  <c r="AH538" i="6"/>
  <c r="AG538" i="6"/>
  <c r="AF538" i="6"/>
  <c r="AE538" i="6"/>
  <c r="AD538" i="6"/>
  <c r="AC538" i="6"/>
  <c r="AB538" i="6"/>
  <c r="AA538" i="6"/>
  <c r="Z538" i="6"/>
  <c r="Y538" i="6"/>
  <c r="X538" i="6"/>
  <c r="W538" i="6"/>
  <c r="V538" i="6"/>
  <c r="U538" i="6"/>
  <c r="T538" i="6"/>
  <c r="S538" i="6"/>
  <c r="R538" i="6"/>
  <c r="Q538" i="6"/>
  <c r="P538" i="6"/>
  <c r="O538" i="6"/>
  <c r="N538" i="6"/>
  <c r="M538" i="6"/>
  <c r="L538" i="6"/>
  <c r="K538" i="6"/>
  <c r="J538" i="6"/>
  <c r="I538" i="6"/>
  <c r="H538" i="6"/>
  <c r="G538" i="6"/>
  <c r="BV537" i="6"/>
  <c r="BU537" i="6"/>
  <c r="BS537" i="6"/>
  <c r="BR537" i="6"/>
  <c r="BQ537" i="6"/>
  <c r="BP537" i="6"/>
  <c r="BO537" i="6"/>
  <c r="BN537" i="6"/>
  <c r="BM537" i="6"/>
  <c r="BL537" i="6"/>
  <c r="BK537" i="6"/>
  <c r="BJ537" i="6"/>
  <c r="BI537" i="6"/>
  <c r="BH537" i="6"/>
  <c r="BG537" i="6"/>
  <c r="BF537" i="6"/>
  <c r="BE537" i="6"/>
  <c r="BD537" i="6"/>
  <c r="BC537" i="6"/>
  <c r="BB537" i="6"/>
  <c r="BA537" i="6"/>
  <c r="AZ537" i="6"/>
  <c r="AY537" i="6"/>
  <c r="AX537" i="6"/>
  <c r="AW537" i="6"/>
  <c r="AV537" i="6"/>
  <c r="AU537" i="6"/>
  <c r="AT537" i="6"/>
  <c r="AS537" i="6"/>
  <c r="AR537" i="6"/>
  <c r="AQ537" i="6"/>
  <c r="AP537" i="6"/>
  <c r="AO537" i="6"/>
  <c r="AN537" i="6"/>
  <c r="AM537" i="6"/>
  <c r="AL537" i="6"/>
  <c r="AK537" i="6"/>
  <c r="AJ537" i="6"/>
  <c r="AI537" i="6"/>
  <c r="AH537" i="6"/>
  <c r="AG537" i="6"/>
  <c r="AF537" i="6"/>
  <c r="AE537" i="6"/>
  <c r="AD537" i="6"/>
  <c r="AC537" i="6"/>
  <c r="AB537" i="6"/>
  <c r="AA537" i="6"/>
  <c r="Z537" i="6"/>
  <c r="Y537" i="6"/>
  <c r="X537" i="6"/>
  <c r="W537" i="6"/>
  <c r="V537" i="6"/>
  <c r="U537" i="6"/>
  <c r="T537" i="6"/>
  <c r="S537" i="6"/>
  <c r="R537" i="6"/>
  <c r="Q537" i="6"/>
  <c r="P537" i="6"/>
  <c r="O537" i="6"/>
  <c r="N537" i="6"/>
  <c r="M537" i="6"/>
  <c r="L537" i="6"/>
  <c r="K537" i="6"/>
  <c r="J537" i="6"/>
  <c r="I537" i="6"/>
  <c r="H537" i="6"/>
  <c r="G537" i="6"/>
  <c r="BV536" i="6"/>
  <c r="BU536" i="6"/>
  <c r="BS536" i="6"/>
  <c r="BR536" i="6"/>
  <c r="BQ536" i="6"/>
  <c r="BP536" i="6"/>
  <c r="BN536" i="6"/>
  <c r="BM536" i="6"/>
  <c r="BL536" i="6"/>
  <c r="BK536" i="6"/>
  <c r="BI536" i="6"/>
  <c r="BH536" i="6"/>
  <c r="BG536" i="6"/>
  <c r="BF536" i="6"/>
  <c r="BD536" i="6"/>
  <c r="BC536" i="6"/>
  <c r="BB536" i="6"/>
  <c r="BA536" i="6"/>
  <c r="AY536" i="6"/>
  <c r="AX536" i="6"/>
  <c r="AW536" i="6"/>
  <c r="AV536" i="6"/>
  <c r="AT536" i="6"/>
  <c r="AS536" i="6"/>
  <c r="AR536" i="6"/>
  <c r="AQ536" i="6"/>
  <c r="AO536" i="6"/>
  <c r="AN536" i="6"/>
  <c r="AM536" i="6"/>
  <c r="AL536" i="6"/>
  <c r="AJ536" i="6"/>
  <c r="AI536" i="6"/>
  <c r="AH536" i="6"/>
  <c r="AG536" i="6"/>
  <c r="AE536" i="6"/>
  <c r="AD536" i="6"/>
  <c r="AC536" i="6"/>
  <c r="AB536" i="6"/>
  <c r="Z536" i="6"/>
  <c r="Y536" i="6"/>
  <c r="X536" i="6"/>
  <c r="W536" i="6"/>
  <c r="U536" i="6"/>
  <c r="T536" i="6"/>
  <c r="S536" i="6"/>
  <c r="R536" i="6"/>
  <c r="P536" i="6"/>
  <c r="O536" i="6"/>
  <c r="N536" i="6"/>
  <c r="M536" i="6"/>
  <c r="K536" i="6"/>
  <c r="J536" i="6"/>
  <c r="I536" i="6"/>
  <c r="H536" i="6"/>
  <c r="BV535" i="6"/>
  <c r="BU535" i="6"/>
  <c r="BT535" i="6"/>
  <c r="BS535" i="6"/>
  <c r="BR535" i="6"/>
  <c r="BQ535" i="6"/>
  <c r="BP535" i="6"/>
  <c r="BO535" i="6"/>
  <c r="BN535" i="6"/>
  <c r="BM535" i="6"/>
  <c r="BL535" i="6"/>
  <c r="BK535" i="6"/>
  <c r="BJ535" i="6"/>
  <c r="BI535" i="6"/>
  <c r="BH535" i="6"/>
  <c r="BG535" i="6"/>
  <c r="BF535" i="6"/>
  <c r="BE535" i="6"/>
  <c r="BD535" i="6"/>
  <c r="BC535" i="6"/>
  <c r="BB535" i="6"/>
  <c r="BA535" i="6"/>
  <c r="AZ535" i="6"/>
  <c r="AY535" i="6"/>
  <c r="AX535" i="6"/>
  <c r="AW535" i="6"/>
  <c r="AV535" i="6"/>
  <c r="AU535" i="6"/>
  <c r="AT535" i="6"/>
  <c r="AS535" i="6"/>
  <c r="AR535" i="6"/>
  <c r="AQ535" i="6"/>
  <c r="AP535" i="6"/>
  <c r="AO535" i="6"/>
  <c r="AN535" i="6"/>
  <c r="AM535" i="6"/>
  <c r="AL535" i="6"/>
  <c r="AK535" i="6"/>
  <c r="AJ535" i="6"/>
  <c r="AI535" i="6"/>
  <c r="AH535" i="6"/>
  <c r="AG535" i="6"/>
  <c r="AF535" i="6"/>
  <c r="AE535" i="6"/>
  <c r="AD535" i="6"/>
  <c r="AC535" i="6"/>
  <c r="AB535" i="6"/>
  <c r="AA535" i="6"/>
  <c r="Z535" i="6"/>
  <c r="Y535" i="6"/>
  <c r="X535" i="6"/>
  <c r="W535" i="6"/>
  <c r="V535" i="6"/>
  <c r="U535" i="6"/>
  <c r="T535" i="6"/>
  <c r="S535" i="6"/>
  <c r="R535" i="6"/>
  <c r="Q535" i="6"/>
  <c r="P535" i="6"/>
  <c r="O535" i="6"/>
  <c r="N535" i="6"/>
  <c r="M535" i="6"/>
  <c r="L535" i="6"/>
  <c r="K535" i="6"/>
  <c r="J535" i="6"/>
  <c r="I535" i="6"/>
  <c r="H535" i="6"/>
  <c r="G535" i="6"/>
  <c r="BV534" i="6"/>
  <c r="BU534" i="6"/>
  <c r="BS534" i="6"/>
  <c r="BR534" i="6"/>
  <c r="BQ534" i="6"/>
  <c r="BP534" i="6"/>
  <c r="BO534" i="6"/>
  <c r="BN534" i="6"/>
  <c r="BM534" i="6"/>
  <c r="BL534" i="6"/>
  <c r="BK534" i="6"/>
  <c r="BJ534" i="6"/>
  <c r="BI534" i="6"/>
  <c r="BH534" i="6"/>
  <c r="BG534" i="6"/>
  <c r="BF534" i="6"/>
  <c r="BE534" i="6"/>
  <c r="BD534" i="6"/>
  <c r="BC534" i="6"/>
  <c r="BB534" i="6"/>
  <c r="BA534" i="6"/>
  <c r="AZ534" i="6"/>
  <c r="AY534" i="6"/>
  <c r="AX534" i="6"/>
  <c r="AW534" i="6"/>
  <c r="AV534" i="6"/>
  <c r="AU534" i="6"/>
  <c r="AT534" i="6"/>
  <c r="AS534" i="6"/>
  <c r="AR534" i="6"/>
  <c r="AQ534" i="6"/>
  <c r="AP534" i="6"/>
  <c r="AO534" i="6"/>
  <c r="AN534" i="6"/>
  <c r="AM534" i="6"/>
  <c r="AL534" i="6"/>
  <c r="AK534" i="6"/>
  <c r="AJ534" i="6"/>
  <c r="AI534" i="6"/>
  <c r="AH534" i="6"/>
  <c r="AG534" i="6"/>
  <c r="AF534" i="6"/>
  <c r="AE534" i="6"/>
  <c r="AD534" i="6"/>
  <c r="AC534" i="6"/>
  <c r="AB534" i="6"/>
  <c r="AA534" i="6"/>
  <c r="Z534" i="6"/>
  <c r="Y534" i="6"/>
  <c r="X534" i="6"/>
  <c r="W534" i="6"/>
  <c r="V534" i="6"/>
  <c r="U534" i="6"/>
  <c r="T534" i="6"/>
  <c r="S534" i="6"/>
  <c r="R534" i="6"/>
  <c r="Q534" i="6"/>
  <c r="P534" i="6"/>
  <c r="O534" i="6"/>
  <c r="N534" i="6"/>
  <c r="M534" i="6"/>
  <c r="L534" i="6"/>
  <c r="K534" i="6"/>
  <c r="J534" i="6"/>
  <c r="I534" i="6"/>
  <c r="H534" i="6"/>
  <c r="G534" i="6"/>
  <c r="BV533" i="6"/>
  <c r="BU533" i="6"/>
  <c r="BT533" i="6"/>
  <c r="BS533" i="6"/>
  <c r="BR533" i="6"/>
  <c r="BQ533" i="6"/>
  <c r="BP533" i="6"/>
  <c r="BO533" i="6"/>
  <c r="BN533" i="6"/>
  <c r="BM533" i="6"/>
  <c r="BL533" i="6"/>
  <c r="BK533" i="6"/>
  <c r="BJ533" i="6"/>
  <c r="BI533" i="6"/>
  <c r="BH533" i="6"/>
  <c r="BG533" i="6"/>
  <c r="BF533" i="6"/>
  <c r="BE533" i="6"/>
  <c r="BD533" i="6"/>
  <c r="BC533" i="6"/>
  <c r="BB533" i="6"/>
  <c r="BA533" i="6"/>
  <c r="AZ533" i="6"/>
  <c r="AY533" i="6"/>
  <c r="AX533" i="6"/>
  <c r="AW533" i="6"/>
  <c r="AV533" i="6"/>
  <c r="AU533" i="6"/>
  <c r="AT533" i="6"/>
  <c r="AS533" i="6"/>
  <c r="AR533" i="6"/>
  <c r="AQ533" i="6"/>
  <c r="AP533" i="6"/>
  <c r="AO533" i="6"/>
  <c r="AN533" i="6"/>
  <c r="AM533" i="6"/>
  <c r="AL533" i="6"/>
  <c r="AK533" i="6"/>
  <c r="AJ533" i="6"/>
  <c r="AI533" i="6"/>
  <c r="AH533" i="6"/>
  <c r="AG533" i="6"/>
  <c r="AF533" i="6"/>
  <c r="AE533" i="6"/>
  <c r="AD533" i="6"/>
  <c r="AC533" i="6"/>
  <c r="AB533" i="6"/>
  <c r="AA533" i="6"/>
  <c r="Z533" i="6"/>
  <c r="Y533" i="6"/>
  <c r="X533" i="6"/>
  <c r="W533" i="6"/>
  <c r="V533" i="6"/>
  <c r="U533" i="6"/>
  <c r="T533" i="6"/>
  <c r="S533" i="6"/>
  <c r="R533" i="6"/>
  <c r="Q533" i="6"/>
  <c r="P533" i="6"/>
  <c r="O533" i="6"/>
  <c r="N533" i="6"/>
  <c r="M533" i="6"/>
  <c r="L533" i="6"/>
  <c r="K533" i="6"/>
  <c r="J533" i="6"/>
  <c r="I533" i="6"/>
  <c r="H533" i="6"/>
  <c r="G533" i="6"/>
  <c r="BV532" i="6"/>
  <c r="BU532" i="6"/>
  <c r="BS532" i="6"/>
  <c r="BR532" i="6"/>
  <c r="BQ532" i="6"/>
  <c r="BP532" i="6"/>
  <c r="BO532" i="6"/>
  <c r="BN532" i="6"/>
  <c r="BM532" i="6"/>
  <c r="BL532" i="6"/>
  <c r="BK532" i="6"/>
  <c r="BJ532" i="6"/>
  <c r="BI532" i="6"/>
  <c r="BH532" i="6"/>
  <c r="BG532" i="6"/>
  <c r="BF532" i="6"/>
  <c r="BE532" i="6"/>
  <c r="BD532" i="6"/>
  <c r="BC532" i="6"/>
  <c r="BB532" i="6"/>
  <c r="BA532" i="6"/>
  <c r="AZ532" i="6"/>
  <c r="AY532" i="6"/>
  <c r="AX532" i="6"/>
  <c r="AW532" i="6"/>
  <c r="AV532" i="6"/>
  <c r="AU532" i="6"/>
  <c r="AT532" i="6"/>
  <c r="AS532" i="6"/>
  <c r="AR532" i="6"/>
  <c r="AQ532" i="6"/>
  <c r="AP532" i="6"/>
  <c r="AO532" i="6"/>
  <c r="AN532" i="6"/>
  <c r="AM532" i="6"/>
  <c r="AL532" i="6"/>
  <c r="AK532" i="6"/>
  <c r="AJ532" i="6"/>
  <c r="AI532" i="6"/>
  <c r="AH532" i="6"/>
  <c r="AG532" i="6"/>
  <c r="AF532" i="6"/>
  <c r="AE532" i="6"/>
  <c r="AD532" i="6"/>
  <c r="AC532" i="6"/>
  <c r="AB532" i="6"/>
  <c r="AA532" i="6"/>
  <c r="Z532" i="6"/>
  <c r="Y532" i="6"/>
  <c r="X532" i="6"/>
  <c r="W532" i="6"/>
  <c r="V532" i="6"/>
  <c r="U532" i="6"/>
  <c r="T532" i="6"/>
  <c r="S532" i="6"/>
  <c r="R532" i="6"/>
  <c r="Q532" i="6"/>
  <c r="P532" i="6"/>
  <c r="O532" i="6"/>
  <c r="N532" i="6"/>
  <c r="M532" i="6"/>
  <c r="L532" i="6"/>
  <c r="K532" i="6"/>
  <c r="J532" i="6"/>
  <c r="I532" i="6"/>
  <c r="H532" i="6"/>
  <c r="G532" i="6"/>
  <c r="BV531" i="6"/>
  <c r="BU531" i="6"/>
  <c r="BS531" i="6"/>
  <c r="BR531" i="6"/>
  <c r="BQ531" i="6"/>
  <c r="BP531" i="6"/>
  <c r="BN531" i="6"/>
  <c r="BM531" i="6"/>
  <c r="BL531" i="6"/>
  <c r="BK531" i="6"/>
  <c r="BI531" i="6"/>
  <c r="BH531" i="6"/>
  <c r="BG531" i="6"/>
  <c r="BF531" i="6"/>
  <c r="BD531" i="6"/>
  <c r="BC531" i="6"/>
  <c r="BB531" i="6"/>
  <c r="BA531" i="6"/>
  <c r="AY531" i="6"/>
  <c r="AX531" i="6"/>
  <c r="AW531" i="6"/>
  <c r="AV531" i="6"/>
  <c r="AT531" i="6"/>
  <c r="AS531" i="6"/>
  <c r="AR531" i="6"/>
  <c r="AQ531" i="6"/>
  <c r="AO531" i="6"/>
  <c r="AN531" i="6"/>
  <c r="AM531" i="6"/>
  <c r="AL531" i="6"/>
  <c r="AJ531" i="6"/>
  <c r="AI531" i="6"/>
  <c r="AH531" i="6"/>
  <c r="AG531" i="6"/>
  <c r="AE531" i="6"/>
  <c r="AD531" i="6"/>
  <c r="AC531" i="6"/>
  <c r="AB531" i="6"/>
  <c r="Z531" i="6"/>
  <c r="Y531" i="6"/>
  <c r="X531" i="6"/>
  <c r="W531" i="6"/>
  <c r="U531" i="6"/>
  <c r="T531" i="6"/>
  <c r="S531" i="6"/>
  <c r="R531" i="6"/>
  <c r="P531" i="6"/>
  <c r="O531" i="6"/>
  <c r="N531" i="6"/>
  <c r="M531" i="6"/>
  <c r="K531" i="6"/>
  <c r="J531" i="6"/>
  <c r="I531" i="6"/>
  <c r="H531" i="6"/>
  <c r="G531" i="6"/>
  <c r="BV530" i="6"/>
  <c r="BU530" i="6"/>
  <c r="BS530" i="6"/>
  <c r="BR530" i="6"/>
  <c r="BQ530" i="6"/>
  <c r="BP530" i="6"/>
  <c r="BN530" i="6"/>
  <c r="BM530" i="6"/>
  <c r="BL530" i="6"/>
  <c r="BK530" i="6"/>
  <c r="BI530" i="6"/>
  <c r="BH530" i="6"/>
  <c r="BG530" i="6"/>
  <c r="BF530" i="6"/>
  <c r="BD530" i="6"/>
  <c r="BC530" i="6"/>
  <c r="BB530" i="6"/>
  <c r="BA530" i="6"/>
  <c r="AY530" i="6"/>
  <c r="AX530" i="6"/>
  <c r="AW530" i="6"/>
  <c r="AV530" i="6"/>
  <c r="AT530" i="6"/>
  <c r="AS530" i="6"/>
  <c r="AR530" i="6"/>
  <c r="AQ530" i="6"/>
  <c r="AO530" i="6"/>
  <c r="AN530" i="6"/>
  <c r="AM530" i="6"/>
  <c r="AL530" i="6"/>
  <c r="AJ530" i="6"/>
  <c r="AI530" i="6"/>
  <c r="AH530" i="6"/>
  <c r="AG530" i="6"/>
  <c r="AE530" i="6"/>
  <c r="AD530" i="6"/>
  <c r="AC530" i="6"/>
  <c r="AB530" i="6"/>
  <c r="Z530" i="6"/>
  <c r="Y530" i="6"/>
  <c r="X530" i="6"/>
  <c r="W530" i="6"/>
  <c r="U530" i="6"/>
  <c r="T530" i="6"/>
  <c r="S530" i="6"/>
  <c r="R530" i="6"/>
  <c r="P530" i="6"/>
  <c r="O530" i="6"/>
  <c r="N530" i="6"/>
  <c r="M530" i="6"/>
  <c r="K530" i="6"/>
  <c r="J530" i="6"/>
  <c r="I530" i="6"/>
  <c r="H530" i="6"/>
  <c r="BV529" i="6"/>
  <c r="BU529" i="6"/>
  <c r="BT529" i="6"/>
  <c r="BS529" i="6"/>
  <c r="BR529" i="6"/>
  <c r="BQ529" i="6"/>
  <c r="BP529" i="6"/>
  <c r="BO529" i="6"/>
  <c r="BN529" i="6"/>
  <c r="BM529" i="6"/>
  <c r="BL529" i="6"/>
  <c r="BK529" i="6"/>
  <c r="BJ529" i="6"/>
  <c r="BI529" i="6"/>
  <c r="BH529" i="6"/>
  <c r="BG529" i="6"/>
  <c r="BF529" i="6"/>
  <c r="BE529" i="6"/>
  <c r="BD529" i="6"/>
  <c r="BC529" i="6"/>
  <c r="BB529" i="6"/>
  <c r="BA529" i="6"/>
  <c r="AZ529" i="6"/>
  <c r="AY529" i="6"/>
  <c r="AX529" i="6"/>
  <c r="AW529" i="6"/>
  <c r="AV529" i="6"/>
  <c r="AU529" i="6"/>
  <c r="AT529" i="6"/>
  <c r="AS529" i="6"/>
  <c r="AR529" i="6"/>
  <c r="AQ529" i="6"/>
  <c r="AP529" i="6"/>
  <c r="AO529" i="6"/>
  <c r="AN529" i="6"/>
  <c r="AM529" i="6"/>
  <c r="AL529" i="6"/>
  <c r="AK529" i="6"/>
  <c r="AJ529" i="6"/>
  <c r="AI529" i="6"/>
  <c r="AH529" i="6"/>
  <c r="AG529" i="6"/>
  <c r="AF529" i="6"/>
  <c r="AE529" i="6"/>
  <c r="AD529" i="6"/>
  <c r="AC529" i="6"/>
  <c r="AB529" i="6"/>
  <c r="AA529" i="6"/>
  <c r="Z529" i="6"/>
  <c r="Y529" i="6"/>
  <c r="X529" i="6"/>
  <c r="W529" i="6"/>
  <c r="V529" i="6"/>
  <c r="U529" i="6"/>
  <c r="T529" i="6"/>
  <c r="S529" i="6"/>
  <c r="R529" i="6"/>
  <c r="Q529" i="6"/>
  <c r="P529" i="6"/>
  <c r="O529" i="6"/>
  <c r="N529" i="6"/>
  <c r="M529" i="6"/>
  <c r="L529" i="6"/>
  <c r="K529" i="6"/>
  <c r="J529" i="6"/>
  <c r="I529" i="6"/>
  <c r="H529" i="6"/>
  <c r="G529" i="6"/>
  <c r="BV528" i="6"/>
  <c r="BU528" i="6"/>
  <c r="BT528" i="6"/>
  <c r="BS528" i="6"/>
  <c r="BR528" i="6"/>
  <c r="BQ528" i="6"/>
  <c r="BP528" i="6"/>
  <c r="BO528" i="6"/>
  <c r="BN528" i="6"/>
  <c r="BM528" i="6"/>
  <c r="BL528" i="6"/>
  <c r="BK528" i="6"/>
  <c r="BJ528" i="6"/>
  <c r="BI528" i="6"/>
  <c r="BH528" i="6"/>
  <c r="BG528" i="6"/>
  <c r="BF528" i="6"/>
  <c r="BE528" i="6"/>
  <c r="BD528" i="6"/>
  <c r="BC528" i="6"/>
  <c r="BB528" i="6"/>
  <c r="BA528" i="6"/>
  <c r="AZ528" i="6"/>
  <c r="AY528" i="6"/>
  <c r="AX528" i="6"/>
  <c r="AW528" i="6"/>
  <c r="AV528" i="6"/>
  <c r="AU528" i="6"/>
  <c r="AT528" i="6"/>
  <c r="AS528" i="6"/>
  <c r="AR528" i="6"/>
  <c r="AQ528" i="6"/>
  <c r="AP528" i="6"/>
  <c r="AO528" i="6"/>
  <c r="AN528" i="6"/>
  <c r="AM528" i="6"/>
  <c r="AL528" i="6"/>
  <c r="AK528" i="6"/>
  <c r="AJ528" i="6"/>
  <c r="AI528" i="6"/>
  <c r="AH528" i="6"/>
  <c r="AG528" i="6"/>
  <c r="AF528" i="6"/>
  <c r="AE528" i="6"/>
  <c r="AD528" i="6"/>
  <c r="AC528" i="6"/>
  <c r="AB528" i="6"/>
  <c r="AA528" i="6"/>
  <c r="Z528" i="6"/>
  <c r="Y528" i="6"/>
  <c r="X528" i="6"/>
  <c r="W528" i="6"/>
  <c r="V528" i="6"/>
  <c r="U528" i="6"/>
  <c r="T528" i="6"/>
  <c r="S528" i="6"/>
  <c r="R528" i="6"/>
  <c r="Q528" i="6"/>
  <c r="P528" i="6"/>
  <c r="O528" i="6"/>
  <c r="N528" i="6"/>
  <c r="M528" i="6"/>
  <c r="L528" i="6"/>
  <c r="K528" i="6"/>
  <c r="J528" i="6"/>
  <c r="I528" i="6"/>
  <c r="H528" i="6"/>
  <c r="G528" i="6"/>
  <c r="BV527" i="6"/>
  <c r="BU527" i="6"/>
  <c r="BT527" i="6"/>
  <c r="BS527" i="6"/>
  <c r="BR527" i="6"/>
  <c r="BQ527" i="6"/>
  <c r="BP527" i="6"/>
  <c r="BO527" i="6"/>
  <c r="BN527" i="6"/>
  <c r="BM527" i="6"/>
  <c r="BL527" i="6"/>
  <c r="BK527" i="6"/>
  <c r="BJ527" i="6"/>
  <c r="BI527" i="6"/>
  <c r="BH527" i="6"/>
  <c r="BG527" i="6"/>
  <c r="BF527" i="6"/>
  <c r="BE527" i="6"/>
  <c r="BD527" i="6"/>
  <c r="BC527" i="6"/>
  <c r="BB527" i="6"/>
  <c r="BA527" i="6"/>
  <c r="AZ527" i="6"/>
  <c r="AY527" i="6"/>
  <c r="AX527" i="6"/>
  <c r="AW527" i="6"/>
  <c r="AV527" i="6"/>
  <c r="AU527" i="6"/>
  <c r="AT527" i="6"/>
  <c r="AS527" i="6"/>
  <c r="AR527" i="6"/>
  <c r="AQ527" i="6"/>
  <c r="AP527" i="6"/>
  <c r="AO527" i="6"/>
  <c r="AN527" i="6"/>
  <c r="AM527" i="6"/>
  <c r="AL527" i="6"/>
  <c r="AK527" i="6"/>
  <c r="AJ527" i="6"/>
  <c r="AI527" i="6"/>
  <c r="AH527" i="6"/>
  <c r="AG527" i="6"/>
  <c r="AF527" i="6"/>
  <c r="AE527" i="6"/>
  <c r="AD527" i="6"/>
  <c r="AC527" i="6"/>
  <c r="AB527" i="6"/>
  <c r="AA527" i="6"/>
  <c r="Z527" i="6"/>
  <c r="Y527" i="6"/>
  <c r="X527" i="6"/>
  <c r="W527" i="6"/>
  <c r="V527" i="6"/>
  <c r="U527" i="6"/>
  <c r="T527" i="6"/>
  <c r="S527" i="6"/>
  <c r="R527" i="6"/>
  <c r="Q527" i="6"/>
  <c r="P527" i="6"/>
  <c r="O527" i="6"/>
  <c r="N527" i="6"/>
  <c r="M527" i="6"/>
  <c r="L527" i="6"/>
  <c r="K527" i="6"/>
  <c r="J527" i="6"/>
  <c r="I527" i="6"/>
  <c r="H527" i="6"/>
  <c r="G527" i="6"/>
  <c r="BV526" i="6"/>
  <c r="BU526" i="6"/>
  <c r="BT526" i="6"/>
  <c r="BS526" i="6"/>
  <c r="BR526" i="6"/>
  <c r="BQ526" i="6"/>
  <c r="BP526" i="6"/>
  <c r="BO526" i="6"/>
  <c r="BN526" i="6"/>
  <c r="BM526" i="6"/>
  <c r="BL526" i="6"/>
  <c r="BK526" i="6"/>
  <c r="BJ526" i="6"/>
  <c r="BI526" i="6"/>
  <c r="BH526" i="6"/>
  <c r="BG526" i="6"/>
  <c r="BF526" i="6"/>
  <c r="BE526" i="6"/>
  <c r="BD526" i="6"/>
  <c r="BC526" i="6"/>
  <c r="BB526" i="6"/>
  <c r="BA526" i="6"/>
  <c r="AZ526" i="6"/>
  <c r="AY526" i="6"/>
  <c r="AX526" i="6"/>
  <c r="AW526" i="6"/>
  <c r="AV526" i="6"/>
  <c r="AU526" i="6"/>
  <c r="AT526" i="6"/>
  <c r="AS526" i="6"/>
  <c r="AR526" i="6"/>
  <c r="AQ526" i="6"/>
  <c r="AP526" i="6"/>
  <c r="AO526" i="6"/>
  <c r="AN526" i="6"/>
  <c r="AM526" i="6"/>
  <c r="AL526" i="6"/>
  <c r="AK526" i="6"/>
  <c r="AJ526" i="6"/>
  <c r="AI526" i="6"/>
  <c r="AH526" i="6"/>
  <c r="AG526" i="6"/>
  <c r="AF526" i="6"/>
  <c r="AE526" i="6"/>
  <c r="AD526" i="6"/>
  <c r="AC526" i="6"/>
  <c r="AB526" i="6"/>
  <c r="AA526" i="6"/>
  <c r="Z526" i="6"/>
  <c r="Y526" i="6"/>
  <c r="X526" i="6"/>
  <c r="W526" i="6"/>
  <c r="V526" i="6"/>
  <c r="U526" i="6"/>
  <c r="T526" i="6"/>
  <c r="S526" i="6"/>
  <c r="R526" i="6"/>
  <c r="Q526" i="6"/>
  <c r="P526" i="6"/>
  <c r="O526" i="6"/>
  <c r="N526" i="6"/>
  <c r="M526" i="6"/>
  <c r="L526" i="6"/>
  <c r="K526" i="6"/>
  <c r="J526" i="6"/>
  <c r="I526" i="6"/>
  <c r="H526" i="6"/>
  <c r="G526" i="6"/>
  <c r="BV525" i="6"/>
  <c r="BU525" i="6"/>
  <c r="BT525" i="6"/>
  <c r="BS525" i="6"/>
  <c r="BR525" i="6"/>
  <c r="BQ525" i="6"/>
  <c r="BP525" i="6"/>
  <c r="BO525" i="6"/>
  <c r="BN525" i="6"/>
  <c r="BM525" i="6"/>
  <c r="BL525" i="6"/>
  <c r="BK525" i="6"/>
  <c r="BJ525" i="6"/>
  <c r="BI525" i="6"/>
  <c r="BH525" i="6"/>
  <c r="BG525" i="6"/>
  <c r="BF525" i="6"/>
  <c r="BE525" i="6"/>
  <c r="BD525" i="6"/>
  <c r="BC525" i="6"/>
  <c r="BB525" i="6"/>
  <c r="BA525" i="6"/>
  <c r="AZ525" i="6"/>
  <c r="AY525" i="6"/>
  <c r="AX525" i="6"/>
  <c r="AW525" i="6"/>
  <c r="AV525" i="6"/>
  <c r="AU525" i="6"/>
  <c r="AT525" i="6"/>
  <c r="AS525" i="6"/>
  <c r="AR525" i="6"/>
  <c r="AQ525" i="6"/>
  <c r="AP525" i="6"/>
  <c r="AO525" i="6"/>
  <c r="AN525" i="6"/>
  <c r="AM525" i="6"/>
  <c r="AL525" i="6"/>
  <c r="AK525" i="6"/>
  <c r="AJ525" i="6"/>
  <c r="AI525" i="6"/>
  <c r="AH525" i="6"/>
  <c r="AG525" i="6"/>
  <c r="AF525" i="6"/>
  <c r="AE525" i="6"/>
  <c r="AD525" i="6"/>
  <c r="AC525" i="6"/>
  <c r="AB525" i="6"/>
  <c r="AA525" i="6"/>
  <c r="Z525" i="6"/>
  <c r="Y525" i="6"/>
  <c r="X525" i="6"/>
  <c r="W525" i="6"/>
  <c r="V525" i="6"/>
  <c r="U525" i="6"/>
  <c r="T525" i="6"/>
  <c r="S525" i="6"/>
  <c r="R525" i="6"/>
  <c r="Q525" i="6"/>
  <c r="P525" i="6"/>
  <c r="O525" i="6"/>
  <c r="N525" i="6"/>
  <c r="M525" i="6"/>
  <c r="L525" i="6"/>
  <c r="K525" i="6"/>
  <c r="J525" i="6"/>
  <c r="I525" i="6"/>
  <c r="H525" i="6"/>
  <c r="G525" i="6"/>
  <c r="BV524" i="6"/>
  <c r="BU524" i="6"/>
  <c r="BT524" i="6"/>
  <c r="BS524" i="6"/>
  <c r="BR524" i="6"/>
  <c r="BQ524" i="6"/>
  <c r="BP524" i="6"/>
  <c r="BO524" i="6"/>
  <c r="BN524" i="6"/>
  <c r="BM524" i="6"/>
  <c r="BL524" i="6"/>
  <c r="BK524" i="6"/>
  <c r="BJ524" i="6"/>
  <c r="BI524" i="6"/>
  <c r="BH524" i="6"/>
  <c r="BG524" i="6"/>
  <c r="BF524" i="6"/>
  <c r="BE524" i="6"/>
  <c r="BD524" i="6"/>
  <c r="BC524" i="6"/>
  <c r="BB524" i="6"/>
  <c r="BA524" i="6"/>
  <c r="AZ524" i="6"/>
  <c r="AY524" i="6"/>
  <c r="AX524" i="6"/>
  <c r="AW524" i="6"/>
  <c r="AV524" i="6"/>
  <c r="AU524" i="6"/>
  <c r="AT524" i="6"/>
  <c r="AS524" i="6"/>
  <c r="AR524" i="6"/>
  <c r="AQ524" i="6"/>
  <c r="AP524" i="6"/>
  <c r="AO524" i="6"/>
  <c r="AN524" i="6"/>
  <c r="AM524" i="6"/>
  <c r="AL524" i="6"/>
  <c r="AK524" i="6"/>
  <c r="AJ524" i="6"/>
  <c r="AI524" i="6"/>
  <c r="AH524" i="6"/>
  <c r="AG524" i="6"/>
  <c r="AF524" i="6"/>
  <c r="AE524" i="6"/>
  <c r="AD524" i="6"/>
  <c r="AC524" i="6"/>
  <c r="AB524" i="6"/>
  <c r="AA524" i="6"/>
  <c r="Z524" i="6"/>
  <c r="Y524" i="6"/>
  <c r="X524" i="6"/>
  <c r="W524" i="6"/>
  <c r="V524" i="6"/>
  <c r="U524" i="6"/>
  <c r="T524" i="6"/>
  <c r="S524" i="6"/>
  <c r="R524" i="6"/>
  <c r="Q524" i="6"/>
  <c r="P524" i="6"/>
  <c r="O524" i="6"/>
  <c r="N524" i="6"/>
  <c r="M524" i="6"/>
  <c r="L524" i="6"/>
  <c r="K524" i="6"/>
  <c r="J524" i="6"/>
  <c r="I524" i="6"/>
  <c r="H524" i="6"/>
  <c r="G524" i="6"/>
  <c r="BV523" i="6"/>
  <c r="BU523" i="6"/>
  <c r="BT523" i="6"/>
  <c r="BS523" i="6"/>
  <c r="BR523" i="6"/>
  <c r="BQ523" i="6"/>
  <c r="BP523" i="6"/>
  <c r="BO523" i="6"/>
  <c r="BN523" i="6"/>
  <c r="BM523" i="6"/>
  <c r="BL523" i="6"/>
  <c r="BK523" i="6"/>
  <c r="BJ523" i="6"/>
  <c r="BI523" i="6"/>
  <c r="BH523" i="6"/>
  <c r="BG523" i="6"/>
  <c r="BF523" i="6"/>
  <c r="BE523" i="6"/>
  <c r="BD523" i="6"/>
  <c r="BC523" i="6"/>
  <c r="BB523" i="6"/>
  <c r="BA523" i="6"/>
  <c r="AZ523" i="6"/>
  <c r="AY523" i="6"/>
  <c r="AX523" i="6"/>
  <c r="AW523" i="6"/>
  <c r="AV523" i="6"/>
  <c r="AU523" i="6"/>
  <c r="AT523" i="6"/>
  <c r="AS523" i="6"/>
  <c r="AR523" i="6"/>
  <c r="AQ523" i="6"/>
  <c r="AP523" i="6"/>
  <c r="AO523" i="6"/>
  <c r="AN523" i="6"/>
  <c r="AM523" i="6"/>
  <c r="AL523" i="6"/>
  <c r="AK523" i="6"/>
  <c r="AJ523" i="6"/>
  <c r="AI523" i="6"/>
  <c r="AH523" i="6"/>
  <c r="AG523" i="6"/>
  <c r="AF523" i="6"/>
  <c r="AE523" i="6"/>
  <c r="AD523" i="6"/>
  <c r="AC523" i="6"/>
  <c r="AB523" i="6"/>
  <c r="AA523" i="6"/>
  <c r="Z523" i="6"/>
  <c r="Y523" i="6"/>
  <c r="X523" i="6"/>
  <c r="W523" i="6"/>
  <c r="V523" i="6"/>
  <c r="U523" i="6"/>
  <c r="T523" i="6"/>
  <c r="S523" i="6"/>
  <c r="R523" i="6"/>
  <c r="Q523" i="6"/>
  <c r="P523" i="6"/>
  <c r="O523" i="6"/>
  <c r="N523" i="6"/>
  <c r="M523" i="6"/>
  <c r="L523" i="6"/>
  <c r="K523" i="6"/>
  <c r="J523" i="6"/>
  <c r="I523" i="6"/>
  <c r="H523" i="6"/>
  <c r="G523" i="6"/>
  <c r="BV522" i="6"/>
  <c r="BU522" i="6"/>
  <c r="BT522" i="6"/>
  <c r="BS522" i="6"/>
  <c r="BR522" i="6"/>
  <c r="BQ522" i="6"/>
  <c r="BP522" i="6"/>
  <c r="BO522" i="6"/>
  <c r="BN522" i="6"/>
  <c r="BM522" i="6"/>
  <c r="BL522" i="6"/>
  <c r="BK522" i="6"/>
  <c r="BJ522" i="6"/>
  <c r="BI522" i="6"/>
  <c r="BH522" i="6"/>
  <c r="BG522" i="6"/>
  <c r="BF522" i="6"/>
  <c r="BE522" i="6"/>
  <c r="BD522" i="6"/>
  <c r="BC522" i="6"/>
  <c r="BB522" i="6"/>
  <c r="BA522" i="6"/>
  <c r="AZ522" i="6"/>
  <c r="AY522" i="6"/>
  <c r="AX522" i="6"/>
  <c r="AW522" i="6"/>
  <c r="AV522" i="6"/>
  <c r="AU522" i="6"/>
  <c r="AT522" i="6"/>
  <c r="AS522" i="6"/>
  <c r="AR522" i="6"/>
  <c r="AQ522" i="6"/>
  <c r="AP522" i="6"/>
  <c r="AO522" i="6"/>
  <c r="AN522" i="6"/>
  <c r="AM522" i="6"/>
  <c r="AL522" i="6"/>
  <c r="AK522" i="6"/>
  <c r="AJ522" i="6"/>
  <c r="AI522" i="6"/>
  <c r="AH522" i="6"/>
  <c r="AG522" i="6"/>
  <c r="AF522" i="6"/>
  <c r="AE522" i="6"/>
  <c r="AD522" i="6"/>
  <c r="AC522" i="6"/>
  <c r="AB522" i="6"/>
  <c r="AA522" i="6"/>
  <c r="Z522" i="6"/>
  <c r="Y522" i="6"/>
  <c r="X522" i="6"/>
  <c r="W522" i="6"/>
  <c r="V522" i="6"/>
  <c r="U522" i="6"/>
  <c r="T522" i="6"/>
  <c r="S522" i="6"/>
  <c r="R522" i="6"/>
  <c r="Q522" i="6"/>
  <c r="P522" i="6"/>
  <c r="O522" i="6"/>
  <c r="N522" i="6"/>
  <c r="M522" i="6"/>
  <c r="L522" i="6"/>
  <c r="K522" i="6"/>
  <c r="J522" i="6"/>
  <c r="I522" i="6"/>
  <c r="H522" i="6"/>
  <c r="G522" i="6"/>
  <c r="BV521" i="6"/>
  <c r="BU521" i="6"/>
  <c r="BT521" i="6"/>
  <c r="BS521" i="6"/>
  <c r="BR521" i="6"/>
  <c r="BQ521" i="6"/>
  <c r="BP521" i="6"/>
  <c r="BO521" i="6"/>
  <c r="BN521" i="6"/>
  <c r="BM521" i="6"/>
  <c r="BL521" i="6"/>
  <c r="BK521" i="6"/>
  <c r="BJ521" i="6"/>
  <c r="BI521" i="6"/>
  <c r="BH521" i="6"/>
  <c r="BG521" i="6"/>
  <c r="BF521" i="6"/>
  <c r="BE521" i="6"/>
  <c r="BD521" i="6"/>
  <c r="BC521" i="6"/>
  <c r="BB521" i="6"/>
  <c r="BA521" i="6"/>
  <c r="AZ521" i="6"/>
  <c r="AY521" i="6"/>
  <c r="AX521" i="6"/>
  <c r="AW521" i="6"/>
  <c r="AV521" i="6"/>
  <c r="AU521" i="6"/>
  <c r="AT521" i="6"/>
  <c r="AS521" i="6"/>
  <c r="AR521" i="6"/>
  <c r="AQ521" i="6"/>
  <c r="AP521" i="6"/>
  <c r="AO521" i="6"/>
  <c r="AN521" i="6"/>
  <c r="AM521" i="6"/>
  <c r="AL521" i="6"/>
  <c r="AK521" i="6"/>
  <c r="AJ521" i="6"/>
  <c r="AI521" i="6"/>
  <c r="AH521" i="6"/>
  <c r="AG521" i="6"/>
  <c r="AF521" i="6"/>
  <c r="AE521" i="6"/>
  <c r="AD521" i="6"/>
  <c r="AC521" i="6"/>
  <c r="AB521" i="6"/>
  <c r="AA521" i="6"/>
  <c r="Z521" i="6"/>
  <c r="Y521" i="6"/>
  <c r="X521" i="6"/>
  <c r="W521" i="6"/>
  <c r="V521" i="6"/>
  <c r="U521" i="6"/>
  <c r="T521" i="6"/>
  <c r="S521" i="6"/>
  <c r="R521" i="6"/>
  <c r="Q521" i="6"/>
  <c r="P521" i="6"/>
  <c r="O521" i="6"/>
  <c r="N521" i="6"/>
  <c r="M521" i="6"/>
  <c r="L521" i="6"/>
  <c r="K521" i="6"/>
  <c r="J521" i="6"/>
  <c r="I521" i="6"/>
  <c r="H521" i="6"/>
  <c r="G521" i="6"/>
  <c r="BV520" i="6"/>
  <c r="BU520" i="6"/>
  <c r="BT520" i="6"/>
  <c r="BS520" i="6"/>
  <c r="BR520" i="6"/>
  <c r="BQ520" i="6"/>
  <c r="BP520" i="6"/>
  <c r="BO520" i="6"/>
  <c r="BN520" i="6"/>
  <c r="BM520" i="6"/>
  <c r="BL520" i="6"/>
  <c r="BK520" i="6"/>
  <c r="BJ520" i="6"/>
  <c r="BI520" i="6"/>
  <c r="BH520" i="6"/>
  <c r="BG520" i="6"/>
  <c r="BF520" i="6"/>
  <c r="BE520" i="6"/>
  <c r="BD520" i="6"/>
  <c r="BC520" i="6"/>
  <c r="BB520" i="6"/>
  <c r="BA520" i="6"/>
  <c r="AZ520" i="6"/>
  <c r="AY520" i="6"/>
  <c r="AX520" i="6"/>
  <c r="AW520" i="6"/>
  <c r="AV520" i="6"/>
  <c r="AU520" i="6"/>
  <c r="AT520" i="6"/>
  <c r="AS520" i="6"/>
  <c r="AR520" i="6"/>
  <c r="AQ520" i="6"/>
  <c r="AP520" i="6"/>
  <c r="AO520" i="6"/>
  <c r="AN520" i="6"/>
  <c r="AM520" i="6"/>
  <c r="AL520" i="6"/>
  <c r="AK520" i="6"/>
  <c r="AJ520" i="6"/>
  <c r="AI520" i="6"/>
  <c r="AH520" i="6"/>
  <c r="AG520" i="6"/>
  <c r="AF520" i="6"/>
  <c r="AE520" i="6"/>
  <c r="AD520" i="6"/>
  <c r="AC520" i="6"/>
  <c r="AB520" i="6"/>
  <c r="AA520" i="6"/>
  <c r="Z520" i="6"/>
  <c r="Y520" i="6"/>
  <c r="X520" i="6"/>
  <c r="W520" i="6"/>
  <c r="V520" i="6"/>
  <c r="U520" i="6"/>
  <c r="T520" i="6"/>
  <c r="S520" i="6"/>
  <c r="R520" i="6"/>
  <c r="Q520" i="6"/>
  <c r="P520" i="6"/>
  <c r="O520" i="6"/>
  <c r="N520" i="6"/>
  <c r="M520" i="6"/>
  <c r="L520" i="6"/>
  <c r="K520" i="6"/>
  <c r="J520" i="6"/>
  <c r="I520" i="6"/>
  <c r="H520" i="6"/>
  <c r="G520" i="6"/>
  <c r="BV519" i="6"/>
  <c r="BU519" i="6"/>
  <c r="BT519" i="6"/>
  <c r="BS519" i="6"/>
  <c r="BR519" i="6"/>
  <c r="BQ519" i="6"/>
  <c r="BP519" i="6"/>
  <c r="BO519" i="6"/>
  <c r="BN519" i="6"/>
  <c r="BM519" i="6"/>
  <c r="BL519" i="6"/>
  <c r="BK519" i="6"/>
  <c r="BJ519" i="6"/>
  <c r="BI519" i="6"/>
  <c r="BH519" i="6"/>
  <c r="BG519" i="6"/>
  <c r="BF519" i="6"/>
  <c r="BE519" i="6"/>
  <c r="BD519" i="6"/>
  <c r="BC519" i="6"/>
  <c r="BB519" i="6"/>
  <c r="BA519" i="6"/>
  <c r="AZ519" i="6"/>
  <c r="AY519" i="6"/>
  <c r="AX519" i="6"/>
  <c r="AW519" i="6"/>
  <c r="AV519" i="6"/>
  <c r="AU519" i="6"/>
  <c r="AT519" i="6"/>
  <c r="AS519" i="6"/>
  <c r="AR519" i="6"/>
  <c r="AQ519" i="6"/>
  <c r="AP519" i="6"/>
  <c r="AO519" i="6"/>
  <c r="AN519" i="6"/>
  <c r="AM519" i="6"/>
  <c r="AL519" i="6"/>
  <c r="AK519" i="6"/>
  <c r="AJ519" i="6"/>
  <c r="AI519" i="6"/>
  <c r="AH519" i="6"/>
  <c r="AG519" i="6"/>
  <c r="AF519" i="6"/>
  <c r="AE519" i="6"/>
  <c r="AD519" i="6"/>
  <c r="AC519" i="6"/>
  <c r="AB519" i="6"/>
  <c r="AA519" i="6"/>
  <c r="Z519" i="6"/>
  <c r="Y519" i="6"/>
  <c r="X519" i="6"/>
  <c r="W519" i="6"/>
  <c r="V519" i="6"/>
  <c r="U519" i="6"/>
  <c r="T519" i="6"/>
  <c r="S519" i="6"/>
  <c r="R519" i="6"/>
  <c r="Q519" i="6"/>
  <c r="P519" i="6"/>
  <c r="O519" i="6"/>
  <c r="N519" i="6"/>
  <c r="M519" i="6"/>
  <c r="L519" i="6"/>
  <c r="K519" i="6"/>
  <c r="J519" i="6"/>
  <c r="I519" i="6"/>
  <c r="H519" i="6"/>
  <c r="G519" i="6"/>
  <c r="BV518" i="6"/>
  <c r="BU518" i="6"/>
  <c r="BT518" i="6"/>
  <c r="BS518" i="6"/>
  <c r="BR518" i="6"/>
  <c r="BQ518" i="6"/>
  <c r="BP518" i="6"/>
  <c r="BO518" i="6"/>
  <c r="BN518" i="6"/>
  <c r="BM518" i="6"/>
  <c r="BL518" i="6"/>
  <c r="BK518" i="6"/>
  <c r="BJ518" i="6"/>
  <c r="BI518" i="6"/>
  <c r="BH518" i="6"/>
  <c r="BG518" i="6"/>
  <c r="BF518" i="6"/>
  <c r="BE518" i="6"/>
  <c r="BD518" i="6"/>
  <c r="BC518" i="6"/>
  <c r="BB518" i="6"/>
  <c r="BA518" i="6"/>
  <c r="AZ518" i="6"/>
  <c r="AY518" i="6"/>
  <c r="AX518" i="6"/>
  <c r="AW518" i="6"/>
  <c r="AV518" i="6"/>
  <c r="AU518" i="6"/>
  <c r="AT518" i="6"/>
  <c r="AS518" i="6"/>
  <c r="AR518" i="6"/>
  <c r="AQ518" i="6"/>
  <c r="AP518" i="6"/>
  <c r="AO518" i="6"/>
  <c r="AN518" i="6"/>
  <c r="AM518" i="6"/>
  <c r="AL518" i="6"/>
  <c r="AK518" i="6"/>
  <c r="AJ518" i="6"/>
  <c r="AI518" i="6"/>
  <c r="AH518" i="6"/>
  <c r="AG518" i="6"/>
  <c r="AF518" i="6"/>
  <c r="AE518" i="6"/>
  <c r="AD518" i="6"/>
  <c r="AC518" i="6"/>
  <c r="AB518" i="6"/>
  <c r="AA518" i="6"/>
  <c r="Z518" i="6"/>
  <c r="Y518" i="6"/>
  <c r="X518" i="6"/>
  <c r="W518" i="6"/>
  <c r="V518" i="6"/>
  <c r="U518" i="6"/>
  <c r="T518" i="6"/>
  <c r="S518" i="6"/>
  <c r="R518" i="6"/>
  <c r="Q518" i="6"/>
  <c r="P518" i="6"/>
  <c r="O518" i="6"/>
  <c r="N518" i="6"/>
  <c r="M518" i="6"/>
  <c r="L518" i="6"/>
  <c r="K518" i="6"/>
  <c r="J518" i="6"/>
  <c r="I518" i="6"/>
  <c r="H518" i="6"/>
  <c r="G518" i="6"/>
  <c r="BV517" i="6"/>
  <c r="BU517" i="6"/>
  <c r="BT517" i="6"/>
  <c r="BS517" i="6"/>
  <c r="BR517" i="6"/>
  <c r="BQ517" i="6"/>
  <c r="BP517" i="6"/>
  <c r="BO517" i="6"/>
  <c r="BN517" i="6"/>
  <c r="BM517" i="6"/>
  <c r="BL517" i="6"/>
  <c r="BK517" i="6"/>
  <c r="BJ517" i="6"/>
  <c r="BI517" i="6"/>
  <c r="BH517" i="6"/>
  <c r="BG517" i="6"/>
  <c r="BF517" i="6"/>
  <c r="BE517" i="6"/>
  <c r="BD517" i="6"/>
  <c r="BC517" i="6"/>
  <c r="BB517" i="6"/>
  <c r="BA517" i="6"/>
  <c r="AZ517" i="6"/>
  <c r="AY517" i="6"/>
  <c r="AX517" i="6"/>
  <c r="AW517" i="6"/>
  <c r="AV517" i="6"/>
  <c r="AU517" i="6"/>
  <c r="AT517" i="6"/>
  <c r="AS517" i="6"/>
  <c r="AR517" i="6"/>
  <c r="AQ517" i="6"/>
  <c r="AP517" i="6"/>
  <c r="AO517" i="6"/>
  <c r="AN517" i="6"/>
  <c r="AM517" i="6"/>
  <c r="AL517" i="6"/>
  <c r="AK517" i="6"/>
  <c r="AJ517" i="6"/>
  <c r="AI517" i="6"/>
  <c r="AH517" i="6"/>
  <c r="AG517" i="6"/>
  <c r="AF517" i="6"/>
  <c r="AE517" i="6"/>
  <c r="AD517" i="6"/>
  <c r="AC517" i="6"/>
  <c r="AB517" i="6"/>
  <c r="AA517" i="6"/>
  <c r="Z517" i="6"/>
  <c r="Y517" i="6"/>
  <c r="X517" i="6"/>
  <c r="W517" i="6"/>
  <c r="V517" i="6"/>
  <c r="U517" i="6"/>
  <c r="T517" i="6"/>
  <c r="S517" i="6"/>
  <c r="R517" i="6"/>
  <c r="Q517" i="6"/>
  <c r="P517" i="6"/>
  <c r="O517" i="6"/>
  <c r="N517" i="6"/>
  <c r="M517" i="6"/>
  <c r="L517" i="6"/>
  <c r="K517" i="6"/>
  <c r="J517" i="6"/>
  <c r="I517" i="6"/>
  <c r="H517" i="6"/>
  <c r="G517" i="6"/>
  <c r="BV516" i="6"/>
  <c r="BU516" i="6"/>
  <c r="BS516" i="6"/>
  <c r="BR516" i="6"/>
  <c r="BQ516" i="6"/>
  <c r="BP516" i="6"/>
  <c r="BO516" i="6"/>
  <c r="BN516" i="6"/>
  <c r="BM516" i="6"/>
  <c r="BL516" i="6"/>
  <c r="BK516" i="6"/>
  <c r="BJ516" i="6"/>
  <c r="BI516" i="6"/>
  <c r="BH516" i="6"/>
  <c r="BG516" i="6"/>
  <c r="BF516" i="6"/>
  <c r="BE516" i="6"/>
  <c r="BD516" i="6"/>
  <c r="BC516" i="6"/>
  <c r="BB516" i="6"/>
  <c r="BA516" i="6"/>
  <c r="AZ516" i="6"/>
  <c r="AY516" i="6"/>
  <c r="AX516" i="6"/>
  <c r="AW516" i="6"/>
  <c r="AV516" i="6"/>
  <c r="AU516" i="6"/>
  <c r="AT516" i="6"/>
  <c r="AS516" i="6"/>
  <c r="AR516" i="6"/>
  <c r="AQ516" i="6"/>
  <c r="AP516" i="6"/>
  <c r="AO516" i="6"/>
  <c r="AN516" i="6"/>
  <c r="AM516" i="6"/>
  <c r="AL516" i="6"/>
  <c r="AK516" i="6"/>
  <c r="AJ516" i="6"/>
  <c r="AI516" i="6"/>
  <c r="AH516" i="6"/>
  <c r="AG516" i="6"/>
  <c r="AF516" i="6"/>
  <c r="AE516" i="6"/>
  <c r="AD516" i="6"/>
  <c r="AC516" i="6"/>
  <c r="AB516" i="6"/>
  <c r="AA516" i="6"/>
  <c r="Z516" i="6"/>
  <c r="Y516" i="6"/>
  <c r="X516" i="6"/>
  <c r="W516" i="6"/>
  <c r="V516" i="6"/>
  <c r="U516" i="6"/>
  <c r="T516" i="6"/>
  <c r="S516" i="6"/>
  <c r="R516" i="6"/>
  <c r="Q516" i="6"/>
  <c r="P516" i="6"/>
  <c r="O516" i="6"/>
  <c r="N516" i="6"/>
  <c r="M516" i="6"/>
  <c r="L516" i="6"/>
  <c r="K516" i="6"/>
  <c r="J516" i="6"/>
  <c r="I516" i="6"/>
  <c r="H516" i="6"/>
  <c r="G516" i="6"/>
  <c r="BV515" i="6"/>
  <c r="BU515" i="6"/>
  <c r="BS515" i="6"/>
  <c r="BR515" i="6"/>
  <c r="BQ515" i="6"/>
  <c r="BP515" i="6"/>
  <c r="BO515" i="6"/>
  <c r="BN515" i="6"/>
  <c r="BM515" i="6"/>
  <c r="BL515" i="6"/>
  <c r="BK515" i="6"/>
  <c r="BJ515" i="6"/>
  <c r="BI515" i="6"/>
  <c r="BH515" i="6"/>
  <c r="BG515" i="6"/>
  <c r="BF515" i="6"/>
  <c r="BE515" i="6"/>
  <c r="BD515" i="6"/>
  <c r="BC515" i="6"/>
  <c r="BB515" i="6"/>
  <c r="BA515" i="6"/>
  <c r="AZ515" i="6"/>
  <c r="AY515" i="6"/>
  <c r="AX515" i="6"/>
  <c r="AW515" i="6"/>
  <c r="AV515" i="6"/>
  <c r="AU515" i="6"/>
  <c r="AT515" i="6"/>
  <c r="AS515" i="6"/>
  <c r="AR515" i="6"/>
  <c r="AQ515" i="6"/>
  <c r="AP515" i="6"/>
  <c r="AO515" i="6"/>
  <c r="AN515" i="6"/>
  <c r="AM515" i="6"/>
  <c r="AL515" i="6"/>
  <c r="AK515" i="6"/>
  <c r="AJ515" i="6"/>
  <c r="AI515" i="6"/>
  <c r="AH515" i="6"/>
  <c r="AG515" i="6"/>
  <c r="AF515" i="6"/>
  <c r="AE515" i="6"/>
  <c r="AD515" i="6"/>
  <c r="AC515" i="6"/>
  <c r="AB515" i="6"/>
  <c r="AA515" i="6"/>
  <c r="Z515" i="6"/>
  <c r="Y515" i="6"/>
  <c r="X515" i="6"/>
  <c r="W515" i="6"/>
  <c r="V515" i="6"/>
  <c r="U515" i="6"/>
  <c r="T515" i="6"/>
  <c r="S515" i="6"/>
  <c r="R515" i="6"/>
  <c r="Q515" i="6"/>
  <c r="P515" i="6"/>
  <c r="O515" i="6"/>
  <c r="N515" i="6"/>
  <c r="M515" i="6"/>
  <c r="L515" i="6"/>
  <c r="K515" i="6"/>
  <c r="J515" i="6"/>
  <c r="I515" i="6"/>
  <c r="H515" i="6"/>
  <c r="G515" i="6"/>
  <c r="BV514" i="6"/>
  <c r="BU514" i="6"/>
  <c r="BS514" i="6"/>
  <c r="BR514" i="6"/>
  <c r="BQ514" i="6"/>
  <c r="BP514" i="6"/>
  <c r="BN514" i="6"/>
  <c r="BM514" i="6"/>
  <c r="BL514" i="6"/>
  <c r="BK514" i="6"/>
  <c r="BI514" i="6"/>
  <c r="BH514" i="6"/>
  <c r="BG514" i="6"/>
  <c r="BF514" i="6"/>
  <c r="BD514" i="6"/>
  <c r="BC514" i="6"/>
  <c r="BB514" i="6"/>
  <c r="BA514" i="6"/>
  <c r="AY514" i="6"/>
  <c r="AX514" i="6"/>
  <c r="AW514" i="6"/>
  <c r="AV514" i="6"/>
  <c r="AT514" i="6"/>
  <c r="AS514" i="6"/>
  <c r="AR514" i="6"/>
  <c r="AQ514" i="6"/>
  <c r="AO514" i="6"/>
  <c r="AN514" i="6"/>
  <c r="AM514" i="6"/>
  <c r="AL514" i="6"/>
  <c r="AJ514" i="6"/>
  <c r="AI514" i="6"/>
  <c r="AH514" i="6"/>
  <c r="AG514" i="6"/>
  <c r="AE514" i="6"/>
  <c r="AD514" i="6"/>
  <c r="AC514" i="6"/>
  <c r="AB514" i="6"/>
  <c r="Z514" i="6"/>
  <c r="Y514" i="6"/>
  <c r="X514" i="6"/>
  <c r="W514" i="6"/>
  <c r="U514" i="6"/>
  <c r="T514" i="6"/>
  <c r="S514" i="6"/>
  <c r="R514" i="6"/>
  <c r="P514" i="6"/>
  <c r="O514" i="6"/>
  <c r="N514" i="6"/>
  <c r="M514" i="6"/>
  <c r="K514" i="6"/>
  <c r="J514" i="6"/>
  <c r="I514" i="6"/>
  <c r="H514" i="6"/>
  <c r="G514" i="6"/>
  <c r="BV513" i="6"/>
  <c r="BU513" i="6"/>
  <c r="BS513" i="6"/>
  <c r="BR513" i="6"/>
  <c r="BQ513" i="6"/>
  <c r="BP513" i="6"/>
  <c r="BN513" i="6"/>
  <c r="BM513" i="6"/>
  <c r="BL513" i="6"/>
  <c r="BK513" i="6"/>
  <c r="BI513" i="6"/>
  <c r="BH513" i="6"/>
  <c r="BG513" i="6"/>
  <c r="BF513" i="6"/>
  <c r="BD513" i="6"/>
  <c r="BC513" i="6"/>
  <c r="BB513" i="6"/>
  <c r="BA513" i="6"/>
  <c r="AY513" i="6"/>
  <c r="AX513" i="6"/>
  <c r="AW513" i="6"/>
  <c r="AV513" i="6"/>
  <c r="AT513" i="6"/>
  <c r="AS513" i="6"/>
  <c r="AR513" i="6"/>
  <c r="AQ513" i="6"/>
  <c r="AO513" i="6"/>
  <c r="AN513" i="6"/>
  <c r="AM513" i="6"/>
  <c r="AL513" i="6"/>
  <c r="AJ513" i="6"/>
  <c r="AI513" i="6"/>
  <c r="AH513" i="6"/>
  <c r="AG513" i="6"/>
  <c r="AE513" i="6"/>
  <c r="AD513" i="6"/>
  <c r="AC513" i="6"/>
  <c r="AB513" i="6"/>
  <c r="Z513" i="6"/>
  <c r="Y513" i="6"/>
  <c r="X513" i="6"/>
  <c r="W513" i="6"/>
  <c r="U513" i="6"/>
  <c r="T513" i="6"/>
  <c r="S513" i="6"/>
  <c r="R513" i="6"/>
  <c r="P513" i="6"/>
  <c r="O513" i="6"/>
  <c r="N513" i="6"/>
  <c r="M513" i="6"/>
  <c r="K513" i="6"/>
  <c r="J513" i="6"/>
  <c r="I513" i="6"/>
  <c r="H513" i="6"/>
  <c r="BV512" i="6"/>
  <c r="BU512" i="6"/>
  <c r="BT512" i="6"/>
  <c r="BS512" i="6"/>
  <c r="BR512" i="6"/>
  <c r="BQ512" i="6"/>
  <c r="BP512" i="6"/>
  <c r="BO512" i="6"/>
  <c r="BN512" i="6"/>
  <c r="BM512" i="6"/>
  <c r="BL512" i="6"/>
  <c r="BK512" i="6"/>
  <c r="BJ512" i="6"/>
  <c r="BI512" i="6"/>
  <c r="BH512" i="6"/>
  <c r="BG512" i="6"/>
  <c r="BF512" i="6"/>
  <c r="BE512" i="6"/>
  <c r="BD512" i="6"/>
  <c r="BC512" i="6"/>
  <c r="BB512" i="6"/>
  <c r="BA512" i="6"/>
  <c r="AZ512" i="6"/>
  <c r="AY512" i="6"/>
  <c r="AX512" i="6"/>
  <c r="AW512" i="6"/>
  <c r="AV512" i="6"/>
  <c r="AU512" i="6"/>
  <c r="AT512" i="6"/>
  <c r="AS512" i="6"/>
  <c r="AR512" i="6"/>
  <c r="AQ512" i="6"/>
  <c r="AP512" i="6"/>
  <c r="AO512" i="6"/>
  <c r="AN512" i="6"/>
  <c r="AM512" i="6"/>
  <c r="AL512" i="6"/>
  <c r="AK512" i="6"/>
  <c r="AJ512" i="6"/>
  <c r="AI512" i="6"/>
  <c r="AH512" i="6"/>
  <c r="AG512" i="6"/>
  <c r="AF512" i="6"/>
  <c r="AE512" i="6"/>
  <c r="AD512" i="6"/>
  <c r="AC512" i="6"/>
  <c r="AB512" i="6"/>
  <c r="AA512" i="6"/>
  <c r="Z512" i="6"/>
  <c r="Y512" i="6"/>
  <c r="X512" i="6"/>
  <c r="W512" i="6"/>
  <c r="V512" i="6"/>
  <c r="U512" i="6"/>
  <c r="T512" i="6"/>
  <c r="S512" i="6"/>
  <c r="R512" i="6"/>
  <c r="Q512" i="6"/>
  <c r="P512" i="6"/>
  <c r="O512" i="6"/>
  <c r="N512" i="6"/>
  <c r="M512" i="6"/>
  <c r="L512" i="6"/>
  <c r="K512" i="6"/>
  <c r="J512" i="6"/>
  <c r="I512" i="6"/>
  <c r="H512" i="6"/>
  <c r="G512" i="6"/>
  <c r="BV511" i="6"/>
  <c r="BU511" i="6"/>
  <c r="BS511" i="6"/>
  <c r="BR511" i="6"/>
  <c r="BQ511" i="6"/>
  <c r="BP511" i="6"/>
  <c r="BO511" i="6"/>
  <c r="BN511" i="6"/>
  <c r="BM511" i="6"/>
  <c r="BL511" i="6"/>
  <c r="BK511" i="6"/>
  <c r="BJ511" i="6"/>
  <c r="BI511" i="6"/>
  <c r="BH511" i="6"/>
  <c r="BG511" i="6"/>
  <c r="BF511" i="6"/>
  <c r="BE511" i="6"/>
  <c r="BD511" i="6"/>
  <c r="BC511" i="6"/>
  <c r="BB511" i="6"/>
  <c r="BA511" i="6"/>
  <c r="AZ511" i="6"/>
  <c r="AY511" i="6"/>
  <c r="AX511" i="6"/>
  <c r="AW511" i="6"/>
  <c r="AV511" i="6"/>
  <c r="AU511" i="6"/>
  <c r="AT511" i="6"/>
  <c r="AS511" i="6"/>
  <c r="AR511" i="6"/>
  <c r="AQ511" i="6"/>
  <c r="AP511" i="6"/>
  <c r="AO511" i="6"/>
  <c r="AN511" i="6"/>
  <c r="AM511" i="6"/>
  <c r="AL511" i="6"/>
  <c r="AK511" i="6"/>
  <c r="AJ511" i="6"/>
  <c r="AI511" i="6"/>
  <c r="AH511" i="6"/>
  <c r="AG511" i="6"/>
  <c r="AF511" i="6"/>
  <c r="AE511" i="6"/>
  <c r="AD511" i="6"/>
  <c r="AC511" i="6"/>
  <c r="AB511" i="6"/>
  <c r="AA511" i="6"/>
  <c r="Z511" i="6"/>
  <c r="Y511" i="6"/>
  <c r="X511" i="6"/>
  <c r="W511" i="6"/>
  <c r="V511" i="6"/>
  <c r="U511" i="6"/>
  <c r="T511" i="6"/>
  <c r="S511" i="6"/>
  <c r="R511" i="6"/>
  <c r="Q511" i="6"/>
  <c r="P511" i="6"/>
  <c r="O511" i="6"/>
  <c r="N511" i="6"/>
  <c r="M511" i="6"/>
  <c r="L511" i="6"/>
  <c r="K511" i="6"/>
  <c r="J511" i="6"/>
  <c r="I511" i="6"/>
  <c r="H511" i="6"/>
  <c r="G511" i="6"/>
  <c r="BV510" i="6"/>
  <c r="BU510" i="6"/>
  <c r="BS510" i="6"/>
  <c r="BR510" i="6"/>
  <c r="BQ510" i="6"/>
  <c r="BP510" i="6"/>
  <c r="BO510" i="6"/>
  <c r="BN510" i="6"/>
  <c r="BM510" i="6"/>
  <c r="BL510" i="6"/>
  <c r="BK510" i="6"/>
  <c r="BJ510" i="6"/>
  <c r="BI510" i="6"/>
  <c r="BH510" i="6"/>
  <c r="BG510" i="6"/>
  <c r="BF510" i="6"/>
  <c r="BE510" i="6"/>
  <c r="BD510" i="6"/>
  <c r="BC510" i="6"/>
  <c r="BB510" i="6"/>
  <c r="BA510" i="6"/>
  <c r="AZ510" i="6"/>
  <c r="AY510" i="6"/>
  <c r="AX510" i="6"/>
  <c r="AW510" i="6"/>
  <c r="AV510" i="6"/>
  <c r="AU510" i="6"/>
  <c r="AT510" i="6"/>
  <c r="AS510" i="6"/>
  <c r="AR510" i="6"/>
  <c r="AQ510" i="6"/>
  <c r="AP510" i="6"/>
  <c r="AO510" i="6"/>
  <c r="AN510" i="6"/>
  <c r="AM510" i="6"/>
  <c r="AL510" i="6"/>
  <c r="AK510" i="6"/>
  <c r="AJ510" i="6"/>
  <c r="AI510" i="6"/>
  <c r="AH510" i="6"/>
  <c r="AG510" i="6"/>
  <c r="AF510" i="6"/>
  <c r="AE510" i="6"/>
  <c r="AD510" i="6"/>
  <c r="AC510" i="6"/>
  <c r="AB510" i="6"/>
  <c r="AA510" i="6"/>
  <c r="Z510" i="6"/>
  <c r="Y510" i="6"/>
  <c r="X510" i="6"/>
  <c r="W510" i="6"/>
  <c r="V510" i="6"/>
  <c r="U510" i="6"/>
  <c r="T510" i="6"/>
  <c r="S510" i="6"/>
  <c r="R510" i="6"/>
  <c r="Q510" i="6"/>
  <c r="P510" i="6"/>
  <c r="O510" i="6"/>
  <c r="N510" i="6"/>
  <c r="M510" i="6"/>
  <c r="L510" i="6"/>
  <c r="K510" i="6"/>
  <c r="J510" i="6"/>
  <c r="I510" i="6"/>
  <c r="H510" i="6"/>
  <c r="G510" i="6"/>
  <c r="BV509" i="6"/>
  <c r="BU509" i="6"/>
  <c r="BS509" i="6"/>
  <c r="BR509" i="6"/>
  <c r="BQ509" i="6"/>
  <c r="BP509" i="6"/>
  <c r="BO509" i="6"/>
  <c r="BN509" i="6"/>
  <c r="BM509" i="6"/>
  <c r="BL509" i="6"/>
  <c r="BK509" i="6"/>
  <c r="BJ509" i="6"/>
  <c r="BI509" i="6"/>
  <c r="BH509" i="6"/>
  <c r="BG509" i="6"/>
  <c r="BF509" i="6"/>
  <c r="BE509" i="6"/>
  <c r="BD509" i="6"/>
  <c r="BC509" i="6"/>
  <c r="BB509" i="6"/>
  <c r="BA509" i="6"/>
  <c r="AZ509" i="6"/>
  <c r="AY509" i="6"/>
  <c r="AX509" i="6"/>
  <c r="AW509" i="6"/>
  <c r="AV509" i="6"/>
  <c r="AU509" i="6"/>
  <c r="AT509" i="6"/>
  <c r="AS509" i="6"/>
  <c r="AR509" i="6"/>
  <c r="AQ509" i="6"/>
  <c r="AP509" i="6"/>
  <c r="AO509" i="6"/>
  <c r="AN509" i="6"/>
  <c r="AM509" i="6"/>
  <c r="AL509" i="6"/>
  <c r="AK509" i="6"/>
  <c r="AJ509" i="6"/>
  <c r="AI509" i="6"/>
  <c r="AH509" i="6"/>
  <c r="AG509" i="6"/>
  <c r="AF509" i="6"/>
  <c r="AE509" i="6"/>
  <c r="AD509" i="6"/>
  <c r="AC509" i="6"/>
  <c r="AB509" i="6"/>
  <c r="AA509" i="6"/>
  <c r="Z509" i="6"/>
  <c r="Y509" i="6"/>
  <c r="X509" i="6"/>
  <c r="W509" i="6"/>
  <c r="V509" i="6"/>
  <c r="U509" i="6"/>
  <c r="T509" i="6"/>
  <c r="S509" i="6"/>
  <c r="R509" i="6"/>
  <c r="Q509" i="6"/>
  <c r="P509" i="6"/>
  <c r="O509" i="6"/>
  <c r="N509" i="6"/>
  <c r="M509" i="6"/>
  <c r="L509" i="6"/>
  <c r="K509" i="6"/>
  <c r="J509" i="6"/>
  <c r="I509" i="6"/>
  <c r="H509" i="6"/>
  <c r="G509" i="6"/>
  <c r="BV508" i="6"/>
  <c r="BU508" i="6"/>
  <c r="BS508" i="6"/>
  <c r="BR508" i="6"/>
  <c r="BQ508" i="6"/>
  <c r="BP508" i="6"/>
  <c r="BN508" i="6"/>
  <c r="BM508" i="6"/>
  <c r="BL508" i="6"/>
  <c r="BK508" i="6"/>
  <c r="BI508" i="6"/>
  <c r="BH508" i="6"/>
  <c r="BG508" i="6"/>
  <c r="BF508" i="6"/>
  <c r="BD508" i="6"/>
  <c r="BC508" i="6"/>
  <c r="BB508" i="6"/>
  <c r="BA508" i="6"/>
  <c r="AY508" i="6"/>
  <c r="AX508" i="6"/>
  <c r="AW508" i="6"/>
  <c r="AV508" i="6"/>
  <c r="AT508" i="6"/>
  <c r="AS508" i="6"/>
  <c r="AR508" i="6"/>
  <c r="AQ508" i="6"/>
  <c r="AO508" i="6"/>
  <c r="AN508" i="6"/>
  <c r="AM508" i="6"/>
  <c r="AL508" i="6"/>
  <c r="AJ508" i="6"/>
  <c r="AI508" i="6"/>
  <c r="AH508" i="6"/>
  <c r="AG508" i="6"/>
  <c r="AE508" i="6"/>
  <c r="AD508" i="6"/>
  <c r="AC508" i="6"/>
  <c r="AB508" i="6"/>
  <c r="Z508" i="6"/>
  <c r="Y508" i="6"/>
  <c r="X508" i="6"/>
  <c r="W508" i="6"/>
  <c r="U508" i="6"/>
  <c r="T508" i="6"/>
  <c r="S508" i="6"/>
  <c r="R508" i="6"/>
  <c r="P508" i="6"/>
  <c r="O508" i="6"/>
  <c r="N508" i="6"/>
  <c r="M508" i="6"/>
  <c r="K508" i="6"/>
  <c r="J508" i="6"/>
  <c r="I508" i="6"/>
  <c r="H508" i="6"/>
  <c r="BV507" i="6"/>
  <c r="BU507" i="6"/>
  <c r="BT507" i="6"/>
  <c r="BS507" i="6"/>
  <c r="BR507" i="6"/>
  <c r="BQ507" i="6"/>
  <c r="BP507" i="6"/>
  <c r="BO507" i="6"/>
  <c r="BN507" i="6"/>
  <c r="BM507" i="6"/>
  <c r="BL507" i="6"/>
  <c r="BK507" i="6"/>
  <c r="BJ507" i="6"/>
  <c r="BI507" i="6"/>
  <c r="BH507" i="6"/>
  <c r="BG507" i="6"/>
  <c r="BF507" i="6"/>
  <c r="BE507" i="6"/>
  <c r="BD507" i="6"/>
  <c r="BC507" i="6"/>
  <c r="BB507" i="6"/>
  <c r="BA507" i="6"/>
  <c r="AZ507" i="6"/>
  <c r="AY507" i="6"/>
  <c r="AX507" i="6"/>
  <c r="AW507" i="6"/>
  <c r="AV507" i="6"/>
  <c r="AU507" i="6"/>
  <c r="AT507" i="6"/>
  <c r="AS507" i="6"/>
  <c r="AR507" i="6"/>
  <c r="AQ507" i="6"/>
  <c r="AP507" i="6"/>
  <c r="AO507" i="6"/>
  <c r="AN507" i="6"/>
  <c r="AM507" i="6"/>
  <c r="AL507" i="6"/>
  <c r="AK507" i="6"/>
  <c r="AJ507" i="6"/>
  <c r="AI507" i="6"/>
  <c r="AH507" i="6"/>
  <c r="AG507" i="6"/>
  <c r="AF507" i="6"/>
  <c r="AE507" i="6"/>
  <c r="AD507" i="6"/>
  <c r="AC507" i="6"/>
  <c r="AB507" i="6"/>
  <c r="AA507" i="6"/>
  <c r="Z507" i="6"/>
  <c r="Y507" i="6"/>
  <c r="X507" i="6"/>
  <c r="W507" i="6"/>
  <c r="V507" i="6"/>
  <c r="U507" i="6"/>
  <c r="T507" i="6"/>
  <c r="S507" i="6"/>
  <c r="R507" i="6"/>
  <c r="Q507" i="6"/>
  <c r="P507" i="6"/>
  <c r="O507" i="6"/>
  <c r="N507" i="6"/>
  <c r="M507" i="6"/>
  <c r="L507" i="6"/>
  <c r="K507" i="6"/>
  <c r="J507" i="6"/>
  <c r="I507" i="6"/>
  <c r="H507" i="6"/>
  <c r="G507" i="6"/>
  <c r="BV506" i="6"/>
  <c r="BU506" i="6"/>
  <c r="BS506" i="6"/>
  <c r="BR506" i="6"/>
  <c r="BQ506" i="6"/>
  <c r="BP506" i="6"/>
  <c r="BO506" i="6"/>
  <c r="BN506" i="6"/>
  <c r="BM506" i="6"/>
  <c r="BL506" i="6"/>
  <c r="BK506" i="6"/>
  <c r="BJ506" i="6"/>
  <c r="BI506" i="6"/>
  <c r="BH506" i="6"/>
  <c r="BG506" i="6"/>
  <c r="BF506" i="6"/>
  <c r="BE506" i="6"/>
  <c r="BD506" i="6"/>
  <c r="BC506" i="6"/>
  <c r="BB506" i="6"/>
  <c r="BA506" i="6"/>
  <c r="AZ506" i="6"/>
  <c r="AY506" i="6"/>
  <c r="AX506" i="6"/>
  <c r="AW506" i="6"/>
  <c r="AV506" i="6"/>
  <c r="AU506" i="6"/>
  <c r="AT506" i="6"/>
  <c r="AS506" i="6"/>
  <c r="AR506" i="6"/>
  <c r="AQ506" i="6"/>
  <c r="AP506" i="6"/>
  <c r="AO506" i="6"/>
  <c r="AN506" i="6"/>
  <c r="AM506" i="6"/>
  <c r="AL506" i="6"/>
  <c r="AK506" i="6"/>
  <c r="AJ506" i="6"/>
  <c r="AI506" i="6"/>
  <c r="AH506" i="6"/>
  <c r="AG506" i="6"/>
  <c r="AF506" i="6"/>
  <c r="AE506" i="6"/>
  <c r="AD506" i="6"/>
  <c r="AC506" i="6"/>
  <c r="AB506" i="6"/>
  <c r="AA506" i="6"/>
  <c r="Z506" i="6"/>
  <c r="Y506" i="6"/>
  <c r="X506" i="6"/>
  <c r="W506" i="6"/>
  <c r="V506" i="6"/>
  <c r="U506" i="6"/>
  <c r="T506" i="6"/>
  <c r="S506" i="6"/>
  <c r="R506" i="6"/>
  <c r="Q506" i="6"/>
  <c r="P506" i="6"/>
  <c r="O506" i="6"/>
  <c r="N506" i="6"/>
  <c r="M506" i="6"/>
  <c r="L506" i="6"/>
  <c r="K506" i="6"/>
  <c r="J506" i="6"/>
  <c r="I506" i="6"/>
  <c r="H506" i="6"/>
  <c r="G506" i="6"/>
  <c r="BV505" i="6"/>
  <c r="BU505" i="6"/>
  <c r="BS505" i="6"/>
  <c r="BR505" i="6"/>
  <c r="BQ505" i="6"/>
  <c r="BP505" i="6"/>
  <c r="BO505" i="6"/>
  <c r="BN505" i="6"/>
  <c r="BM505" i="6"/>
  <c r="BL505" i="6"/>
  <c r="BK505" i="6"/>
  <c r="BJ505" i="6"/>
  <c r="BI505" i="6"/>
  <c r="BH505" i="6"/>
  <c r="BG505" i="6"/>
  <c r="BF505" i="6"/>
  <c r="BE505" i="6"/>
  <c r="BD505" i="6"/>
  <c r="BC505" i="6"/>
  <c r="BB505" i="6"/>
  <c r="BA505" i="6"/>
  <c r="AZ505" i="6"/>
  <c r="AY505" i="6"/>
  <c r="AX505" i="6"/>
  <c r="AW505" i="6"/>
  <c r="AV505" i="6"/>
  <c r="AU505" i="6"/>
  <c r="AT505" i="6"/>
  <c r="AS505" i="6"/>
  <c r="AR505" i="6"/>
  <c r="AQ505" i="6"/>
  <c r="AP505" i="6"/>
  <c r="AO505" i="6"/>
  <c r="AN505" i="6"/>
  <c r="AM505" i="6"/>
  <c r="AL505" i="6"/>
  <c r="AK505" i="6"/>
  <c r="AJ505" i="6"/>
  <c r="AI505" i="6"/>
  <c r="AH505" i="6"/>
  <c r="AG505" i="6"/>
  <c r="AF505" i="6"/>
  <c r="AE505" i="6"/>
  <c r="AD505" i="6"/>
  <c r="AC505" i="6"/>
  <c r="AB505" i="6"/>
  <c r="AA505" i="6"/>
  <c r="Z505" i="6"/>
  <c r="Y505" i="6"/>
  <c r="X505" i="6"/>
  <c r="W505" i="6"/>
  <c r="V505" i="6"/>
  <c r="U505" i="6"/>
  <c r="T505" i="6"/>
  <c r="S505" i="6"/>
  <c r="R505" i="6"/>
  <c r="Q505" i="6"/>
  <c r="P505" i="6"/>
  <c r="O505" i="6"/>
  <c r="N505" i="6"/>
  <c r="M505" i="6"/>
  <c r="L505" i="6"/>
  <c r="K505" i="6"/>
  <c r="J505" i="6"/>
  <c r="I505" i="6"/>
  <c r="H505" i="6"/>
  <c r="G505" i="6"/>
  <c r="BV504" i="6"/>
  <c r="BU504" i="6"/>
  <c r="BS504" i="6"/>
  <c r="BR504" i="6"/>
  <c r="BQ504" i="6"/>
  <c r="BP504" i="6"/>
  <c r="BN504" i="6"/>
  <c r="BM504" i="6"/>
  <c r="BL504" i="6"/>
  <c r="BK504" i="6"/>
  <c r="BI504" i="6"/>
  <c r="BH504" i="6"/>
  <c r="BG504" i="6"/>
  <c r="BF504" i="6"/>
  <c r="BD504" i="6"/>
  <c r="BC504" i="6"/>
  <c r="BB504" i="6"/>
  <c r="BA504" i="6"/>
  <c r="AY504" i="6"/>
  <c r="AX504" i="6"/>
  <c r="AW504" i="6"/>
  <c r="AV504" i="6"/>
  <c r="AT504" i="6"/>
  <c r="AS504" i="6"/>
  <c r="AR504" i="6"/>
  <c r="AQ504" i="6"/>
  <c r="AO504" i="6"/>
  <c r="AN504" i="6"/>
  <c r="AM504" i="6"/>
  <c r="AL504" i="6"/>
  <c r="AJ504" i="6"/>
  <c r="AI504" i="6"/>
  <c r="AH504" i="6"/>
  <c r="AG504" i="6"/>
  <c r="AE504" i="6"/>
  <c r="AD504" i="6"/>
  <c r="AC504" i="6"/>
  <c r="AB504" i="6"/>
  <c r="Z504" i="6"/>
  <c r="Y504" i="6"/>
  <c r="X504" i="6"/>
  <c r="W504" i="6"/>
  <c r="U504" i="6"/>
  <c r="T504" i="6"/>
  <c r="S504" i="6"/>
  <c r="R504" i="6"/>
  <c r="P504" i="6"/>
  <c r="O504" i="6"/>
  <c r="N504" i="6"/>
  <c r="M504" i="6"/>
  <c r="K504" i="6"/>
  <c r="J504" i="6"/>
  <c r="I504" i="6"/>
  <c r="H504" i="6"/>
  <c r="G504" i="6"/>
  <c r="BV503" i="6"/>
  <c r="BU503" i="6"/>
  <c r="BS503" i="6"/>
  <c r="BR503" i="6"/>
  <c r="BQ503" i="6"/>
  <c r="BP503" i="6"/>
  <c r="BN503" i="6"/>
  <c r="BM503" i="6"/>
  <c r="BL503" i="6"/>
  <c r="BK503" i="6"/>
  <c r="BI503" i="6"/>
  <c r="BH503" i="6"/>
  <c r="BG503" i="6"/>
  <c r="BF503" i="6"/>
  <c r="BD503" i="6"/>
  <c r="BC503" i="6"/>
  <c r="BB503" i="6"/>
  <c r="BA503" i="6"/>
  <c r="AY503" i="6"/>
  <c r="AX503" i="6"/>
  <c r="AW503" i="6"/>
  <c r="AV503" i="6"/>
  <c r="AT503" i="6"/>
  <c r="AS503" i="6"/>
  <c r="AR503" i="6"/>
  <c r="AQ503" i="6"/>
  <c r="AO503" i="6"/>
  <c r="AN503" i="6"/>
  <c r="AM503" i="6"/>
  <c r="AL503" i="6"/>
  <c r="AJ503" i="6"/>
  <c r="AI503" i="6"/>
  <c r="AH503" i="6"/>
  <c r="AG503" i="6"/>
  <c r="AE503" i="6"/>
  <c r="AD503" i="6"/>
  <c r="AC503" i="6"/>
  <c r="AB503" i="6"/>
  <c r="Z503" i="6"/>
  <c r="Y503" i="6"/>
  <c r="X503" i="6"/>
  <c r="W503" i="6"/>
  <c r="U503" i="6"/>
  <c r="T503" i="6"/>
  <c r="S503" i="6"/>
  <c r="R503" i="6"/>
  <c r="P503" i="6"/>
  <c r="O503" i="6"/>
  <c r="N503" i="6"/>
  <c r="M503" i="6"/>
  <c r="K503" i="6"/>
  <c r="J503" i="6"/>
  <c r="I503" i="6"/>
  <c r="H503" i="6"/>
  <c r="BV502" i="6"/>
  <c r="BU502" i="6"/>
  <c r="BT502" i="6"/>
  <c r="BS502" i="6"/>
  <c r="BR502" i="6"/>
  <c r="BQ502" i="6"/>
  <c r="BP502" i="6"/>
  <c r="BO502" i="6"/>
  <c r="BN502" i="6"/>
  <c r="BM502" i="6"/>
  <c r="BL502" i="6"/>
  <c r="BK502" i="6"/>
  <c r="BJ502" i="6"/>
  <c r="BI502" i="6"/>
  <c r="BH502" i="6"/>
  <c r="BG502" i="6"/>
  <c r="BF502" i="6"/>
  <c r="BE502" i="6"/>
  <c r="BD502" i="6"/>
  <c r="BC502" i="6"/>
  <c r="BB502" i="6"/>
  <c r="BA502" i="6"/>
  <c r="AZ502" i="6"/>
  <c r="AY502" i="6"/>
  <c r="AX502" i="6"/>
  <c r="AW502" i="6"/>
  <c r="AV502" i="6"/>
  <c r="AU502" i="6"/>
  <c r="AT502" i="6"/>
  <c r="AS502" i="6"/>
  <c r="AR502" i="6"/>
  <c r="AQ502" i="6"/>
  <c r="AP502" i="6"/>
  <c r="AO502" i="6"/>
  <c r="AN502" i="6"/>
  <c r="AM502" i="6"/>
  <c r="AL502" i="6"/>
  <c r="AK502" i="6"/>
  <c r="AJ502" i="6"/>
  <c r="AI502" i="6"/>
  <c r="AH502" i="6"/>
  <c r="AG502" i="6"/>
  <c r="AF502" i="6"/>
  <c r="AE502" i="6"/>
  <c r="AD502" i="6"/>
  <c r="AC502" i="6"/>
  <c r="AB502" i="6"/>
  <c r="AA502" i="6"/>
  <c r="Z502" i="6"/>
  <c r="Y502" i="6"/>
  <c r="X502" i="6"/>
  <c r="W502" i="6"/>
  <c r="V502" i="6"/>
  <c r="U502" i="6"/>
  <c r="T502" i="6"/>
  <c r="S502" i="6"/>
  <c r="R502" i="6"/>
  <c r="Q502" i="6"/>
  <c r="P502" i="6"/>
  <c r="O502" i="6"/>
  <c r="N502" i="6"/>
  <c r="M502" i="6"/>
  <c r="L502" i="6"/>
  <c r="K502" i="6"/>
  <c r="J502" i="6"/>
  <c r="I502" i="6"/>
  <c r="H502" i="6"/>
  <c r="G502" i="6"/>
  <c r="BV501" i="6"/>
  <c r="BU501" i="6"/>
  <c r="BS501" i="6"/>
  <c r="BR501" i="6"/>
  <c r="BQ501" i="6"/>
  <c r="BP501" i="6"/>
  <c r="BO501" i="6"/>
  <c r="BN501" i="6"/>
  <c r="BM501" i="6"/>
  <c r="BL501" i="6"/>
  <c r="BK501" i="6"/>
  <c r="BJ501" i="6"/>
  <c r="BI501" i="6"/>
  <c r="BH501" i="6"/>
  <c r="BG501" i="6"/>
  <c r="BF501" i="6"/>
  <c r="BE501" i="6"/>
  <c r="BD501" i="6"/>
  <c r="BC501" i="6"/>
  <c r="BB501" i="6"/>
  <c r="BA501" i="6"/>
  <c r="AZ501" i="6"/>
  <c r="AY501" i="6"/>
  <c r="AX501" i="6"/>
  <c r="AW501" i="6"/>
  <c r="AV501" i="6"/>
  <c r="AU501" i="6"/>
  <c r="AT501" i="6"/>
  <c r="AS501" i="6"/>
  <c r="AR501" i="6"/>
  <c r="AQ501" i="6"/>
  <c r="AP501" i="6"/>
  <c r="AO501" i="6"/>
  <c r="AN501" i="6"/>
  <c r="AM501" i="6"/>
  <c r="AL501" i="6"/>
  <c r="AK501" i="6"/>
  <c r="AJ501" i="6"/>
  <c r="AI501" i="6"/>
  <c r="AH501" i="6"/>
  <c r="AG501" i="6"/>
  <c r="AF501" i="6"/>
  <c r="AE501" i="6"/>
  <c r="AD501" i="6"/>
  <c r="AC501" i="6"/>
  <c r="AB501" i="6"/>
  <c r="AA501" i="6"/>
  <c r="Z501" i="6"/>
  <c r="Y501" i="6"/>
  <c r="X501" i="6"/>
  <c r="W501" i="6"/>
  <c r="V501" i="6"/>
  <c r="U501" i="6"/>
  <c r="T501" i="6"/>
  <c r="S501" i="6"/>
  <c r="R501" i="6"/>
  <c r="Q501" i="6"/>
  <c r="P501" i="6"/>
  <c r="O501" i="6"/>
  <c r="N501" i="6"/>
  <c r="M501" i="6"/>
  <c r="L501" i="6"/>
  <c r="K501" i="6"/>
  <c r="J501" i="6"/>
  <c r="I501" i="6"/>
  <c r="H501" i="6"/>
  <c r="G501" i="6"/>
  <c r="BV500" i="6"/>
  <c r="BU500" i="6"/>
  <c r="BS500" i="6"/>
  <c r="BR500" i="6"/>
  <c r="BQ500" i="6"/>
  <c r="BP500" i="6"/>
  <c r="BO500" i="6"/>
  <c r="BN500" i="6"/>
  <c r="BM500" i="6"/>
  <c r="BL500" i="6"/>
  <c r="BK500" i="6"/>
  <c r="BJ500" i="6"/>
  <c r="BI500" i="6"/>
  <c r="BH500" i="6"/>
  <c r="BG500" i="6"/>
  <c r="BF500" i="6"/>
  <c r="BE500" i="6"/>
  <c r="BD500" i="6"/>
  <c r="BC500" i="6"/>
  <c r="BB500" i="6"/>
  <c r="BA500" i="6"/>
  <c r="AZ500" i="6"/>
  <c r="AY500" i="6"/>
  <c r="AX500" i="6"/>
  <c r="AW500" i="6"/>
  <c r="AV500" i="6"/>
  <c r="AU500" i="6"/>
  <c r="AT500" i="6"/>
  <c r="AS500" i="6"/>
  <c r="AR500" i="6"/>
  <c r="AQ500" i="6"/>
  <c r="AP500" i="6"/>
  <c r="AO500" i="6"/>
  <c r="AN500" i="6"/>
  <c r="AM500" i="6"/>
  <c r="AL500" i="6"/>
  <c r="AK500" i="6"/>
  <c r="AJ500" i="6"/>
  <c r="AI500" i="6"/>
  <c r="AH500" i="6"/>
  <c r="AG500" i="6"/>
  <c r="AF500" i="6"/>
  <c r="AE500" i="6"/>
  <c r="AD500" i="6"/>
  <c r="AC500" i="6"/>
  <c r="AB500" i="6"/>
  <c r="AA500" i="6"/>
  <c r="Z500" i="6"/>
  <c r="Y500" i="6"/>
  <c r="X500" i="6"/>
  <c r="W500" i="6"/>
  <c r="V500" i="6"/>
  <c r="U500" i="6"/>
  <c r="T500" i="6"/>
  <c r="S500" i="6"/>
  <c r="R500" i="6"/>
  <c r="Q500" i="6"/>
  <c r="P500" i="6"/>
  <c r="O500" i="6"/>
  <c r="N500" i="6"/>
  <c r="M500" i="6"/>
  <c r="L500" i="6"/>
  <c r="K500" i="6"/>
  <c r="J500" i="6"/>
  <c r="I500" i="6"/>
  <c r="H500" i="6"/>
  <c r="G500" i="6"/>
  <c r="BV499" i="6"/>
  <c r="BU499" i="6"/>
  <c r="BS499" i="6"/>
  <c r="BR499" i="6"/>
  <c r="BQ499" i="6"/>
  <c r="BP499" i="6"/>
  <c r="BN499" i="6"/>
  <c r="BM499" i="6"/>
  <c r="BL499" i="6"/>
  <c r="BK499" i="6"/>
  <c r="BI499" i="6"/>
  <c r="BH499" i="6"/>
  <c r="BG499" i="6"/>
  <c r="BF499" i="6"/>
  <c r="BD499" i="6"/>
  <c r="BC499" i="6"/>
  <c r="BB499" i="6"/>
  <c r="BA499" i="6"/>
  <c r="AY499" i="6"/>
  <c r="AX499" i="6"/>
  <c r="AW499" i="6"/>
  <c r="AV499" i="6"/>
  <c r="AT499" i="6"/>
  <c r="AS499" i="6"/>
  <c r="AR499" i="6"/>
  <c r="AQ499" i="6"/>
  <c r="AO499" i="6"/>
  <c r="AN499" i="6"/>
  <c r="AM499" i="6"/>
  <c r="AL499" i="6"/>
  <c r="AJ499" i="6"/>
  <c r="AI499" i="6"/>
  <c r="AH499" i="6"/>
  <c r="AG499" i="6"/>
  <c r="AE499" i="6"/>
  <c r="AD499" i="6"/>
  <c r="AC499" i="6"/>
  <c r="AB499" i="6"/>
  <c r="Z499" i="6"/>
  <c r="Y499" i="6"/>
  <c r="X499" i="6"/>
  <c r="W499" i="6"/>
  <c r="U499" i="6"/>
  <c r="T499" i="6"/>
  <c r="S499" i="6"/>
  <c r="R499" i="6"/>
  <c r="P499" i="6"/>
  <c r="O499" i="6"/>
  <c r="N499" i="6"/>
  <c r="M499" i="6"/>
  <c r="K499" i="6"/>
  <c r="J499" i="6"/>
  <c r="I499" i="6"/>
  <c r="H499" i="6"/>
  <c r="G499" i="6"/>
  <c r="BV498" i="6"/>
  <c r="BU498" i="6"/>
  <c r="BS498" i="6"/>
  <c r="BR498" i="6"/>
  <c r="BQ498" i="6"/>
  <c r="BP498" i="6"/>
  <c r="BN498" i="6"/>
  <c r="BM498" i="6"/>
  <c r="BL498" i="6"/>
  <c r="BK498" i="6"/>
  <c r="BI498" i="6"/>
  <c r="BH498" i="6"/>
  <c r="BG498" i="6"/>
  <c r="BF498" i="6"/>
  <c r="BD498" i="6"/>
  <c r="BC498" i="6"/>
  <c r="BB498" i="6"/>
  <c r="BA498" i="6"/>
  <c r="AY498" i="6"/>
  <c r="AX498" i="6"/>
  <c r="AW498" i="6"/>
  <c r="AV498" i="6"/>
  <c r="AT498" i="6"/>
  <c r="AS498" i="6"/>
  <c r="AR498" i="6"/>
  <c r="AQ498" i="6"/>
  <c r="AO498" i="6"/>
  <c r="AN498" i="6"/>
  <c r="AM498" i="6"/>
  <c r="AL498" i="6"/>
  <c r="AJ498" i="6"/>
  <c r="AI498" i="6"/>
  <c r="AH498" i="6"/>
  <c r="AG498" i="6"/>
  <c r="AE498" i="6"/>
  <c r="AD498" i="6"/>
  <c r="AC498" i="6"/>
  <c r="AB498" i="6"/>
  <c r="Z498" i="6"/>
  <c r="Y498" i="6"/>
  <c r="X498" i="6"/>
  <c r="W498" i="6"/>
  <c r="U498" i="6"/>
  <c r="T498" i="6"/>
  <c r="S498" i="6"/>
  <c r="R498" i="6"/>
  <c r="P498" i="6"/>
  <c r="O498" i="6"/>
  <c r="N498" i="6"/>
  <c r="M498" i="6"/>
  <c r="K498" i="6"/>
  <c r="J498" i="6"/>
  <c r="I498" i="6"/>
  <c r="H498" i="6"/>
  <c r="BV497" i="6"/>
  <c r="BU497" i="6"/>
  <c r="BT497" i="6"/>
  <c r="BS497" i="6"/>
  <c r="BR497" i="6"/>
  <c r="BQ497" i="6"/>
  <c r="BP497" i="6"/>
  <c r="BO497" i="6"/>
  <c r="BN497" i="6"/>
  <c r="BM497" i="6"/>
  <c r="BL497" i="6"/>
  <c r="BK497" i="6"/>
  <c r="BJ497" i="6"/>
  <c r="BI497" i="6"/>
  <c r="BH497" i="6"/>
  <c r="BG497" i="6"/>
  <c r="BF497" i="6"/>
  <c r="BE497" i="6"/>
  <c r="BD497" i="6"/>
  <c r="BC497" i="6"/>
  <c r="BB497" i="6"/>
  <c r="BA497" i="6"/>
  <c r="AZ497" i="6"/>
  <c r="AY497" i="6"/>
  <c r="AX497" i="6"/>
  <c r="AW497" i="6"/>
  <c r="AV497" i="6"/>
  <c r="AU497" i="6"/>
  <c r="AT497" i="6"/>
  <c r="AS497" i="6"/>
  <c r="AR497" i="6"/>
  <c r="AQ497" i="6"/>
  <c r="AP497" i="6"/>
  <c r="AO497" i="6"/>
  <c r="AN497" i="6"/>
  <c r="AM497" i="6"/>
  <c r="AL497" i="6"/>
  <c r="AK497" i="6"/>
  <c r="AJ497" i="6"/>
  <c r="AI497" i="6"/>
  <c r="AH497" i="6"/>
  <c r="AG497" i="6"/>
  <c r="AF497" i="6"/>
  <c r="AE497" i="6"/>
  <c r="AD497" i="6"/>
  <c r="AC497" i="6"/>
  <c r="AB497" i="6"/>
  <c r="AA497" i="6"/>
  <c r="Z497" i="6"/>
  <c r="Y497" i="6"/>
  <c r="X497" i="6"/>
  <c r="W497" i="6"/>
  <c r="V497" i="6"/>
  <c r="U497" i="6"/>
  <c r="T497" i="6"/>
  <c r="S497" i="6"/>
  <c r="R497" i="6"/>
  <c r="Q497" i="6"/>
  <c r="P497" i="6"/>
  <c r="O497" i="6"/>
  <c r="N497" i="6"/>
  <c r="M497" i="6"/>
  <c r="L497" i="6"/>
  <c r="K497" i="6"/>
  <c r="J497" i="6"/>
  <c r="I497" i="6"/>
  <c r="H497" i="6"/>
  <c r="G497" i="6"/>
  <c r="BV496" i="6"/>
  <c r="BU496" i="6"/>
  <c r="BS496" i="6"/>
  <c r="BR496" i="6"/>
  <c r="BQ496" i="6"/>
  <c r="BP496" i="6"/>
  <c r="BO496" i="6"/>
  <c r="BN496" i="6"/>
  <c r="BM496" i="6"/>
  <c r="BL496" i="6"/>
  <c r="BK496" i="6"/>
  <c r="BJ496" i="6"/>
  <c r="BI496" i="6"/>
  <c r="BH496" i="6"/>
  <c r="BG496" i="6"/>
  <c r="BF496" i="6"/>
  <c r="BE496" i="6"/>
  <c r="BD496" i="6"/>
  <c r="BC496" i="6"/>
  <c r="BB496" i="6"/>
  <c r="BA496" i="6"/>
  <c r="AZ496" i="6"/>
  <c r="AY496" i="6"/>
  <c r="AX496" i="6"/>
  <c r="AW496" i="6"/>
  <c r="AV496" i="6"/>
  <c r="AU496" i="6"/>
  <c r="AT496" i="6"/>
  <c r="AS496" i="6"/>
  <c r="AR496" i="6"/>
  <c r="AQ496" i="6"/>
  <c r="AP496" i="6"/>
  <c r="AO496" i="6"/>
  <c r="AN496" i="6"/>
  <c r="AM496" i="6"/>
  <c r="AL496" i="6"/>
  <c r="AK496" i="6"/>
  <c r="AJ496" i="6"/>
  <c r="AI496" i="6"/>
  <c r="AH496" i="6"/>
  <c r="AG496" i="6"/>
  <c r="AF496" i="6"/>
  <c r="AE496" i="6"/>
  <c r="AD496" i="6"/>
  <c r="AC496" i="6"/>
  <c r="AB496" i="6"/>
  <c r="AA496" i="6"/>
  <c r="Z496" i="6"/>
  <c r="Y496" i="6"/>
  <c r="X496" i="6"/>
  <c r="W496" i="6"/>
  <c r="V496" i="6"/>
  <c r="U496" i="6"/>
  <c r="T496" i="6"/>
  <c r="S496" i="6"/>
  <c r="R496" i="6"/>
  <c r="Q496" i="6"/>
  <c r="P496" i="6"/>
  <c r="O496" i="6"/>
  <c r="N496" i="6"/>
  <c r="M496" i="6"/>
  <c r="L496" i="6"/>
  <c r="K496" i="6"/>
  <c r="J496" i="6"/>
  <c r="I496" i="6"/>
  <c r="H496" i="6"/>
  <c r="G496" i="6"/>
  <c r="BV495" i="6"/>
  <c r="BU495" i="6"/>
  <c r="BS495" i="6"/>
  <c r="BR495" i="6"/>
  <c r="BQ495" i="6"/>
  <c r="BP495" i="6"/>
  <c r="BO495" i="6"/>
  <c r="BN495" i="6"/>
  <c r="BM495" i="6"/>
  <c r="BL495" i="6"/>
  <c r="BK495" i="6"/>
  <c r="BJ495" i="6"/>
  <c r="BI495" i="6"/>
  <c r="BH495" i="6"/>
  <c r="BG495" i="6"/>
  <c r="BF495" i="6"/>
  <c r="BE495" i="6"/>
  <c r="BD495" i="6"/>
  <c r="BC495" i="6"/>
  <c r="BB495" i="6"/>
  <c r="BA495" i="6"/>
  <c r="AZ495" i="6"/>
  <c r="AY495" i="6"/>
  <c r="AX495" i="6"/>
  <c r="AW495" i="6"/>
  <c r="AV495" i="6"/>
  <c r="AU495" i="6"/>
  <c r="AT495" i="6"/>
  <c r="AS495" i="6"/>
  <c r="AR495" i="6"/>
  <c r="AQ495" i="6"/>
  <c r="AP495" i="6"/>
  <c r="AO495" i="6"/>
  <c r="AN495" i="6"/>
  <c r="AM495" i="6"/>
  <c r="AL495" i="6"/>
  <c r="AK495" i="6"/>
  <c r="AJ495" i="6"/>
  <c r="AI495" i="6"/>
  <c r="AH495" i="6"/>
  <c r="AG495" i="6"/>
  <c r="AF495" i="6"/>
  <c r="AE495" i="6"/>
  <c r="AD495" i="6"/>
  <c r="AC495" i="6"/>
  <c r="AB495" i="6"/>
  <c r="AA495" i="6"/>
  <c r="Z495" i="6"/>
  <c r="Y495" i="6"/>
  <c r="X495" i="6"/>
  <c r="W495" i="6"/>
  <c r="V495" i="6"/>
  <c r="U495" i="6"/>
  <c r="T495" i="6"/>
  <c r="S495" i="6"/>
  <c r="R495" i="6"/>
  <c r="Q495" i="6"/>
  <c r="P495" i="6"/>
  <c r="O495" i="6"/>
  <c r="N495" i="6"/>
  <c r="M495" i="6"/>
  <c r="L495" i="6"/>
  <c r="K495" i="6"/>
  <c r="J495" i="6"/>
  <c r="I495" i="6"/>
  <c r="H495" i="6"/>
  <c r="G495" i="6"/>
  <c r="BV494" i="6"/>
  <c r="BU494" i="6"/>
  <c r="BS494" i="6"/>
  <c r="BR494" i="6"/>
  <c r="BQ494" i="6"/>
  <c r="BP494" i="6"/>
  <c r="BN494" i="6"/>
  <c r="BM494" i="6"/>
  <c r="BL494" i="6"/>
  <c r="BK494" i="6"/>
  <c r="BI494" i="6"/>
  <c r="BH494" i="6"/>
  <c r="BG494" i="6"/>
  <c r="BF494" i="6"/>
  <c r="BD494" i="6"/>
  <c r="BC494" i="6"/>
  <c r="BB494" i="6"/>
  <c r="BA494" i="6"/>
  <c r="AY494" i="6"/>
  <c r="AX494" i="6"/>
  <c r="AW494" i="6"/>
  <c r="AV494" i="6"/>
  <c r="AT494" i="6"/>
  <c r="AS494" i="6"/>
  <c r="AR494" i="6"/>
  <c r="AQ494" i="6"/>
  <c r="AO494" i="6"/>
  <c r="AN494" i="6"/>
  <c r="AM494" i="6"/>
  <c r="AL494" i="6"/>
  <c r="AJ494" i="6"/>
  <c r="AI494" i="6"/>
  <c r="AH494" i="6"/>
  <c r="AG494" i="6"/>
  <c r="AE494" i="6"/>
  <c r="AD494" i="6"/>
  <c r="AC494" i="6"/>
  <c r="AB494" i="6"/>
  <c r="Z494" i="6"/>
  <c r="Y494" i="6"/>
  <c r="X494" i="6"/>
  <c r="W494" i="6"/>
  <c r="U494" i="6"/>
  <c r="T494" i="6"/>
  <c r="S494" i="6"/>
  <c r="R494" i="6"/>
  <c r="P494" i="6"/>
  <c r="O494" i="6"/>
  <c r="N494" i="6"/>
  <c r="M494" i="6"/>
  <c r="K494" i="6"/>
  <c r="J494" i="6"/>
  <c r="I494" i="6"/>
  <c r="H494" i="6"/>
  <c r="G494" i="6"/>
  <c r="BV493" i="6"/>
  <c r="BU493" i="6"/>
  <c r="BS493" i="6"/>
  <c r="BR493" i="6"/>
  <c r="BQ493" i="6"/>
  <c r="BP493" i="6"/>
  <c r="BN493" i="6"/>
  <c r="BM493" i="6"/>
  <c r="BL493" i="6"/>
  <c r="BK493" i="6"/>
  <c r="BI493" i="6"/>
  <c r="BH493" i="6"/>
  <c r="BG493" i="6"/>
  <c r="BF493" i="6"/>
  <c r="BD493" i="6"/>
  <c r="BC493" i="6"/>
  <c r="BB493" i="6"/>
  <c r="BA493" i="6"/>
  <c r="AY493" i="6"/>
  <c r="AX493" i="6"/>
  <c r="AW493" i="6"/>
  <c r="AV493" i="6"/>
  <c r="AT493" i="6"/>
  <c r="AS493" i="6"/>
  <c r="AR493" i="6"/>
  <c r="AQ493" i="6"/>
  <c r="AO493" i="6"/>
  <c r="AN493" i="6"/>
  <c r="AM493" i="6"/>
  <c r="AL493" i="6"/>
  <c r="AJ493" i="6"/>
  <c r="AI493" i="6"/>
  <c r="AH493" i="6"/>
  <c r="AG493" i="6"/>
  <c r="AE493" i="6"/>
  <c r="AD493" i="6"/>
  <c r="AC493" i="6"/>
  <c r="AB493" i="6"/>
  <c r="Z493" i="6"/>
  <c r="Y493" i="6"/>
  <c r="X493" i="6"/>
  <c r="W493" i="6"/>
  <c r="U493" i="6"/>
  <c r="T493" i="6"/>
  <c r="S493" i="6"/>
  <c r="R493" i="6"/>
  <c r="P493" i="6"/>
  <c r="O493" i="6"/>
  <c r="N493" i="6"/>
  <c r="M493" i="6"/>
  <c r="K493" i="6"/>
  <c r="J493" i="6"/>
  <c r="I493" i="6"/>
  <c r="H493" i="6"/>
  <c r="BV492" i="6"/>
  <c r="BU492" i="6"/>
  <c r="BT492" i="6"/>
  <c r="BS492" i="6"/>
  <c r="BR492" i="6"/>
  <c r="BQ492" i="6"/>
  <c r="BP492" i="6"/>
  <c r="BO492" i="6"/>
  <c r="BN492" i="6"/>
  <c r="BM492" i="6"/>
  <c r="BL492" i="6"/>
  <c r="BK492" i="6"/>
  <c r="BJ492" i="6"/>
  <c r="BI492" i="6"/>
  <c r="BH492" i="6"/>
  <c r="BG492" i="6"/>
  <c r="BF492" i="6"/>
  <c r="BE492" i="6"/>
  <c r="BD492" i="6"/>
  <c r="BC492" i="6"/>
  <c r="BB492" i="6"/>
  <c r="BA492" i="6"/>
  <c r="AZ492" i="6"/>
  <c r="AY492" i="6"/>
  <c r="AX492" i="6"/>
  <c r="AW492" i="6"/>
  <c r="AV492" i="6"/>
  <c r="AU492" i="6"/>
  <c r="AT492" i="6"/>
  <c r="AS492" i="6"/>
  <c r="AR492" i="6"/>
  <c r="AQ492" i="6"/>
  <c r="AP492" i="6"/>
  <c r="AO492" i="6"/>
  <c r="AN492" i="6"/>
  <c r="AM492" i="6"/>
  <c r="AL492" i="6"/>
  <c r="AK492" i="6"/>
  <c r="AJ492" i="6"/>
  <c r="AI492" i="6"/>
  <c r="AH492" i="6"/>
  <c r="AG492" i="6"/>
  <c r="AF492" i="6"/>
  <c r="AE492" i="6"/>
  <c r="AD492" i="6"/>
  <c r="AC492" i="6"/>
  <c r="AB492" i="6"/>
  <c r="AA492" i="6"/>
  <c r="Z492" i="6"/>
  <c r="Y492" i="6"/>
  <c r="X492" i="6"/>
  <c r="W492" i="6"/>
  <c r="V492" i="6"/>
  <c r="U492" i="6"/>
  <c r="T492" i="6"/>
  <c r="S492" i="6"/>
  <c r="R492" i="6"/>
  <c r="Q492" i="6"/>
  <c r="P492" i="6"/>
  <c r="O492" i="6"/>
  <c r="N492" i="6"/>
  <c r="M492" i="6"/>
  <c r="L492" i="6"/>
  <c r="K492" i="6"/>
  <c r="J492" i="6"/>
  <c r="I492" i="6"/>
  <c r="H492" i="6"/>
  <c r="G492" i="6"/>
  <c r="BV491" i="6"/>
  <c r="BU491" i="6"/>
  <c r="BS491" i="6"/>
  <c r="BR491" i="6"/>
  <c r="BQ491" i="6"/>
  <c r="BP491" i="6"/>
  <c r="BO491" i="6"/>
  <c r="BN491" i="6"/>
  <c r="BM491" i="6"/>
  <c r="BL491" i="6"/>
  <c r="BK491" i="6"/>
  <c r="BJ491" i="6"/>
  <c r="BI491" i="6"/>
  <c r="BH491" i="6"/>
  <c r="BG491" i="6"/>
  <c r="BF491" i="6"/>
  <c r="BE491" i="6"/>
  <c r="BD491" i="6"/>
  <c r="BC491" i="6"/>
  <c r="BB491" i="6"/>
  <c r="BA491" i="6"/>
  <c r="AZ491" i="6"/>
  <c r="AY491" i="6"/>
  <c r="AX491" i="6"/>
  <c r="AW491" i="6"/>
  <c r="AV491" i="6"/>
  <c r="AU491" i="6"/>
  <c r="AT491" i="6"/>
  <c r="AS491" i="6"/>
  <c r="AR491" i="6"/>
  <c r="AQ491" i="6"/>
  <c r="AP491" i="6"/>
  <c r="AO491" i="6"/>
  <c r="AN491" i="6"/>
  <c r="AM491" i="6"/>
  <c r="AL491" i="6"/>
  <c r="AK491" i="6"/>
  <c r="AJ491" i="6"/>
  <c r="AI491" i="6"/>
  <c r="AH491" i="6"/>
  <c r="AG491" i="6"/>
  <c r="AF491" i="6"/>
  <c r="AE491" i="6"/>
  <c r="AD491" i="6"/>
  <c r="AC491" i="6"/>
  <c r="AB491" i="6"/>
  <c r="AA491" i="6"/>
  <c r="Z491" i="6"/>
  <c r="Y491" i="6"/>
  <c r="X491" i="6"/>
  <c r="W491" i="6"/>
  <c r="V491" i="6"/>
  <c r="U491" i="6"/>
  <c r="T491" i="6"/>
  <c r="S491" i="6"/>
  <c r="R491" i="6"/>
  <c r="Q491" i="6"/>
  <c r="P491" i="6"/>
  <c r="O491" i="6"/>
  <c r="N491" i="6"/>
  <c r="M491" i="6"/>
  <c r="L491" i="6"/>
  <c r="K491" i="6"/>
  <c r="J491" i="6"/>
  <c r="I491" i="6"/>
  <c r="H491" i="6"/>
  <c r="G491" i="6"/>
  <c r="BV490" i="6"/>
  <c r="BU490" i="6"/>
  <c r="BS490" i="6"/>
  <c r="BR490" i="6"/>
  <c r="BQ490" i="6"/>
  <c r="BP490" i="6"/>
  <c r="BO490" i="6"/>
  <c r="BN490" i="6"/>
  <c r="BM490" i="6"/>
  <c r="BL490" i="6"/>
  <c r="BK490" i="6"/>
  <c r="BJ490" i="6"/>
  <c r="BI490" i="6"/>
  <c r="BH490" i="6"/>
  <c r="BG490" i="6"/>
  <c r="BF490" i="6"/>
  <c r="BE490" i="6"/>
  <c r="BD490" i="6"/>
  <c r="BC490" i="6"/>
  <c r="BB490" i="6"/>
  <c r="BA490" i="6"/>
  <c r="AZ490" i="6"/>
  <c r="AY490" i="6"/>
  <c r="AX490" i="6"/>
  <c r="AW490" i="6"/>
  <c r="AV490" i="6"/>
  <c r="AU490" i="6"/>
  <c r="AT490" i="6"/>
  <c r="AS490" i="6"/>
  <c r="AR490" i="6"/>
  <c r="AQ490" i="6"/>
  <c r="AP490" i="6"/>
  <c r="AO490" i="6"/>
  <c r="AN490" i="6"/>
  <c r="AM490" i="6"/>
  <c r="AL490" i="6"/>
  <c r="AK490" i="6"/>
  <c r="AJ490" i="6"/>
  <c r="AI490" i="6"/>
  <c r="AH490" i="6"/>
  <c r="AG490" i="6"/>
  <c r="AF490" i="6"/>
  <c r="AE490" i="6"/>
  <c r="AD490" i="6"/>
  <c r="AC490" i="6"/>
  <c r="AB490" i="6"/>
  <c r="AA490" i="6"/>
  <c r="Z490" i="6"/>
  <c r="Y490" i="6"/>
  <c r="X490" i="6"/>
  <c r="W490" i="6"/>
  <c r="V490" i="6"/>
  <c r="U490" i="6"/>
  <c r="T490" i="6"/>
  <c r="S490" i="6"/>
  <c r="R490" i="6"/>
  <c r="Q490" i="6"/>
  <c r="P490" i="6"/>
  <c r="O490" i="6"/>
  <c r="N490" i="6"/>
  <c r="M490" i="6"/>
  <c r="L490" i="6"/>
  <c r="K490" i="6"/>
  <c r="J490" i="6"/>
  <c r="I490" i="6"/>
  <c r="H490" i="6"/>
  <c r="G490" i="6"/>
  <c r="BV489" i="6"/>
  <c r="BU489" i="6"/>
  <c r="BS489" i="6"/>
  <c r="BR489" i="6"/>
  <c r="BQ489" i="6"/>
  <c r="BP489" i="6"/>
  <c r="BN489" i="6"/>
  <c r="BM489" i="6"/>
  <c r="BL489" i="6"/>
  <c r="BK489" i="6"/>
  <c r="BI489" i="6"/>
  <c r="BH489" i="6"/>
  <c r="BG489" i="6"/>
  <c r="BF489" i="6"/>
  <c r="BD489" i="6"/>
  <c r="BC489" i="6"/>
  <c r="BB489" i="6"/>
  <c r="BA489" i="6"/>
  <c r="AY489" i="6"/>
  <c r="AX489" i="6"/>
  <c r="AW489" i="6"/>
  <c r="AV489" i="6"/>
  <c r="AT489" i="6"/>
  <c r="AS489" i="6"/>
  <c r="AR489" i="6"/>
  <c r="AQ489" i="6"/>
  <c r="AO489" i="6"/>
  <c r="AN489" i="6"/>
  <c r="AM489" i="6"/>
  <c r="AL489" i="6"/>
  <c r="AJ489" i="6"/>
  <c r="AI489" i="6"/>
  <c r="AH489" i="6"/>
  <c r="AG489" i="6"/>
  <c r="AE489" i="6"/>
  <c r="AD489" i="6"/>
  <c r="AC489" i="6"/>
  <c r="AB489" i="6"/>
  <c r="Z489" i="6"/>
  <c r="Y489" i="6"/>
  <c r="X489" i="6"/>
  <c r="W489" i="6"/>
  <c r="V489" i="6"/>
  <c r="U489" i="6"/>
  <c r="T489" i="6"/>
  <c r="S489" i="6"/>
  <c r="R489" i="6"/>
  <c r="P489" i="6"/>
  <c r="O489" i="6"/>
  <c r="N489" i="6"/>
  <c r="M489" i="6"/>
  <c r="K489" i="6"/>
  <c r="J489" i="6"/>
  <c r="I489" i="6"/>
  <c r="H489" i="6"/>
  <c r="G489" i="6"/>
  <c r="BV488" i="6"/>
  <c r="BU488" i="6"/>
  <c r="BS488" i="6"/>
  <c r="BR488" i="6"/>
  <c r="BQ488" i="6"/>
  <c r="BP488" i="6"/>
  <c r="BN488" i="6"/>
  <c r="BM488" i="6"/>
  <c r="BL488" i="6"/>
  <c r="BK488" i="6"/>
  <c r="BI488" i="6"/>
  <c r="BH488" i="6"/>
  <c r="BG488" i="6"/>
  <c r="BF488" i="6"/>
  <c r="BD488" i="6"/>
  <c r="BC488" i="6"/>
  <c r="BB488" i="6"/>
  <c r="BA488" i="6"/>
  <c r="AY488" i="6"/>
  <c r="AX488" i="6"/>
  <c r="AW488" i="6"/>
  <c r="AV488" i="6"/>
  <c r="AT488" i="6"/>
  <c r="AS488" i="6"/>
  <c r="AR488" i="6"/>
  <c r="AQ488" i="6"/>
  <c r="AO488" i="6"/>
  <c r="AN488" i="6"/>
  <c r="AM488" i="6"/>
  <c r="AL488" i="6"/>
  <c r="AJ488" i="6"/>
  <c r="AI488" i="6"/>
  <c r="AH488" i="6"/>
  <c r="AG488" i="6"/>
  <c r="AE488" i="6"/>
  <c r="AD488" i="6"/>
  <c r="AC488" i="6"/>
  <c r="AB488" i="6"/>
  <c r="Z488" i="6"/>
  <c r="Y488" i="6"/>
  <c r="X488" i="6"/>
  <c r="W488" i="6"/>
  <c r="U488" i="6"/>
  <c r="T488" i="6"/>
  <c r="S488" i="6"/>
  <c r="R488" i="6"/>
  <c r="P488" i="6"/>
  <c r="O488" i="6"/>
  <c r="N488" i="6"/>
  <c r="M488" i="6"/>
  <c r="K488" i="6"/>
  <c r="J488" i="6"/>
  <c r="I488" i="6"/>
  <c r="H488" i="6"/>
  <c r="BV487" i="6"/>
  <c r="BU487" i="6"/>
  <c r="BT487" i="6"/>
  <c r="BS487" i="6"/>
  <c r="BR487" i="6"/>
  <c r="BQ487" i="6"/>
  <c r="BP487" i="6"/>
  <c r="BO487" i="6"/>
  <c r="BN487" i="6"/>
  <c r="BM487" i="6"/>
  <c r="BL487" i="6"/>
  <c r="BK487" i="6"/>
  <c r="BJ487" i="6"/>
  <c r="BI487" i="6"/>
  <c r="BH487" i="6"/>
  <c r="BG487" i="6"/>
  <c r="BF487" i="6"/>
  <c r="BE487" i="6"/>
  <c r="BD487" i="6"/>
  <c r="BC487" i="6"/>
  <c r="BB487" i="6"/>
  <c r="BA487" i="6"/>
  <c r="AZ487" i="6"/>
  <c r="AY487" i="6"/>
  <c r="AX487" i="6"/>
  <c r="AW487" i="6"/>
  <c r="AV487" i="6"/>
  <c r="AU487" i="6"/>
  <c r="AT487" i="6"/>
  <c r="AS487" i="6"/>
  <c r="AR487" i="6"/>
  <c r="AQ487" i="6"/>
  <c r="AP487" i="6"/>
  <c r="AO487" i="6"/>
  <c r="AN487" i="6"/>
  <c r="AM487" i="6"/>
  <c r="AL487" i="6"/>
  <c r="AK487" i="6"/>
  <c r="AJ487" i="6"/>
  <c r="AI487" i="6"/>
  <c r="AH487" i="6"/>
  <c r="AG487" i="6"/>
  <c r="AF487" i="6"/>
  <c r="AE487" i="6"/>
  <c r="AD487" i="6"/>
  <c r="AC487" i="6"/>
  <c r="AB487" i="6"/>
  <c r="AA487" i="6"/>
  <c r="Z487" i="6"/>
  <c r="Y487" i="6"/>
  <c r="X487" i="6"/>
  <c r="W487" i="6"/>
  <c r="V487" i="6"/>
  <c r="U487" i="6"/>
  <c r="T487" i="6"/>
  <c r="S487" i="6"/>
  <c r="R487" i="6"/>
  <c r="Q487" i="6"/>
  <c r="P487" i="6"/>
  <c r="O487" i="6"/>
  <c r="N487" i="6"/>
  <c r="M487" i="6"/>
  <c r="L487" i="6"/>
  <c r="K487" i="6"/>
  <c r="J487" i="6"/>
  <c r="I487" i="6"/>
  <c r="H487" i="6"/>
  <c r="G487" i="6"/>
  <c r="BV486" i="6"/>
  <c r="BU486" i="6"/>
  <c r="BS486" i="6"/>
  <c r="BR486" i="6"/>
  <c r="BQ486" i="6"/>
  <c r="BP486" i="6"/>
  <c r="BO486" i="6"/>
  <c r="BN486" i="6"/>
  <c r="BM486" i="6"/>
  <c r="BL486" i="6"/>
  <c r="BK486" i="6"/>
  <c r="BJ486" i="6"/>
  <c r="BI486" i="6"/>
  <c r="BH486" i="6"/>
  <c r="BG486" i="6"/>
  <c r="BF486" i="6"/>
  <c r="BE486" i="6"/>
  <c r="BD486" i="6"/>
  <c r="BC486" i="6"/>
  <c r="BB486" i="6"/>
  <c r="BA486" i="6"/>
  <c r="AZ486" i="6"/>
  <c r="AY486" i="6"/>
  <c r="AX486" i="6"/>
  <c r="AW486" i="6"/>
  <c r="AV486" i="6"/>
  <c r="AU486" i="6"/>
  <c r="AT486" i="6"/>
  <c r="AS486" i="6"/>
  <c r="AR486" i="6"/>
  <c r="AQ486" i="6"/>
  <c r="AP486" i="6"/>
  <c r="AO486" i="6"/>
  <c r="AN486" i="6"/>
  <c r="AM486" i="6"/>
  <c r="AL486" i="6"/>
  <c r="AK486" i="6"/>
  <c r="AJ486" i="6"/>
  <c r="AI486" i="6"/>
  <c r="AH486" i="6"/>
  <c r="AG486" i="6"/>
  <c r="AF486" i="6"/>
  <c r="AE486" i="6"/>
  <c r="AD486" i="6"/>
  <c r="AC486" i="6"/>
  <c r="AB486" i="6"/>
  <c r="AA486" i="6"/>
  <c r="Z486" i="6"/>
  <c r="Y486" i="6"/>
  <c r="X486" i="6"/>
  <c r="W486" i="6"/>
  <c r="V486" i="6"/>
  <c r="U486" i="6"/>
  <c r="T486" i="6"/>
  <c r="S486" i="6"/>
  <c r="R486" i="6"/>
  <c r="Q486" i="6"/>
  <c r="P486" i="6"/>
  <c r="O486" i="6"/>
  <c r="N486" i="6"/>
  <c r="M486" i="6"/>
  <c r="L486" i="6"/>
  <c r="K486" i="6"/>
  <c r="J486" i="6"/>
  <c r="I486" i="6"/>
  <c r="H486" i="6"/>
  <c r="G486" i="6"/>
  <c r="BV485" i="6"/>
  <c r="BU485" i="6"/>
  <c r="BS485" i="6"/>
  <c r="BR485" i="6"/>
  <c r="BQ485" i="6"/>
  <c r="BP485" i="6"/>
  <c r="BO485" i="6"/>
  <c r="BN485" i="6"/>
  <c r="BM485" i="6"/>
  <c r="BL485" i="6"/>
  <c r="BK485" i="6"/>
  <c r="BJ485" i="6"/>
  <c r="BI485" i="6"/>
  <c r="BH485" i="6"/>
  <c r="BG485" i="6"/>
  <c r="BF485" i="6"/>
  <c r="BE485" i="6"/>
  <c r="BD485" i="6"/>
  <c r="BC485" i="6"/>
  <c r="BB485" i="6"/>
  <c r="BA485" i="6"/>
  <c r="AZ485" i="6"/>
  <c r="AY485" i="6"/>
  <c r="AX485" i="6"/>
  <c r="AW485" i="6"/>
  <c r="AV485" i="6"/>
  <c r="AU485" i="6"/>
  <c r="AT485" i="6"/>
  <c r="AS485" i="6"/>
  <c r="AR485" i="6"/>
  <c r="AQ485" i="6"/>
  <c r="AP485" i="6"/>
  <c r="AO485" i="6"/>
  <c r="AN485" i="6"/>
  <c r="AM485" i="6"/>
  <c r="AL485" i="6"/>
  <c r="AK485" i="6"/>
  <c r="AJ485" i="6"/>
  <c r="AI485" i="6"/>
  <c r="AH485" i="6"/>
  <c r="AG485" i="6"/>
  <c r="AF485" i="6"/>
  <c r="AE485" i="6"/>
  <c r="AD485" i="6"/>
  <c r="AC485" i="6"/>
  <c r="AB485" i="6"/>
  <c r="AA485" i="6"/>
  <c r="Z485" i="6"/>
  <c r="Y485" i="6"/>
  <c r="X485" i="6"/>
  <c r="W485" i="6"/>
  <c r="V485" i="6"/>
  <c r="U485" i="6"/>
  <c r="T485" i="6"/>
  <c r="S485" i="6"/>
  <c r="R485" i="6"/>
  <c r="Q485" i="6"/>
  <c r="P485" i="6"/>
  <c r="O485" i="6"/>
  <c r="N485" i="6"/>
  <c r="M485" i="6"/>
  <c r="L485" i="6"/>
  <c r="K485" i="6"/>
  <c r="J485" i="6"/>
  <c r="I485" i="6"/>
  <c r="H485" i="6"/>
  <c r="G485" i="6"/>
  <c r="BV484" i="6"/>
  <c r="BU484" i="6"/>
  <c r="BS484" i="6"/>
  <c r="BR484" i="6"/>
  <c r="BQ484" i="6"/>
  <c r="BP484" i="6"/>
  <c r="BN484" i="6"/>
  <c r="BM484" i="6"/>
  <c r="BL484" i="6"/>
  <c r="BK484" i="6"/>
  <c r="BI484" i="6"/>
  <c r="BH484" i="6"/>
  <c r="BG484" i="6"/>
  <c r="BF484" i="6"/>
  <c r="BD484" i="6"/>
  <c r="BC484" i="6"/>
  <c r="BB484" i="6"/>
  <c r="BA484" i="6"/>
  <c r="AZ484" i="6"/>
  <c r="AY484" i="6"/>
  <c r="AX484" i="6"/>
  <c r="AW484" i="6"/>
  <c r="AV484" i="6"/>
  <c r="AT484" i="6"/>
  <c r="AS484" i="6"/>
  <c r="AR484" i="6"/>
  <c r="AQ484" i="6"/>
  <c r="AP484" i="6"/>
  <c r="AO484" i="6"/>
  <c r="AN484" i="6"/>
  <c r="AM484" i="6"/>
  <c r="AL484" i="6"/>
  <c r="AK484" i="6"/>
  <c r="AJ484" i="6"/>
  <c r="AI484" i="6"/>
  <c r="AH484" i="6"/>
  <c r="AG484" i="6"/>
  <c r="AF484" i="6"/>
  <c r="AE484" i="6"/>
  <c r="AD484" i="6"/>
  <c r="AC484" i="6"/>
  <c r="AB484" i="6"/>
  <c r="AA484" i="6"/>
  <c r="Z484" i="6"/>
  <c r="Y484" i="6"/>
  <c r="X484" i="6"/>
  <c r="W484" i="6"/>
  <c r="V484" i="6"/>
  <c r="U484" i="6"/>
  <c r="T484" i="6"/>
  <c r="S484" i="6"/>
  <c r="R484" i="6"/>
  <c r="P484" i="6"/>
  <c r="O484" i="6"/>
  <c r="N484" i="6"/>
  <c r="M484" i="6"/>
  <c r="K484" i="6"/>
  <c r="J484" i="6"/>
  <c r="I484" i="6"/>
  <c r="H484" i="6"/>
  <c r="G484" i="6"/>
  <c r="BV483" i="6"/>
  <c r="BU483" i="6"/>
  <c r="BS483" i="6"/>
  <c r="BR483" i="6"/>
  <c r="BQ483" i="6"/>
  <c r="BP483" i="6"/>
  <c r="BN483" i="6"/>
  <c r="BM483" i="6"/>
  <c r="BL483" i="6"/>
  <c r="BK483" i="6"/>
  <c r="BI483" i="6"/>
  <c r="BH483" i="6"/>
  <c r="BG483" i="6"/>
  <c r="BF483" i="6"/>
  <c r="BD483" i="6"/>
  <c r="BC483" i="6"/>
  <c r="BB483" i="6"/>
  <c r="BA483" i="6"/>
  <c r="AY483" i="6"/>
  <c r="AX483" i="6"/>
  <c r="AW483" i="6"/>
  <c r="AV483" i="6"/>
  <c r="AT483" i="6"/>
  <c r="AS483" i="6"/>
  <c r="AR483" i="6"/>
  <c r="AQ483" i="6"/>
  <c r="AO483" i="6"/>
  <c r="AN483" i="6"/>
  <c r="AM483" i="6"/>
  <c r="AL483" i="6"/>
  <c r="AJ483" i="6"/>
  <c r="AI483" i="6"/>
  <c r="AH483" i="6"/>
  <c r="AG483" i="6"/>
  <c r="AE483" i="6"/>
  <c r="AD483" i="6"/>
  <c r="AC483" i="6"/>
  <c r="AB483" i="6"/>
  <c r="Z483" i="6"/>
  <c r="Y483" i="6"/>
  <c r="X483" i="6"/>
  <c r="W483" i="6"/>
  <c r="U483" i="6"/>
  <c r="T483" i="6"/>
  <c r="S483" i="6"/>
  <c r="R483" i="6"/>
  <c r="P483" i="6"/>
  <c r="O483" i="6"/>
  <c r="N483" i="6"/>
  <c r="M483" i="6"/>
  <c r="K483" i="6"/>
  <c r="J483" i="6"/>
  <c r="I483" i="6"/>
  <c r="H483" i="6"/>
  <c r="BV482" i="6"/>
  <c r="BU482" i="6"/>
  <c r="BT482" i="6"/>
  <c r="BS482" i="6"/>
  <c r="BR482" i="6"/>
  <c r="BQ482" i="6"/>
  <c r="BP482" i="6"/>
  <c r="BO482" i="6"/>
  <c r="BN482" i="6"/>
  <c r="BM482" i="6"/>
  <c r="BL482" i="6"/>
  <c r="BK482" i="6"/>
  <c r="BJ482" i="6"/>
  <c r="BI482" i="6"/>
  <c r="BH482" i="6"/>
  <c r="BG482" i="6"/>
  <c r="BF482" i="6"/>
  <c r="BE482" i="6"/>
  <c r="BD482" i="6"/>
  <c r="BC482" i="6"/>
  <c r="BB482" i="6"/>
  <c r="BA482" i="6"/>
  <c r="AZ482" i="6"/>
  <c r="AY482" i="6"/>
  <c r="AX482" i="6"/>
  <c r="AW482" i="6"/>
  <c r="AV482" i="6"/>
  <c r="AU482" i="6"/>
  <c r="AT482" i="6"/>
  <c r="AS482" i="6"/>
  <c r="AR482" i="6"/>
  <c r="AQ482" i="6"/>
  <c r="AP482" i="6"/>
  <c r="AO482" i="6"/>
  <c r="AN482" i="6"/>
  <c r="AM482" i="6"/>
  <c r="AL482" i="6"/>
  <c r="AK482" i="6"/>
  <c r="AJ482" i="6"/>
  <c r="AI482" i="6"/>
  <c r="AH482" i="6"/>
  <c r="AG482" i="6"/>
  <c r="AF482" i="6"/>
  <c r="AE482" i="6"/>
  <c r="AD482" i="6"/>
  <c r="AC482" i="6"/>
  <c r="AB482" i="6"/>
  <c r="AA482" i="6"/>
  <c r="Z482" i="6"/>
  <c r="Y482" i="6"/>
  <c r="X482" i="6"/>
  <c r="W482" i="6"/>
  <c r="V482" i="6"/>
  <c r="U482" i="6"/>
  <c r="T482" i="6"/>
  <c r="S482" i="6"/>
  <c r="R482" i="6"/>
  <c r="Q482" i="6"/>
  <c r="P482" i="6"/>
  <c r="O482" i="6"/>
  <c r="N482" i="6"/>
  <c r="M482" i="6"/>
  <c r="L482" i="6"/>
  <c r="K482" i="6"/>
  <c r="J482" i="6"/>
  <c r="I482" i="6"/>
  <c r="H482" i="6"/>
  <c r="G482" i="6"/>
  <c r="BV481" i="6"/>
  <c r="BU481" i="6"/>
  <c r="BS481" i="6"/>
  <c r="BR481" i="6"/>
  <c r="BQ481" i="6"/>
  <c r="BP481" i="6"/>
  <c r="BO481" i="6"/>
  <c r="BN481" i="6"/>
  <c r="BM481" i="6"/>
  <c r="BL481" i="6"/>
  <c r="BK481" i="6"/>
  <c r="BJ481" i="6"/>
  <c r="BI481" i="6"/>
  <c r="BH481" i="6"/>
  <c r="BG481" i="6"/>
  <c r="BF481" i="6"/>
  <c r="BE481" i="6"/>
  <c r="BD481" i="6"/>
  <c r="BC481" i="6"/>
  <c r="BB481" i="6"/>
  <c r="BA481" i="6"/>
  <c r="AZ481" i="6"/>
  <c r="AY481" i="6"/>
  <c r="AX481" i="6"/>
  <c r="AW481" i="6"/>
  <c r="AV481" i="6"/>
  <c r="AU481" i="6"/>
  <c r="AT481" i="6"/>
  <c r="AS481" i="6"/>
  <c r="AR481" i="6"/>
  <c r="AQ481" i="6"/>
  <c r="AP481" i="6"/>
  <c r="AO481" i="6"/>
  <c r="AN481" i="6"/>
  <c r="AM481" i="6"/>
  <c r="AL481" i="6"/>
  <c r="AK481" i="6"/>
  <c r="AJ481" i="6"/>
  <c r="AI481" i="6"/>
  <c r="AH481" i="6"/>
  <c r="AG481" i="6"/>
  <c r="AF481" i="6"/>
  <c r="AE481" i="6"/>
  <c r="AD481" i="6"/>
  <c r="AC481" i="6"/>
  <c r="AB481" i="6"/>
  <c r="AA481" i="6"/>
  <c r="Z481" i="6"/>
  <c r="Y481" i="6"/>
  <c r="X481" i="6"/>
  <c r="W481" i="6"/>
  <c r="V481" i="6"/>
  <c r="U481" i="6"/>
  <c r="T481" i="6"/>
  <c r="S481" i="6"/>
  <c r="R481" i="6"/>
  <c r="Q481" i="6"/>
  <c r="P481" i="6"/>
  <c r="O481" i="6"/>
  <c r="N481" i="6"/>
  <c r="M481" i="6"/>
  <c r="L481" i="6"/>
  <c r="K481" i="6"/>
  <c r="J481" i="6"/>
  <c r="I481" i="6"/>
  <c r="H481" i="6"/>
  <c r="G481" i="6"/>
  <c r="BV480" i="6"/>
  <c r="BU480" i="6"/>
  <c r="BS480" i="6"/>
  <c r="BR480" i="6"/>
  <c r="BQ480" i="6"/>
  <c r="BP480" i="6"/>
  <c r="BO480" i="6"/>
  <c r="BN480" i="6"/>
  <c r="BM480" i="6"/>
  <c r="BL480" i="6"/>
  <c r="BK480" i="6"/>
  <c r="BJ480" i="6"/>
  <c r="BI480" i="6"/>
  <c r="BH480" i="6"/>
  <c r="BG480" i="6"/>
  <c r="BF480" i="6"/>
  <c r="BE480" i="6"/>
  <c r="BD480" i="6"/>
  <c r="BC480" i="6"/>
  <c r="BB480" i="6"/>
  <c r="BA480" i="6"/>
  <c r="AZ480" i="6"/>
  <c r="AY480" i="6"/>
  <c r="AX480" i="6"/>
  <c r="AW480" i="6"/>
  <c r="AV480" i="6"/>
  <c r="AU480" i="6"/>
  <c r="AT480" i="6"/>
  <c r="AS480" i="6"/>
  <c r="AR480" i="6"/>
  <c r="AQ480" i="6"/>
  <c r="AP480" i="6"/>
  <c r="AO480" i="6"/>
  <c r="AN480" i="6"/>
  <c r="AM480" i="6"/>
  <c r="AL480" i="6"/>
  <c r="AK480" i="6"/>
  <c r="AJ480" i="6"/>
  <c r="AI480" i="6"/>
  <c r="AH480" i="6"/>
  <c r="AG480" i="6"/>
  <c r="AF480" i="6"/>
  <c r="AE480" i="6"/>
  <c r="AD480" i="6"/>
  <c r="AC480" i="6"/>
  <c r="AB480" i="6"/>
  <c r="AA480" i="6"/>
  <c r="Z480" i="6"/>
  <c r="Y480" i="6"/>
  <c r="X480" i="6"/>
  <c r="W480" i="6"/>
  <c r="V480" i="6"/>
  <c r="U480" i="6"/>
  <c r="T480" i="6"/>
  <c r="S480" i="6"/>
  <c r="R480" i="6"/>
  <c r="Q480" i="6"/>
  <c r="P480" i="6"/>
  <c r="O480" i="6"/>
  <c r="N480" i="6"/>
  <c r="M480" i="6"/>
  <c r="L480" i="6"/>
  <c r="K480" i="6"/>
  <c r="J480" i="6"/>
  <c r="I480" i="6"/>
  <c r="H480" i="6"/>
  <c r="G480" i="6"/>
  <c r="BV479" i="6"/>
  <c r="BU479" i="6"/>
  <c r="BS479" i="6"/>
  <c r="BR479" i="6"/>
  <c r="BQ479" i="6"/>
  <c r="BP479" i="6"/>
  <c r="BO479" i="6"/>
  <c r="BN479" i="6"/>
  <c r="BM479" i="6"/>
  <c r="BL479" i="6"/>
  <c r="BK479" i="6"/>
  <c r="BJ479" i="6"/>
  <c r="BI479" i="6"/>
  <c r="BH479" i="6"/>
  <c r="BG479" i="6"/>
  <c r="BF479" i="6"/>
  <c r="BE479" i="6"/>
  <c r="BD479" i="6"/>
  <c r="BC479" i="6"/>
  <c r="BB479" i="6"/>
  <c r="BA479" i="6"/>
  <c r="AZ479" i="6"/>
  <c r="AY479" i="6"/>
  <c r="AX479" i="6"/>
  <c r="AW479" i="6"/>
  <c r="AV479" i="6"/>
  <c r="AU479" i="6"/>
  <c r="AT479" i="6"/>
  <c r="AS479" i="6"/>
  <c r="AR479" i="6"/>
  <c r="AQ479" i="6"/>
  <c r="AP479" i="6"/>
  <c r="AO479" i="6"/>
  <c r="AN479" i="6"/>
  <c r="AM479" i="6"/>
  <c r="AL479" i="6"/>
  <c r="AK479" i="6"/>
  <c r="AJ479" i="6"/>
  <c r="AI479" i="6"/>
  <c r="AH479" i="6"/>
  <c r="AG479" i="6"/>
  <c r="AF479" i="6"/>
  <c r="AE479" i="6"/>
  <c r="AD479" i="6"/>
  <c r="AC479" i="6"/>
  <c r="AB479" i="6"/>
  <c r="AA479" i="6"/>
  <c r="Z479" i="6"/>
  <c r="Y479" i="6"/>
  <c r="X479" i="6"/>
  <c r="W479" i="6"/>
  <c r="V479" i="6"/>
  <c r="U479" i="6"/>
  <c r="T479" i="6"/>
  <c r="S479" i="6"/>
  <c r="R479" i="6"/>
  <c r="Q479" i="6"/>
  <c r="P479" i="6"/>
  <c r="O479" i="6"/>
  <c r="N479" i="6"/>
  <c r="M479" i="6"/>
  <c r="L479" i="6"/>
  <c r="K479" i="6"/>
  <c r="J479" i="6"/>
  <c r="I479" i="6"/>
  <c r="H479" i="6"/>
  <c r="G479" i="6"/>
  <c r="BV478" i="6"/>
  <c r="BU478" i="6"/>
  <c r="BS478" i="6"/>
  <c r="BR478" i="6"/>
  <c r="BQ478" i="6"/>
  <c r="BP478" i="6"/>
  <c r="BO478" i="6"/>
  <c r="BN478" i="6"/>
  <c r="BM478" i="6"/>
  <c r="BL478" i="6"/>
  <c r="BK478" i="6"/>
  <c r="BJ478" i="6"/>
  <c r="BI478" i="6"/>
  <c r="BH478" i="6"/>
  <c r="BG478" i="6"/>
  <c r="BF478" i="6"/>
  <c r="BE478" i="6"/>
  <c r="BD478" i="6"/>
  <c r="BC478" i="6"/>
  <c r="BB478" i="6"/>
  <c r="BA478" i="6"/>
  <c r="AZ478" i="6"/>
  <c r="AY478" i="6"/>
  <c r="AX478" i="6"/>
  <c r="AW478" i="6"/>
  <c r="AV478" i="6"/>
  <c r="AU478" i="6"/>
  <c r="AT478" i="6"/>
  <c r="AS478" i="6"/>
  <c r="AR478" i="6"/>
  <c r="AQ478" i="6"/>
  <c r="AP478" i="6"/>
  <c r="AO478" i="6"/>
  <c r="AN478" i="6"/>
  <c r="AM478" i="6"/>
  <c r="AL478" i="6"/>
  <c r="AK478" i="6"/>
  <c r="AJ478" i="6"/>
  <c r="AI478" i="6"/>
  <c r="AH478" i="6"/>
  <c r="AG478" i="6"/>
  <c r="AF478" i="6"/>
  <c r="AE478" i="6"/>
  <c r="AD478" i="6"/>
  <c r="AC478" i="6"/>
  <c r="AB478" i="6"/>
  <c r="AA478" i="6"/>
  <c r="Z478" i="6"/>
  <c r="Y478" i="6"/>
  <c r="X478" i="6"/>
  <c r="W478" i="6"/>
  <c r="V478" i="6"/>
  <c r="U478" i="6"/>
  <c r="T478" i="6"/>
  <c r="S478" i="6"/>
  <c r="R478" i="6"/>
  <c r="Q478" i="6"/>
  <c r="P478" i="6"/>
  <c r="O478" i="6"/>
  <c r="N478" i="6"/>
  <c r="M478" i="6"/>
  <c r="L478" i="6"/>
  <c r="K478" i="6"/>
  <c r="J478" i="6"/>
  <c r="I478" i="6"/>
  <c r="H478" i="6"/>
  <c r="G478" i="6"/>
  <c r="BV477" i="6"/>
  <c r="BU477" i="6"/>
  <c r="BS477" i="6"/>
  <c r="BR477" i="6"/>
  <c r="BQ477" i="6"/>
  <c r="BP477" i="6"/>
  <c r="BN477" i="6"/>
  <c r="BM477" i="6"/>
  <c r="BL477" i="6"/>
  <c r="BK477" i="6"/>
  <c r="BI477" i="6"/>
  <c r="BH477" i="6"/>
  <c r="BG477" i="6"/>
  <c r="BF477" i="6"/>
  <c r="BD477" i="6"/>
  <c r="BC477" i="6"/>
  <c r="BB477" i="6"/>
  <c r="BA477" i="6"/>
  <c r="AY477" i="6"/>
  <c r="AX477" i="6"/>
  <c r="AW477" i="6"/>
  <c r="AV477" i="6"/>
  <c r="AT477" i="6"/>
  <c r="AS477" i="6"/>
  <c r="AR477" i="6"/>
  <c r="AQ477" i="6"/>
  <c r="AO477" i="6"/>
  <c r="AN477" i="6"/>
  <c r="AM477" i="6"/>
  <c r="AL477" i="6"/>
  <c r="AJ477" i="6"/>
  <c r="AI477" i="6"/>
  <c r="AH477" i="6"/>
  <c r="AG477" i="6"/>
  <c r="AE477" i="6"/>
  <c r="AD477" i="6"/>
  <c r="AC477" i="6"/>
  <c r="AB477" i="6"/>
  <c r="Z477" i="6"/>
  <c r="Y477" i="6"/>
  <c r="X477" i="6"/>
  <c r="W477" i="6"/>
  <c r="U477" i="6"/>
  <c r="T477" i="6"/>
  <c r="S477" i="6"/>
  <c r="R477" i="6"/>
  <c r="P477" i="6"/>
  <c r="O477" i="6"/>
  <c r="N477" i="6"/>
  <c r="M477" i="6"/>
  <c r="K477" i="6"/>
  <c r="J477" i="6"/>
  <c r="I477" i="6"/>
  <c r="H477" i="6"/>
  <c r="BV476" i="6"/>
  <c r="BU476" i="6"/>
  <c r="BT476" i="6"/>
  <c r="BS476" i="6"/>
  <c r="BR476" i="6"/>
  <c r="BQ476" i="6"/>
  <c r="BP476" i="6"/>
  <c r="BO476" i="6"/>
  <c r="BN476" i="6"/>
  <c r="BM476" i="6"/>
  <c r="BL476" i="6"/>
  <c r="BK476" i="6"/>
  <c r="BJ476" i="6"/>
  <c r="BI476" i="6"/>
  <c r="BH476" i="6"/>
  <c r="BG476" i="6"/>
  <c r="BF476" i="6"/>
  <c r="BE476" i="6"/>
  <c r="BD476" i="6"/>
  <c r="BC476" i="6"/>
  <c r="BB476" i="6"/>
  <c r="BA476" i="6"/>
  <c r="AZ476" i="6"/>
  <c r="AY476" i="6"/>
  <c r="AX476" i="6"/>
  <c r="AW476" i="6"/>
  <c r="AV476" i="6"/>
  <c r="AU476" i="6"/>
  <c r="AT476" i="6"/>
  <c r="AS476" i="6"/>
  <c r="AR476" i="6"/>
  <c r="AQ476" i="6"/>
  <c r="AP476" i="6"/>
  <c r="AO476" i="6"/>
  <c r="AN476" i="6"/>
  <c r="AM476" i="6"/>
  <c r="AL476" i="6"/>
  <c r="AK476" i="6"/>
  <c r="AJ476" i="6"/>
  <c r="AI476" i="6"/>
  <c r="AH476" i="6"/>
  <c r="AG476" i="6"/>
  <c r="AF476" i="6"/>
  <c r="AE476" i="6"/>
  <c r="AD476" i="6"/>
  <c r="AC476" i="6"/>
  <c r="AB476" i="6"/>
  <c r="AA476" i="6"/>
  <c r="Z476" i="6"/>
  <c r="Y476" i="6"/>
  <c r="X476" i="6"/>
  <c r="W476" i="6"/>
  <c r="V476" i="6"/>
  <c r="U476" i="6"/>
  <c r="T476" i="6"/>
  <c r="S476" i="6"/>
  <c r="R476" i="6"/>
  <c r="Q476" i="6"/>
  <c r="P476" i="6"/>
  <c r="O476" i="6"/>
  <c r="N476" i="6"/>
  <c r="M476" i="6"/>
  <c r="L476" i="6"/>
  <c r="K476" i="6"/>
  <c r="J476" i="6"/>
  <c r="I476" i="6"/>
  <c r="H476" i="6"/>
  <c r="G476" i="6"/>
  <c r="BV475" i="6"/>
  <c r="BU475" i="6"/>
  <c r="BS475" i="6"/>
  <c r="BR475" i="6"/>
  <c r="BQ475" i="6"/>
  <c r="BP475" i="6"/>
  <c r="BO475" i="6"/>
  <c r="BN475" i="6"/>
  <c r="BM475" i="6"/>
  <c r="BL475" i="6"/>
  <c r="BK475" i="6"/>
  <c r="BJ475" i="6"/>
  <c r="BI475" i="6"/>
  <c r="BH475" i="6"/>
  <c r="BG475" i="6"/>
  <c r="BF475" i="6"/>
  <c r="BE475" i="6"/>
  <c r="BD475" i="6"/>
  <c r="BC475" i="6"/>
  <c r="BB475" i="6"/>
  <c r="BA475" i="6"/>
  <c r="AZ475" i="6"/>
  <c r="AY475" i="6"/>
  <c r="AX475" i="6"/>
  <c r="AW475" i="6"/>
  <c r="AV475" i="6"/>
  <c r="AU475" i="6"/>
  <c r="AT475" i="6"/>
  <c r="AS475" i="6"/>
  <c r="AR475" i="6"/>
  <c r="AQ475" i="6"/>
  <c r="AP475" i="6"/>
  <c r="AO475" i="6"/>
  <c r="AN475" i="6"/>
  <c r="AM475" i="6"/>
  <c r="AL475" i="6"/>
  <c r="AK475" i="6"/>
  <c r="AJ475" i="6"/>
  <c r="AI475" i="6"/>
  <c r="AH475" i="6"/>
  <c r="AG475" i="6"/>
  <c r="AF475" i="6"/>
  <c r="AE475" i="6"/>
  <c r="AD475" i="6"/>
  <c r="AC475" i="6"/>
  <c r="AB475" i="6"/>
  <c r="AA475" i="6"/>
  <c r="Z475" i="6"/>
  <c r="Y475" i="6"/>
  <c r="X475" i="6"/>
  <c r="W475" i="6"/>
  <c r="V475" i="6"/>
  <c r="U475" i="6"/>
  <c r="T475" i="6"/>
  <c r="S475" i="6"/>
  <c r="R475" i="6"/>
  <c r="Q475" i="6"/>
  <c r="P475" i="6"/>
  <c r="O475" i="6"/>
  <c r="N475" i="6"/>
  <c r="M475" i="6"/>
  <c r="L475" i="6"/>
  <c r="K475" i="6"/>
  <c r="J475" i="6"/>
  <c r="I475" i="6"/>
  <c r="H475" i="6"/>
  <c r="G475" i="6"/>
  <c r="BV474" i="6"/>
  <c r="BU474" i="6"/>
  <c r="BS474" i="6"/>
  <c r="BR474" i="6"/>
  <c r="BQ474" i="6"/>
  <c r="BP474" i="6"/>
  <c r="BO474" i="6"/>
  <c r="BN474" i="6"/>
  <c r="BM474" i="6"/>
  <c r="BL474" i="6"/>
  <c r="BK474" i="6"/>
  <c r="BJ474" i="6"/>
  <c r="BI474" i="6"/>
  <c r="BH474" i="6"/>
  <c r="BG474" i="6"/>
  <c r="BF474" i="6"/>
  <c r="BE474" i="6"/>
  <c r="BD474" i="6"/>
  <c r="BC474" i="6"/>
  <c r="BB474" i="6"/>
  <c r="BA474" i="6"/>
  <c r="AZ474" i="6"/>
  <c r="AY474" i="6"/>
  <c r="AX474" i="6"/>
  <c r="AW474" i="6"/>
  <c r="AV474" i="6"/>
  <c r="AU474" i="6"/>
  <c r="AT474" i="6"/>
  <c r="AS474" i="6"/>
  <c r="AR474" i="6"/>
  <c r="AQ474" i="6"/>
  <c r="AP474" i="6"/>
  <c r="AO474" i="6"/>
  <c r="AN474" i="6"/>
  <c r="AM474" i="6"/>
  <c r="AL474" i="6"/>
  <c r="AK474" i="6"/>
  <c r="AJ474" i="6"/>
  <c r="AI474" i="6"/>
  <c r="AH474" i="6"/>
  <c r="AG474" i="6"/>
  <c r="AF474" i="6"/>
  <c r="AE474" i="6"/>
  <c r="AD474" i="6"/>
  <c r="AC474" i="6"/>
  <c r="AB474" i="6"/>
  <c r="AA474" i="6"/>
  <c r="Z474" i="6"/>
  <c r="Y474" i="6"/>
  <c r="X474" i="6"/>
  <c r="W474" i="6"/>
  <c r="V474" i="6"/>
  <c r="U474" i="6"/>
  <c r="T474" i="6"/>
  <c r="S474" i="6"/>
  <c r="R474" i="6"/>
  <c r="Q474" i="6"/>
  <c r="P474" i="6"/>
  <c r="O474" i="6"/>
  <c r="N474" i="6"/>
  <c r="M474" i="6"/>
  <c r="L474" i="6"/>
  <c r="K474" i="6"/>
  <c r="J474" i="6"/>
  <c r="I474" i="6"/>
  <c r="H474" i="6"/>
  <c r="G474" i="6"/>
  <c r="BV473" i="6"/>
  <c r="BU473" i="6"/>
  <c r="BS473" i="6"/>
  <c r="BR473" i="6"/>
  <c r="BQ473" i="6"/>
  <c r="BP473" i="6"/>
  <c r="BO473" i="6"/>
  <c r="BN473" i="6"/>
  <c r="BM473" i="6"/>
  <c r="BL473" i="6"/>
  <c r="BK473" i="6"/>
  <c r="BJ473" i="6"/>
  <c r="BI473" i="6"/>
  <c r="BH473" i="6"/>
  <c r="BG473" i="6"/>
  <c r="BF473" i="6"/>
  <c r="BE473" i="6"/>
  <c r="BD473" i="6"/>
  <c r="BC473" i="6"/>
  <c r="BB473" i="6"/>
  <c r="BA473" i="6"/>
  <c r="AZ473" i="6"/>
  <c r="AY473" i="6"/>
  <c r="AX473" i="6"/>
  <c r="AW473" i="6"/>
  <c r="AV473" i="6"/>
  <c r="AU473" i="6"/>
  <c r="AT473" i="6"/>
  <c r="AS473" i="6"/>
  <c r="AR473" i="6"/>
  <c r="AQ473" i="6"/>
  <c r="AP473" i="6"/>
  <c r="AO473" i="6"/>
  <c r="AN473" i="6"/>
  <c r="AM473" i="6"/>
  <c r="AL473" i="6"/>
  <c r="AK473" i="6"/>
  <c r="AJ473" i="6"/>
  <c r="AI473" i="6"/>
  <c r="AH473" i="6"/>
  <c r="AG473" i="6"/>
  <c r="AF473" i="6"/>
  <c r="AE473" i="6"/>
  <c r="AD473" i="6"/>
  <c r="AC473" i="6"/>
  <c r="AB473" i="6"/>
  <c r="AA473" i="6"/>
  <c r="Z473" i="6"/>
  <c r="Y473" i="6"/>
  <c r="X473" i="6"/>
  <c r="W473" i="6"/>
  <c r="V473" i="6"/>
  <c r="U473" i="6"/>
  <c r="T473" i="6"/>
  <c r="S473" i="6"/>
  <c r="R473" i="6"/>
  <c r="Q473" i="6"/>
  <c r="P473" i="6"/>
  <c r="O473" i="6"/>
  <c r="N473" i="6"/>
  <c r="M473" i="6"/>
  <c r="L473" i="6"/>
  <c r="K473" i="6"/>
  <c r="J473" i="6"/>
  <c r="I473" i="6"/>
  <c r="H473" i="6"/>
  <c r="G473" i="6"/>
  <c r="BV472" i="6"/>
  <c r="BU472" i="6"/>
  <c r="BS472" i="6"/>
  <c r="BR472" i="6"/>
  <c r="BQ472" i="6"/>
  <c r="BP472" i="6"/>
  <c r="BN472" i="6"/>
  <c r="BM472" i="6"/>
  <c r="BL472" i="6"/>
  <c r="BK472" i="6"/>
  <c r="BI472" i="6"/>
  <c r="BH472" i="6"/>
  <c r="BG472" i="6"/>
  <c r="BF472" i="6"/>
  <c r="BD472" i="6"/>
  <c r="BC472" i="6"/>
  <c r="BB472" i="6"/>
  <c r="BA472" i="6"/>
  <c r="AY472" i="6"/>
  <c r="AX472" i="6"/>
  <c r="AW472" i="6"/>
  <c r="AV472" i="6"/>
  <c r="AT472" i="6"/>
  <c r="AS472" i="6"/>
  <c r="AR472" i="6"/>
  <c r="AQ472" i="6"/>
  <c r="AO472" i="6"/>
  <c r="AN472" i="6"/>
  <c r="AM472" i="6"/>
  <c r="AL472" i="6"/>
  <c r="AJ472" i="6"/>
  <c r="AI472" i="6"/>
  <c r="AH472" i="6"/>
  <c r="AG472" i="6"/>
  <c r="AE472" i="6"/>
  <c r="AD472" i="6"/>
  <c r="AC472" i="6"/>
  <c r="AB472" i="6"/>
  <c r="Z472" i="6"/>
  <c r="Y472" i="6"/>
  <c r="X472" i="6"/>
  <c r="W472" i="6"/>
  <c r="U472" i="6"/>
  <c r="T472" i="6"/>
  <c r="S472" i="6"/>
  <c r="R472" i="6"/>
  <c r="P472" i="6"/>
  <c r="O472" i="6"/>
  <c r="N472" i="6"/>
  <c r="M472" i="6"/>
  <c r="K472" i="6"/>
  <c r="J472" i="6"/>
  <c r="I472" i="6"/>
  <c r="H472" i="6"/>
  <c r="BV471" i="6"/>
  <c r="BU471" i="6"/>
  <c r="BT471" i="6"/>
  <c r="BS471" i="6"/>
  <c r="BR471" i="6"/>
  <c r="BQ471" i="6"/>
  <c r="BP471" i="6"/>
  <c r="BO471" i="6"/>
  <c r="BN471" i="6"/>
  <c r="BM471" i="6"/>
  <c r="BL471" i="6"/>
  <c r="BK471" i="6"/>
  <c r="BJ471" i="6"/>
  <c r="BI471" i="6"/>
  <c r="BH471" i="6"/>
  <c r="BG471" i="6"/>
  <c r="BF471" i="6"/>
  <c r="BE471" i="6"/>
  <c r="BD471" i="6"/>
  <c r="BC471" i="6"/>
  <c r="BB471" i="6"/>
  <c r="BA471" i="6"/>
  <c r="AZ471" i="6"/>
  <c r="AY471" i="6"/>
  <c r="AX471" i="6"/>
  <c r="AW471" i="6"/>
  <c r="AV471" i="6"/>
  <c r="AU471" i="6"/>
  <c r="AT471" i="6"/>
  <c r="AS471" i="6"/>
  <c r="AR471" i="6"/>
  <c r="AQ471" i="6"/>
  <c r="AP471" i="6"/>
  <c r="AO471" i="6"/>
  <c r="AN471" i="6"/>
  <c r="AM471" i="6"/>
  <c r="AL471" i="6"/>
  <c r="AK471" i="6"/>
  <c r="AJ471" i="6"/>
  <c r="AI471" i="6"/>
  <c r="AH471" i="6"/>
  <c r="AG471" i="6"/>
  <c r="AF471" i="6"/>
  <c r="AE471" i="6"/>
  <c r="AD471" i="6"/>
  <c r="AC471" i="6"/>
  <c r="AB471" i="6"/>
  <c r="AA471" i="6"/>
  <c r="Z471" i="6"/>
  <c r="Y471" i="6"/>
  <c r="X471" i="6"/>
  <c r="W471" i="6"/>
  <c r="V471" i="6"/>
  <c r="U471" i="6"/>
  <c r="T471" i="6"/>
  <c r="S471" i="6"/>
  <c r="R471" i="6"/>
  <c r="Q471" i="6"/>
  <c r="P471" i="6"/>
  <c r="O471" i="6"/>
  <c r="N471" i="6"/>
  <c r="M471" i="6"/>
  <c r="L471" i="6"/>
  <c r="K471" i="6"/>
  <c r="J471" i="6"/>
  <c r="I471" i="6"/>
  <c r="H471" i="6"/>
  <c r="G471" i="6"/>
  <c r="BV470" i="6"/>
  <c r="BU470" i="6"/>
  <c r="BS470" i="6"/>
  <c r="BR470" i="6"/>
  <c r="BQ470" i="6"/>
  <c r="BP470" i="6"/>
  <c r="BO470" i="6"/>
  <c r="BN470" i="6"/>
  <c r="BM470" i="6"/>
  <c r="BL470" i="6"/>
  <c r="BK470" i="6"/>
  <c r="BJ470" i="6"/>
  <c r="BI470" i="6"/>
  <c r="BH470" i="6"/>
  <c r="BG470" i="6"/>
  <c r="BF470" i="6"/>
  <c r="BE470" i="6"/>
  <c r="BD470" i="6"/>
  <c r="BC470" i="6"/>
  <c r="BB470" i="6"/>
  <c r="BA470" i="6"/>
  <c r="AZ470" i="6"/>
  <c r="AY470" i="6"/>
  <c r="AX470" i="6"/>
  <c r="AW470" i="6"/>
  <c r="AV470" i="6"/>
  <c r="AU470" i="6"/>
  <c r="AT470" i="6"/>
  <c r="AS470" i="6"/>
  <c r="AR470" i="6"/>
  <c r="AQ470" i="6"/>
  <c r="AP470" i="6"/>
  <c r="AO470" i="6"/>
  <c r="AN470" i="6"/>
  <c r="AM470" i="6"/>
  <c r="AL470" i="6"/>
  <c r="AK470" i="6"/>
  <c r="AJ470" i="6"/>
  <c r="AI470" i="6"/>
  <c r="AH470" i="6"/>
  <c r="AG470" i="6"/>
  <c r="AF470" i="6"/>
  <c r="AE470" i="6"/>
  <c r="AD470" i="6"/>
  <c r="AC470" i="6"/>
  <c r="AB470" i="6"/>
  <c r="AA470" i="6"/>
  <c r="Z470" i="6"/>
  <c r="Y470" i="6"/>
  <c r="X470" i="6"/>
  <c r="W470" i="6"/>
  <c r="V470" i="6"/>
  <c r="U470" i="6"/>
  <c r="T470" i="6"/>
  <c r="S470" i="6"/>
  <c r="R470" i="6"/>
  <c r="Q470" i="6"/>
  <c r="P470" i="6"/>
  <c r="O470" i="6"/>
  <c r="N470" i="6"/>
  <c r="M470" i="6"/>
  <c r="L470" i="6"/>
  <c r="K470" i="6"/>
  <c r="J470" i="6"/>
  <c r="I470" i="6"/>
  <c r="H470" i="6"/>
  <c r="G470" i="6"/>
  <c r="BV469" i="6"/>
  <c r="BU469" i="6"/>
  <c r="BS469" i="6"/>
  <c r="BR469" i="6"/>
  <c r="BQ469" i="6"/>
  <c r="BP469" i="6"/>
  <c r="BO469" i="6"/>
  <c r="BN469" i="6"/>
  <c r="BM469" i="6"/>
  <c r="BL469" i="6"/>
  <c r="BK469" i="6"/>
  <c r="BJ469" i="6"/>
  <c r="BI469" i="6"/>
  <c r="BH469" i="6"/>
  <c r="BG469" i="6"/>
  <c r="BF469" i="6"/>
  <c r="BE469" i="6"/>
  <c r="BD469" i="6"/>
  <c r="BC469" i="6"/>
  <c r="BB469" i="6"/>
  <c r="BA469" i="6"/>
  <c r="AZ469" i="6"/>
  <c r="AY469" i="6"/>
  <c r="AX469" i="6"/>
  <c r="AW469" i="6"/>
  <c r="AV469" i="6"/>
  <c r="AU469" i="6"/>
  <c r="AT469" i="6"/>
  <c r="AS469" i="6"/>
  <c r="AR469" i="6"/>
  <c r="AQ469" i="6"/>
  <c r="AP469" i="6"/>
  <c r="AO469" i="6"/>
  <c r="AN469" i="6"/>
  <c r="AM469" i="6"/>
  <c r="AL469" i="6"/>
  <c r="AK469" i="6"/>
  <c r="AJ469" i="6"/>
  <c r="AI469" i="6"/>
  <c r="AH469" i="6"/>
  <c r="AG469" i="6"/>
  <c r="AF469" i="6"/>
  <c r="AE469" i="6"/>
  <c r="AD469" i="6"/>
  <c r="AC469" i="6"/>
  <c r="AB469" i="6"/>
  <c r="AA469" i="6"/>
  <c r="Z469" i="6"/>
  <c r="Y469" i="6"/>
  <c r="X469" i="6"/>
  <c r="W469" i="6"/>
  <c r="V469" i="6"/>
  <c r="U469" i="6"/>
  <c r="T469" i="6"/>
  <c r="S469" i="6"/>
  <c r="R469" i="6"/>
  <c r="Q469" i="6"/>
  <c r="P469" i="6"/>
  <c r="O469" i="6"/>
  <c r="N469" i="6"/>
  <c r="M469" i="6"/>
  <c r="L469" i="6"/>
  <c r="K469" i="6"/>
  <c r="J469" i="6"/>
  <c r="I469" i="6"/>
  <c r="H469" i="6"/>
  <c r="G469" i="6"/>
  <c r="BV468" i="6"/>
  <c r="BU468" i="6"/>
  <c r="BS468" i="6"/>
  <c r="BR468" i="6"/>
  <c r="BQ468" i="6"/>
  <c r="BP468" i="6"/>
  <c r="BO468" i="6"/>
  <c r="BN468" i="6"/>
  <c r="BM468" i="6"/>
  <c r="BL468" i="6"/>
  <c r="BK468" i="6"/>
  <c r="BJ468" i="6"/>
  <c r="BI468" i="6"/>
  <c r="BH468" i="6"/>
  <c r="BG468" i="6"/>
  <c r="BF468" i="6"/>
  <c r="BE468" i="6"/>
  <c r="BD468" i="6"/>
  <c r="BC468" i="6"/>
  <c r="BB468" i="6"/>
  <c r="BA468" i="6"/>
  <c r="AZ468" i="6"/>
  <c r="AY468" i="6"/>
  <c r="AX468" i="6"/>
  <c r="AW468" i="6"/>
  <c r="AV468" i="6"/>
  <c r="AU468" i="6"/>
  <c r="AT468" i="6"/>
  <c r="AS468" i="6"/>
  <c r="AR468" i="6"/>
  <c r="AQ468" i="6"/>
  <c r="AP468" i="6"/>
  <c r="AO468" i="6"/>
  <c r="AN468" i="6"/>
  <c r="AM468" i="6"/>
  <c r="AL468" i="6"/>
  <c r="AK468" i="6"/>
  <c r="AJ468" i="6"/>
  <c r="AI468" i="6"/>
  <c r="AH468" i="6"/>
  <c r="AG468" i="6"/>
  <c r="AF468" i="6"/>
  <c r="AE468" i="6"/>
  <c r="AD468" i="6"/>
  <c r="AC468" i="6"/>
  <c r="AB468" i="6"/>
  <c r="AA468" i="6"/>
  <c r="Z468" i="6"/>
  <c r="Y468" i="6"/>
  <c r="X468" i="6"/>
  <c r="W468" i="6"/>
  <c r="V468" i="6"/>
  <c r="U468" i="6"/>
  <c r="T468" i="6"/>
  <c r="S468" i="6"/>
  <c r="R468" i="6"/>
  <c r="Q468" i="6"/>
  <c r="P468" i="6"/>
  <c r="O468" i="6"/>
  <c r="N468" i="6"/>
  <c r="M468" i="6"/>
  <c r="L468" i="6"/>
  <c r="K468" i="6"/>
  <c r="J468" i="6"/>
  <c r="I468" i="6"/>
  <c r="H468" i="6"/>
  <c r="G468" i="6"/>
  <c r="BV467" i="6"/>
  <c r="BU467" i="6"/>
  <c r="BS467" i="6"/>
  <c r="BR467" i="6"/>
  <c r="BQ467" i="6"/>
  <c r="BP467" i="6"/>
  <c r="BN467" i="6"/>
  <c r="BM467" i="6"/>
  <c r="BL467" i="6"/>
  <c r="BK467" i="6"/>
  <c r="BI467" i="6"/>
  <c r="BH467" i="6"/>
  <c r="BG467" i="6"/>
  <c r="BF467" i="6"/>
  <c r="BD467" i="6"/>
  <c r="BC467" i="6"/>
  <c r="BB467" i="6"/>
  <c r="BA467" i="6"/>
  <c r="AY467" i="6"/>
  <c r="AX467" i="6"/>
  <c r="AW467" i="6"/>
  <c r="AV467" i="6"/>
  <c r="AT467" i="6"/>
  <c r="AS467" i="6"/>
  <c r="AR467" i="6"/>
  <c r="AQ467" i="6"/>
  <c r="AO467" i="6"/>
  <c r="AN467" i="6"/>
  <c r="AM467" i="6"/>
  <c r="AL467" i="6"/>
  <c r="AJ467" i="6"/>
  <c r="AI467" i="6"/>
  <c r="AH467" i="6"/>
  <c r="AG467" i="6"/>
  <c r="AE467" i="6"/>
  <c r="AD467" i="6"/>
  <c r="AC467" i="6"/>
  <c r="AB467" i="6"/>
  <c r="Z467" i="6"/>
  <c r="Y467" i="6"/>
  <c r="X467" i="6"/>
  <c r="W467" i="6"/>
  <c r="U467" i="6"/>
  <c r="T467" i="6"/>
  <c r="S467" i="6"/>
  <c r="R467" i="6"/>
  <c r="P467" i="6"/>
  <c r="O467" i="6"/>
  <c r="N467" i="6"/>
  <c r="M467" i="6"/>
  <c r="K467" i="6"/>
  <c r="J467" i="6"/>
  <c r="I467" i="6"/>
  <c r="H467" i="6"/>
  <c r="G467" i="6"/>
  <c r="BV466" i="6"/>
  <c r="BU466" i="6"/>
  <c r="BS466" i="6"/>
  <c r="BR466" i="6"/>
  <c r="BQ466" i="6"/>
  <c r="BP466" i="6"/>
  <c r="BN466" i="6"/>
  <c r="BM466" i="6"/>
  <c r="BL466" i="6"/>
  <c r="BK466" i="6"/>
  <c r="BI466" i="6"/>
  <c r="BH466" i="6"/>
  <c r="BG466" i="6"/>
  <c r="BF466" i="6"/>
  <c r="BD466" i="6"/>
  <c r="BC466" i="6"/>
  <c r="BB466" i="6"/>
  <c r="BA466" i="6"/>
  <c r="AY466" i="6"/>
  <c r="AX466" i="6"/>
  <c r="AW466" i="6"/>
  <c r="AV466" i="6"/>
  <c r="AT466" i="6"/>
  <c r="AS466" i="6"/>
  <c r="AR466" i="6"/>
  <c r="AQ466" i="6"/>
  <c r="AO466" i="6"/>
  <c r="AN466" i="6"/>
  <c r="AM466" i="6"/>
  <c r="AL466" i="6"/>
  <c r="AJ466" i="6"/>
  <c r="AI466" i="6"/>
  <c r="AH466" i="6"/>
  <c r="AG466" i="6"/>
  <c r="AE466" i="6"/>
  <c r="AD466" i="6"/>
  <c r="AC466" i="6"/>
  <c r="AB466" i="6"/>
  <c r="Z466" i="6"/>
  <c r="Y466" i="6"/>
  <c r="X466" i="6"/>
  <c r="W466" i="6"/>
  <c r="U466" i="6"/>
  <c r="T466" i="6"/>
  <c r="S466" i="6"/>
  <c r="R466" i="6"/>
  <c r="P466" i="6"/>
  <c r="O466" i="6"/>
  <c r="N466" i="6"/>
  <c r="M466" i="6"/>
  <c r="K466" i="6"/>
  <c r="J466" i="6"/>
  <c r="I466" i="6"/>
  <c r="H466" i="6"/>
  <c r="BV465" i="6"/>
  <c r="BU465" i="6"/>
  <c r="BT465" i="6"/>
  <c r="BS465" i="6"/>
  <c r="BR465" i="6"/>
  <c r="BQ465" i="6"/>
  <c r="BP465" i="6"/>
  <c r="BO465" i="6"/>
  <c r="BN465" i="6"/>
  <c r="BM465" i="6"/>
  <c r="BL465" i="6"/>
  <c r="BK465" i="6"/>
  <c r="BJ465" i="6"/>
  <c r="BI465" i="6"/>
  <c r="BH465" i="6"/>
  <c r="BG465" i="6"/>
  <c r="BF465" i="6"/>
  <c r="BE465" i="6"/>
  <c r="BD465" i="6"/>
  <c r="BC465" i="6"/>
  <c r="BB465" i="6"/>
  <c r="BA465" i="6"/>
  <c r="AZ465" i="6"/>
  <c r="AY465" i="6"/>
  <c r="AX465" i="6"/>
  <c r="AW465" i="6"/>
  <c r="AV465" i="6"/>
  <c r="AU465" i="6"/>
  <c r="AT465" i="6"/>
  <c r="AS465" i="6"/>
  <c r="AR465" i="6"/>
  <c r="AQ465" i="6"/>
  <c r="AP465" i="6"/>
  <c r="AO465" i="6"/>
  <c r="AN465" i="6"/>
  <c r="AM465" i="6"/>
  <c r="AL465" i="6"/>
  <c r="AK465" i="6"/>
  <c r="AJ465" i="6"/>
  <c r="AI465" i="6"/>
  <c r="AH465" i="6"/>
  <c r="AG465" i="6"/>
  <c r="AF465" i="6"/>
  <c r="AE465" i="6"/>
  <c r="AD465" i="6"/>
  <c r="AC465" i="6"/>
  <c r="AB465" i="6"/>
  <c r="AA465" i="6"/>
  <c r="Z465" i="6"/>
  <c r="Y465" i="6"/>
  <c r="X465" i="6"/>
  <c r="W465" i="6"/>
  <c r="V465" i="6"/>
  <c r="U465" i="6"/>
  <c r="T465" i="6"/>
  <c r="S465" i="6"/>
  <c r="R465" i="6"/>
  <c r="Q465" i="6"/>
  <c r="P465" i="6"/>
  <c r="O465" i="6"/>
  <c r="N465" i="6"/>
  <c r="M465" i="6"/>
  <c r="L465" i="6"/>
  <c r="K465" i="6"/>
  <c r="J465" i="6"/>
  <c r="I465" i="6"/>
  <c r="H465" i="6"/>
  <c r="G465" i="6"/>
  <c r="BV464" i="6"/>
  <c r="BU464" i="6"/>
  <c r="BS464" i="6"/>
  <c r="BR464" i="6"/>
  <c r="BQ464" i="6"/>
  <c r="BP464" i="6"/>
  <c r="BO464" i="6"/>
  <c r="BN464" i="6"/>
  <c r="BM464" i="6"/>
  <c r="BL464" i="6"/>
  <c r="BK464" i="6"/>
  <c r="BJ464" i="6"/>
  <c r="BI464" i="6"/>
  <c r="BH464" i="6"/>
  <c r="BG464" i="6"/>
  <c r="BF464" i="6"/>
  <c r="BE464" i="6"/>
  <c r="BD464" i="6"/>
  <c r="BC464" i="6"/>
  <c r="BB464" i="6"/>
  <c r="BA464" i="6"/>
  <c r="AZ464" i="6"/>
  <c r="AY464" i="6"/>
  <c r="AX464" i="6"/>
  <c r="AW464" i="6"/>
  <c r="AV464" i="6"/>
  <c r="AU464" i="6"/>
  <c r="AT464" i="6"/>
  <c r="AS464" i="6"/>
  <c r="AR464" i="6"/>
  <c r="AQ464" i="6"/>
  <c r="AP464" i="6"/>
  <c r="AO464" i="6"/>
  <c r="AN464" i="6"/>
  <c r="AM464" i="6"/>
  <c r="AL464" i="6"/>
  <c r="AK464" i="6"/>
  <c r="AJ464" i="6"/>
  <c r="AI464" i="6"/>
  <c r="AH464" i="6"/>
  <c r="AG464" i="6"/>
  <c r="AF464" i="6"/>
  <c r="AE464" i="6"/>
  <c r="AD464" i="6"/>
  <c r="AC464" i="6"/>
  <c r="AB464" i="6"/>
  <c r="AA464" i="6"/>
  <c r="Z464" i="6"/>
  <c r="Y464" i="6"/>
  <c r="X464" i="6"/>
  <c r="W464" i="6"/>
  <c r="V464" i="6"/>
  <c r="U464" i="6"/>
  <c r="T464" i="6"/>
  <c r="S464" i="6"/>
  <c r="R464" i="6"/>
  <c r="Q464" i="6"/>
  <c r="P464" i="6"/>
  <c r="O464" i="6"/>
  <c r="N464" i="6"/>
  <c r="M464" i="6"/>
  <c r="L464" i="6"/>
  <c r="K464" i="6"/>
  <c r="J464" i="6"/>
  <c r="I464" i="6"/>
  <c r="H464" i="6"/>
  <c r="G464" i="6"/>
  <c r="BV463" i="6"/>
  <c r="BU463" i="6"/>
  <c r="BS463" i="6"/>
  <c r="BR463" i="6"/>
  <c r="BQ463" i="6"/>
  <c r="BP463" i="6"/>
  <c r="BO463" i="6"/>
  <c r="BN463" i="6"/>
  <c r="BM463" i="6"/>
  <c r="BL463" i="6"/>
  <c r="BK463" i="6"/>
  <c r="BJ463" i="6"/>
  <c r="BI463" i="6"/>
  <c r="BH463" i="6"/>
  <c r="BG463" i="6"/>
  <c r="BF463" i="6"/>
  <c r="BE463" i="6"/>
  <c r="BD463" i="6"/>
  <c r="BC463" i="6"/>
  <c r="BB463" i="6"/>
  <c r="BA463" i="6"/>
  <c r="AZ463" i="6"/>
  <c r="AY463" i="6"/>
  <c r="AX463" i="6"/>
  <c r="AW463" i="6"/>
  <c r="AV463" i="6"/>
  <c r="AU463" i="6"/>
  <c r="AT463" i="6"/>
  <c r="AS463" i="6"/>
  <c r="AR463" i="6"/>
  <c r="AQ463" i="6"/>
  <c r="AP463" i="6"/>
  <c r="AO463" i="6"/>
  <c r="AN463" i="6"/>
  <c r="AM463" i="6"/>
  <c r="AL463" i="6"/>
  <c r="AK463" i="6"/>
  <c r="AJ463" i="6"/>
  <c r="AI463" i="6"/>
  <c r="AH463" i="6"/>
  <c r="AG463" i="6"/>
  <c r="AF463" i="6"/>
  <c r="AE463" i="6"/>
  <c r="AD463" i="6"/>
  <c r="AC463" i="6"/>
  <c r="AB463" i="6"/>
  <c r="AA463" i="6"/>
  <c r="Z463" i="6"/>
  <c r="Y463" i="6"/>
  <c r="X463" i="6"/>
  <c r="W463" i="6"/>
  <c r="V463" i="6"/>
  <c r="U463" i="6"/>
  <c r="T463" i="6"/>
  <c r="S463" i="6"/>
  <c r="R463" i="6"/>
  <c r="Q463" i="6"/>
  <c r="P463" i="6"/>
  <c r="O463" i="6"/>
  <c r="N463" i="6"/>
  <c r="M463" i="6"/>
  <c r="L463" i="6"/>
  <c r="K463" i="6"/>
  <c r="J463" i="6"/>
  <c r="I463" i="6"/>
  <c r="H463" i="6"/>
  <c r="G463" i="6"/>
  <c r="BV462" i="6"/>
  <c r="BU462" i="6"/>
  <c r="BS462" i="6"/>
  <c r="BR462" i="6"/>
  <c r="BQ462" i="6"/>
  <c r="BP462" i="6"/>
  <c r="BO462" i="6"/>
  <c r="BN462" i="6"/>
  <c r="BM462" i="6"/>
  <c r="BL462" i="6"/>
  <c r="BK462" i="6"/>
  <c r="BJ462" i="6"/>
  <c r="BI462" i="6"/>
  <c r="BH462" i="6"/>
  <c r="BG462" i="6"/>
  <c r="BF462" i="6"/>
  <c r="BE462" i="6"/>
  <c r="BD462" i="6"/>
  <c r="BC462" i="6"/>
  <c r="BB462" i="6"/>
  <c r="BA462" i="6"/>
  <c r="AZ462" i="6"/>
  <c r="AY462" i="6"/>
  <c r="AX462" i="6"/>
  <c r="AW462" i="6"/>
  <c r="AV462" i="6"/>
  <c r="AU462" i="6"/>
  <c r="AT462" i="6"/>
  <c r="AS462" i="6"/>
  <c r="AR462" i="6"/>
  <c r="AQ462" i="6"/>
  <c r="AP462" i="6"/>
  <c r="AO462" i="6"/>
  <c r="AN462" i="6"/>
  <c r="AM462" i="6"/>
  <c r="AL462" i="6"/>
  <c r="AK462" i="6"/>
  <c r="AJ462" i="6"/>
  <c r="AI462" i="6"/>
  <c r="AH462" i="6"/>
  <c r="AG462" i="6"/>
  <c r="AF462" i="6"/>
  <c r="AE462" i="6"/>
  <c r="AD462" i="6"/>
  <c r="AC462" i="6"/>
  <c r="AB462" i="6"/>
  <c r="AA462" i="6"/>
  <c r="Z462" i="6"/>
  <c r="Y462" i="6"/>
  <c r="X462" i="6"/>
  <c r="W462" i="6"/>
  <c r="V462" i="6"/>
  <c r="U462" i="6"/>
  <c r="T462" i="6"/>
  <c r="S462" i="6"/>
  <c r="R462" i="6"/>
  <c r="Q462" i="6"/>
  <c r="P462" i="6"/>
  <c r="O462" i="6"/>
  <c r="N462" i="6"/>
  <c r="M462" i="6"/>
  <c r="L462" i="6"/>
  <c r="K462" i="6"/>
  <c r="J462" i="6"/>
  <c r="I462" i="6"/>
  <c r="H462" i="6"/>
  <c r="G462" i="6"/>
  <c r="BV461" i="6"/>
  <c r="BU461" i="6"/>
  <c r="BS461" i="6"/>
  <c r="BR461" i="6"/>
  <c r="BQ461" i="6"/>
  <c r="BP461" i="6"/>
  <c r="BN461" i="6"/>
  <c r="BM461" i="6"/>
  <c r="BL461" i="6"/>
  <c r="BK461" i="6"/>
  <c r="BI461" i="6"/>
  <c r="BH461" i="6"/>
  <c r="BG461" i="6"/>
  <c r="BF461" i="6"/>
  <c r="BD461" i="6"/>
  <c r="BC461" i="6"/>
  <c r="BB461" i="6"/>
  <c r="BA461" i="6"/>
  <c r="AY461" i="6"/>
  <c r="AX461" i="6"/>
  <c r="AW461" i="6"/>
  <c r="AV461" i="6"/>
  <c r="AT461" i="6"/>
  <c r="AS461" i="6"/>
  <c r="AR461" i="6"/>
  <c r="AQ461" i="6"/>
  <c r="AO461" i="6"/>
  <c r="AN461" i="6"/>
  <c r="AM461" i="6"/>
  <c r="AL461" i="6"/>
  <c r="AJ461" i="6"/>
  <c r="AI461" i="6"/>
  <c r="AH461" i="6"/>
  <c r="AG461" i="6"/>
  <c r="AE461" i="6"/>
  <c r="AD461" i="6"/>
  <c r="AC461" i="6"/>
  <c r="AB461" i="6"/>
  <c r="Z461" i="6"/>
  <c r="Y461" i="6"/>
  <c r="X461" i="6"/>
  <c r="W461" i="6"/>
  <c r="U461" i="6"/>
  <c r="T461" i="6"/>
  <c r="S461" i="6"/>
  <c r="R461" i="6"/>
  <c r="P461" i="6"/>
  <c r="O461" i="6"/>
  <c r="N461" i="6"/>
  <c r="M461" i="6"/>
  <c r="K461" i="6"/>
  <c r="J461" i="6"/>
  <c r="I461" i="6"/>
  <c r="H461" i="6"/>
  <c r="G461" i="6"/>
  <c r="BV460" i="6"/>
  <c r="BU460" i="6"/>
  <c r="BS460" i="6"/>
  <c r="BR460" i="6"/>
  <c r="BQ460" i="6"/>
  <c r="BP460" i="6"/>
  <c r="BN460" i="6"/>
  <c r="BM460" i="6"/>
  <c r="BL460" i="6"/>
  <c r="BK460" i="6"/>
  <c r="BI460" i="6"/>
  <c r="BH460" i="6"/>
  <c r="BG460" i="6"/>
  <c r="BF460" i="6"/>
  <c r="BD460" i="6"/>
  <c r="BC460" i="6"/>
  <c r="BB460" i="6"/>
  <c r="BA460" i="6"/>
  <c r="AY460" i="6"/>
  <c r="AX460" i="6"/>
  <c r="AW460" i="6"/>
  <c r="AV460" i="6"/>
  <c r="AT460" i="6"/>
  <c r="AS460" i="6"/>
  <c r="AR460" i="6"/>
  <c r="AQ460" i="6"/>
  <c r="AO460" i="6"/>
  <c r="AN460" i="6"/>
  <c r="AM460" i="6"/>
  <c r="AL460" i="6"/>
  <c r="AJ460" i="6"/>
  <c r="AI460" i="6"/>
  <c r="AH460" i="6"/>
  <c r="AG460" i="6"/>
  <c r="AE460" i="6"/>
  <c r="AD460" i="6"/>
  <c r="AC460" i="6"/>
  <c r="AB460" i="6"/>
  <c r="Z460" i="6"/>
  <c r="Y460" i="6"/>
  <c r="X460" i="6"/>
  <c r="W460" i="6"/>
  <c r="U460" i="6"/>
  <c r="T460" i="6"/>
  <c r="S460" i="6"/>
  <c r="R460" i="6"/>
  <c r="P460" i="6"/>
  <c r="O460" i="6"/>
  <c r="N460" i="6"/>
  <c r="M460" i="6"/>
  <c r="K460" i="6"/>
  <c r="J460" i="6"/>
  <c r="I460" i="6"/>
  <c r="H460" i="6"/>
  <c r="BV459" i="6"/>
  <c r="BU459" i="6"/>
  <c r="BT459" i="6"/>
  <c r="BS459" i="6"/>
  <c r="BR459" i="6"/>
  <c r="BQ459" i="6"/>
  <c r="BP459" i="6"/>
  <c r="BO459" i="6"/>
  <c r="BN459" i="6"/>
  <c r="BM459" i="6"/>
  <c r="BL459" i="6"/>
  <c r="BK459" i="6"/>
  <c r="BJ459" i="6"/>
  <c r="BI459" i="6"/>
  <c r="BH459" i="6"/>
  <c r="BG459" i="6"/>
  <c r="BF459" i="6"/>
  <c r="BE459" i="6"/>
  <c r="BD459" i="6"/>
  <c r="BC459" i="6"/>
  <c r="BB459" i="6"/>
  <c r="BA459" i="6"/>
  <c r="AZ459" i="6"/>
  <c r="AY459" i="6"/>
  <c r="AX459" i="6"/>
  <c r="AW459" i="6"/>
  <c r="AV459" i="6"/>
  <c r="AU459" i="6"/>
  <c r="AT459" i="6"/>
  <c r="AS459" i="6"/>
  <c r="AR459" i="6"/>
  <c r="AQ459" i="6"/>
  <c r="AP459" i="6"/>
  <c r="AO459" i="6"/>
  <c r="AN459" i="6"/>
  <c r="AM459" i="6"/>
  <c r="AL459" i="6"/>
  <c r="AK459" i="6"/>
  <c r="AJ459" i="6"/>
  <c r="AI459" i="6"/>
  <c r="AH459" i="6"/>
  <c r="AG459" i="6"/>
  <c r="AF459" i="6"/>
  <c r="AE459" i="6"/>
  <c r="AD459" i="6"/>
  <c r="AC459" i="6"/>
  <c r="AB459" i="6"/>
  <c r="AA459" i="6"/>
  <c r="Z459" i="6"/>
  <c r="Y459" i="6"/>
  <c r="X459" i="6"/>
  <c r="W459" i="6"/>
  <c r="V459" i="6"/>
  <c r="U459" i="6"/>
  <c r="T459" i="6"/>
  <c r="S459" i="6"/>
  <c r="R459" i="6"/>
  <c r="Q459" i="6"/>
  <c r="P459" i="6"/>
  <c r="O459" i="6"/>
  <c r="N459" i="6"/>
  <c r="M459" i="6"/>
  <c r="L459" i="6"/>
  <c r="K459" i="6"/>
  <c r="J459" i="6"/>
  <c r="I459" i="6"/>
  <c r="H459" i="6"/>
  <c r="G459" i="6"/>
  <c r="BV458" i="6"/>
  <c r="BU458" i="6"/>
  <c r="BS458" i="6"/>
  <c r="BR458" i="6"/>
  <c r="BQ458" i="6"/>
  <c r="BP458" i="6"/>
  <c r="BO458" i="6"/>
  <c r="BN458" i="6"/>
  <c r="BM458" i="6"/>
  <c r="BL458" i="6"/>
  <c r="BK458" i="6"/>
  <c r="BJ458" i="6"/>
  <c r="BI458" i="6"/>
  <c r="BH458" i="6"/>
  <c r="BG458" i="6"/>
  <c r="BF458" i="6"/>
  <c r="BE458" i="6"/>
  <c r="BD458" i="6"/>
  <c r="BC458" i="6"/>
  <c r="BB458" i="6"/>
  <c r="BA458" i="6"/>
  <c r="AZ458" i="6"/>
  <c r="AY458" i="6"/>
  <c r="AX458" i="6"/>
  <c r="AW458" i="6"/>
  <c r="AV458" i="6"/>
  <c r="AU458" i="6"/>
  <c r="AT458" i="6"/>
  <c r="AS458" i="6"/>
  <c r="AR458" i="6"/>
  <c r="AQ458" i="6"/>
  <c r="AP458" i="6"/>
  <c r="AO458" i="6"/>
  <c r="AN458" i="6"/>
  <c r="AM458" i="6"/>
  <c r="AL458" i="6"/>
  <c r="AK458" i="6"/>
  <c r="AJ458" i="6"/>
  <c r="AI458" i="6"/>
  <c r="AH458" i="6"/>
  <c r="AG458" i="6"/>
  <c r="AF458" i="6"/>
  <c r="AE458" i="6"/>
  <c r="AD458" i="6"/>
  <c r="AC458" i="6"/>
  <c r="AB458" i="6"/>
  <c r="AA458" i="6"/>
  <c r="Z458" i="6"/>
  <c r="Y458" i="6"/>
  <c r="X458" i="6"/>
  <c r="W458" i="6"/>
  <c r="V458" i="6"/>
  <c r="U458" i="6"/>
  <c r="T458" i="6"/>
  <c r="S458" i="6"/>
  <c r="R458" i="6"/>
  <c r="Q458" i="6"/>
  <c r="P458" i="6"/>
  <c r="O458" i="6"/>
  <c r="N458" i="6"/>
  <c r="M458" i="6"/>
  <c r="L458" i="6"/>
  <c r="K458" i="6"/>
  <c r="J458" i="6"/>
  <c r="I458" i="6"/>
  <c r="H458" i="6"/>
  <c r="G458" i="6"/>
  <c r="BV457" i="6"/>
  <c r="BU457" i="6"/>
  <c r="BS457" i="6"/>
  <c r="BR457" i="6"/>
  <c r="BQ457" i="6"/>
  <c r="BP457" i="6"/>
  <c r="BO457" i="6"/>
  <c r="BN457" i="6"/>
  <c r="BM457" i="6"/>
  <c r="BL457" i="6"/>
  <c r="BK457" i="6"/>
  <c r="BJ457" i="6"/>
  <c r="BI457" i="6"/>
  <c r="BH457" i="6"/>
  <c r="BG457" i="6"/>
  <c r="BF457" i="6"/>
  <c r="BE457" i="6"/>
  <c r="BD457" i="6"/>
  <c r="BC457" i="6"/>
  <c r="BB457" i="6"/>
  <c r="BA457" i="6"/>
  <c r="AZ457" i="6"/>
  <c r="AY457" i="6"/>
  <c r="AX457" i="6"/>
  <c r="AW457" i="6"/>
  <c r="AV457" i="6"/>
  <c r="AU457" i="6"/>
  <c r="AT457" i="6"/>
  <c r="AS457" i="6"/>
  <c r="AR457" i="6"/>
  <c r="AQ457" i="6"/>
  <c r="AP457" i="6"/>
  <c r="AO457" i="6"/>
  <c r="AN457" i="6"/>
  <c r="AM457" i="6"/>
  <c r="AL457" i="6"/>
  <c r="AK457" i="6"/>
  <c r="AJ457" i="6"/>
  <c r="AI457" i="6"/>
  <c r="AH457" i="6"/>
  <c r="AG457" i="6"/>
  <c r="AF457" i="6"/>
  <c r="AE457" i="6"/>
  <c r="AD457" i="6"/>
  <c r="AC457" i="6"/>
  <c r="AB457" i="6"/>
  <c r="AA457" i="6"/>
  <c r="Z457" i="6"/>
  <c r="Y457" i="6"/>
  <c r="X457" i="6"/>
  <c r="W457" i="6"/>
  <c r="V457" i="6"/>
  <c r="U457" i="6"/>
  <c r="T457" i="6"/>
  <c r="S457" i="6"/>
  <c r="R457" i="6"/>
  <c r="Q457" i="6"/>
  <c r="P457" i="6"/>
  <c r="O457" i="6"/>
  <c r="N457" i="6"/>
  <c r="M457" i="6"/>
  <c r="L457" i="6"/>
  <c r="K457" i="6"/>
  <c r="J457" i="6"/>
  <c r="I457" i="6"/>
  <c r="H457" i="6"/>
  <c r="G457" i="6"/>
  <c r="BV456" i="6"/>
  <c r="BU456" i="6"/>
  <c r="BS456" i="6"/>
  <c r="BR456" i="6"/>
  <c r="BQ456" i="6"/>
  <c r="BP456" i="6"/>
  <c r="BN456" i="6"/>
  <c r="BM456" i="6"/>
  <c r="BL456" i="6"/>
  <c r="BK456" i="6"/>
  <c r="BI456" i="6"/>
  <c r="BH456" i="6"/>
  <c r="BG456" i="6"/>
  <c r="BF456" i="6"/>
  <c r="BD456" i="6"/>
  <c r="BC456" i="6"/>
  <c r="BB456" i="6"/>
  <c r="BA456" i="6"/>
  <c r="AY456" i="6"/>
  <c r="AX456" i="6"/>
  <c r="AW456" i="6"/>
  <c r="AV456" i="6"/>
  <c r="AT456" i="6"/>
  <c r="AS456" i="6"/>
  <c r="AR456" i="6"/>
  <c r="AQ456" i="6"/>
  <c r="AO456" i="6"/>
  <c r="AN456" i="6"/>
  <c r="AM456" i="6"/>
  <c r="AL456" i="6"/>
  <c r="AJ456" i="6"/>
  <c r="AI456" i="6"/>
  <c r="AH456" i="6"/>
  <c r="AG456" i="6"/>
  <c r="AE456" i="6"/>
  <c r="AD456" i="6"/>
  <c r="AC456" i="6"/>
  <c r="AB456" i="6"/>
  <c r="Z456" i="6"/>
  <c r="Y456" i="6"/>
  <c r="X456" i="6"/>
  <c r="W456" i="6"/>
  <c r="U456" i="6"/>
  <c r="T456" i="6"/>
  <c r="S456" i="6"/>
  <c r="R456" i="6"/>
  <c r="P456" i="6"/>
  <c r="O456" i="6"/>
  <c r="N456" i="6"/>
  <c r="M456" i="6"/>
  <c r="K456" i="6"/>
  <c r="J456" i="6"/>
  <c r="I456" i="6"/>
  <c r="H456" i="6"/>
  <c r="G456" i="6"/>
  <c r="BV455" i="6"/>
  <c r="BU455" i="6"/>
  <c r="BS455" i="6"/>
  <c r="BR455" i="6"/>
  <c r="BQ455" i="6"/>
  <c r="BP455" i="6"/>
  <c r="BN455" i="6"/>
  <c r="BM455" i="6"/>
  <c r="BL455" i="6"/>
  <c r="BK455" i="6"/>
  <c r="BI455" i="6"/>
  <c r="BH455" i="6"/>
  <c r="BG455" i="6"/>
  <c r="BF455" i="6"/>
  <c r="BD455" i="6"/>
  <c r="BC455" i="6"/>
  <c r="BB455" i="6"/>
  <c r="BA455" i="6"/>
  <c r="AY455" i="6"/>
  <c r="AX455" i="6"/>
  <c r="AW455" i="6"/>
  <c r="AV455" i="6"/>
  <c r="AT455" i="6"/>
  <c r="AS455" i="6"/>
  <c r="AR455" i="6"/>
  <c r="AQ455" i="6"/>
  <c r="AO455" i="6"/>
  <c r="AN455" i="6"/>
  <c r="AM455" i="6"/>
  <c r="AL455" i="6"/>
  <c r="AJ455" i="6"/>
  <c r="AI455" i="6"/>
  <c r="AH455" i="6"/>
  <c r="AG455" i="6"/>
  <c r="AE455" i="6"/>
  <c r="AD455" i="6"/>
  <c r="AC455" i="6"/>
  <c r="AB455" i="6"/>
  <c r="Z455" i="6"/>
  <c r="Y455" i="6"/>
  <c r="X455" i="6"/>
  <c r="W455" i="6"/>
  <c r="U455" i="6"/>
  <c r="T455" i="6"/>
  <c r="S455" i="6"/>
  <c r="R455" i="6"/>
  <c r="P455" i="6"/>
  <c r="O455" i="6"/>
  <c r="N455" i="6"/>
  <c r="M455" i="6"/>
  <c r="K455" i="6"/>
  <c r="J455" i="6"/>
  <c r="I455" i="6"/>
  <c r="H455" i="6"/>
  <c r="BV454" i="6"/>
  <c r="BU454" i="6"/>
  <c r="BT454" i="6"/>
  <c r="BS454" i="6"/>
  <c r="BR454" i="6"/>
  <c r="BQ454" i="6"/>
  <c r="BP454" i="6"/>
  <c r="BO454" i="6"/>
  <c r="BN454" i="6"/>
  <c r="BM454" i="6"/>
  <c r="BL454" i="6"/>
  <c r="BK454" i="6"/>
  <c r="BJ454" i="6"/>
  <c r="BI454" i="6"/>
  <c r="BH454" i="6"/>
  <c r="BG454" i="6"/>
  <c r="BF454" i="6"/>
  <c r="BE454" i="6"/>
  <c r="BD454" i="6"/>
  <c r="BC454" i="6"/>
  <c r="BB454" i="6"/>
  <c r="BA454" i="6"/>
  <c r="AZ454" i="6"/>
  <c r="AY454" i="6"/>
  <c r="AX454" i="6"/>
  <c r="AW454" i="6"/>
  <c r="AV454" i="6"/>
  <c r="AU454" i="6"/>
  <c r="AT454" i="6"/>
  <c r="AS454" i="6"/>
  <c r="AR454" i="6"/>
  <c r="AQ454" i="6"/>
  <c r="AP454" i="6"/>
  <c r="AO454" i="6"/>
  <c r="AN454" i="6"/>
  <c r="AM454" i="6"/>
  <c r="AL454" i="6"/>
  <c r="AK454" i="6"/>
  <c r="AJ454" i="6"/>
  <c r="AI454" i="6"/>
  <c r="AH454" i="6"/>
  <c r="AG454" i="6"/>
  <c r="AF454" i="6"/>
  <c r="AE454" i="6"/>
  <c r="AD454" i="6"/>
  <c r="AC454" i="6"/>
  <c r="AB454" i="6"/>
  <c r="AA454" i="6"/>
  <c r="Z454" i="6"/>
  <c r="Y454" i="6"/>
  <c r="X454" i="6"/>
  <c r="W454" i="6"/>
  <c r="V454" i="6"/>
  <c r="U454" i="6"/>
  <c r="T454" i="6"/>
  <c r="S454" i="6"/>
  <c r="R454" i="6"/>
  <c r="Q454" i="6"/>
  <c r="P454" i="6"/>
  <c r="O454" i="6"/>
  <c r="N454" i="6"/>
  <c r="M454" i="6"/>
  <c r="L454" i="6"/>
  <c r="K454" i="6"/>
  <c r="J454" i="6"/>
  <c r="I454" i="6"/>
  <c r="H454" i="6"/>
  <c r="G454" i="6"/>
  <c r="BV453" i="6"/>
  <c r="BU453" i="6"/>
  <c r="BS453" i="6"/>
  <c r="BR453" i="6"/>
  <c r="BQ453" i="6"/>
  <c r="BP453" i="6"/>
  <c r="BO453" i="6"/>
  <c r="BN453" i="6"/>
  <c r="BM453" i="6"/>
  <c r="BL453" i="6"/>
  <c r="BK453" i="6"/>
  <c r="BJ453" i="6"/>
  <c r="BI453" i="6"/>
  <c r="BH453" i="6"/>
  <c r="BG453" i="6"/>
  <c r="BF453" i="6"/>
  <c r="BE453" i="6"/>
  <c r="BD453" i="6"/>
  <c r="BC453" i="6"/>
  <c r="BB453" i="6"/>
  <c r="BA453" i="6"/>
  <c r="AZ453" i="6"/>
  <c r="AY453" i="6"/>
  <c r="AX453" i="6"/>
  <c r="AW453" i="6"/>
  <c r="AV453" i="6"/>
  <c r="AU453" i="6"/>
  <c r="AT453" i="6"/>
  <c r="AS453" i="6"/>
  <c r="AR453" i="6"/>
  <c r="AQ453" i="6"/>
  <c r="AP453" i="6"/>
  <c r="AO453" i="6"/>
  <c r="AN453" i="6"/>
  <c r="AM453" i="6"/>
  <c r="AL453" i="6"/>
  <c r="AK453" i="6"/>
  <c r="AJ453" i="6"/>
  <c r="AI453" i="6"/>
  <c r="AH453" i="6"/>
  <c r="AG453" i="6"/>
  <c r="AF453" i="6"/>
  <c r="AE453" i="6"/>
  <c r="AD453" i="6"/>
  <c r="AC453" i="6"/>
  <c r="AB453" i="6"/>
  <c r="AA453" i="6"/>
  <c r="Z453" i="6"/>
  <c r="Y453" i="6"/>
  <c r="X453" i="6"/>
  <c r="W453" i="6"/>
  <c r="V453" i="6"/>
  <c r="U453" i="6"/>
  <c r="T453" i="6"/>
  <c r="S453" i="6"/>
  <c r="R453" i="6"/>
  <c r="Q453" i="6"/>
  <c r="P453" i="6"/>
  <c r="O453" i="6"/>
  <c r="N453" i="6"/>
  <c r="M453" i="6"/>
  <c r="L453" i="6"/>
  <c r="K453" i="6"/>
  <c r="J453" i="6"/>
  <c r="I453" i="6"/>
  <c r="H453" i="6"/>
  <c r="G453" i="6"/>
  <c r="BV452" i="6"/>
  <c r="BU452" i="6"/>
  <c r="BS452" i="6"/>
  <c r="BR452" i="6"/>
  <c r="BQ452" i="6"/>
  <c r="BP452" i="6"/>
  <c r="BO452" i="6"/>
  <c r="BN452" i="6"/>
  <c r="BM452" i="6"/>
  <c r="BL452" i="6"/>
  <c r="BK452" i="6"/>
  <c r="BJ452" i="6"/>
  <c r="BI452" i="6"/>
  <c r="BH452" i="6"/>
  <c r="BG452" i="6"/>
  <c r="BF452" i="6"/>
  <c r="BE452" i="6"/>
  <c r="BD452" i="6"/>
  <c r="BC452" i="6"/>
  <c r="BB452" i="6"/>
  <c r="BA452" i="6"/>
  <c r="AZ452" i="6"/>
  <c r="AY452" i="6"/>
  <c r="AX452" i="6"/>
  <c r="AW452" i="6"/>
  <c r="AV452" i="6"/>
  <c r="AU452" i="6"/>
  <c r="AT452" i="6"/>
  <c r="AS452" i="6"/>
  <c r="AR452" i="6"/>
  <c r="AQ452" i="6"/>
  <c r="AP452" i="6"/>
  <c r="AO452" i="6"/>
  <c r="AN452" i="6"/>
  <c r="AM452" i="6"/>
  <c r="AL452" i="6"/>
  <c r="AK452" i="6"/>
  <c r="AJ452" i="6"/>
  <c r="AI452" i="6"/>
  <c r="AH452" i="6"/>
  <c r="AG452" i="6"/>
  <c r="AF452" i="6"/>
  <c r="AE452" i="6"/>
  <c r="AD452" i="6"/>
  <c r="AC452" i="6"/>
  <c r="AB452" i="6"/>
  <c r="AA452" i="6"/>
  <c r="Z452" i="6"/>
  <c r="Y452" i="6"/>
  <c r="X452" i="6"/>
  <c r="W452" i="6"/>
  <c r="V452" i="6"/>
  <c r="U452" i="6"/>
  <c r="T452" i="6"/>
  <c r="S452" i="6"/>
  <c r="R452" i="6"/>
  <c r="Q452" i="6"/>
  <c r="P452" i="6"/>
  <c r="O452" i="6"/>
  <c r="N452" i="6"/>
  <c r="M452" i="6"/>
  <c r="L452" i="6"/>
  <c r="K452" i="6"/>
  <c r="J452" i="6"/>
  <c r="I452" i="6"/>
  <c r="H452" i="6"/>
  <c r="G452" i="6"/>
  <c r="BV451" i="6"/>
  <c r="BU451" i="6"/>
  <c r="BS451" i="6"/>
  <c r="BR451" i="6"/>
  <c r="BQ451" i="6"/>
  <c r="BP451" i="6"/>
  <c r="BO451" i="6"/>
  <c r="BN451" i="6"/>
  <c r="BM451" i="6"/>
  <c r="BL451" i="6"/>
  <c r="BK451" i="6"/>
  <c r="BJ451" i="6"/>
  <c r="BI451" i="6"/>
  <c r="BH451" i="6"/>
  <c r="BG451" i="6"/>
  <c r="BF451" i="6"/>
  <c r="BE451" i="6"/>
  <c r="BD451" i="6"/>
  <c r="BC451" i="6"/>
  <c r="BB451" i="6"/>
  <c r="BA451" i="6"/>
  <c r="AZ451" i="6"/>
  <c r="AY451" i="6"/>
  <c r="AX451" i="6"/>
  <c r="AW451" i="6"/>
  <c r="AV451" i="6"/>
  <c r="AU451" i="6"/>
  <c r="AT451" i="6"/>
  <c r="AS451" i="6"/>
  <c r="AR451" i="6"/>
  <c r="AQ451" i="6"/>
  <c r="AP451" i="6"/>
  <c r="AO451" i="6"/>
  <c r="AN451" i="6"/>
  <c r="AM451" i="6"/>
  <c r="AL451" i="6"/>
  <c r="AK451" i="6"/>
  <c r="AJ451" i="6"/>
  <c r="AI451" i="6"/>
  <c r="AH451" i="6"/>
  <c r="AG451" i="6"/>
  <c r="AF451" i="6"/>
  <c r="AE451" i="6"/>
  <c r="AD451" i="6"/>
  <c r="AC451" i="6"/>
  <c r="AB451" i="6"/>
  <c r="AA451" i="6"/>
  <c r="Z451" i="6"/>
  <c r="Y451" i="6"/>
  <c r="X451" i="6"/>
  <c r="W451" i="6"/>
  <c r="V451" i="6"/>
  <c r="U451" i="6"/>
  <c r="T451" i="6"/>
  <c r="S451" i="6"/>
  <c r="R451" i="6"/>
  <c r="Q451" i="6"/>
  <c r="P451" i="6"/>
  <c r="O451" i="6"/>
  <c r="N451" i="6"/>
  <c r="M451" i="6"/>
  <c r="L451" i="6"/>
  <c r="K451" i="6"/>
  <c r="J451" i="6"/>
  <c r="I451" i="6"/>
  <c r="H451" i="6"/>
  <c r="G451" i="6"/>
  <c r="BV450" i="6"/>
  <c r="BU450" i="6"/>
  <c r="BS450" i="6"/>
  <c r="BR450" i="6"/>
  <c r="BQ450" i="6"/>
  <c r="BP450" i="6"/>
  <c r="BN450" i="6"/>
  <c r="BM450" i="6"/>
  <c r="BL450" i="6"/>
  <c r="BK450" i="6"/>
  <c r="BI450" i="6"/>
  <c r="BH450" i="6"/>
  <c r="BG450" i="6"/>
  <c r="BF450" i="6"/>
  <c r="BD450" i="6"/>
  <c r="BC450" i="6"/>
  <c r="BB450" i="6"/>
  <c r="BA450" i="6"/>
  <c r="AY450" i="6"/>
  <c r="AX450" i="6"/>
  <c r="AW450" i="6"/>
  <c r="AV450" i="6"/>
  <c r="AT450" i="6"/>
  <c r="AS450" i="6"/>
  <c r="AR450" i="6"/>
  <c r="AQ450" i="6"/>
  <c r="AO450" i="6"/>
  <c r="AN450" i="6"/>
  <c r="AM450" i="6"/>
  <c r="AL450" i="6"/>
  <c r="AJ450" i="6"/>
  <c r="AI450" i="6"/>
  <c r="AH450" i="6"/>
  <c r="AG450" i="6"/>
  <c r="AE450" i="6"/>
  <c r="AD450" i="6"/>
  <c r="AC450" i="6"/>
  <c r="AB450" i="6"/>
  <c r="Z450" i="6"/>
  <c r="Y450" i="6"/>
  <c r="X450" i="6"/>
  <c r="W450" i="6"/>
  <c r="U450" i="6"/>
  <c r="T450" i="6"/>
  <c r="S450" i="6"/>
  <c r="R450" i="6"/>
  <c r="P450" i="6"/>
  <c r="O450" i="6"/>
  <c r="N450" i="6"/>
  <c r="M450" i="6"/>
  <c r="K450" i="6"/>
  <c r="J450" i="6"/>
  <c r="I450" i="6"/>
  <c r="H450" i="6"/>
  <c r="BV449" i="6"/>
  <c r="BU449" i="6"/>
  <c r="BT449" i="6"/>
  <c r="BS449" i="6"/>
  <c r="BR449" i="6"/>
  <c r="BQ449" i="6"/>
  <c r="BP449" i="6"/>
  <c r="BO449" i="6"/>
  <c r="BN449" i="6"/>
  <c r="BM449" i="6"/>
  <c r="BL449" i="6"/>
  <c r="BK449" i="6"/>
  <c r="BJ449" i="6"/>
  <c r="BI449" i="6"/>
  <c r="BH449" i="6"/>
  <c r="BG449" i="6"/>
  <c r="BF449" i="6"/>
  <c r="BE449" i="6"/>
  <c r="BD449" i="6"/>
  <c r="BC449" i="6"/>
  <c r="BB449" i="6"/>
  <c r="BA449" i="6"/>
  <c r="AZ449" i="6"/>
  <c r="AY449" i="6"/>
  <c r="AX449" i="6"/>
  <c r="AW449" i="6"/>
  <c r="AV449" i="6"/>
  <c r="AU449" i="6"/>
  <c r="AT449" i="6"/>
  <c r="AS449" i="6"/>
  <c r="AR449" i="6"/>
  <c r="AQ449" i="6"/>
  <c r="AP449" i="6"/>
  <c r="AO449" i="6"/>
  <c r="AN449" i="6"/>
  <c r="AM449" i="6"/>
  <c r="AL449" i="6"/>
  <c r="AK449" i="6"/>
  <c r="AJ449" i="6"/>
  <c r="AI449" i="6"/>
  <c r="AH449" i="6"/>
  <c r="AG449" i="6"/>
  <c r="AF449" i="6"/>
  <c r="AE449" i="6"/>
  <c r="AD449" i="6"/>
  <c r="AC449" i="6"/>
  <c r="AB449" i="6"/>
  <c r="AA449" i="6"/>
  <c r="Z449" i="6"/>
  <c r="Y449" i="6"/>
  <c r="X449" i="6"/>
  <c r="W449" i="6"/>
  <c r="V449" i="6"/>
  <c r="U449" i="6"/>
  <c r="T449" i="6"/>
  <c r="S449" i="6"/>
  <c r="R449" i="6"/>
  <c r="Q449" i="6"/>
  <c r="P449" i="6"/>
  <c r="O449" i="6"/>
  <c r="N449" i="6"/>
  <c r="M449" i="6"/>
  <c r="L449" i="6"/>
  <c r="K449" i="6"/>
  <c r="J449" i="6"/>
  <c r="I449" i="6"/>
  <c r="H449" i="6"/>
  <c r="G449" i="6"/>
  <c r="BV448" i="6"/>
  <c r="BU448" i="6"/>
  <c r="BS448" i="6"/>
  <c r="BR448" i="6"/>
  <c r="BQ448" i="6"/>
  <c r="BP448" i="6"/>
  <c r="BO448" i="6"/>
  <c r="BN448" i="6"/>
  <c r="BM448" i="6"/>
  <c r="BL448" i="6"/>
  <c r="BK448" i="6"/>
  <c r="BJ448" i="6"/>
  <c r="BI448" i="6"/>
  <c r="BH448" i="6"/>
  <c r="BG448" i="6"/>
  <c r="BF448" i="6"/>
  <c r="BE448" i="6"/>
  <c r="BD448" i="6"/>
  <c r="BC448" i="6"/>
  <c r="BB448" i="6"/>
  <c r="BA448" i="6"/>
  <c r="AZ448" i="6"/>
  <c r="AY448" i="6"/>
  <c r="AX448" i="6"/>
  <c r="AW448" i="6"/>
  <c r="AV448" i="6"/>
  <c r="AU448" i="6"/>
  <c r="AT448" i="6"/>
  <c r="AS448" i="6"/>
  <c r="AR448" i="6"/>
  <c r="AQ448" i="6"/>
  <c r="AP448" i="6"/>
  <c r="AO448" i="6"/>
  <c r="AN448" i="6"/>
  <c r="AM448" i="6"/>
  <c r="AL448" i="6"/>
  <c r="AK448" i="6"/>
  <c r="AJ448" i="6"/>
  <c r="AI448" i="6"/>
  <c r="AH448" i="6"/>
  <c r="AG448" i="6"/>
  <c r="AF448" i="6"/>
  <c r="AE448" i="6"/>
  <c r="AD448" i="6"/>
  <c r="AC448" i="6"/>
  <c r="AB448" i="6"/>
  <c r="AA448" i="6"/>
  <c r="Z448" i="6"/>
  <c r="Y448" i="6"/>
  <c r="X448" i="6"/>
  <c r="W448" i="6"/>
  <c r="V448" i="6"/>
  <c r="U448" i="6"/>
  <c r="T448" i="6"/>
  <c r="S448" i="6"/>
  <c r="R448" i="6"/>
  <c r="Q448" i="6"/>
  <c r="P448" i="6"/>
  <c r="O448" i="6"/>
  <c r="N448" i="6"/>
  <c r="M448" i="6"/>
  <c r="L448" i="6"/>
  <c r="K448" i="6"/>
  <c r="J448" i="6"/>
  <c r="I448" i="6"/>
  <c r="H448" i="6"/>
  <c r="G448" i="6"/>
  <c r="BV447" i="6"/>
  <c r="BU447" i="6"/>
  <c r="BS447" i="6"/>
  <c r="BR447" i="6"/>
  <c r="BQ447" i="6"/>
  <c r="BP447" i="6"/>
  <c r="BO447" i="6"/>
  <c r="BN447" i="6"/>
  <c r="BM447" i="6"/>
  <c r="BL447" i="6"/>
  <c r="BK447" i="6"/>
  <c r="BJ447" i="6"/>
  <c r="BI447" i="6"/>
  <c r="BH447" i="6"/>
  <c r="BG447" i="6"/>
  <c r="BF447" i="6"/>
  <c r="BE447" i="6"/>
  <c r="BD447" i="6"/>
  <c r="BC447" i="6"/>
  <c r="BB447" i="6"/>
  <c r="BA447" i="6"/>
  <c r="AZ447" i="6"/>
  <c r="AY447" i="6"/>
  <c r="AX447" i="6"/>
  <c r="AW447" i="6"/>
  <c r="AV447" i="6"/>
  <c r="AU447" i="6"/>
  <c r="AT447" i="6"/>
  <c r="AS447" i="6"/>
  <c r="AR447" i="6"/>
  <c r="AQ447" i="6"/>
  <c r="AP447" i="6"/>
  <c r="AO447" i="6"/>
  <c r="AN447" i="6"/>
  <c r="AM447" i="6"/>
  <c r="AL447" i="6"/>
  <c r="AK447" i="6"/>
  <c r="AJ447" i="6"/>
  <c r="AI447" i="6"/>
  <c r="AH447" i="6"/>
  <c r="AG447" i="6"/>
  <c r="AF447" i="6"/>
  <c r="AE447" i="6"/>
  <c r="AD447" i="6"/>
  <c r="AC447" i="6"/>
  <c r="AB447" i="6"/>
  <c r="AA447" i="6"/>
  <c r="Z447" i="6"/>
  <c r="Y447" i="6"/>
  <c r="X447" i="6"/>
  <c r="W447" i="6"/>
  <c r="V447" i="6"/>
  <c r="U447" i="6"/>
  <c r="T447" i="6"/>
  <c r="S447" i="6"/>
  <c r="R447" i="6"/>
  <c r="Q447" i="6"/>
  <c r="P447" i="6"/>
  <c r="O447" i="6"/>
  <c r="N447" i="6"/>
  <c r="M447" i="6"/>
  <c r="L447" i="6"/>
  <c r="K447" i="6"/>
  <c r="J447" i="6"/>
  <c r="I447" i="6"/>
  <c r="H447" i="6"/>
  <c r="G447" i="6"/>
  <c r="BV446" i="6"/>
  <c r="BU446" i="6"/>
  <c r="BS446" i="6"/>
  <c r="BR446" i="6"/>
  <c r="BQ446" i="6"/>
  <c r="BP446" i="6"/>
  <c r="BO446" i="6"/>
  <c r="BN446" i="6"/>
  <c r="BM446" i="6"/>
  <c r="BL446" i="6"/>
  <c r="BK446" i="6"/>
  <c r="BJ446" i="6"/>
  <c r="BI446" i="6"/>
  <c r="BH446" i="6"/>
  <c r="BG446" i="6"/>
  <c r="BF446" i="6"/>
  <c r="BE446" i="6"/>
  <c r="BD446" i="6"/>
  <c r="BC446" i="6"/>
  <c r="BB446" i="6"/>
  <c r="BA446" i="6"/>
  <c r="AZ446" i="6"/>
  <c r="AY446" i="6"/>
  <c r="AX446" i="6"/>
  <c r="AW446" i="6"/>
  <c r="AV446" i="6"/>
  <c r="AU446" i="6"/>
  <c r="AT446" i="6"/>
  <c r="AS446" i="6"/>
  <c r="AR446" i="6"/>
  <c r="AQ446" i="6"/>
  <c r="AP446" i="6"/>
  <c r="AO446" i="6"/>
  <c r="AN446" i="6"/>
  <c r="AM446" i="6"/>
  <c r="AL446" i="6"/>
  <c r="AK446" i="6"/>
  <c r="AJ446" i="6"/>
  <c r="AI446" i="6"/>
  <c r="AH446" i="6"/>
  <c r="AG446" i="6"/>
  <c r="AF446" i="6"/>
  <c r="AE446" i="6"/>
  <c r="AD446" i="6"/>
  <c r="AC446" i="6"/>
  <c r="AB446" i="6"/>
  <c r="AA446" i="6"/>
  <c r="Z446" i="6"/>
  <c r="Y446" i="6"/>
  <c r="X446" i="6"/>
  <c r="W446" i="6"/>
  <c r="V446" i="6"/>
  <c r="U446" i="6"/>
  <c r="T446" i="6"/>
  <c r="S446" i="6"/>
  <c r="R446" i="6"/>
  <c r="Q446" i="6"/>
  <c r="P446" i="6"/>
  <c r="O446" i="6"/>
  <c r="N446" i="6"/>
  <c r="M446" i="6"/>
  <c r="L446" i="6"/>
  <c r="K446" i="6"/>
  <c r="J446" i="6"/>
  <c r="I446" i="6"/>
  <c r="H446" i="6"/>
  <c r="G446" i="6"/>
  <c r="BV445" i="6"/>
  <c r="BU445" i="6"/>
  <c r="BS445" i="6"/>
  <c r="BR445" i="6"/>
  <c r="BQ445" i="6"/>
  <c r="BP445" i="6"/>
  <c r="BN445" i="6"/>
  <c r="BM445" i="6"/>
  <c r="BL445" i="6"/>
  <c r="BK445" i="6"/>
  <c r="BI445" i="6"/>
  <c r="BH445" i="6"/>
  <c r="BG445" i="6"/>
  <c r="BF445" i="6"/>
  <c r="BD445" i="6"/>
  <c r="BC445" i="6"/>
  <c r="BB445" i="6"/>
  <c r="BA445" i="6"/>
  <c r="AY445" i="6"/>
  <c r="AX445" i="6"/>
  <c r="AW445" i="6"/>
  <c r="AV445" i="6"/>
  <c r="AT445" i="6"/>
  <c r="AS445" i="6"/>
  <c r="AR445" i="6"/>
  <c r="AQ445" i="6"/>
  <c r="AO445" i="6"/>
  <c r="AN445" i="6"/>
  <c r="AM445" i="6"/>
  <c r="AL445" i="6"/>
  <c r="AJ445" i="6"/>
  <c r="AI445" i="6"/>
  <c r="AH445" i="6"/>
  <c r="AG445" i="6"/>
  <c r="AE445" i="6"/>
  <c r="AD445" i="6"/>
  <c r="AC445" i="6"/>
  <c r="AB445" i="6"/>
  <c r="Z445" i="6"/>
  <c r="Y445" i="6"/>
  <c r="X445" i="6"/>
  <c r="W445" i="6"/>
  <c r="U445" i="6"/>
  <c r="T445" i="6"/>
  <c r="S445" i="6"/>
  <c r="R445" i="6"/>
  <c r="P445" i="6"/>
  <c r="O445" i="6"/>
  <c r="N445" i="6"/>
  <c r="M445" i="6"/>
  <c r="K445" i="6"/>
  <c r="J445" i="6"/>
  <c r="I445" i="6"/>
  <c r="H445" i="6"/>
  <c r="G445" i="6"/>
  <c r="BV444" i="6"/>
  <c r="BU444" i="6"/>
  <c r="BS444" i="6"/>
  <c r="BR444" i="6"/>
  <c r="BQ444" i="6"/>
  <c r="BP444" i="6"/>
  <c r="BN444" i="6"/>
  <c r="BM444" i="6"/>
  <c r="BL444" i="6"/>
  <c r="BK444" i="6"/>
  <c r="BI444" i="6"/>
  <c r="BH444" i="6"/>
  <c r="BG444" i="6"/>
  <c r="BF444" i="6"/>
  <c r="BD444" i="6"/>
  <c r="BC444" i="6"/>
  <c r="BB444" i="6"/>
  <c r="BA444" i="6"/>
  <c r="AY444" i="6"/>
  <c r="AX444" i="6"/>
  <c r="AW444" i="6"/>
  <c r="AV444" i="6"/>
  <c r="AT444" i="6"/>
  <c r="AS444" i="6"/>
  <c r="AR444" i="6"/>
  <c r="AQ444" i="6"/>
  <c r="AO444" i="6"/>
  <c r="AN444" i="6"/>
  <c r="AM444" i="6"/>
  <c r="AL444" i="6"/>
  <c r="AJ444" i="6"/>
  <c r="AI444" i="6"/>
  <c r="AH444" i="6"/>
  <c r="AG444" i="6"/>
  <c r="AE444" i="6"/>
  <c r="AD444" i="6"/>
  <c r="AC444" i="6"/>
  <c r="AB444" i="6"/>
  <c r="Z444" i="6"/>
  <c r="Y444" i="6"/>
  <c r="X444" i="6"/>
  <c r="W444" i="6"/>
  <c r="U444" i="6"/>
  <c r="T444" i="6"/>
  <c r="S444" i="6"/>
  <c r="R444" i="6"/>
  <c r="P444" i="6"/>
  <c r="O444" i="6"/>
  <c r="N444" i="6"/>
  <c r="M444" i="6"/>
  <c r="K444" i="6"/>
  <c r="J444" i="6"/>
  <c r="I444" i="6"/>
  <c r="H444" i="6"/>
  <c r="BV443" i="6"/>
  <c r="BU443" i="6"/>
  <c r="BT443" i="6"/>
  <c r="BS443" i="6"/>
  <c r="BR443" i="6"/>
  <c r="BQ443" i="6"/>
  <c r="BP443" i="6"/>
  <c r="BO443" i="6"/>
  <c r="BN443" i="6"/>
  <c r="BM443" i="6"/>
  <c r="BL443" i="6"/>
  <c r="BK443" i="6"/>
  <c r="BJ443" i="6"/>
  <c r="BI443" i="6"/>
  <c r="BH443" i="6"/>
  <c r="BG443" i="6"/>
  <c r="BF443" i="6"/>
  <c r="BE443" i="6"/>
  <c r="BD443" i="6"/>
  <c r="BC443" i="6"/>
  <c r="BB443" i="6"/>
  <c r="BA443" i="6"/>
  <c r="AZ443" i="6"/>
  <c r="AY443" i="6"/>
  <c r="AX443" i="6"/>
  <c r="AW443" i="6"/>
  <c r="AV443" i="6"/>
  <c r="AU443" i="6"/>
  <c r="AT443" i="6"/>
  <c r="AS443" i="6"/>
  <c r="AR443" i="6"/>
  <c r="AQ443" i="6"/>
  <c r="AP443" i="6"/>
  <c r="AO443" i="6"/>
  <c r="AN443" i="6"/>
  <c r="AM443" i="6"/>
  <c r="AL443" i="6"/>
  <c r="AK443" i="6"/>
  <c r="AJ443" i="6"/>
  <c r="AI443" i="6"/>
  <c r="AH443" i="6"/>
  <c r="AG443" i="6"/>
  <c r="AF443" i="6"/>
  <c r="AE443" i="6"/>
  <c r="AD443" i="6"/>
  <c r="AC443" i="6"/>
  <c r="AB443" i="6"/>
  <c r="AA443" i="6"/>
  <c r="Z443" i="6"/>
  <c r="Y443" i="6"/>
  <c r="X443" i="6"/>
  <c r="W443" i="6"/>
  <c r="V443" i="6"/>
  <c r="U443" i="6"/>
  <c r="T443" i="6"/>
  <c r="S443" i="6"/>
  <c r="R443" i="6"/>
  <c r="Q443" i="6"/>
  <c r="P443" i="6"/>
  <c r="O443" i="6"/>
  <c r="N443" i="6"/>
  <c r="M443" i="6"/>
  <c r="L443" i="6"/>
  <c r="K443" i="6"/>
  <c r="J443" i="6"/>
  <c r="I443" i="6"/>
  <c r="H443" i="6"/>
  <c r="G443" i="6"/>
  <c r="BV442" i="6"/>
  <c r="BU442" i="6"/>
  <c r="BS442" i="6"/>
  <c r="BR442" i="6"/>
  <c r="BQ442" i="6"/>
  <c r="BP442" i="6"/>
  <c r="BO442" i="6"/>
  <c r="BN442" i="6"/>
  <c r="BM442" i="6"/>
  <c r="BL442" i="6"/>
  <c r="BK442" i="6"/>
  <c r="BJ442" i="6"/>
  <c r="BI442" i="6"/>
  <c r="BH442" i="6"/>
  <c r="BG442" i="6"/>
  <c r="BF442" i="6"/>
  <c r="BE442" i="6"/>
  <c r="BD442" i="6"/>
  <c r="BC442" i="6"/>
  <c r="BB442" i="6"/>
  <c r="BA442" i="6"/>
  <c r="AZ442" i="6"/>
  <c r="AY442" i="6"/>
  <c r="AX442" i="6"/>
  <c r="AW442" i="6"/>
  <c r="AV442" i="6"/>
  <c r="AU442" i="6"/>
  <c r="AT442" i="6"/>
  <c r="AS442" i="6"/>
  <c r="AR442" i="6"/>
  <c r="AQ442" i="6"/>
  <c r="AP442" i="6"/>
  <c r="AO442" i="6"/>
  <c r="AN442" i="6"/>
  <c r="AM442" i="6"/>
  <c r="AL442" i="6"/>
  <c r="AK442" i="6"/>
  <c r="AJ442" i="6"/>
  <c r="AI442" i="6"/>
  <c r="AH442" i="6"/>
  <c r="AG442" i="6"/>
  <c r="AF442" i="6"/>
  <c r="AE442" i="6"/>
  <c r="AD442" i="6"/>
  <c r="AC442" i="6"/>
  <c r="AB442" i="6"/>
  <c r="AA442" i="6"/>
  <c r="Z442" i="6"/>
  <c r="Y442" i="6"/>
  <c r="X442" i="6"/>
  <c r="W442" i="6"/>
  <c r="V442" i="6"/>
  <c r="U442" i="6"/>
  <c r="T442" i="6"/>
  <c r="S442" i="6"/>
  <c r="R442" i="6"/>
  <c r="Q442" i="6"/>
  <c r="P442" i="6"/>
  <c r="O442" i="6"/>
  <c r="N442" i="6"/>
  <c r="M442" i="6"/>
  <c r="L442" i="6"/>
  <c r="K442" i="6"/>
  <c r="J442" i="6"/>
  <c r="I442" i="6"/>
  <c r="H442" i="6"/>
  <c r="G442" i="6"/>
  <c r="BV441" i="6"/>
  <c r="BU441" i="6"/>
  <c r="BS441" i="6"/>
  <c r="BR441" i="6"/>
  <c r="BQ441" i="6"/>
  <c r="BP441" i="6"/>
  <c r="BO441" i="6"/>
  <c r="BN441" i="6"/>
  <c r="BM441" i="6"/>
  <c r="BL441" i="6"/>
  <c r="BK441" i="6"/>
  <c r="BJ441" i="6"/>
  <c r="BI441" i="6"/>
  <c r="BH441" i="6"/>
  <c r="BG441" i="6"/>
  <c r="BF441" i="6"/>
  <c r="BE441" i="6"/>
  <c r="BD441" i="6"/>
  <c r="BC441" i="6"/>
  <c r="BB441" i="6"/>
  <c r="BA441" i="6"/>
  <c r="AZ441" i="6"/>
  <c r="AY441" i="6"/>
  <c r="AX441" i="6"/>
  <c r="AW441" i="6"/>
  <c r="AV441" i="6"/>
  <c r="AU441" i="6"/>
  <c r="AT441" i="6"/>
  <c r="AS441" i="6"/>
  <c r="AR441" i="6"/>
  <c r="AQ441" i="6"/>
  <c r="AP441" i="6"/>
  <c r="AO441" i="6"/>
  <c r="AN441" i="6"/>
  <c r="AM441" i="6"/>
  <c r="AL441" i="6"/>
  <c r="AK441" i="6"/>
  <c r="AJ441" i="6"/>
  <c r="AI441" i="6"/>
  <c r="AH441" i="6"/>
  <c r="AG441" i="6"/>
  <c r="AF441" i="6"/>
  <c r="AE441" i="6"/>
  <c r="AD441" i="6"/>
  <c r="AC441" i="6"/>
  <c r="AB441" i="6"/>
  <c r="AA441" i="6"/>
  <c r="Z441" i="6"/>
  <c r="Y441" i="6"/>
  <c r="X441" i="6"/>
  <c r="W441" i="6"/>
  <c r="V441" i="6"/>
  <c r="U441" i="6"/>
  <c r="T441" i="6"/>
  <c r="S441" i="6"/>
  <c r="R441" i="6"/>
  <c r="Q441" i="6"/>
  <c r="P441" i="6"/>
  <c r="O441" i="6"/>
  <c r="N441" i="6"/>
  <c r="M441" i="6"/>
  <c r="L441" i="6"/>
  <c r="K441" i="6"/>
  <c r="J441" i="6"/>
  <c r="I441" i="6"/>
  <c r="H441" i="6"/>
  <c r="G441" i="6"/>
  <c r="BV440" i="6"/>
  <c r="BU440" i="6"/>
  <c r="BS440" i="6"/>
  <c r="BR440" i="6"/>
  <c r="BQ440" i="6"/>
  <c r="BP440" i="6"/>
  <c r="BO440" i="6"/>
  <c r="BN440" i="6"/>
  <c r="BM440" i="6"/>
  <c r="BL440" i="6"/>
  <c r="BK440" i="6"/>
  <c r="BJ440" i="6"/>
  <c r="BI440" i="6"/>
  <c r="BH440" i="6"/>
  <c r="BG440" i="6"/>
  <c r="BF440" i="6"/>
  <c r="BE440" i="6"/>
  <c r="BD440" i="6"/>
  <c r="BC440" i="6"/>
  <c r="BB440" i="6"/>
  <c r="BA440" i="6"/>
  <c r="AZ440" i="6"/>
  <c r="AY440" i="6"/>
  <c r="AX440" i="6"/>
  <c r="AW440" i="6"/>
  <c r="AV440" i="6"/>
  <c r="AU440" i="6"/>
  <c r="AT440" i="6"/>
  <c r="AS440" i="6"/>
  <c r="AR440" i="6"/>
  <c r="AQ440" i="6"/>
  <c r="AP440" i="6"/>
  <c r="AO440" i="6"/>
  <c r="AN440" i="6"/>
  <c r="AM440" i="6"/>
  <c r="AL440" i="6"/>
  <c r="AK440" i="6"/>
  <c r="AJ440" i="6"/>
  <c r="AI440" i="6"/>
  <c r="AH440" i="6"/>
  <c r="AG440" i="6"/>
  <c r="AF440" i="6"/>
  <c r="AE440" i="6"/>
  <c r="AD440" i="6"/>
  <c r="AC440" i="6"/>
  <c r="AB440" i="6"/>
  <c r="AA440" i="6"/>
  <c r="Z440" i="6"/>
  <c r="Y440" i="6"/>
  <c r="X440" i="6"/>
  <c r="W440" i="6"/>
  <c r="V440" i="6"/>
  <c r="U440" i="6"/>
  <c r="T440" i="6"/>
  <c r="S440" i="6"/>
  <c r="R440" i="6"/>
  <c r="Q440" i="6"/>
  <c r="P440" i="6"/>
  <c r="O440" i="6"/>
  <c r="N440" i="6"/>
  <c r="M440" i="6"/>
  <c r="L440" i="6"/>
  <c r="K440" i="6"/>
  <c r="J440" i="6"/>
  <c r="I440" i="6"/>
  <c r="H440" i="6"/>
  <c r="G440" i="6"/>
  <c r="BV439" i="6"/>
  <c r="BU439" i="6"/>
  <c r="BS439" i="6"/>
  <c r="BR439" i="6"/>
  <c r="BQ439" i="6"/>
  <c r="BP439" i="6"/>
  <c r="BN439" i="6"/>
  <c r="BM439" i="6"/>
  <c r="BL439" i="6"/>
  <c r="BK439" i="6"/>
  <c r="BI439" i="6"/>
  <c r="BH439" i="6"/>
  <c r="BG439" i="6"/>
  <c r="BF439" i="6"/>
  <c r="BE439" i="6"/>
  <c r="BD439" i="6"/>
  <c r="BC439" i="6"/>
  <c r="BB439" i="6"/>
  <c r="BA439" i="6"/>
  <c r="AY439" i="6"/>
  <c r="AX439" i="6"/>
  <c r="AW439" i="6"/>
  <c r="AV439" i="6"/>
  <c r="AT439" i="6"/>
  <c r="AS439" i="6"/>
  <c r="AR439" i="6"/>
  <c r="AQ439" i="6"/>
  <c r="AO439" i="6"/>
  <c r="AN439" i="6"/>
  <c r="AM439" i="6"/>
  <c r="AL439" i="6"/>
  <c r="AJ439" i="6"/>
  <c r="AI439" i="6"/>
  <c r="AH439" i="6"/>
  <c r="AG439" i="6"/>
  <c r="AE439" i="6"/>
  <c r="AD439" i="6"/>
  <c r="AC439" i="6"/>
  <c r="AB439" i="6"/>
  <c r="Z439" i="6"/>
  <c r="Y439" i="6"/>
  <c r="X439" i="6"/>
  <c r="W439" i="6"/>
  <c r="U439" i="6"/>
  <c r="T439" i="6"/>
  <c r="S439" i="6"/>
  <c r="R439" i="6"/>
  <c r="P439" i="6"/>
  <c r="O439" i="6"/>
  <c r="N439" i="6"/>
  <c r="M439" i="6"/>
  <c r="K439" i="6"/>
  <c r="J439" i="6"/>
  <c r="I439" i="6"/>
  <c r="H439" i="6"/>
  <c r="G439" i="6"/>
  <c r="BV438" i="6"/>
  <c r="BU438" i="6"/>
  <c r="BS438" i="6"/>
  <c r="BR438" i="6"/>
  <c r="BQ438" i="6"/>
  <c r="BP438" i="6"/>
  <c r="BN438" i="6"/>
  <c r="BM438" i="6"/>
  <c r="BL438" i="6"/>
  <c r="BK438" i="6"/>
  <c r="BI438" i="6"/>
  <c r="BH438" i="6"/>
  <c r="BG438" i="6"/>
  <c r="BF438" i="6"/>
  <c r="BD438" i="6"/>
  <c r="BC438" i="6"/>
  <c r="BB438" i="6"/>
  <c r="BA438" i="6"/>
  <c r="AY438" i="6"/>
  <c r="AX438" i="6"/>
  <c r="AW438" i="6"/>
  <c r="AV438" i="6"/>
  <c r="AT438" i="6"/>
  <c r="AS438" i="6"/>
  <c r="AR438" i="6"/>
  <c r="AQ438" i="6"/>
  <c r="AO438" i="6"/>
  <c r="AN438" i="6"/>
  <c r="AM438" i="6"/>
  <c r="AL438" i="6"/>
  <c r="AJ438" i="6"/>
  <c r="AI438" i="6"/>
  <c r="AH438" i="6"/>
  <c r="AG438" i="6"/>
  <c r="AE438" i="6"/>
  <c r="AD438" i="6"/>
  <c r="AC438" i="6"/>
  <c r="AB438" i="6"/>
  <c r="Z438" i="6"/>
  <c r="Y438" i="6"/>
  <c r="X438" i="6"/>
  <c r="W438" i="6"/>
  <c r="U438" i="6"/>
  <c r="T438" i="6"/>
  <c r="S438" i="6"/>
  <c r="R438" i="6"/>
  <c r="P438" i="6"/>
  <c r="O438" i="6"/>
  <c r="N438" i="6"/>
  <c r="M438" i="6"/>
  <c r="K438" i="6"/>
  <c r="J438" i="6"/>
  <c r="I438" i="6"/>
  <c r="H438" i="6"/>
  <c r="BV437" i="6"/>
  <c r="BU437" i="6"/>
  <c r="BT437" i="6"/>
  <c r="BS437" i="6"/>
  <c r="BR437" i="6"/>
  <c r="BQ437" i="6"/>
  <c r="BP437" i="6"/>
  <c r="BO437" i="6"/>
  <c r="BN437" i="6"/>
  <c r="BM437" i="6"/>
  <c r="BL437" i="6"/>
  <c r="BK437" i="6"/>
  <c r="BJ437" i="6"/>
  <c r="BI437" i="6"/>
  <c r="BH437" i="6"/>
  <c r="BG437" i="6"/>
  <c r="BF437" i="6"/>
  <c r="BE437" i="6"/>
  <c r="BD437" i="6"/>
  <c r="BC437" i="6"/>
  <c r="BB437" i="6"/>
  <c r="BA437" i="6"/>
  <c r="AZ437" i="6"/>
  <c r="AY437" i="6"/>
  <c r="AX437" i="6"/>
  <c r="AW437" i="6"/>
  <c r="AV437" i="6"/>
  <c r="AU437" i="6"/>
  <c r="AT437" i="6"/>
  <c r="AS437" i="6"/>
  <c r="AR437" i="6"/>
  <c r="AQ437" i="6"/>
  <c r="AP437" i="6"/>
  <c r="AO437" i="6"/>
  <c r="AN437" i="6"/>
  <c r="AM437" i="6"/>
  <c r="AL437" i="6"/>
  <c r="AK437" i="6"/>
  <c r="AJ437" i="6"/>
  <c r="AI437" i="6"/>
  <c r="AH437" i="6"/>
  <c r="AG437" i="6"/>
  <c r="AF437" i="6"/>
  <c r="AE437" i="6"/>
  <c r="AD437" i="6"/>
  <c r="AC437" i="6"/>
  <c r="AB437" i="6"/>
  <c r="AA437" i="6"/>
  <c r="Z437" i="6"/>
  <c r="Y437" i="6"/>
  <c r="X437" i="6"/>
  <c r="W437" i="6"/>
  <c r="V437" i="6"/>
  <c r="U437" i="6"/>
  <c r="T437" i="6"/>
  <c r="S437" i="6"/>
  <c r="R437" i="6"/>
  <c r="Q437" i="6"/>
  <c r="P437" i="6"/>
  <c r="O437" i="6"/>
  <c r="N437" i="6"/>
  <c r="M437" i="6"/>
  <c r="L437" i="6"/>
  <c r="K437" i="6"/>
  <c r="J437" i="6"/>
  <c r="I437" i="6"/>
  <c r="H437" i="6"/>
  <c r="G437" i="6"/>
  <c r="BV436" i="6"/>
  <c r="BU436" i="6"/>
  <c r="BS436" i="6"/>
  <c r="BR436" i="6"/>
  <c r="BQ436" i="6"/>
  <c r="BP436" i="6"/>
  <c r="BO436" i="6"/>
  <c r="BN436" i="6"/>
  <c r="BM436" i="6"/>
  <c r="BL436" i="6"/>
  <c r="BK436" i="6"/>
  <c r="BJ436" i="6"/>
  <c r="BI436" i="6"/>
  <c r="BH436" i="6"/>
  <c r="BG436" i="6"/>
  <c r="BF436" i="6"/>
  <c r="BE436" i="6"/>
  <c r="BD436" i="6"/>
  <c r="BC436" i="6"/>
  <c r="BB436" i="6"/>
  <c r="BA436" i="6"/>
  <c r="AZ436" i="6"/>
  <c r="AY436" i="6"/>
  <c r="AX436" i="6"/>
  <c r="AW436" i="6"/>
  <c r="AV436" i="6"/>
  <c r="AU436" i="6"/>
  <c r="AT436" i="6"/>
  <c r="AS436" i="6"/>
  <c r="AR436" i="6"/>
  <c r="AQ436" i="6"/>
  <c r="AP436" i="6"/>
  <c r="AO436" i="6"/>
  <c r="AN436" i="6"/>
  <c r="AM436" i="6"/>
  <c r="AL436" i="6"/>
  <c r="AK436" i="6"/>
  <c r="AJ436" i="6"/>
  <c r="AI436" i="6"/>
  <c r="AH436" i="6"/>
  <c r="AG436" i="6"/>
  <c r="AF436" i="6"/>
  <c r="AE436" i="6"/>
  <c r="AD436" i="6"/>
  <c r="AC436" i="6"/>
  <c r="AB436" i="6"/>
  <c r="AA436" i="6"/>
  <c r="Z436" i="6"/>
  <c r="Y436" i="6"/>
  <c r="X436" i="6"/>
  <c r="W436" i="6"/>
  <c r="V436" i="6"/>
  <c r="U436" i="6"/>
  <c r="T436" i="6"/>
  <c r="S436" i="6"/>
  <c r="R436" i="6"/>
  <c r="Q436" i="6"/>
  <c r="P436" i="6"/>
  <c r="O436" i="6"/>
  <c r="N436" i="6"/>
  <c r="M436" i="6"/>
  <c r="L436" i="6"/>
  <c r="K436" i="6"/>
  <c r="J436" i="6"/>
  <c r="I436" i="6"/>
  <c r="H436" i="6"/>
  <c r="G436" i="6"/>
  <c r="BV435" i="6"/>
  <c r="BU435" i="6"/>
  <c r="BS435" i="6"/>
  <c r="BR435" i="6"/>
  <c r="BQ435" i="6"/>
  <c r="BP435" i="6"/>
  <c r="BO435" i="6"/>
  <c r="BN435" i="6"/>
  <c r="BM435" i="6"/>
  <c r="BL435" i="6"/>
  <c r="BK435" i="6"/>
  <c r="BJ435" i="6"/>
  <c r="BI435" i="6"/>
  <c r="BH435" i="6"/>
  <c r="BG435" i="6"/>
  <c r="BF435" i="6"/>
  <c r="BE435" i="6"/>
  <c r="BD435" i="6"/>
  <c r="BC435" i="6"/>
  <c r="BB435" i="6"/>
  <c r="BA435" i="6"/>
  <c r="AZ435" i="6"/>
  <c r="AY435" i="6"/>
  <c r="AX435" i="6"/>
  <c r="AW435" i="6"/>
  <c r="AV435" i="6"/>
  <c r="AU435" i="6"/>
  <c r="AT435" i="6"/>
  <c r="AS435" i="6"/>
  <c r="AR435" i="6"/>
  <c r="AQ435" i="6"/>
  <c r="AP435" i="6"/>
  <c r="AO435" i="6"/>
  <c r="AN435" i="6"/>
  <c r="AM435" i="6"/>
  <c r="AL435" i="6"/>
  <c r="AK435" i="6"/>
  <c r="AJ435" i="6"/>
  <c r="AI435" i="6"/>
  <c r="AH435" i="6"/>
  <c r="AG435" i="6"/>
  <c r="AF435" i="6"/>
  <c r="AE435" i="6"/>
  <c r="AD435" i="6"/>
  <c r="AC435" i="6"/>
  <c r="AB435" i="6"/>
  <c r="AA435" i="6"/>
  <c r="Z435" i="6"/>
  <c r="Y435" i="6"/>
  <c r="X435" i="6"/>
  <c r="W435" i="6"/>
  <c r="V435" i="6"/>
  <c r="U435" i="6"/>
  <c r="T435" i="6"/>
  <c r="S435" i="6"/>
  <c r="R435" i="6"/>
  <c r="Q435" i="6"/>
  <c r="P435" i="6"/>
  <c r="O435" i="6"/>
  <c r="N435" i="6"/>
  <c r="M435" i="6"/>
  <c r="L435" i="6"/>
  <c r="K435" i="6"/>
  <c r="J435" i="6"/>
  <c r="I435" i="6"/>
  <c r="H435" i="6"/>
  <c r="G435" i="6"/>
  <c r="BV434" i="6"/>
  <c r="BU434" i="6"/>
  <c r="BS434" i="6"/>
  <c r="BR434" i="6"/>
  <c r="BQ434" i="6"/>
  <c r="BP434" i="6"/>
  <c r="BO434" i="6"/>
  <c r="BN434" i="6"/>
  <c r="BM434" i="6"/>
  <c r="BL434" i="6"/>
  <c r="BK434" i="6"/>
  <c r="BJ434" i="6"/>
  <c r="BI434" i="6"/>
  <c r="BH434" i="6"/>
  <c r="BG434" i="6"/>
  <c r="BF434" i="6"/>
  <c r="BE434" i="6"/>
  <c r="BD434" i="6"/>
  <c r="BC434" i="6"/>
  <c r="BB434" i="6"/>
  <c r="BA434" i="6"/>
  <c r="AZ434" i="6"/>
  <c r="AY434" i="6"/>
  <c r="AX434" i="6"/>
  <c r="AW434" i="6"/>
  <c r="AV434" i="6"/>
  <c r="AU434" i="6"/>
  <c r="AT434" i="6"/>
  <c r="AS434" i="6"/>
  <c r="AR434" i="6"/>
  <c r="AQ434" i="6"/>
  <c r="AP434" i="6"/>
  <c r="AO434" i="6"/>
  <c r="AN434" i="6"/>
  <c r="AM434" i="6"/>
  <c r="AL434" i="6"/>
  <c r="AK434" i="6"/>
  <c r="AJ434" i="6"/>
  <c r="AI434" i="6"/>
  <c r="AH434" i="6"/>
  <c r="AG434" i="6"/>
  <c r="AF434" i="6"/>
  <c r="AE434" i="6"/>
  <c r="AD434" i="6"/>
  <c r="AC434" i="6"/>
  <c r="AB434" i="6"/>
  <c r="AA434" i="6"/>
  <c r="Z434" i="6"/>
  <c r="Y434" i="6"/>
  <c r="X434" i="6"/>
  <c r="W434" i="6"/>
  <c r="V434" i="6"/>
  <c r="U434" i="6"/>
  <c r="T434" i="6"/>
  <c r="S434" i="6"/>
  <c r="R434" i="6"/>
  <c r="Q434" i="6"/>
  <c r="P434" i="6"/>
  <c r="O434" i="6"/>
  <c r="N434" i="6"/>
  <c r="M434" i="6"/>
  <c r="L434" i="6"/>
  <c r="K434" i="6"/>
  <c r="J434" i="6"/>
  <c r="I434" i="6"/>
  <c r="H434" i="6"/>
  <c r="G434" i="6"/>
  <c r="BV433" i="6"/>
  <c r="BU433" i="6"/>
  <c r="BS433" i="6"/>
  <c r="BR433" i="6"/>
  <c r="BQ433" i="6"/>
  <c r="BP433" i="6"/>
  <c r="BO433" i="6"/>
  <c r="BN433" i="6"/>
  <c r="BM433" i="6"/>
  <c r="BL433" i="6"/>
  <c r="BK433" i="6"/>
  <c r="BJ433" i="6"/>
  <c r="BI433" i="6"/>
  <c r="BH433" i="6"/>
  <c r="BG433" i="6"/>
  <c r="BF433" i="6"/>
  <c r="BE433" i="6"/>
  <c r="BD433" i="6"/>
  <c r="BC433" i="6"/>
  <c r="BB433" i="6"/>
  <c r="BA433" i="6"/>
  <c r="AZ433" i="6"/>
  <c r="AY433" i="6"/>
  <c r="AX433" i="6"/>
  <c r="AW433" i="6"/>
  <c r="AV433" i="6"/>
  <c r="AT433" i="6"/>
  <c r="AS433" i="6"/>
  <c r="AR433" i="6"/>
  <c r="AQ433" i="6"/>
  <c r="AP433" i="6"/>
  <c r="AO433" i="6"/>
  <c r="AN433" i="6"/>
  <c r="AM433" i="6"/>
  <c r="AL433" i="6"/>
  <c r="AK433" i="6"/>
  <c r="AJ433" i="6"/>
  <c r="AI433" i="6"/>
  <c r="AH433" i="6"/>
  <c r="AG433" i="6"/>
  <c r="AF433" i="6"/>
  <c r="AE433" i="6"/>
  <c r="AD433" i="6"/>
  <c r="AC433" i="6"/>
  <c r="AB433" i="6"/>
  <c r="AA433" i="6"/>
  <c r="Z433" i="6"/>
  <c r="Y433" i="6"/>
  <c r="X433" i="6"/>
  <c r="W433" i="6"/>
  <c r="V433" i="6"/>
  <c r="U433" i="6"/>
  <c r="T433" i="6"/>
  <c r="S433" i="6"/>
  <c r="R433" i="6"/>
  <c r="Q433" i="6"/>
  <c r="P433" i="6"/>
  <c r="O433" i="6"/>
  <c r="N433" i="6"/>
  <c r="M433" i="6"/>
  <c r="L433" i="6"/>
  <c r="K433" i="6"/>
  <c r="J433" i="6"/>
  <c r="I433" i="6"/>
  <c r="H433" i="6"/>
  <c r="G433" i="6"/>
  <c r="BV432" i="6"/>
  <c r="BU432" i="6"/>
  <c r="BS432" i="6"/>
  <c r="BR432" i="6"/>
  <c r="BQ432" i="6"/>
  <c r="BP432" i="6"/>
  <c r="BN432" i="6"/>
  <c r="BM432" i="6"/>
  <c r="BL432" i="6"/>
  <c r="BK432" i="6"/>
  <c r="BI432" i="6"/>
  <c r="BH432" i="6"/>
  <c r="BG432" i="6"/>
  <c r="BF432" i="6"/>
  <c r="BD432" i="6"/>
  <c r="BC432" i="6"/>
  <c r="BB432" i="6"/>
  <c r="BA432" i="6"/>
  <c r="AY432" i="6"/>
  <c r="AX432" i="6"/>
  <c r="AW432" i="6"/>
  <c r="AV432" i="6"/>
  <c r="AT432" i="6"/>
  <c r="AS432" i="6"/>
  <c r="AR432" i="6"/>
  <c r="AQ432" i="6"/>
  <c r="AO432" i="6"/>
  <c r="AN432" i="6"/>
  <c r="AM432" i="6"/>
  <c r="AL432" i="6"/>
  <c r="AJ432" i="6"/>
  <c r="AI432" i="6"/>
  <c r="AH432" i="6"/>
  <c r="AG432" i="6"/>
  <c r="AE432" i="6"/>
  <c r="AD432" i="6"/>
  <c r="AC432" i="6"/>
  <c r="AB432" i="6"/>
  <c r="Z432" i="6"/>
  <c r="Y432" i="6"/>
  <c r="X432" i="6"/>
  <c r="W432" i="6"/>
  <c r="U432" i="6"/>
  <c r="T432" i="6"/>
  <c r="S432" i="6"/>
  <c r="R432" i="6"/>
  <c r="P432" i="6"/>
  <c r="O432" i="6"/>
  <c r="N432" i="6"/>
  <c r="M432" i="6"/>
  <c r="K432" i="6"/>
  <c r="J432" i="6"/>
  <c r="I432" i="6"/>
  <c r="H432" i="6"/>
  <c r="BV431" i="6"/>
  <c r="BU431" i="6"/>
  <c r="BT431" i="6"/>
  <c r="BS431" i="6"/>
  <c r="BR431" i="6"/>
  <c r="BQ431" i="6"/>
  <c r="BP431" i="6"/>
  <c r="BO431" i="6"/>
  <c r="BN431" i="6"/>
  <c r="BM431" i="6"/>
  <c r="BL431" i="6"/>
  <c r="BK431" i="6"/>
  <c r="BJ431" i="6"/>
  <c r="BI431" i="6"/>
  <c r="BH431" i="6"/>
  <c r="BG431" i="6"/>
  <c r="BF431" i="6"/>
  <c r="BE431" i="6"/>
  <c r="BD431" i="6"/>
  <c r="BC431" i="6"/>
  <c r="BB431" i="6"/>
  <c r="BA431" i="6"/>
  <c r="AZ431" i="6"/>
  <c r="AY431" i="6"/>
  <c r="AX431" i="6"/>
  <c r="AW431" i="6"/>
  <c r="AV431" i="6"/>
  <c r="AU431" i="6"/>
  <c r="AT431" i="6"/>
  <c r="AS431" i="6"/>
  <c r="AR431" i="6"/>
  <c r="AQ431" i="6"/>
  <c r="AP431" i="6"/>
  <c r="AO431" i="6"/>
  <c r="AN431" i="6"/>
  <c r="AM431" i="6"/>
  <c r="AL431" i="6"/>
  <c r="AK431" i="6"/>
  <c r="AJ431" i="6"/>
  <c r="AI431" i="6"/>
  <c r="AH431" i="6"/>
  <c r="AG431" i="6"/>
  <c r="AF431" i="6"/>
  <c r="AE431" i="6"/>
  <c r="AD431" i="6"/>
  <c r="AC431" i="6"/>
  <c r="AB431" i="6"/>
  <c r="AA431" i="6"/>
  <c r="Z431" i="6"/>
  <c r="Y431" i="6"/>
  <c r="X431" i="6"/>
  <c r="W431" i="6"/>
  <c r="V431" i="6"/>
  <c r="U431" i="6"/>
  <c r="T431" i="6"/>
  <c r="S431" i="6"/>
  <c r="R431" i="6"/>
  <c r="Q431" i="6"/>
  <c r="P431" i="6"/>
  <c r="O431" i="6"/>
  <c r="N431" i="6"/>
  <c r="M431" i="6"/>
  <c r="L431" i="6"/>
  <c r="K431" i="6"/>
  <c r="J431" i="6"/>
  <c r="I431" i="6"/>
  <c r="H431" i="6"/>
  <c r="G431" i="6"/>
  <c r="BV430" i="6"/>
  <c r="BU430" i="6"/>
  <c r="BS430" i="6"/>
  <c r="BR430" i="6"/>
  <c r="BQ430" i="6"/>
  <c r="BP430" i="6"/>
  <c r="BO430" i="6"/>
  <c r="BN430" i="6"/>
  <c r="BM430" i="6"/>
  <c r="BL430" i="6"/>
  <c r="BK430" i="6"/>
  <c r="BJ430" i="6"/>
  <c r="BI430" i="6"/>
  <c r="BH430" i="6"/>
  <c r="BG430" i="6"/>
  <c r="BF430" i="6"/>
  <c r="BE430" i="6"/>
  <c r="BD430" i="6"/>
  <c r="BC430" i="6"/>
  <c r="BB430" i="6"/>
  <c r="BA430" i="6"/>
  <c r="AZ430" i="6"/>
  <c r="AY430" i="6"/>
  <c r="AX430" i="6"/>
  <c r="AW430" i="6"/>
  <c r="AV430" i="6"/>
  <c r="AU430" i="6"/>
  <c r="AT430" i="6"/>
  <c r="AS430" i="6"/>
  <c r="AR430" i="6"/>
  <c r="AQ430" i="6"/>
  <c r="AP430" i="6"/>
  <c r="AO430" i="6"/>
  <c r="AN430" i="6"/>
  <c r="AM430" i="6"/>
  <c r="AL430" i="6"/>
  <c r="AK430" i="6"/>
  <c r="AJ430" i="6"/>
  <c r="AI430" i="6"/>
  <c r="AH430" i="6"/>
  <c r="AG430" i="6"/>
  <c r="AF430" i="6"/>
  <c r="AE430" i="6"/>
  <c r="AD430" i="6"/>
  <c r="AC430" i="6"/>
  <c r="AB430" i="6"/>
  <c r="AA430" i="6"/>
  <c r="Z430" i="6"/>
  <c r="Y430" i="6"/>
  <c r="X430" i="6"/>
  <c r="W430" i="6"/>
  <c r="V430" i="6"/>
  <c r="U430" i="6"/>
  <c r="T430" i="6"/>
  <c r="S430" i="6"/>
  <c r="R430" i="6"/>
  <c r="Q430" i="6"/>
  <c r="P430" i="6"/>
  <c r="O430" i="6"/>
  <c r="N430" i="6"/>
  <c r="M430" i="6"/>
  <c r="L430" i="6"/>
  <c r="K430" i="6"/>
  <c r="J430" i="6"/>
  <c r="I430" i="6"/>
  <c r="H430" i="6"/>
  <c r="G430" i="6"/>
  <c r="BV429" i="6"/>
  <c r="BU429" i="6"/>
  <c r="BS429" i="6"/>
  <c r="BR429" i="6"/>
  <c r="BQ429" i="6"/>
  <c r="BP429" i="6"/>
  <c r="BO429" i="6"/>
  <c r="BN429" i="6"/>
  <c r="BM429" i="6"/>
  <c r="BL429" i="6"/>
  <c r="BK429" i="6"/>
  <c r="BJ429" i="6"/>
  <c r="BI429" i="6"/>
  <c r="BH429" i="6"/>
  <c r="BG429" i="6"/>
  <c r="BF429" i="6"/>
  <c r="BE429" i="6"/>
  <c r="BD429" i="6"/>
  <c r="BC429" i="6"/>
  <c r="BB429" i="6"/>
  <c r="BA429" i="6"/>
  <c r="AZ429" i="6"/>
  <c r="AY429" i="6"/>
  <c r="AX429" i="6"/>
  <c r="AW429" i="6"/>
  <c r="AV429" i="6"/>
  <c r="AU429" i="6"/>
  <c r="AT429" i="6"/>
  <c r="AS429" i="6"/>
  <c r="AR429" i="6"/>
  <c r="AQ429" i="6"/>
  <c r="AP429" i="6"/>
  <c r="AO429" i="6"/>
  <c r="AN429" i="6"/>
  <c r="AM429" i="6"/>
  <c r="AL429" i="6"/>
  <c r="AK429" i="6"/>
  <c r="AJ429" i="6"/>
  <c r="AI429" i="6"/>
  <c r="AH429" i="6"/>
  <c r="AG429" i="6"/>
  <c r="AF429" i="6"/>
  <c r="AE429" i="6"/>
  <c r="AD429" i="6"/>
  <c r="AC429" i="6"/>
  <c r="AB429" i="6"/>
  <c r="AA429" i="6"/>
  <c r="Z429" i="6"/>
  <c r="Y429" i="6"/>
  <c r="X429" i="6"/>
  <c r="W429" i="6"/>
  <c r="V429" i="6"/>
  <c r="U429" i="6"/>
  <c r="T429" i="6"/>
  <c r="S429" i="6"/>
  <c r="R429" i="6"/>
  <c r="Q429" i="6"/>
  <c r="P429" i="6"/>
  <c r="O429" i="6"/>
  <c r="N429" i="6"/>
  <c r="M429" i="6"/>
  <c r="L429" i="6"/>
  <c r="K429" i="6"/>
  <c r="J429" i="6"/>
  <c r="I429" i="6"/>
  <c r="H429" i="6"/>
  <c r="G429" i="6"/>
  <c r="BV428" i="6"/>
  <c r="BU428" i="6"/>
  <c r="BS428" i="6"/>
  <c r="BR428" i="6"/>
  <c r="BQ428" i="6"/>
  <c r="BP428" i="6"/>
  <c r="BO428" i="6"/>
  <c r="BN428" i="6"/>
  <c r="BM428" i="6"/>
  <c r="BL428" i="6"/>
  <c r="BK428" i="6"/>
  <c r="BJ428" i="6"/>
  <c r="BI428" i="6"/>
  <c r="BH428" i="6"/>
  <c r="BG428" i="6"/>
  <c r="BF428" i="6"/>
  <c r="BE428" i="6"/>
  <c r="BD428" i="6"/>
  <c r="BC428" i="6"/>
  <c r="BB428" i="6"/>
  <c r="BA428" i="6"/>
  <c r="AZ428" i="6"/>
  <c r="AY428" i="6"/>
  <c r="AX428" i="6"/>
  <c r="AW428" i="6"/>
  <c r="AV428" i="6"/>
  <c r="AU428" i="6"/>
  <c r="AT428" i="6"/>
  <c r="AS428" i="6"/>
  <c r="AR428" i="6"/>
  <c r="AQ428" i="6"/>
  <c r="AP428" i="6"/>
  <c r="AO428" i="6"/>
  <c r="AN428" i="6"/>
  <c r="AM428" i="6"/>
  <c r="AL428" i="6"/>
  <c r="AK428" i="6"/>
  <c r="AJ428" i="6"/>
  <c r="AI428" i="6"/>
  <c r="AH428" i="6"/>
  <c r="AG428" i="6"/>
  <c r="AF428" i="6"/>
  <c r="AE428" i="6"/>
  <c r="AD428" i="6"/>
  <c r="AC428" i="6"/>
  <c r="AB428" i="6"/>
  <c r="AA428" i="6"/>
  <c r="Z428" i="6"/>
  <c r="Y428" i="6"/>
  <c r="X428" i="6"/>
  <c r="W428" i="6"/>
  <c r="V428" i="6"/>
  <c r="U428" i="6"/>
  <c r="T428" i="6"/>
  <c r="S428" i="6"/>
  <c r="R428" i="6"/>
  <c r="Q428" i="6"/>
  <c r="P428" i="6"/>
  <c r="O428" i="6"/>
  <c r="N428" i="6"/>
  <c r="M428" i="6"/>
  <c r="L428" i="6"/>
  <c r="K428" i="6"/>
  <c r="J428" i="6"/>
  <c r="I428" i="6"/>
  <c r="H428" i="6"/>
  <c r="G428" i="6"/>
  <c r="BV427" i="6"/>
  <c r="BU427" i="6"/>
  <c r="BS427" i="6"/>
  <c r="BR427" i="6"/>
  <c r="BQ427" i="6"/>
  <c r="BP427" i="6"/>
  <c r="BN427" i="6"/>
  <c r="BM427" i="6"/>
  <c r="BL427" i="6"/>
  <c r="BK427" i="6"/>
  <c r="BI427" i="6"/>
  <c r="BH427" i="6"/>
  <c r="BG427" i="6"/>
  <c r="BF427" i="6"/>
  <c r="BE427" i="6"/>
  <c r="BD427" i="6"/>
  <c r="BC427" i="6"/>
  <c r="BB427" i="6"/>
  <c r="BA427" i="6"/>
  <c r="AZ427" i="6"/>
  <c r="AY427" i="6"/>
  <c r="AX427" i="6"/>
  <c r="AW427" i="6"/>
  <c r="AV427" i="6"/>
  <c r="AU427" i="6"/>
  <c r="AT427" i="6"/>
  <c r="AS427" i="6"/>
  <c r="AR427" i="6"/>
  <c r="AQ427" i="6"/>
  <c r="AO427" i="6"/>
  <c r="AN427" i="6"/>
  <c r="AM427" i="6"/>
  <c r="AL427" i="6"/>
  <c r="AJ427" i="6"/>
  <c r="AI427" i="6"/>
  <c r="AH427" i="6"/>
  <c r="AG427" i="6"/>
  <c r="AE427" i="6"/>
  <c r="AD427" i="6"/>
  <c r="AC427" i="6"/>
  <c r="AB427" i="6"/>
  <c r="AA427" i="6"/>
  <c r="Z427" i="6"/>
  <c r="Y427" i="6"/>
  <c r="X427" i="6"/>
  <c r="W427" i="6"/>
  <c r="U427" i="6"/>
  <c r="T427" i="6"/>
  <c r="S427" i="6"/>
  <c r="R427" i="6"/>
  <c r="P427" i="6"/>
  <c r="O427" i="6"/>
  <c r="N427" i="6"/>
  <c r="M427" i="6"/>
  <c r="K427" i="6"/>
  <c r="J427" i="6"/>
  <c r="I427" i="6"/>
  <c r="H427" i="6"/>
  <c r="G427" i="6"/>
  <c r="BV426" i="6"/>
  <c r="BU426" i="6"/>
  <c r="BS426" i="6"/>
  <c r="BR426" i="6"/>
  <c r="BQ426" i="6"/>
  <c r="BP426" i="6"/>
  <c r="BN426" i="6"/>
  <c r="BM426" i="6"/>
  <c r="BL426" i="6"/>
  <c r="BK426" i="6"/>
  <c r="BI426" i="6"/>
  <c r="BH426" i="6"/>
  <c r="BG426" i="6"/>
  <c r="BF426" i="6"/>
  <c r="BD426" i="6"/>
  <c r="BC426" i="6"/>
  <c r="BB426" i="6"/>
  <c r="BA426" i="6"/>
  <c r="AY426" i="6"/>
  <c r="AX426" i="6"/>
  <c r="AW426" i="6"/>
  <c r="AV426" i="6"/>
  <c r="AT426" i="6"/>
  <c r="AS426" i="6"/>
  <c r="AR426" i="6"/>
  <c r="AQ426" i="6"/>
  <c r="AO426" i="6"/>
  <c r="AN426" i="6"/>
  <c r="AM426" i="6"/>
  <c r="AL426" i="6"/>
  <c r="AJ426" i="6"/>
  <c r="AI426" i="6"/>
  <c r="AH426" i="6"/>
  <c r="AG426" i="6"/>
  <c r="AE426" i="6"/>
  <c r="AD426" i="6"/>
  <c r="AC426" i="6"/>
  <c r="AB426" i="6"/>
  <c r="Z426" i="6"/>
  <c r="Y426" i="6"/>
  <c r="X426" i="6"/>
  <c r="W426" i="6"/>
  <c r="U426" i="6"/>
  <c r="T426" i="6"/>
  <c r="S426" i="6"/>
  <c r="R426" i="6"/>
  <c r="P426" i="6"/>
  <c r="O426" i="6"/>
  <c r="N426" i="6"/>
  <c r="M426" i="6"/>
  <c r="K426" i="6"/>
  <c r="J426" i="6"/>
  <c r="I426" i="6"/>
  <c r="H426" i="6"/>
  <c r="BV425" i="6"/>
  <c r="BU425" i="6"/>
  <c r="BT425" i="6"/>
  <c r="BS425" i="6"/>
  <c r="BR425" i="6"/>
  <c r="BQ425" i="6"/>
  <c r="BP425" i="6"/>
  <c r="BO425" i="6"/>
  <c r="BN425" i="6"/>
  <c r="BM425" i="6"/>
  <c r="BL425" i="6"/>
  <c r="BK425" i="6"/>
  <c r="BJ425" i="6"/>
  <c r="BI425" i="6"/>
  <c r="BH425" i="6"/>
  <c r="BG425" i="6"/>
  <c r="BF425" i="6"/>
  <c r="BE425" i="6"/>
  <c r="BD425" i="6"/>
  <c r="BC425" i="6"/>
  <c r="BB425" i="6"/>
  <c r="BA425" i="6"/>
  <c r="AZ425" i="6"/>
  <c r="AY425" i="6"/>
  <c r="AX425" i="6"/>
  <c r="AW425" i="6"/>
  <c r="AV425" i="6"/>
  <c r="AU425" i="6"/>
  <c r="AT425" i="6"/>
  <c r="AS425" i="6"/>
  <c r="AR425" i="6"/>
  <c r="AQ425" i="6"/>
  <c r="AP425" i="6"/>
  <c r="AO425" i="6"/>
  <c r="AN425" i="6"/>
  <c r="AM425" i="6"/>
  <c r="AL425" i="6"/>
  <c r="AK425" i="6"/>
  <c r="AJ425" i="6"/>
  <c r="AI425" i="6"/>
  <c r="AH425" i="6"/>
  <c r="AG425" i="6"/>
  <c r="AF425" i="6"/>
  <c r="AE425" i="6"/>
  <c r="AD425" i="6"/>
  <c r="AC425" i="6"/>
  <c r="AB425" i="6"/>
  <c r="AA425" i="6"/>
  <c r="Z425" i="6"/>
  <c r="Y425" i="6"/>
  <c r="X425" i="6"/>
  <c r="W425" i="6"/>
  <c r="V425" i="6"/>
  <c r="U425" i="6"/>
  <c r="T425" i="6"/>
  <c r="S425" i="6"/>
  <c r="R425" i="6"/>
  <c r="Q425" i="6"/>
  <c r="P425" i="6"/>
  <c r="O425" i="6"/>
  <c r="N425" i="6"/>
  <c r="M425" i="6"/>
  <c r="L425" i="6"/>
  <c r="K425" i="6"/>
  <c r="J425" i="6"/>
  <c r="I425" i="6"/>
  <c r="H425" i="6"/>
  <c r="G425" i="6"/>
  <c r="BV424" i="6"/>
  <c r="BU424" i="6"/>
  <c r="BS424" i="6"/>
  <c r="BR424" i="6"/>
  <c r="BQ424" i="6"/>
  <c r="BP424" i="6"/>
  <c r="BO424" i="6"/>
  <c r="BN424" i="6"/>
  <c r="BM424" i="6"/>
  <c r="BL424" i="6"/>
  <c r="BK424" i="6"/>
  <c r="BJ424" i="6"/>
  <c r="BI424" i="6"/>
  <c r="BH424" i="6"/>
  <c r="BG424" i="6"/>
  <c r="BF424" i="6"/>
  <c r="BE424" i="6"/>
  <c r="BD424" i="6"/>
  <c r="BC424" i="6"/>
  <c r="BB424" i="6"/>
  <c r="BA424" i="6"/>
  <c r="AZ424" i="6"/>
  <c r="AY424" i="6"/>
  <c r="AX424" i="6"/>
  <c r="AW424" i="6"/>
  <c r="AV424" i="6"/>
  <c r="AU424" i="6"/>
  <c r="AT424" i="6"/>
  <c r="AS424" i="6"/>
  <c r="AR424" i="6"/>
  <c r="AQ424" i="6"/>
  <c r="AP424" i="6"/>
  <c r="AO424" i="6"/>
  <c r="AN424" i="6"/>
  <c r="AM424" i="6"/>
  <c r="AL424" i="6"/>
  <c r="AK424" i="6"/>
  <c r="AJ424" i="6"/>
  <c r="AI424" i="6"/>
  <c r="AH424" i="6"/>
  <c r="AG424" i="6"/>
  <c r="AF424" i="6"/>
  <c r="AE424" i="6"/>
  <c r="AD424" i="6"/>
  <c r="AC424" i="6"/>
  <c r="AB424" i="6"/>
  <c r="AA424" i="6"/>
  <c r="Z424" i="6"/>
  <c r="Y424" i="6"/>
  <c r="X424" i="6"/>
  <c r="W424" i="6"/>
  <c r="V424" i="6"/>
  <c r="U424" i="6"/>
  <c r="T424" i="6"/>
  <c r="S424" i="6"/>
  <c r="R424" i="6"/>
  <c r="Q424" i="6"/>
  <c r="P424" i="6"/>
  <c r="O424" i="6"/>
  <c r="N424" i="6"/>
  <c r="M424" i="6"/>
  <c r="L424" i="6"/>
  <c r="K424" i="6"/>
  <c r="J424" i="6"/>
  <c r="I424" i="6"/>
  <c r="H424" i="6"/>
  <c r="G424" i="6"/>
  <c r="BV423" i="6"/>
  <c r="BU423" i="6"/>
  <c r="BS423" i="6"/>
  <c r="BR423" i="6"/>
  <c r="BQ423" i="6"/>
  <c r="BP423" i="6"/>
  <c r="BO423" i="6"/>
  <c r="BN423" i="6"/>
  <c r="BM423" i="6"/>
  <c r="BL423" i="6"/>
  <c r="BK423" i="6"/>
  <c r="BJ423" i="6"/>
  <c r="BI423" i="6"/>
  <c r="BH423" i="6"/>
  <c r="BG423" i="6"/>
  <c r="BF423" i="6"/>
  <c r="BE423" i="6"/>
  <c r="BD423" i="6"/>
  <c r="BC423" i="6"/>
  <c r="BB423" i="6"/>
  <c r="BA423" i="6"/>
  <c r="AZ423" i="6"/>
  <c r="AY423" i="6"/>
  <c r="AX423" i="6"/>
  <c r="AW423" i="6"/>
  <c r="AV423" i="6"/>
  <c r="AU423" i="6"/>
  <c r="AT423" i="6"/>
  <c r="AS423" i="6"/>
  <c r="AR423" i="6"/>
  <c r="AQ423" i="6"/>
  <c r="AP423" i="6"/>
  <c r="AO423" i="6"/>
  <c r="AN423" i="6"/>
  <c r="AM423" i="6"/>
  <c r="AL423" i="6"/>
  <c r="AK423" i="6"/>
  <c r="AJ423" i="6"/>
  <c r="AI423" i="6"/>
  <c r="AH423" i="6"/>
  <c r="AG423" i="6"/>
  <c r="AF423" i="6"/>
  <c r="AE423" i="6"/>
  <c r="AD423" i="6"/>
  <c r="AC423" i="6"/>
  <c r="AB423" i="6"/>
  <c r="AA423" i="6"/>
  <c r="Z423" i="6"/>
  <c r="Y423" i="6"/>
  <c r="X423" i="6"/>
  <c r="W423" i="6"/>
  <c r="V423" i="6"/>
  <c r="U423" i="6"/>
  <c r="T423" i="6"/>
  <c r="S423" i="6"/>
  <c r="R423" i="6"/>
  <c r="Q423" i="6"/>
  <c r="P423" i="6"/>
  <c r="O423" i="6"/>
  <c r="N423" i="6"/>
  <c r="M423" i="6"/>
  <c r="L423" i="6"/>
  <c r="K423" i="6"/>
  <c r="J423" i="6"/>
  <c r="I423" i="6"/>
  <c r="H423" i="6"/>
  <c r="G423" i="6"/>
  <c r="BV422" i="6"/>
  <c r="BU422" i="6"/>
  <c r="BS422" i="6"/>
  <c r="BR422" i="6"/>
  <c r="BQ422" i="6"/>
  <c r="BP422" i="6"/>
  <c r="BO422" i="6"/>
  <c r="BN422" i="6"/>
  <c r="BM422" i="6"/>
  <c r="BL422" i="6"/>
  <c r="BK422" i="6"/>
  <c r="BJ422" i="6"/>
  <c r="BI422" i="6"/>
  <c r="BH422" i="6"/>
  <c r="BG422" i="6"/>
  <c r="BF422" i="6"/>
  <c r="BE422" i="6"/>
  <c r="BD422" i="6"/>
  <c r="BC422" i="6"/>
  <c r="BB422" i="6"/>
  <c r="BA422" i="6"/>
  <c r="AZ422" i="6"/>
  <c r="AY422" i="6"/>
  <c r="AX422" i="6"/>
  <c r="AW422" i="6"/>
  <c r="AV422" i="6"/>
  <c r="AU422" i="6"/>
  <c r="AT422" i="6"/>
  <c r="AS422" i="6"/>
  <c r="AR422" i="6"/>
  <c r="AQ422" i="6"/>
  <c r="AP422" i="6"/>
  <c r="AO422" i="6"/>
  <c r="AN422" i="6"/>
  <c r="AM422" i="6"/>
  <c r="AL422" i="6"/>
  <c r="AK422" i="6"/>
  <c r="AJ422" i="6"/>
  <c r="AI422" i="6"/>
  <c r="AH422" i="6"/>
  <c r="AG422" i="6"/>
  <c r="AF422" i="6"/>
  <c r="AE422" i="6"/>
  <c r="AD422" i="6"/>
  <c r="AC422" i="6"/>
  <c r="AB422" i="6"/>
  <c r="AA422" i="6"/>
  <c r="Z422" i="6"/>
  <c r="Y422" i="6"/>
  <c r="X422" i="6"/>
  <c r="W422" i="6"/>
  <c r="V422" i="6"/>
  <c r="U422" i="6"/>
  <c r="T422" i="6"/>
  <c r="S422" i="6"/>
  <c r="R422" i="6"/>
  <c r="Q422" i="6"/>
  <c r="P422" i="6"/>
  <c r="O422" i="6"/>
  <c r="N422" i="6"/>
  <c r="M422" i="6"/>
  <c r="L422" i="6"/>
  <c r="K422" i="6"/>
  <c r="J422" i="6"/>
  <c r="I422" i="6"/>
  <c r="H422" i="6"/>
  <c r="G422" i="6"/>
  <c r="BV421" i="6"/>
  <c r="BU421" i="6"/>
  <c r="BS421" i="6"/>
  <c r="BR421" i="6"/>
  <c r="BQ421" i="6"/>
  <c r="BP421" i="6"/>
  <c r="BO421" i="6"/>
  <c r="BN421" i="6"/>
  <c r="BM421" i="6"/>
  <c r="BL421" i="6"/>
  <c r="BK421" i="6"/>
  <c r="BJ421" i="6"/>
  <c r="BI421" i="6"/>
  <c r="BH421" i="6"/>
  <c r="BG421" i="6"/>
  <c r="BF421" i="6"/>
  <c r="BE421" i="6"/>
  <c r="BD421" i="6"/>
  <c r="BC421" i="6"/>
  <c r="BB421" i="6"/>
  <c r="BA421" i="6"/>
  <c r="AZ421" i="6"/>
  <c r="AY421" i="6"/>
  <c r="AX421" i="6"/>
  <c r="AW421" i="6"/>
  <c r="AV421" i="6"/>
  <c r="AU421" i="6"/>
  <c r="AT421" i="6"/>
  <c r="AS421" i="6"/>
  <c r="AR421" i="6"/>
  <c r="AQ421" i="6"/>
  <c r="AP421" i="6"/>
  <c r="AO421" i="6"/>
  <c r="AN421" i="6"/>
  <c r="AM421" i="6"/>
  <c r="AL421" i="6"/>
  <c r="AK421" i="6"/>
  <c r="AJ421" i="6"/>
  <c r="AI421" i="6"/>
  <c r="AH421" i="6"/>
  <c r="AG421" i="6"/>
  <c r="AF421" i="6"/>
  <c r="AE421" i="6"/>
  <c r="AD421" i="6"/>
  <c r="AC421" i="6"/>
  <c r="AB421" i="6"/>
  <c r="AA421" i="6"/>
  <c r="Z421" i="6"/>
  <c r="Y421" i="6"/>
  <c r="X421" i="6"/>
  <c r="W421" i="6"/>
  <c r="V421" i="6"/>
  <c r="U421" i="6"/>
  <c r="T421" i="6"/>
  <c r="S421" i="6"/>
  <c r="R421" i="6"/>
  <c r="Q421" i="6"/>
  <c r="P421" i="6"/>
  <c r="O421" i="6"/>
  <c r="N421" i="6"/>
  <c r="M421" i="6"/>
  <c r="L421" i="6"/>
  <c r="K421" i="6"/>
  <c r="J421" i="6"/>
  <c r="I421" i="6"/>
  <c r="H421" i="6"/>
  <c r="G421" i="6"/>
  <c r="BV420" i="6"/>
  <c r="BU420" i="6"/>
  <c r="BS420" i="6"/>
  <c r="BR420" i="6"/>
  <c r="BQ420" i="6"/>
  <c r="BP420" i="6"/>
  <c r="BN420" i="6"/>
  <c r="BM420" i="6"/>
  <c r="BL420" i="6"/>
  <c r="BK420" i="6"/>
  <c r="BI420" i="6"/>
  <c r="BH420" i="6"/>
  <c r="BG420" i="6"/>
  <c r="BF420" i="6"/>
  <c r="BD420" i="6"/>
  <c r="BC420" i="6"/>
  <c r="BB420" i="6"/>
  <c r="BA420" i="6"/>
  <c r="AY420" i="6"/>
  <c r="AX420" i="6"/>
  <c r="AW420" i="6"/>
  <c r="AV420" i="6"/>
  <c r="AT420" i="6"/>
  <c r="AS420" i="6"/>
  <c r="AR420" i="6"/>
  <c r="AQ420" i="6"/>
  <c r="AO420" i="6"/>
  <c r="AN420" i="6"/>
  <c r="AM420" i="6"/>
  <c r="AL420" i="6"/>
  <c r="AJ420" i="6"/>
  <c r="AI420" i="6"/>
  <c r="AH420" i="6"/>
  <c r="AG420" i="6"/>
  <c r="AE420" i="6"/>
  <c r="AD420" i="6"/>
  <c r="AC420" i="6"/>
  <c r="AB420" i="6"/>
  <c r="Z420" i="6"/>
  <c r="Y420" i="6"/>
  <c r="X420" i="6"/>
  <c r="W420" i="6"/>
  <c r="U420" i="6"/>
  <c r="T420" i="6"/>
  <c r="S420" i="6"/>
  <c r="R420" i="6"/>
  <c r="P420" i="6"/>
  <c r="O420" i="6"/>
  <c r="N420" i="6"/>
  <c r="M420" i="6"/>
  <c r="K420" i="6"/>
  <c r="J420" i="6"/>
  <c r="I420" i="6"/>
  <c r="H420" i="6"/>
  <c r="BV419" i="6"/>
  <c r="BU419" i="6"/>
  <c r="BT419" i="6"/>
  <c r="BS419" i="6"/>
  <c r="BR419" i="6"/>
  <c r="BQ419" i="6"/>
  <c r="BP419" i="6"/>
  <c r="BO419" i="6"/>
  <c r="BN419" i="6"/>
  <c r="BM419" i="6"/>
  <c r="BL419" i="6"/>
  <c r="BK419" i="6"/>
  <c r="BJ419" i="6"/>
  <c r="BI419" i="6"/>
  <c r="BH419" i="6"/>
  <c r="BG419" i="6"/>
  <c r="BF419" i="6"/>
  <c r="BE419" i="6"/>
  <c r="BD419" i="6"/>
  <c r="BC419" i="6"/>
  <c r="BB419" i="6"/>
  <c r="BA419" i="6"/>
  <c r="AZ419" i="6"/>
  <c r="AY419" i="6"/>
  <c r="AX419" i="6"/>
  <c r="AW419" i="6"/>
  <c r="AV419" i="6"/>
  <c r="AU419" i="6"/>
  <c r="AT419" i="6"/>
  <c r="AS419" i="6"/>
  <c r="AR419" i="6"/>
  <c r="AQ419" i="6"/>
  <c r="AP419" i="6"/>
  <c r="AO419" i="6"/>
  <c r="AN419" i="6"/>
  <c r="AM419" i="6"/>
  <c r="AL419" i="6"/>
  <c r="AK419" i="6"/>
  <c r="AJ419" i="6"/>
  <c r="AI419" i="6"/>
  <c r="AH419" i="6"/>
  <c r="AG419" i="6"/>
  <c r="AF419" i="6"/>
  <c r="AE419" i="6"/>
  <c r="AD419" i="6"/>
  <c r="AC419" i="6"/>
  <c r="AB419" i="6"/>
  <c r="AA419" i="6"/>
  <c r="Z419" i="6"/>
  <c r="Y419" i="6"/>
  <c r="X419" i="6"/>
  <c r="W419" i="6"/>
  <c r="V419" i="6"/>
  <c r="U419" i="6"/>
  <c r="T419" i="6"/>
  <c r="S419" i="6"/>
  <c r="R419" i="6"/>
  <c r="Q419" i="6"/>
  <c r="P419" i="6"/>
  <c r="O419" i="6"/>
  <c r="N419" i="6"/>
  <c r="M419" i="6"/>
  <c r="L419" i="6"/>
  <c r="K419" i="6"/>
  <c r="J419" i="6"/>
  <c r="I419" i="6"/>
  <c r="H419" i="6"/>
  <c r="G419" i="6"/>
  <c r="BV418" i="6"/>
  <c r="BU418" i="6"/>
  <c r="BS418" i="6"/>
  <c r="BR418" i="6"/>
  <c r="BQ418" i="6"/>
  <c r="BP418" i="6"/>
  <c r="BO418" i="6"/>
  <c r="BN418" i="6"/>
  <c r="BM418" i="6"/>
  <c r="BL418" i="6"/>
  <c r="BK418" i="6"/>
  <c r="BJ418" i="6"/>
  <c r="BI418" i="6"/>
  <c r="BH418" i="6"/>
  <c r="BG418" i="6"/>
  <c r="BF418" i="6"/>
  <c r="BE418" i="6"/>
  <c r="BD418" i="6"/>
  <c r="BC418" i="6"/>
  <c r="BB418" i="6"/>
  <c r="BA418" i="6"/>
  <c r="AZ418" i="6"/>
  <c r="AY418" i="6"/>
  <c r="AX418" i="6"/>
  <c r="AW418" i="6"/>
  <c r="AV418" i="6"/>
  <c r="AU418" i="6"/>
  <c r="AT418" i="6"/>
  <c r="AS418" i="6"/>
  <c r="AR418" i="6"/>
  <c r="AQ418" i="6"/>
  <c r="AP418" i="6"/>
  <c r="AO418" i="6"/>
  <c r="AN418" i="6"/>
  <c r="AM418" i="6"/>
  <c r="AL418" i="6"/>
  <c r="AK418" i="6"/>
  <c r="AJ418" i="6"/>
  <c r="AI418" i="6"/>
  <c r="AH418" i="6"/>
  <c r="AG418" i="6"/>
  <c r="AF418" i="6"/>
  <c r="AE418" i="6"/>
  <c r="AD418" i="6"/>
  <c r="AC418" i="6"/>
  <c r="AB418" i="6"/>
  <c r="AA418" i="6"/>
  <c r="Z418" i="6"/>
  <c r="Y418" i="6"/>
  <c r="X418" i="6"/>
  <c r="W418" i="6"/>
  <c r="V418" i="6"/>
  <c r="U418" i="6"/>
  <c r="T418" i="6"/>
  <c r="S418" i="6"/>
  <c r="R418" i="6"/>
  <c r="Q418" i="6"/>
  <c r="P418" i="6"/>
  <c r="O418" i="6"/>
  <c r="N418" i="6"/>
  <c r="M418" i="6"/>
  <c r="L418" i="6"/>
  <c r="K418" i="6"/>
  <c r="J418" i="6"/>
  <c r="I418" i="6"/>
  <c r="H418" i="6"/>
  <c r="G418" i="6"/>
  <c r="BV417" i="6"/>
  <c r="BU417" i="6"/>
  <c r="BS417" i="6"/>
  <c r="BR417" i="6"/>
  <c r="BQ417" i="6"/>
  <c r="BP417" i="6"/>
  <c r="BN417" i="6"/>
  <c r="BM417" i="6"/>
  <c r="BL417" i="6"/>
  <c r="BK417" i="6"/>
  <c r="BI417" i="6"/>
  <c r="BH417" i="6"/>
  <c r="BG417" i="6"/>
  <c r="BF417" i="6"/>
  <c r="BD417" i="6"/>
  <c r="BC417" i="6"/>
  <c r="BB417" i="6"/>
  <c r="BA417" i="6"/>
  <c r="AY417" i="6"/>
  <c r="AX417" i="6"/>
  <c r="AW417" i="6"/>
  <c r="AV417" i="6"/>
  <c r="AT417" i="6"/>
  <c r="AS417" i="6"/>
  <c r="AR417" i="6"/>
  <c r="AQ417" i="6"/>
  <c r="AO417" i="6"/>
  <c r="AN417" i="6"/>
  <c r="AM417" i="6"/>
  <c r="AL417" i="6"/>
  <c r="AJ417" i="6"/>
  <c r="AI417" i="6"/>
  <c r="AH417" i="6"/>
  <c r="AG417" i="6"/>
  <c r="AE417" i="6"/>
  <c r="AD417" i="6"/>
  <c r="AC417" i="6"/>
  <c r="AB417" i="6"/>
  <c r="Z417" i="6"/>
  <c r="Y417" i="6"/>
  <c r="X417" i="6"/>
  <c r="W417" i="6"/>
  <c r="U417" i="6"/>
  <c r="T417" i="6"/>
  <c r="S417" i="6"/>
  <c r="R417" i="6"/>
  <c r="P417" i="6"/>
  <c r="O417" i="6"/>
  <c r="N417" i="6"/>
  <c r="M417" i="6"/>
  <c r="K417" i="6"/>
  <c r="J417" i="6"/>
  <c r="I417" i="6"/>
  <c r="H417" i="6"/>
  <c r="BV416" i="6"/>
  <c r="BU416" i="6"/>
  <c r="BT416" i="6"/>
  <c r="BS416" i="6"/>
  <c r="BR416" i="6"/>
  <c r="BQ416" i="6"/>
  <c r="BP416" i="6"/>
  <c r="BO416" i="6"/>
  <c r="BN416" i="6"/>
  <c r="BM416" i="6"/>
  <c r="BL416" i="6"/>
  <c r="BK416" i="6"/>
  <c r="BJ416" i="6"/>
  <c r="BI416" i="6"/>
  <c r="BH416" i="6"/>
  <c r="BG416" i="6"/>
  <c r="BF416" i="6"/>
  <c r="BE416" i="6"/>
  <c r="BD416" i="6"/>
  <c r="BC416" i="6"/>
  <c r="BB416" i="6"/>
  <c r="BA416" i="6"/>
  <c r="AZ416" i="6"/>
  <c r="AY416" i="6"/>
  <c r="AX416" i="6"/>
  <c r="AW416" i="6"/>
  <c r="AV416" i="6"/>
  <c r="AU416" i="6"/>
  <c r="AT416" i="6"/>
  <c r="AS416" i="6"/>
  <c r="AR416" i="6"/>
  <c r="AQ416" i="6"/>
  <c r="AP416" i="6"/>
  <c r="AO416" i="6"/>
  <c r="AN416" i="6"/>
  <c r="AM416" i="6"/>
  <c r="AL416" i="6"/>
  <c r="AK416" i="6"/>
  <c r="AJ416" i="6"/>
  <c r="AI416" i="6"/>
  <c r="AH416" i="6"/>
  <c r="AG416" i="6"/>
  <c r="AF416" i="6"/>
  <c r="AE416" i="6"/>
  <c r="AD416" i="6"/>
  <c r="AC416" i="6"/>
  <c r="AB416" i="6"/>
  <c r="AA416" i="6"/>
  <c r="Z416" i="6"/>
  <c r="Y416" i="6"/>
  <c r="X416" i="6"/>
  <c r="W416" i="6"/>
  <c r="V416" i="6"/>
  <c r="U416" i="6"/>
  <c r="T416" i="6"/>
  <c r="S416" i="6"/>
  <c r="R416" i="6"/>
  <c r="Q416" i="6"/>
  <c r="P416" i="6"/>
  <c r="O416" i="6"/>
  <c r="N416" i="6"/>
  <c r="M416" i="6"/>
  <c r="L416" i="6"/>
  <c r="K416" i="6"/>
  <c r="J416" i="6"/>
  <c r="I416" i="6"/>
  <c r="H416" i="6"/>
  <c r="G416" i="6"/>
  <c r="BV415" i="6"/>
  <c r="BU415" i="6"/>
  <c r="BS415" i="6"/>
  <c r="BR415" i="6"/>
  <c r="BQ415" i="6"/>
  <c r="BP415" i="6"/>
  <c r="BN415" i="6"/>
  <c r="BM415" i="6"/>
  <c r="BL415" i="6"/>
  <c r="BK415" i="6"/>
  <c r="BI415" i="6"/>
  <c r="BH415" i="6"/>
  <c r="BG415" i="6"/>
  <c r="BF415" i="6"/>
  <c r="BD415" i="6"/>
  <c r="BC415" i="6"/>
  <c r="BB415" i="6"/>
  <c r="BA415" i="6"/>
  <c r="AY415" i="6"/>
  <c r="AX415" i="6"/>
  <c r="AW415" i="6"/>
  <c r="AV415" i="6"/>
  <c r="AT415" i="6"/>
  <c r="AS415" i="6"/>
  <c r="AR415" i="6"/>
  <c r="AQ415" i="6"/>
  <c r="AO415" i="6"/>
  <c r="AN415" i="6"/>
  <c r="AM415" i="6"/>
  <c r="AL415" i="6"/>
  <c r="AJ415" i="6"/>
  <c r="AI415" i="6"/>
  <c r="AH415" i="6"/>
  <c r="AG415" i="6"/>
  <c r="AE415" i="6"/>
  <c r="AD415" i="6"/>
  <c r="AC415" i="6"/>
  <c r="AB415" i="6"/>
  <c r="Z415" i="6"/>
  <c r="Y415" i="6"/>
  <c r="X415" i="6"/>
  <c r="W415" i="6"/>
  <c r="U415" i="6"/>
  <c r="T415" i="6"/>
  <c r="S415" i="6"/>
  <c r="R415" i="6"/>
  <c r="P415" i="6"/>
  <c r="O415" i="6"/>
  <c r="N415" i="6"/>
  <c r="M415" i="6"/>
  <c r="K415" i="6"/>
  <c r="J415" i="6"/>
  <c r="I415" i="6"/>
  <c r="H415" i="6"/>
  <c r="BV414" i="6"/>
  <c r="BU414" i="6"/>
  <c r="BS414" i="6"/>
  <c r="BR414" i="6"/>
  <c r="BQ414" i="6"/>
  <c r="BP414" i="6"/>
  <c r="BN414" i="6"/>
  <c r="BM414" i="6"/>
  <c r="BL414" i="6"/>
  <c r="BK414" i="6"/>
  <c r="BI414" i="6"/>
  <c r="BH414" i="6"/>
  <c r="BG414" i="6"/>
  <c r="BF414" i="6"/>
  <c r="BD414" i="6"/>
  <c r="BC414" i="6"/>
  <c r="BB414" i="6"/>
  <c r="BA414" i="6"/>
  <c r="AY414" i="6"/>
  <c r="AX414" i="6"/>
  <c r="AW414" i="6"/>
  <c r="AV414" i="6"/>
  <c r="AT414" i="6"/>
  <c r="AS414" i="6"/>
  <c r="AR414" i="6"/>
  <c r="AQ414" i="6"/>
  <c r="AO414" i="6"/>
  <c r="AN414" i="6"/>
  <c r="AM414" i="6"/>
  <c r="AL414" i="6"/>
  <c r="AJ414" i="6"/>
  <c r="AI414" i="6"/>
  <c r="AH414" i="6"/>
  <c r="AG414" i="6"/>
  <c r="AE414" i="6"/>
  <c r="AD414" i="6"/>
  <c r="AC414" i="6"/>
  <c r="AB414" i="6"/>
  <c r="Z414" i="6"/>
  <c r="Y414" i="6"/>
  <c r="X414" i="6"/>
  <c r="W414" i="6"/>
  <c r="U414" i="6"/>
  <c r="T414" i="6"/>
  <c r="S414" i="6"/>
  <c r="R414" i="6"/>
  <c r="P414" i="6"/>
  <c r="O414" i="6"/>
  <c r="N414" i="6"/>
  <c r="M414" i="6"/>
  <c r="K414" i="6"/>
  <c r="J414" i="6"/>
  <c r="I414" i="6"/>
  <c r="H414" i="6"/>
  <c r="BV413" i="6"/>
  <c r="BU413" i="6"/>
  <c r="BS413" i="6"/>
  <c r="BR413" i="6"/>
  <c r="BQ413" i="6"/>
  <c r="BP413" i="6"/>
  <c r="BN413" i="6"/>
  <c r="BM413" i="6"/>
  <c r="BL413" i="6"/>
  <c r="BK413" i="6"/>
  <c r="BI413" i="6"/>
  <c r="BH413" i="6"/>
  <c r="BG413" i="6"/>
  <c r="BF413" i="6"/>
  <c r="BD413" i="6"/>
  <c r="BC413" i="6"/>
  <c r="BB413" i="6"/>
  <c r="BA413" i="6"/>
  <c r="AY413" i="6"/>
  <c r="AX413" i="6"/>
  <c r="AW413" i="6"/>
  <c r="AV413" i="6"/>
  <c r="AT413" i="6"/>
  <c r="AS413" i="6"/>
  <c r="AR413" i="6"/>
  <c r="AQ413" i="6"/>
  <c r="AO413" i="6"/>
  <c r="AN413" i="6"/>
  <c r="AM413" i="6"/>
  <c r="AL413" i="6"/>
  <c r="AJ413" i="6"/>
  <c r="AI413" i="6"/>
  <c r="AH413" i="6"/>
  <c r="AG413" i="6"/>
  <c r="AE413" i="6"/>
  <c r="AD413" i="6"/>
  <c r="AC413" i="6"/>
  <c r="AB413" i="6"/>
  <c r="Z413" i="6"/>
  <c r="Y413" i="6"/>
  <c r="X413" i="6"/>
  <c r="W413" i="6"/>
  <c r="U413" i="6"/>
  <c r="T413" i="6"/>
  <c r="S413" i="6"/>
  <c r="R413" i="6"/>
  <c r="P413" i="6"/>
  <c r="O413" i="6"/>
  <c r="N413" i="6"/>
  <c r="M413" i="6"/>
  <c r="K413" i="6"/>
  <c r="J413" i="6"/>
  <c r="I413" i="6"/>
  <c r="H413" i="6"/>
  <c r="BV412" i="6"/>
  <c r="BU412" i="6"/>
  <c r="BS412" i="6"/>
  <c r="BR412" i="6"/>
  <c r="BQ412" i="6"/>
  <c r="BP412" i="6"/>
  <c r="BN412" i="6"/>
  <c r="BM412" i="6"/>
  <c r="BL412" i="6"/>
  <c r="BK412" i="6"/>
  <c r="BI412" i="6"/>
  <c r="BH412" i="6"/>
  <c r="BG412" i="6"/>
  <c r="BF412" i="6"/>
  <c r="BD412" i="6"/>
  <c r="BC412" i="6"/>
  <c r="BB412" i="6"/>
  <c r="BA412" i="6"/>
  <c r="AY412" i="6"/>
  <c r="AX412" i="6"/>
  <c r="AW412" i="6"/>
  <c r="AV412" i="6"/>
  <c r="AT412" i="6"/>
  <c r="AS412" i="6"/>
  <c r="AR412" i="6"/>
  <c r="AQ412" i="6"/>
  <c r="AO412" i="6"/>
  <c r="AN412" i="6"/>
  <c r="AM412" i="6"/>
  <c r="AL412" i="6"/>
  <c r="AJ412" i="6"/>
  <c r="AI412" i="6"/>
  <c r="AH412" i="6"/>
  <c r="AG412" i="6"/>
  <c r="AE412" i="6"/>
  <c r="AD412" i="6"/>
  <c r="AC412" i="6"/>
  <c r="AB412" i="6"/>
  <c r="Z412" i="6"/>
  <c r="Y412" i="6"/>
  <c r="X412" i="6"/>
  <c r="W412" i="6"/>
  <c r="U412" i="6"/>
  <c r="T412" i="6"/>
  <c r="S412" i="6"/>
  <c r="R412" i="6"/>
  <c r="P412" i="6"/>
  <c r="O412" i="6"/>
  <c r="N412" i="6"/>
  <c r="M412" i="6"/>
  <c r="K412" i="6"/>
  <c r="J412" i="6"/>
  <c r="I412" i="6"/>
  <c r="H412" i="6"/>
  <c r="BV411" i="6"/>
  <c r="BU411" i="6"/>
  <c r="BS411" i="6"/>
  <c r="BR411" i="6"/>
  <c r="BQ411" i="6"/>
  <c r="BP411" i="6"/>
  <c r="BN411" i="6"/>
  <c r="BM411" i="6"/>
  <c r="BL411" i="6"/>
  <c r="BK411" i="6"/>
  <c r="BI411" i="6"/>
  <c r="BH411" i="6"/>
  <c r="BG411" i="6"/>
  <c r="BF411" i="6"/>
  <c r="BD411" i="6"/>
  <c r="BC411" i="6"/>
  <c r="BB411" i="6"/>
  <c r="BA411" i="6"/>
  <c r="AY411" i="6"/>
  <c r="AX411" i="6"/>
  <c r="AW411" i="6"/>
  <c r="AV411" i="6"/>
  <c r="AT411" i="6"/>
  <c r="AS411" i="6"/>
  <c r="AR411" i="6"/>
  <c r="AQ411" i="6"/>
  <c r="AO411" i="6"/>
  <c r="AN411" i="6"/>
  <c r="AM411" i="6"/>
  <c r="AL411" i="6"/>
  <c r="AJ411" i="6"/>
  <c r="AI411" i="6"/>
  <c r="AH411" i="6"/>
  <c r="AG411" i="6"/>
  <c r="AE411" i="6"/>
  <c r="AD411" i="6"/>
  <c r="AC411" i="6"/>
  <c r="AB411" i="6"/>
  <c r="Z411" i="6"/>
  <c r="Y411" i="6"/>
  <c r="X411" i="6"/>
  <c r="W411" i="6"/>
  <c r="U411" i="6"/>
  <c r="T411" i="6"/>
  <c r="S411" i="6"/>
  <c r="R411" i="6"/>
  <c r="P411" i="6"/>
  <c r="O411" i="6"/>
  <c r="N411" i="6"/>
  <c r="M411" i="6"/>
  <c r="K411" i="6"/>
  <c r="J411" i="6"/>
  <c r="I411" i="6"/>
  <c r="H411" i="6"/>
  <c r="BV410" i="6"/>
  <c r="BU410" i="6"/>
  <c r="BT410" i="6"/>
  <c r="BS410" i="6"/>
  <c r="BR410" i="6"/>
  <c r="BQ410" i="6"/>
  <c r="BP410" i="6"/>
  <c r="BO410" i="6"/>
  <c r="BN410" i="6"/>
  <c r="BM410" i="6"/>
  <c r="BL410" i="6"/>
  <c r="BK410" i="6"/>
  <c r="BJ410" i="6"/>
  <c r="BI410" i="6"/>
  <c r="BH410" i="6"/>
  <c r="BG410" i="6"/>
  <c r="BF410" i="6"/>
  <c r="BE410" i="6"/>
  <c r="BD410" i="6"/>
  <c r="BC410" i="6"/>
  <c r="BB410" i="6"/>
  <c r="BA410" i="6"/>
  <c r="AZ410" i="6"/>
  <c r="AY410" i="6"/>
  <c r="AX410" i="6"/>
  <c r="AW410" i="6"/>
  <c r="AV410" i="6"/>
  <c r="AU410" i="6"/>
  <c r="AT410" i="6"/>
  <c r="AS410" i="6"/>
  <c r="AR410" i="6"/>
  <c r="AQ410" i="6"/>
  <c r="AP410" i="6"/>
  <c r="AO410" i="6"/>
  <c r="AN410" i="6"/>
  <c r="AM410" i="6"/>
  <c r="AL410" i="6"/>
  <c r="AK410" i="6"/>
  <c r="AJ410" i="6"/>
  <c r="AI410" i="6"/>
  <c r="AH410" i="6"/>
  <c r="AG410" i="6"/>
  <c r="AF410" i="6"/>
  <c r="AE410" i="6"/>
  <c r="AD410" i="6"/>
  <c r="AC410" i="6"/>
  <c r="AB410" i="6"/>
  <c r="AA410" i="6"/>
  <c r="Z410" i="6"/>
  <c r="Y410" i="6"/>
  <c r="X410" i="6"/>
  <c r="W410" i="6"/>
  <c r="V410" i="6"/>
  <c r="U410" i="6"/>
  <c r="T410" i="6"/>
  <c r="S410" i="6"/>
  <c r="R410" i="6"/>
  <c r="Q410" i="6"/>
  <c r="P410" i="6"/>
  <c r="O410" i="6"/>
  <c r="N410" i="6"/>
  <c r="M410" i="6"/>
  <c r="L410" i="6"/>
  <c r="K410" i="6"/>
  <c r="J410" i="6"/>
  <c r="I410" i="6"/>
  <c r="H410" i="6"/>
  <c r="G410" i="6"/>
  <c r="BV409" i="6"/>
  <c r="BU409" i="6"/>
  <c r="BT409" i="6"/>
  <c r="BS409" i="6"/>
  <c r="BR409" i="6"/>
  <c r="BQ409" i="6"/>
  <c r="BP409" i="6"/>
  <c r="BO409" i="6"/>
  <c r="BN409" i="6"/>
  <c r="BM409" i="6"/>
  <c r="BL409" i="6"/>
  <c r="BK409" i="6"/>
  <c r="BJ409" i="6"/>
  <c r="BI409" i="6"/>
  <c r="BH409" i="6"/>
  <c r="BG409" i="6"/>
  <c r="BF409" i="6"/>
  <c r="BE409" i="6"/>
  <c r="BD409" i="6"/>
  <c r="BC409" i="6"/>
  <c r="BB409" i="6"/>
  <c r="BA409" i="6"/>
  <c r="AZ409" i="6"/>
  <c r="AY409" i="6"/>
  <c r="AX409" i="6"/>
  <c r="AW409" i="6"/>
  <c r="AV409" i="6"/>
  <c r="AU409" i="6"/>
  <c r="AT409" i="6"/>
  <c r="AS409" i="6"/>
  <c r="AR409" i="6"/>
  <c r="AQ409" i="6"/>
  <c r="AP409" i="6"/>
  <c r="AO409" i="6"/>
  <c r="AN409" i="6"/>
  <c r="AM409" i="6"/>
  <c r="AL409" i="6"/>
  <c r="AK409" i="6"/>
  <c r="AJ409" i="6"/>
  <c r="AI409" i="6"/>
  <c r="AH409" i="6"/>
  <c r="AG409" i="6"/>
  <c r="AF409" i="6"/>
  <c r="AE409" i="6"/>
  <c r="AD409" i="6"/>
  <c r="AC409" i="6"/>
  <c r="AB409" i="6"/>
  <c r="AA409" i="6"/>
  <c r="Z409" i="6"/>
  <c r="Y409" i="6"/>
  <c r="X409" i="6"/>
  <c r="W409" i="6"/>
  <c r="V409" i="6"/>
  <c r="U409" i="6"/>
  <c r="T409" i="6"/>
  <c r="S409" i="6"/>
  <c r="R409" i="6"/>
  <c r="Q409" i="6"/>
  <c r="P409" i="6"/>
  <c r="O409" i="6"/>
  <c r="N409" i="6"/>
  <c r="M409" i="6"/>
  <c r="L409" i="6"/>
  <c r="K409" i="6"/>
  <c r="J409" i="6"/>
  <c r="I409" i="6"/>
  <c r="H409" i="6"/>
  <c r="G409" i="6"/>
  <c r="BV408" i="6"/>
  <c r="BU408" i="6"/>
  <c r="BS408" i="6"/>
  <c r="BR408" i="6"/>
  <c r="BQ408" i="6"/>
  <c r="BP408" i="6"/>
  <c r="BN408" i="6"/>
  <c r="BM408" i="6"/>
  <c r="BL408" i="6"/>
  <c r="BK408" i="6"/>
  <c r="BI408" i="6"/>
  <c r="BH408" i="6"/>
  <c r="BG408" i="6"/>
  <c r="BF408" i="6"/>
  <c r="BD408" i="6"/>
  <c r="BC408" i="6"/>
  <c r="BB408" i="6"/>
  <c r="BA408" i="6"/>
  <c r="AY408" i="6"/>
  <c r="AX408" i="6"/>
  <c r="AW408" i="6"/>
  <c r="AV408" i="6"/>
  <c r="AT408" i="6"/>
  <c r="AS408" i="6"/>
  <c r="AR408" i="6"/>
  <c r="AQ408" i="6"/>
  <c r="AO408" i="6"/>
  <c r="AN408" i="6"/>
  <c r="AM408" i="6"/>
  <c r="AL408" i="6"/>
  <c r="AJ408" i="6"/>
  <c r="AI408" i="6"/>
  <c r="AH408" i="6"/>
  <c r="AG408" i="6"/>
  <c r="AE408" i="6"/>
  <c r="AD408" i="6"/>
  <c r="AC408" i="6"/>
  <c r="AB408" i="6"/>
  <c r="Z408" i="6"/>
  <c r="Y408" i="6"/>
  <c r="X408" i="6"/>
  <c r="W408" i="6"/>
  <c r="U408" i="6"/>
  <c r="T408" i="6"/>
  <c r="S408" i="6"/>
  <c r="R408" i="6"/>
  <c r="P408" i="6"/>
  <c r="O408" i="6"/>
  <c r="N408" i="6"/>
  <c r="M408" i="6"/>
  <c r="K408" i="6"/>
  <c r="J408" i="6"/>
  <c r="I408" i="6"/>
  <c r="H408" i="6"/>
  <c r="BV407" i="6"/>
  <c r="BU407" i="6"/>
  <c r="BS407" i="6"/>
  <c r="BR407" i="6"/>
  <c r="BQ407" i="6"/>
  <c r="BP407" i="6"/>
  <c r="BN407" i="6"/>
  <c r="BM407" i="6"/>
  <c r="BL407" i="6"/>
  <c r="BK407" i="6"/>
  <c r="BI407" i="6"/>
  <c r="BH407" i="6"/>
  <c r="BG407" i="6"/>
  <c r="BF407" i="6"/>
  <c r="BD407" i="6"/>
  <c r="BC407" i="6"/>
  <c r="BB407" i="6"/>
  <c r="BA407" i="6"/>
  <c r="AY407" i="6"/>
  <c r="AX407" i="6"/>
  <c r="AW407" i="6"/>
  <c r="AV407" i="6"/>
  <c r="AT407" i="6"/>
  <c r="AS407" i="6"/>
  <c r="AR407" i="6"/>
  <c r="AQ407" i="6"/>
  <c r="AO407" i="6"/>
  <c r="AN407" i="6"/>
  <c r="AM407" i="6"/>
  <c r="AL407" i="6"/>
  <c r="AJ407" i="6"/>
  <c r="AI407" i="6"/>
  <c r="AH407" i="6"/>
  <c r="AG407" i="6"/>
  <c r="AE407" i="6"/>
  <c r="AD407" i="6"/>
  <c r="AC407" i="6"/>
  <c r="AB407" i="6"/>
  <c r="Z407" i="6"/>
  <c r="Y407" i="6"/>
  <c r="X407" i="6"/>
  <c r="W407" i="6"/>
  <c r="U407" i="6"/>
  <c r="T407" i="6"/>
  <c r="S407" i="6"/>
  <c r="R407" i="6"/>
  <c r="P407" i="6"/>
  <c r="O407" i="6"/>
  <c r="N407" i="6"/>
  <c r="M407" i="6"/>
  <c r="K407" i="6"/>
  <c r="J407" i="6"/>
  <c r="I407" i="6"/>
  <c r="H407" i="6"/>
  <c r="BV406" i="6"/>
  <c r="BU406" i="6"/>
  <c r="BS406" i="6"/>
  <c r="BR406" i="6"/>
  <c r="BQ406" i="6"/>
  <c r="BP406" i="6"/>
  <c r="BN406" i="6"/>
  <c r="BM406" i="6"/>
  <c r="BL406" i="6"/>
  <c r="BK406" i="6"/>
  <c r="BI406" i="6"/>
  <c r="BH406" i="6"/>
  <c r="BG406" i="6"/>
  <c r="BF406" i="6"/>
  <c r="BD406" i="6"/>
  <c r="BC406" i="6"/>
  <c r="BB406" i="6"/>
  <c r="BA406" i="6"/>
  <c r="AY406" i="6"/>
  <c r="AX406" i="6"/>
  <c r="AW406" i="6"/>
  <c r="AV406" i="6"/>
  <c r="AT406" i="6"/>
  <c r="AS406" i="6"/>
  <c r="AR406" i="6"/>
  <c r="AQ406" i="6"/>
  <c r="AO406" i="6"/>
  <c r="AN406" i="6"/>
  <c r="AM406" i="6"/>
  <c r="AL406" i="6"/>
  <c r="AJ406" i="6"/>
  <c r="AI406" i="6"/>
  <c r="AH406" i="6"/>
  <c r="AG406" i="6"/>
  <c r="AE406" i="6"/>
  <c r="AD406" i="6"/>
  <c r="AC406" i="6"/>
  <c r="AB406" i="6"/>
  <c r="Z406" i="6"/>
  <c r="Y406" i="6"/>
  <c r="X406" i="6"/>
  <c r="W406" i="6"/>
  <c r="U406" i="6"/>
  <c r="T406" i="6"/>
  <c r="S406" i="6"/>
  <c r="R406" i="6"/>
  <c r="P406" i="6"/>
  <c r="O406" i="6"/>
  <c r="N406" i="6"/>
  <c r="M406" i="6"/>
  <c r="K406" i="6"/>
  <c r="J406" i="6"/>
  <c r="I406" i="6"/>
  <c r="H406" i="6"/>
  <c r="BV405" i="6"/>
  <c r="BU405" i="6"/>
  <c r="BS405" i="6"/>
  <c r="BR405" i="6"/>
  <c r="BQ405" i="6"/>
  <c r="BP405" i="6"/>
  <c r="BN405" i="6"/>
  <c r="BM405" i="6"/>
  <c r="BL405" i="6"/>
  <c r="BK405" i="6"/>
  <c r="BI405" i="6"/>
  <c r="BH405" i="6"/>
  <c r="BG405" i="6"/>
  <c r="BF405" i="6"/>
  <c r="BD405" i="6"/>
  <c r="BC405" i="6"/>
  <c r="BB405" i="6"/>
  <c r="BA405" i="6"/>
  <c r="AY405" i="6"/>
  <c r="AX405" i="6"/>
  <c r="AW405" i="6"/>
  <c r="AV405" i="6"/>
  <c r="AT405" i="6"/>
  <c r="AS405" i="6"/>
  <c r="AR405" i="6"/>
  <c r="AQ405" i="6"/>
  <c r="AO405" i="6"/>
  <c r="AN405" i="6"/>
  <c r="AM405" i="6"/>
  <c r="AL405" i="6"/>
  <c r="AJ405" i="6"/>
  <c r="AI405" i="6"/>
  <c r="AH405" i="6"/>
  <c r="AG405" i="6"/>
  <c r="AE405" i="6"/>
  <c r="AD405" i="6"/>
  <c r="AC405" i="6"/>
  <c r="AB405" i="6"/>
  <c r="Z405" i="6"/>
  <c r="Y405" i="6"/>
  <c r="X405" i="6"/>
  <c r="W405" i="6"/>
  <c r="U405" i="6"/>
  <c r="T405" i="6"/>
  <c r="S405" i="6"/>
  <c r="R405" i="6"/>
  <c r="P405" i="6"/>
  <c r="O405" i="6"/>
  <c r="N405" i="6"/>
  <c r="M405" i="6"/>
  <c r="K405" i="6"/>
  <c r="J405" i="6"/>
  <c r="I405" i="6"/>
  <c r="H405" i="6"/>
  <c r="BT397" i="6"/>
  <c r="BT396" i="6" s="1"/>
  <c r="BO396" i="6"/>
  <c r="BJ396" i="6"/>
  <c r="BE396" i="6"/>
  <c r="AZ396" i="6"/>
  <c r="AU396" i="6"/>
  <c r="AP396" i="6"/>
  <c r="AK396" i="6"/>
  <c r="AF396" i="6"/>
  <c r="AA396" i="6"/>
  <c r="V396" i="6"/>
  <c r="Q396" i="6"/>
  <c r="L396" i="6"/>
  <c r="G396" i="6"/>
  <c r="BT394" i="6"/>
  <c r="BT393" i="6" s="1"/>
  <c r="BO393" i="6"/>
  <c r="BJ393" i="6"/>
  <c r="BE393" i="6"/>
  <c r="AZ393" i="6"/>
  <c r="AU393" i="6"/>
  <c r="AP393" i="6"/>
  <c r="AK393" i="6"/>
  <c r="AF393" i="6"/>
  <c r="AA393" i="6"/>
  <c r="V393" i="6"/>
  <c r="Q393" i="6"/>
  <c r="L393" i="6"/>
  <c r="G393" i="6"/>
  <c r="BT391" i="6"/>
  <c r="BT390" i="6" s="1"/>
  <c r="BO390" i="6"/>
  <c r="BJ390" i="6"/>
  <c r="BE390" i="6"/>
  <c r="AZ390" i="6"/>
  <c r="AU390" i="6"/>
  <c r="AP390" i="6"/>
  <c r="AK390" i="6"/>
  <c r="AF390" i="6"/>
  <c r="AA390" i="6"/>
  <c r="V390" i="6"/>
  <c r="Q390" i="6"/>
  <c r="L390" i="6"/>
  <c r="G390" i="6"/>
  <c r="BT388" i="6"/>
  <c r="BT387" i="6" s="1"/>
  <c r="BO387" i="6"/>
  <c r="BJ387" i="6"/>
  <c r="BE387" i="6"/>
  <c r="AZ387" i="6"/>
  <c r="AU387" i="6"/>
  <c r="AP387" i="6"/>
  <c r="AK387" i="6"/>
  <c r="AF387" i="6"/>
  <c r="AA387" i="6"/>
  <c r="V387" i="6"/>
  <c r="Q387" i="6"/>
  <c r="L387" i="6"/>
  <c r="G387" i="6"/>
  <c r="BT385" i="6"/>
  <c r="BT384" i="6" s="1"/>
  <c r="BO384" i="6"/>
  <c r="BJ384" i="6"/>
  <c r="BE384" i="6"/>
  <c r="AZ384" i="6"/>
  <c r="AU384" i="6"/>
  <c r="AP384" i="6"/>
  <c r="AK384" i="6"/>
  <c r="AF384" i="6"/>
  <c r="AA384" i="6"/>
  <c r="V384" i="6"/>
  <c r="Q384" i="6"/>
  <c r="L384" i="6"/>
  <c r="G384" i="6"/>
  <c r="BT382" i="6"/>
  <c r="BT381" i="6" s="1"/>
  <c r="BO381" i="6"/>
  <c r="BJ381" i="6"/>
  <c r="BE381" i="6"/>
  <c r="AZ381" i="6"/>
  <c r="AU381" i="6"/>
  <c r="AP381" i="6"/>
  <c r="AK381" i="6"/>
  <c r="AF381" i="6"/>
  <c r="AA381" i="6"/>
  <c r="V381" i="6"/>
  <c r="Q381" i="6"/>
  <c r="Q737" i="6" s="1"/>
  <c r="L381" i="6"/>
  <c r="L737" i="6" s="1"/>
  <c r="G381" i="6"/>
  <c r="BT379" i="6"/>
  <c r="BT735" i="6" s="1"/>
  <c r="BO378" i="6"/>
  <c r="BJ378" i="6"/>
  <c r="BE378" i="6"/>
  <c r="AZ378" i="6"/>
  <c r="AU378" i="6"/>
  <c r="AP378" i="6"/>
  <c r="AK378" i="6"/>
  <c r="AF378" i="6"/>
  <c r="AA378" i="6"/>
  <c r="V378" i="6"/>
  <c r="Q378" i="6"/>
  <c r="L378" i="6"/>
  <c r="G378" i="6"/>
  <c r="G734" i="6" s="1"/>
  <c r="BT376" i="6"/>
  <c r="BT732" i="6" s="1"/>
  <c r="BT375" i="6"/>
  <c r="BT731" i="6" s="1"/>
  <c r="BO375" i="6"/>
  <c r="BJ375" i="6"/>
  <c r="BE375" i="6"/>
  <c r="AZ375" i="6"/>
  <c r="AU375" i="6"/>
  <c r="AP375" i="6"/>
  <c r="AK375" i="6"/>
  <c r="AF375" i="6"/>
  <c r="AA375" i="6"/>
  <c r="V375" i="6"/>
  <c r="Q375" i="6"/>
  <c r="L375" i="6"/>
  <c r="G375" i="6"/>
  <c r="BT373" i="6"/>
  <c r="BT372" i="6"/>
  <c r="BO372" i="6"/>
  <c r="BJ372" i="6"/>
  <c r="BE372" i="6"/>
  <c r="AZ372" i="6"/>
  <c r="AZ728" i="6" s="1"/>
  <c r="AU372" i="6"/>
  <c r="AP372" i="6"/>
  <c r="AK372" i="6"/>
  <c r="AF372" i="6"/>
  <c r="AA372" i="6"/>
  <c r="V372" i="6"/>
  <c r="Q372" i="6"/>
  <c r="L372" i="6"/>
  <c r="G372" i="6"/>
  <c r="BT370" i="6"/>
  <c r="BO369" i="6"/>
  <c r="BO725" i="6" s="1"/>
  <c r="BJ369" i="6"/>
  <c r="BE369" i="6"/>
  <c r="AZ369" i="6"/>
  <c r="AU369" i="6"/>
  <c r="AP369" i="6"/>
  <c r="AK369" i="6"/>
  <c r="AF369" i="6"/>
  <c r="AA369" i="6"/>
  <c r="V369" i="6"/>
  <c r="Q369" i="6"/>
  <c r="L369" i="6"/>
  <c r="G369" i="6"/>
  <c r="BT367" i="6"/>
  <c r="BT366" i="6" s="1"/>
  <c r="BO366" i="6"/>
  <c r="BJ366" i="6"/>
  <c r="BE366" i="6"/>
  <c r="AZ366" i="6"/>
  <c r="AU366" i="6"/>
  <c r="AP366" i="6"/>
  <c r="AK366" i="6"/>
  <c r="AF366" i="6"/>
  <c r="AA366" i="6"/>
  <c r="V366" i="6"/>
  <c r="Q366" i="6"/>
  <c r="L366" i="6"/>
  <c r="G366" i="6"/>
  <c r="BT364" i="6"/>
  <c r="BT720" i="6" s="1"/>
  <c r="BO363" i="6"/>
  <c r="BJ363" i="6"/>
  <c r="BE363" i="6"/>
  <c r="AZ363" i="6"/>
  <c r="AU363" i="6"/>
  <c r="AP363" i="6"/>
  <c r="AK363" i="6"/>
  <c r="AF363" i="6"/>
  <c r="AA363" i="6"/>
  <c r="V363" i="6"/>
  <c r="V719" i="6" s="1"/>
  <c r="Q363" i="6"/>
  <c r="L363" i="6"/>
  <c r="G363" i="6"/>
  <c r="BT361" i="6"/>
  <c r="BT717" i="6" s="1"/>
  <c r="BO360" i="6"/>
  <c r="BJ360" i="6"/>
  <c r="BE360" i="6"/>
  <c r="AZ360" i="6"/>
  <c r="AU360" i="6"/>
  <c r="AP360" i="6"/>
  <c r="AK360" i="6"/>
  <c r="AF360" i="6"/>
  <c r="AA360" i="6"/>
  <c r="V360" i="6"/>
  <c r="Q360" i="6"/>
  <c r="L360" i="6"/>
  <c r="G360" i="6"/>
  <c r="G716" i="6" s="1"/>
  <c r="BT358" i="6"/>
  <c r="BT357" i="6" s="1"/>
  <c r="BO357" i="6"/>
  <c r="BJ357" i="6"/>
  <c r="BE357" i="6"/>
  <c r="AZ357" i="6"/>
  <c r="AU357" i="6"/>
  <c r="AP357" i="6"/>
  <c r="AK357" i="6"/>
  <c r="AF357" i="6"/>
  <c r="AA357" i="6"/>
  <c r="V357" i="6"/>
  <c r="Q357" i="6"/>
  <c r="L357" i="6"/>
  <c r="G357" i="6"/>
  <c r="BT355" i="6"/>
  <c r="M713" i="6"/>
  <c r="BQ354" i="6"/>
  <c r="BP354" i="6"/>
  <c r="BO354" i="6"/>
  <c r="BN354" i="6"/>
  <c r="BN713" i="6" s="1"/>
  <c r="BM354" i="6"/>
  <c r="BM713" i="6" s="1"/>
  <c r="BL354" i="6"/>
  <c r="BL713" i="6" s="1"/>
  <c r="BK354" i="6"/>
  <c r="BK713" i="6" s="1"/>
  <c r="BJ354" i="6"/>
  <c r="BI354" i="6"/>
  <c r="BI713" i="6" s="1"/>
  <c r="BH354" i="6"/>
  <c r="BH713" i="6" s="1"/>
  <c r="BG354" i="6"/>
  <c r="BG713" i="6" s="1"/>
  <c r="BF354" i="6"/>
  <c r="BF713" i="6" s="1"/>
  <c r="BE354" i="6"/>
  <c r="BE713" i="6" s="1"/>
  <c r="BD354" i="6"/>
  <c r="BD713" i="6" s="1"/>
  <c r="BC354" i="6"/>
  <c r="BC713" i="6" s="1"/>
  <c r="BB354" i="6"/>
  <c r="BB713" i="6" s="1"/>
  <c r="BA354" i="6"/>
  <c r="BA713" i="6" s="1"/>
  <c r="AZ354" i="6"/>
  <c r="AZ713" i="6" s="1"/>
  <c r="AY354" i="6"/>
  <c r="AY713" i="6" s="1"/>
  <c r="AX354" i="6"/>
  <c r="AX713" i="6" s="1"/>
  <c r="AW354" i="6"/>
  <c r="AW713" i="6" s="1"/>
  <c r="AV354" i="6"/>
  <c r="AV713" i="6" s="1"/>
  <c r="AU354" i="6"/>
  <c r="AU713" i="6" s="1"/>
  <c r="AT354" i="6"/>
  <c r="AT713" i="6" s="1"/>
  <c r="AS354" i="6"/>
  <c r="AS713" i="6" s="1"/>
  <c r="AR354" i="6"/>
  <c r="AR713" i="6" s="1"/>
  <c r="AQ354" i="6"/>
  <c r="AQ713" i="6" s="1"/>
  <c r="AP354" i="6"/>
  <c r="AP713" i="6" s="1"/>
  <c r="AO354" i="6"/>
  <c r="AO713" i="6" s="1"/>
  <c r="AN354" i="6"/>
  <c r="AN713" i="6" s="1"/>
  <c r="AM354" i="6"/>
  <c r="AM713" i="6" s="1"/>
  <c r="AL354" i="6"/>
  <c r="AL713" i="6" s="1"/>
  <c r="AK354" i="6"/>
  <c r="AJ354" i="6"/>
  <c r="AJ713" i="6" s="1"/>
  <c r="AI354" i="6"/>
  <c r="AI713" i="6" s="1"/>
  <c r="AH354" i="6"/>
  <c r="AH713" i="6" s="1"/>
  <c r="AG354" i="6"/>
  <c r="AG713" i="6" s="1"/>
  <c r="AF354" i="6"/>
  <c r="AE354" i="6"/>
  <c r="AE713" i="6" s="1"/>
  <c r="AD354" i="6"/>
  <c r="AD713" i="6" s="1"/>
  <c r="AC354" i="6"/>
  <c r="AC713" i="6" s="1"/>
  <c r="AB354" i="6"/>
  <c r="AB713" i="6" s="1"/>
  <c r="AA354" i="6"/>
  <c r="AA713" i="6" s="1"/>
  <c r="Z354" i="6"/>
  <c r="Z713" i="6" s="1"/>
  <c r="V354" i="6"/>
  <c r="Q354" i="6"/>
  <c r="Q713" i="6" s="1"/>
  <c r="L354" i="6"/>
  <c r="G354" i="6"/>
  <c r="BT352" i="6"/>
  <c r="BT710" i="6" s="1"/>
  <c r="BO351" i="6"/>
  <c r="BJ351" i="6"/>
  <c r="BE351" i="6"/>
  <c r="AZ351" i="6"/>
  <c r="AU351" i="6"/>
  <c r="AP351" i="6"/>
  <c r="AK351" i="6"/>
  <c r="AF351" i="6"/>
  <c r="AA351" i="6"/>
  <c r="V351" i="6"/>
  <c r="Q351" i="6"/>
  <c r="Q709" i="6" s="1"/>
  <c r="L351" i="6"/>
  <c r="G351" i="6"/>
  <c r="BO349" i="6"/>
  <c r="BO348" i="6" s="1"/>
  <c r="BO705" i="6" s="1"/>
  <c r="BJ349" i="6"/>
  <c r="BJ706" i="6" s="1"/>
  <c r="BE349" i="6"/>
  <c r="AZ349" i="6"/>
  <c r="AZ348" i="6" s="1"/>
  <c r="AU349" i="6"/>
  <c r="AU319" i="6" s="1"/>
  <c r="AP349" i="6"/>
  <c r="AP348" i="6" s="1"/>
  <c r="AK349" i="6"/>
  <c r="AK348" i="6" s="1"/>
  <c r="AF349" i="6"/>
  <c r="AF706" i="6" s="1"/>
  <c r="AA349" i="6"/>
  <c r="AA706" i="6" s="1"/>
  <c r="V349" i="6"/>
  <c r="V319" i="6" s="1"/>
  <c r="Q349" i="6"/>
  <c r="Q706" i="6" s="1"/>
  <c r="L349" i="6"/>
  <c r="G349" i="6"/>
  <c r="BT346" i="6"/>
  <c r="BT345" i="6"/>
  <c r="BO345" i="6"/>
  <c r="BJ345" i="6"/>
  <c r="BE345" i="6"/>
  <c r="AZ345" i="6"/>
  <c r="AU345" i="6"/>
  <c r="AP345" i="6"/>
  <c r="AK345" i="6"/>
  <c r="AF345" i="6"/>
  <c r="AA345" i="6"/>
  <c r="V345" i="6"/>
  <c r="Q345" i="6"/>
  <c r="L345" i="6"/>
  <c r="G345" i="6"/>
  <c r="BT343" i="6"/>
  <c r="M699" i="6"/>
  <c r="BO342" i="6"/>
  <c r="BJ342" i="6"/>
  <c r="BE342" i="6"/>
  <c r="AZ342" i="6"/>
  <c r="AZ699" i="6" s="1"/>
  <c r="AU342" i="6"/>
  <c r="AP342" i="6"/>
  <c r="AK342" i="6"/>
  <c r="AF342" i="6"/>
  <c r="AA342" i="6"/>
  <c r="V342" i="6"/>
  <c r="Q342" i="6"/>
  <c r="L342" i="6"/>
  <c r="G342" i="6"/>
  <c r="BT340" i="6"/>
  <c r="BT697" i="6" s="1"/>
  <c r="M696" i="6"/>
  <c r="BO339" i="6"/>
  <c r="BJ339" i="6"/>
  <c r="BJ696" i="6" s="1"/>
  <c r="BE339" i="6"/>
  <c r="AZ339" i="6"/>
  <c r="AU339" i="6"/>
  <c r="AP339" i="6"/>
  <c r="AK339" i="6"/>
  <c r="AF339" i="6"/>
  <c r="AA339" i="6"/>
  <c r="V339" i="6"/>
  <c r="Q339" i="6"/>
  <c r="L339" i="6"/>
  <c r="G339" i="6"/>
  <c r="BT337" i="6"/>
  <c r="BT336" i="6" s="1"/>
  <c r="BO336" i="6"/>
  <c r="BJ336" i="6"/>
  <c r="BE336" i="6"/>
  <c r="BE693" i="6" s="1"/>
  <c r="AZ336" i="6"/>
  <c r="AU336" i="6"/>
  <c r="AU693" i="6" s="1"/>
  <c r="AP336" i="6"/>
  <c r="AP693" i="6" s="1"/>
  <c r="AK336" i="6"/>
  <c r="AF336" i="6"/>
  <c r="AA336" i="6"/>
  <c r="V336" i="6"/>
  <c r="Q336" i="6"/>
  <c r="L336" i="6"/>
  <c r="G336" i="6"/>
  <c r="BT334" i="6"/>
  <c r="BO333" i="6"/>
  <c r="BJ333" i="6"/>
  <c r="BE333" i="6"/>
  <c r="AZ333" i="6"/>
  <c r="AU333" i="6"/>
  <c r="AU690" i="6" s="1"/>
  <c r="AP333" i="6"/>
  <c r="AK333" i="6"/>
  <c r="AF333" i="6"/>
  <c r="AF690" i="6" s="1"/>
  <c r="AA333" i="6"/>
  <c r="V333" i="6"/>
  <c r="Q333" i="6"/>
  <c r="L333" i="6"/>
  <c r="G333" i="6"/>
  <c r="BT331" i="6"/>
  <c r="BO330" i="6"/>
  <c r="BJ330" i="6"/>
  <c r="BE330" i="6"/>
  <c r="AZ330" i="6"/>
  <c r="AU330" i="6"/>
  <c r="AP330" i="6"/>
  <c r="AK330" i="6"/>
  <c r="AF330" i="6"/>
  <c r="AA330" i="6"/>
  <c r="V330" i="6"/>
  <c r="Q330" i="6"/>
  <c r="Q687" i="6" s="1"/>
  <c r="L330" i="6"/>
  <c r="G330" i="6"/>
  <c r="BT328" i="6"/>
  <c r="BT685" i="6" s="1"/>
  <c r="AK684" i="6"/>
  <c r="BO327" i="6"/>
  <c r="BJ327" i="6"/>
  <c r="BE327" i="6"/>
  <c r="AZ327" i="6"/>
  <c r="AU327" i="6"/>
  <c r="AP327" i="6"/>
  <c r="AK327" i="6"/>
  <c r="AF327" i="6"/>
  <c r="AA327" i="6"/>
  <c r="V327" i="6"/>
  <c r="Q327" i="6"/>
  <c r="Q684" i="6" s="1"/>
  <c r="L327" i="6"/>
  <c r="G327" i="6"/>
  <c r="BT683" i="6"/>
  <c r="BT325" i="6"/>
  <c r="BT324" i="6" s="1"/>
  <c r="BO324" i="6"/>
  <c r="BO681" i="6" s="1"/>
  <c r="BJ324" i="6"/>
  <c r="BE324" i="6"/>
  <c r="AZ324" i="6"/>
  <c r="AU324" i="6"/>
  <c r="AP324" i="6"/>
  <c r="AK324" i="6"/>
  <c r="AF324" i="6"/>
  <c r="AA324" i="6"/>
  <c r="V324" i="6"/>
  <c r="Q324" i="6"/>
  <c r="L324" i="6"/>
  <c r="G324" i="6"/>
  <c r="BT322" i="6"/>
  <c r="BO321" i="6"/>
  <c r="BO678" i="6" s="1"/>
  <c r="BJ321" i="6"/>
  <c r="BE321" i="6"/>
  <c r="AZ321" i="6"/>
  <c r="AU321" i="6"/>
  <c r="AP321" i="6"/>
  <c r="AK321" i="6"/>
  <c r="AF321" i="6"/>
  <c r="AA321" i="6"/>
  <c r="V321" i="6"/>
  <c r="Q321" i="6"/>
  <c r="L321" i="6"/>
  <c r="G321" i="6"/>
  <c r="L319" i="6"/>
  <c r="G319" i="6"/>
  <c r="G318" i="6" s="1"/>
  <c r="G15" i="6" s="1"/>
  <c r="BT316" i="6"/>
  <c r="BT315" i="6"/>
  <c r="BT314" i="6"/>
  <c r="BT313" i="6" s="1"/>
  <c r="BO313" i="6"/>
  <c r="BJ313" i="6"/>
  <c r="BE313" i="6"/>
  <c r="AZ313" i="6"/>
  <c r="AU313" i="6"/>
  <c r="AP313" i="6"/>
  <c r="AK313" i="6"/>
  <c r="AF313" i="6"/>
  <c r="AA313" i="6"/>
  <c r="V313" i="6"/>
  <c r="Q313" i="6"/>
  <c r="L313" i="6"/>
  <c r="G313" i="6"/>
  <c r="BT311" i="6"/>
  <c r="BT310" i="6"/>
  <c r="BT309" i="6"/>
  <c r="BT308" i="6" s="1"/>
  <c r="BO308" i="6"/>
  <c r="BJ308" i="6"/>
  <c r="BE308" i="6"/>
  <c r="AZ308" i="6"/>
  <c r="AU308" i="6"/>
  <c r="AP308" i="6"/>
  <c r="AK308" i="6"/>
  <c r="AF308" i="6"/>
  <c r="AA308" i="6"/>
  <c r="V308" i="6"/>
  <c r="Q308" i="6"/>
  <c r="L308" i="6"/>
  <c r="G308" i="6"/>
  <c r="BT306" i="6"/>
  <c r="BT305" i="6"/>
  <c r="L304" i="6"/>
  <c r="L303" i="6" s="1"/>
  <c r="BO303" i="6"/>
  <c r="BJ303" i="6"/>
  <c r="BE303" i="6"/>
  <c r="AZ303" i="6"/>
  <c r="AU303" i="6"/>
  <c r="AP303" i="6"/>
  <c r="AK303" i="6"/>
  <c r="AF303" i="6"/>
  <c r="AA303" i="6"/>
  <c r="V303" i="6"/>
  <c r="Q303" i="6"/>
  <c r="G303" i="6"/>
  <c r="BT301" i="6"/>
  <c r="BT300" i="6"/>
  <c r="Q299" i="6"/>
  <c r="Q298" i="6" s="1"/>
  <c r="L299" i="6"/>
  <c r="BO298" i="6"/>
  <c r="BJ298" i="6"/>
  <c r="BE298" i="6"/>
  <c r="AZ298" i="6"/>
  <c r="AU298" i="6"/>
  <c r="AP298" i="6"/>
  <c r="AK298" i="6"/>
  <c r="AF298" i="6"/>
  <c r="AA298" i="6"/>
  <c r="V298" i="6"/>
  <c r="G298" i="6"/>
  <c r="BT296" i="6"/>
  <c r="BT295" i="6"/>
  <c r="BT294" i="6"/>
  <c r="BO293" i="6"/>
  <c r="BJ293" i="6"/>
  <c r="BE293" i="6"/>
  <c r="AZ293" i="6"/>
  <c r="AU293" i="6"/>
  <c r="AP293" i="6"/>
  <c r="AK293" i="6"/>
  <c r="AF293" i="6"/>
  <c r="AA293" i="6"/>
  <c r="V293" i="6"/>
  <c r="Q293" i="6"/>
  <c r="L293" i="6"/>
  <c r="G293" i="6"/>
  <c r="BT291" i="6"/>
  <c r="BT290" i="6"/>
  <c r="Q289" i="6"/>
  <c r="Q288" i="6" s="1"/>
  <c r="L289" i="6"/>
  <c r="L288" i="6" s="1"/>
  <c r="BO288" i="6"/>
  <c r="BJ288" i="6"/>
  <c r="BE288" i="6"/>
  <c r="AZ288" i="6"/>
  <c r="AU288" i="6"/>
  <c r="AP288" i="6"/>
  <c r="AK288" i="6"/>
  <c r="AF288" i="6"/>
  <c r="AA288" i="6"/>
  <c r="V288" i="6"/>
  <c r="G288" i="6"/>
  <c r="BT286" i="6"/>
  <c r="BT285" i="6"/>
  <c r="BT284" i="6"/>
  <c r="BO283" i="6"/>
  <c r="BJ283" i="6"/>
  <c r="BE283" i="6"/>
  <c r="AZ283" i="6"/>
  <c r="AU283" i="6"/>
  <c r="AP283" i="6"/>
  <c r="AK283" i="6"/>
  <c r="AF283" i="6"/>
  <c r="AA283" i="6"/>
  <c r="V283" i="6"/>
  <c r="Q283" i="6"/>
  <c r="L283" i="6"/>
  <c r="G283" i="6"/>
  <c r="BT281" i="6"/>
  <c r="BT280" i="6"/>
  <c r="BT279" i="6"/>
  <c r="BO278" i="6"/>
  <c r="BJ278" i="6"/>
  <c r="BE278" i="6"/>
  <c r="AZ278" i="6"/>
  <c r="AU278" i="6"/>
  <c r="AP278" i="6"/>
  <c r="AK278" i="6"/>
  <c r="AF278" i="6"/>
  <c r="AA278" i="6"/>
  <c r="V278" i="6"/>
  <c r="Q278" i="6"/>
  <c r="L278" i="6"/>
  <c r="G278" i="6"/>
  <c r="BT276" i="6"/>
  <c r="BT275" i="6"/>
  <c r="V274" i="6"/>
  <c r="V273" i="6" s="1"/>
  <c r="Q274" i="6"/>
  <c r="Q273" i="6" s="1"/>
  <c r="L274" i="6"/>
  <c r="BO273" i="6"/>
  <c r="BJ273" i="6"/>
  <c r="BE273" i="6"/>
  <c r="AZ273" i="6"/>
  <c r="AU273" i="6"/>
  <c r="AP273" i="6"/>
  <c r="AK273" i="6"/>
  <c r="AF273" i="6"/>
  <c r="AA273" i="6"/>
  <c r="L273" i="6"/>
  <c r="G273" i="6"/>
  <c r="BT271" i="6"/>
  <c r="BT270" i="6"/>
  <c r="V269" i="6"/>
  <c r="Q269" i="6"/>
  <c r="BO268" i="6"/>
  <c r="BJ268" i="6"/>
  <c r="BE268" i="6"/>
  <c r="AZ268" i="6"/>
  <c r="AU268" i="6"/>
  <c r="AP268" i="6"/>
  <c r="AK268" i="6"/>
  <c r="AF268" i="6"/>
  <c r="AA268" i="6"/>
  <c r="V268" i="6"/>
  <c r="L268" i="6"/>
  <c r="G268" i="6"/>
  <c r="BT266" i="6"/>
  <c r="BT265" i="6"/>
  <c r="BT264" i="6"/>
  <c r="BO263" i="6"/>
  <c r="BJ263" i="6"/>
  <c r="BE263" i="6"/>
  <c r="AZ263" i="6"/>
  <c r="AU263" i="6"/>
  <c r="AP263" i="6"/>
  <c r="AK263" i="6"/>
  <c r="AF263" i="6"/>
  <c r="AA263" i="6"/>
  <c r="V263" i="6"/>
  <c r="Q263" i="6"/>
  <c r="L263" i="6"/>
  <c r="G263" i="6"/>
  <c r="BT261" i="6"/>
  <c r="BT673" i="6" s="1"/>
  <c r="BT260" i="6"/>
  <c r="BJ671" i="6"/>
  <c r="AU671" i="6"/>
  <c r="AP671" i="6"/>
  <c r="V259" i="6"/>
  <c r="L259" i="6"/>
  <c r="L258" i="6" s="1"/>
  <c r="BO258" i="6"/>
  <c r="BJ258" i="6"/>
  <c r="BE258" i="6"/>
  <c r="AZ258" i="6"/>
  <c r="AU258" i="6"/>
  <c r="AP258" i="6"/>
  <c r="AK258" i="6"/>
  <c r="AF258" i="6"/>
  <c r="AA258" i="6"/>
  <c r="Q258" i="6"/>
  <c r="G258" i="6"/>
  <c r="BT256" i="6"/>
  <c r="BT255" i="6"/>
  <c r="BO666" i="6"/>
  <c r="BJ666" i="6"/>
  <c r="AZ666" i="6"/>
  <c r="AU666" i="6"/>
  <c r="AP666" i="6"/>
  <c r="AK666" i="6"/>
  <c r="AF666" i="6"/>
  <c r="V666" i="6"/>
  <c r="Q666" i="6"/>
  <c r="L666" i="6"/>
  <c r="BT254" i="6"/>
  <c r="BO253" i="6"/>
  <c r="BJ253" i="6"/>
  <c r="BE253" i="6"/>
  <c r="AZ253" i="6"/>
  <c r="AU253" i="6"/>
  <c r="AP253" i="6"/>
  <c r="AK253" i="6"/>
  <c r="AF253" i="6"/>
  <c r="AA253" i="6"/>
  <c r="V253" i="6"/>
  <c r="Q253" i="6"/>
  <c r="L253" i="6"/>
  <c r="G253" i="6"/>
  <c r="BT251" i="6"/>
  <c r="BT250" i="6"/>
  <c r="BT249" i="6"/>
  <c r="BT248" i="6"/>
  <c r="BO247" i="6"/>
  <c r="BJ247" i="6"/>
  <c r="BE247" i="6"/>
  <c r="AZ247" i="6"/>
  <c r="AU247" i="6"/>
  <c r="AP247" i="6"/>
  <c r="AK247" i="6"/>
  <c r="AF247" i="6"/>
  <c r="AA247" i="6"/>
  <c r="V247" i="6"/>
  <c r="Q247" i="6"/>
  <c r="L247" i="6"/>
  <c r="G247" i="6"/>
  <c r="BT245" i="6"/>
  <c r="BT244" i="6"/>
  <c r="BT243" i="6"/>
  <c r="BT242" i="6"/>
  <c r="BO241" i="6"/>
  <c r="BJ241" i="6"/>
  <c r="BE241" i="6"/>
  <c r="AZ241" i="6"/>
  <c r="AU241" i="6"/>
  <c r="AP241" i="6"/>
  <c r="AK241" i="6"/>
  <c r="AF241" i="6"/>
  <c r="AA241" i="6"/>
  <c r="V241" i="6"/>
  <c r="Q241" i="6"/>
  <c r="Q660" i="6" s="1"/>
  <c r="L241" i="6"/>
  <c r="G241" i="6"/>
  <c r="G660" i="6" s="1"/>
  <c r="BT239" i="6"/>
  <c r="BT657" i="6" s="1"/>
  <c r="BT238" i="6"/>
  <c r="BT237" i="6"/>
  <c r="BT236" i="6"/>
  <c r="BT655" i="6" s="1"/>
  <c r="BO235" i="6"/>
  <c r="BJ235" i="6"/>
  <c r="BE235" i="6"/>
  <c r="AZ235" i="6"/>
  <c r="AU235" i="6"/>
  <c r="AP235" i="6"/>
  <c r="AK235" i="6"/>
  <c r="AF235" i="6"/>
  <c r="AA235" i="6"/>
  <c r="V235" i="6"/>
  <c r="Q235" i="6"/>
  <c r="L235" i="6"/>
  <c r="G235" i="6"/>
  <c r="BT233" i="6"/>
  <c r="BT232" i="6"/>
  <c r="BT231" i="6"/>
  <c r="BT230" i="6"/>
  <c r="BT649" i="6" s="1"/>
  <c r="BO229" i="6"/>
  <c r="BJ229" i="6"/>
  <c r="BE229" i="6"/>
  <c r="AZ229" i="6"/>
  <c r="AU229" i="6"/>
  <c r="AU648" i="6" s="1"/>
  <c r="AP229" i="6"/>
  <c r="AP648" i="6" s="1"/>
  <c r="AK229" i="6"/>
  <c r="AK648" i="6" s="1"/>
  <c r="AF229" i="6"/>
  <c r="AF648" i="6" s="1"/>
  <c r="AA229" i="6"/>
  <c r="V229" i="6"/>
  <c r="Q229" i="6"/>
  <c r="L229" i="6"/>
  <c r="G229" i="6"/>
  <c r="BT227" i="6"/>
  <c r="BT645" i="6" s="1"/>
  <c r="BT226" i="6"/>
  <c r="BT225" i="6"/>
  <c r="BT224" i="6"/>
  <c r="BT221" i="6"/>
  <c r="BT640" i="6" s="1"/>
  <c r="BT220" i="6"/>
  <c r="BT219" i="6"/>
  <c r="BT218" i="6"/>
  <c r="BO217" i="6"/>
  <c r="BJ217" i="6"/>
  <c r="BE217" i="6"/>
  <c r="AZ217" i="6"/>
  <c r="AU217" i="6"/>
  <c r="AP217" i="6"/>
  <c r="AK217" i="6"/>
  <c r="AF217" i="6"/>
  <c r="AA217" i="6"/>
  <c r="V217" i="6"/>
  <c r="Q217" i="6"/>
  <c r="Q637" i="6" s="1"/>
  <c r="L217" i="6"/>
  <c r="G217" i="6"/>
  <c r="BT215" i="6"/>
  <c r="BT214" i="6"/>
  <c r="BT213" i="6"/>
  <c r="BT212" i="6"/>
  <c r="BT633" i="6" s="1"/>
  <c r="BO211" i="6"/>
  <c r="BJ211" i="6"/>
  <c r="BE211" i="6"/>
  <c r="AZ211" i="6"/>
  <c r="AU211" i="6"/>
  <c r="AP211" i="6"/>
  <c r="AP632" i="6" s="1"/>
  <c r="AK211" i="6"/>
  <c r="AF211" i="6"/>
  <c r="AA211" i="6"/>
  <c r="V211" i="6"/>
  <c r="Q211" i="6"/>
  <c r="L211" i="6"/>
  <c r="G211" i="6"/>
  <c r="BT209" i="6"/>
  <c r="BT208" i="6"/>
  <c r="BT207" i="6"/>
  <c r="BT629" i="6" s="1"/>
  <c r="BT206" i="6"/>
  <c r="BO205" i="6"/>
  <c r="BJ205" i="6"/>
  <c r="BE205" i="6"/>
  <c r="AZ205" i="6"/>
  <c r="AZ627" i="6" s="1"/>
  <c r="AU205" i="6"/>
  <c r="AP205" i="6"/>
  <c r="AK205" i="6"/>
  <c r="AF205" i="6"/>
  <c r="AA205" i="6"/>
  <c r="V205" i="6"/>
  <c r="Q205" i="6"/>
  <c r="L205" i="6"/>
  <c r="G205" i="6"/>
  <c r="BT203" i="6"/>
  <c r="BT202" i="6"/>
  <c r="BT201" i="6"/>
  <c r="BT623" i="6" s="1"/>
  <c r="BT200" i="6"/>
  <c r="BO199" i="6"/>
  <c r="BJ199" i="6"/>
  <c r="BE199" i="6"/>
  <c r="AZ199" i="6"/>
  <c r="AU199" i="6"/>
  <c r="AP199" i="6"/>
  <c r="AK199" i="6"/>
  <c r="AF199" i="6"/>
  <c r="AA199" i="6"/>
  <c r="V199" i="6"/>
  <c r="Q199" i="6"/>
  <c r="L199" i="6"/>
  <c r="L621" i="6" s="1"/>
  <c r="G199" i="6"/>
  <c r="BT197" i="6"/>
  <c r="BT619" i="6" s="1"/>
  <c r="BT196" i="6"/>
  <c r="BT195" i="6"/>
  <c r="BT194" i="6"/>
  <c r="BO193" i="6"/>
  <c r="BJ193" i="6"/>
  <c r="BE193" i="6"/>
  <c r="AZ193" i="6"/>
  <c r="AU193" i="6"/>
  <c r="AP193" i="6"/>
  <c r="AK193" i="6"/>
  <c r="AF193" i="6"/>
  <c r="AA193" i="6"/>
  <c r="V193" i="6"/>
  <c r="Q193" i="6"/>
  <c r="L193" i="6"/>
  <c r="G193" i="6"/>
  <c r="BT191" i="6"/>
  <c r="BT190" i="6"/>
  <c r="BT189" i="6"/>
  <c r="BT188" i="6"/>
  <c r="BT612" i="6" s="1"/>
  <c r="BO187" i="6"/>
  <c r="BJ187" i="6"/>
  <c r="BE187" i="6"/>
  <c r="AZ187" i="6"/>
  <c r="AU187" i="6"/>
  <c r="AP187" i="6"/>
  <c r="AP611" i="6" s="1"/>
  <c r="AK187" i="6"/>
  <c r="AF187" i="6"/>
  <c r="AA187" i="6"/>
  <c r="V187" i="6"/>
  <c r="Q187" i="6"/>
  <c r="L187" i="6"/>
  <c r="G187" i="6"/>
  <c r="BO185" i="6"/>
  <c r="BJ185" i="6"/>
  <c r="BE185" i="6"/>
  <c r="AZ185" i="6"/>
  <c r="AU185" i="6"/>
  <c r="AP185" i="6"/>
  <c r="AK185" i="6"/>
  <c r="AF185" i="6"/>
  <c r="AA185" i="6"/>
  <c r="V185" i="6"/>
  <c r="Q185" i="6"/>
  <c r="Q609" i="6" s="1"/>
  <c r="L185" i="6"/>
  <c r="L609" i="6" s="1"/>
  <c r="G185" i="6"/>
  <c r="BO184" i="6"/>
  <c r="BJ184" i="6"/>
  <c r="BJ608" i="6" s="1"/>
  <c r="BE184" i="6"/>
  <c r="AZ184" i="6"/>
  <c r="AU184" i="6"/>
  <c r="AP184" i="6"/>
  <c r="AK184" i="6"/>
  <c r="AF184" i="6"/>
  <c r="AA184" i="6"/>
  <c r="V184" i="6"/>
  <c r="Q184" i="6"/>
  <c r="L184" i="6"/>
  <c r="G184" i="6"/>
  <c r="BO183" i="6"/>
  <c r="BJ183" i="6"/>
  <c r="BE183" i="6"/>
  <c r="AZ183" i="6"/>
  <c r="AU183" i="6"/>
  <c r="AP183" i="6"/>
  <c r="AP607" i="6" s="1"/>
  <c r="AK183" i="6"/>
  <c r="AF183" i="6"/>
  <c r="AA183" i="6"/>
  <c r="V183" i="6"/>
  <c r="Q183" i="6"/>
  <c r="L183" i="6"/>
  <c r="G183" i="6"/>
  <c r="BO182" i="6"/>
  <c r="BJ182" i="6"/>
  <c r="BE182" i="6"/>
  <c r="AZ182" i="6"/>
  <c r="AU182" i="6"/>
  <c r="AP182" i="6"/>
  <c r="AK182" i="6"/>
  <c r="AF182" i="6"/>
  <c r="AA182" i="6"/>
  <c r="G182" i="6"/>
  <c r="BT179" i="6"/>
  <c r="BT178" i="6"/>
  <c r="BT177" i="6"/>
  <c r="BT176" i="6"/>
  <c r="BT175" i="6"/>
  <c r="BT174" i="6"/>
  <c r="BT173" i="6"/>
  <c r="BO172" i="6"/>
  <c r="BJ172" i="6"/>
  <c r="BE172" i="6"/>
  <c r="AZ172" i="6"/>
  <c r="AU172" i="6"/>
  <c r="AP172" i="6"/>
  <c r="AK172" i="6"/>
  <c r="AF172" i="6"/>
  <c r="AA172" i="6"/>
  <c r="V172" i="6"/>
  <c r="V599" i="6" s="1"/>
  <c r="Q172" i="6"/>
  <c r="L172" i="6"/>
  <c r="L599" i="6" s="1"/>
  <c r="G172" i="6"/>
  <c r="G599" i="6" s="1"/>
  <c r="BT170" i="6"/>
  <c r="BT169" i="6"/>
  <c r="BT168" i="6" s="1"/>
  <c r="BO168" i="6"/>
  <c r="BJ168" i="6"/>
  <c r="BE168" i="6"/>
  <c r="AZ168" i="6"/>
  <c r="AU168" i="6"/>
  <c r="AP168" i="6"/>
  <c r="AK168" i="6"/>
  <c r="AF168" i="6"/>
  <c r="AA168" i="6"/>
  <c r="V168" i="6"/>
  <c r="V585" i="6" s="1"/>
  <c r="Q168" i="6"/>
  <c r="L168" i="6"/>
  <c r="BT157" i="6"/>
  <c r="BT559" i="6" s="1"/>
  <c r="BT156" i="6"/>
  <c r="BT558" i="6" s="1"/>
  <c r="BT155" i="6"/>
  <c r="BT154" i="6" s="1"/>
  <c r="BO154" i="6"/>
  <c r="BJ154" i="6"/>
  <c r="BE154" i="6"/>
  <c r="AZ154" i="6"/>
  <c r="AU154" i="6"/>
  <c r="AP154" i="6"/>
  <c r="AK154" i="6"/>
  <c r="AK556" i="6" s="1"/>
  <c r="AF154" i="6"/>
  <c r="AA154" i="6"/>
  <c r="V154" i="6"/>
  <c r="V556" i="6" s="1"/>
  <c r="Q154" i="6"/>
  <c r="Q556" i="6" s="1"/>
  <c r="L154" i="6"/>
  <c r="G154" i="6"/>
  <c r="BT152" i="6"/>
  <c r="BT151" i="6"/>
  <c r="BT553" i="6" s="1"/>
  <c r="AU150" i="6"/>
  <c r="AU552" i="6" s="1"/>
  <c r="AP150" i="6"/>
  <c r="AP552" i="6" s="1"/>
  <c r="AK150" i="6"/>
  <c r="AF150" i="6"/>
  <c r="AF149" i="6" s="1"/>
  <c r="AF551" i="6" s="1"/>
  <c r="BO149" i="6"/>
  <c r="BJ149" i="6"/>
  <c r="BE149" i="6"/>
  <c r="AZ149" i="6"/>
  <c r="AA149" i="6"/>
  <c r="V149" i="6"/>
  <c r="Q149" i="6"/>
  <c r="L149" i="6"/>
  <c r="G149" i="6"/>
  <c r="BT147" i="6"/>
  <c r="BT146" i="6"/>
  <c r="BT548" i="6" s="1"/>
  <c r="BO547" i="6"/>
  <c r="BJ547" i="6"/>
  <c r="BE547" i="6"/>
  <c r="AZ145" i="6"/>
  <c r="AZ547" i="6" s="1"/>
  <c r="AU145" i="6"/>
  <c r="AU144" i="6" s="1"/>
  <c r="AK145" i="6"/>
  <c r="AF145" i="6"/>
  <c r="AF144" i="6" s="1"/>
  <c r="AA145" i="6"/>
  <c r="AA144" i="6" s="1"/>
  <c r="AA546" i="6" s="1"/>
  <c r="V145" i="6"/>
  <c r="Q145" i="6"/>
  <c r="L145" i="6"/>
  <c r="BO144" i="6"/>
  <c r="BJ144" i="6"/>
  <c r="BE144" i="6"/>
  <c r="AP144" i="6"/>
  <c r="Q144" i="6"/>
  <c r="L144" i="6"/>
  <c r="G144" i="6"/>
  <c r="BT142" i="6"/>
  <c r="BT544" i="6" s="1"/>
  <c r="BT141" i="6"/>
  <c r="BO542" i="6"/>
  <c r="BE542" i="6"/>
  <c r="AU140" i="6"/>
  <c r="AP140" i="6"/>
  <c r="AK140" i="6"/>
  <c r="AK139" i="6" s="1"/>
  <c r="AA140" i="6"/>
  <c r="V140" i="6"/>
  <c r="Q140" i="6"/>
  <c r="L140" i="6"/>
  <c r="L542" i="6" s="1"/>
  <c r="BO139" i="6"/>
  <c r="BJ139" i="6"/>
  <c r="BE139" i="6"/>
  <c r="AZ139" i="6"/>
  <c r="AP139" i="6"/>
  <c r="AF139" i="6"/>
  <c r="AA139" i="6"/>
  <c r="G139" i="6"/>
  <c r="BT137" i="6"/>
  <c r="BT539" i="6" s="1"/>
  <c r="BT136" i="6"/>
  <c r="BT135" i="6"/>
  <c r="BO134" i="6"/>
  <c r="BO536" i="6" s="1"/>
  <c r="BJ134" i="6"/>
  <c r="BE134" i="6"/>
  <c r="AZ134" i="6"/>
  <c r="AU134" i="6"/>
  <c r="AP134" i="6"/>
  <c r="AK134" i="6"/>
  <c r="AF134" i="6"/>
  <c r="AA134" i="6"/>
  <c r="V134" i="6"/>
  <c r="Q134" i="6"/>
  <c r="L134" i="6"/>
  <c r="G134" i="6"/>
  <c r="BT132" i="6"/>
  <c r="BT131" i="6"/>
  <c r="BO130" i="6"/>
  <c r="BJ130" i="6"/>
  <c r="BE130" i="6"/>
  <c r="AZ130" i="6"/>
  <c r="AZ129" i="6" s="1"/>
  <c r="AU130" i="6"/>
  <c r="AU129" i="6" s="1"/>
  <c r="AP130" i="6"/>
  <c r="AK130" i="6"/>
  <c r="AF130" i="6"/>
  <c r="AF531" i="6" s="1"/>
  <c r="AA130" i="6"/>
  <c r="V130" i="6"/>
  <c r="Q130" i="6"/>
  <c r="Q129" i="6" s="1"/>
  <c r="L130" i="6"/>
  <c r="L129" i="6" s="1"/>
  <c r="G129" i="6"/>
  <c r="BT127" i="6"/>
  <c r="BT126" i="6"/>
  <c r="BJ514" i="6"/>
  <c r="Q514" i="6"/>
  <c r="BO125" i="6"/>
  <c r="BO124" i="6" s="1"/>
  <c r="BO513" i="6" s="1"/>
  <c r="AU125" i="6"/>
  <c r="AP125" i="6"/>
  <c r="AK125" i="6"/>
  <c r="AF125" i="6"/>
  <c r="AF514" i="6" s="1"/>
  <c r="AA125" i="6"/>
  <c r="V125" i="6"/>
  <c r="V514" i="6" s="1"/>
  <c r="L125" i="6"/>
  <c r="BJ124" i="6"/>
  <c r="BE124" i="6"/>
  <c r="AZ124" i="6"/>
  <c r="Q124" i="6"/>
  <c r="G124" i="6"/>
  <c r="BT122" i="6"/>
  <c r="BT121" i="6"/>
  <c r="BT120" i="6"/>
  <c r="BO119" i="6"/>
  <c r="BJ119" i="6"/>
  <c r="BE119" i="6"/>
  <c r="AZ119" i="6"/>
  <c r="AU119" i="6"/>
  <c r="AP119" i="6"/>
  <c r="AK119" i="6"/>
  <c r="AF119" i="6"/>
  <c r="AA119" i="6"/>
  <c r="V119" i="6"/>
  <c r="Q119" i="6"/>
  <c r="L119" i="6"/>
  <c r="G119" i="6"/>
  <c r="BT117" i="6"/>
  <c r="BT506" i="6" s="1"/>
  <c r="BT116" i="6"/>
  <c r="BO115" i="6"/>
  <c r="BJ115" i="6"/>
  <c r="BJ114" i="6" s="1"/>
  <c r="BE115" i="6"/>
  <c r="AZ115" i="6"/>
  <c r="AZ504" i="6" s="1"/>
  <c r="AU115" i="6"/>
  <c r="AU114" i="6" s="1"/>
  <c r="AP115" i="6"/>
  <c r="AP114" i="6" s="1"/>
  <c r="AK115" i="6"/>
  <c r="AK114" i="6" s="1"/>
  <c r="AF115" i="6"/>
  <c r="AF114" i="6" s="1"/>
  <c r="AA115" i="6"/>
  <c r="AA114" i="6" s="1"/>
  <c r="V115" i="6"/>
  <c r="V114" i="6" s="1"/>
  <c r="V503" i="6" s="1"/>
  <c r="Q115" i="6"/>
  <c r="Q114" i="6" s="1"/>
  <c r="L115" i="6"/>
  <c r="AZ114" i="6"/>
  <c r="G114" i="6"/>
  <c r="BT112" i="6"/>
  <c r="BT501" i="6" s="1"/>
  <c r="BT111" i="6"/>
  <c r="BO110" i="6"/>
  <c r="BJ110" i="6"/>
  <c r="BJ109" i="6" s="1"/>
  <c r="BE110" i="6"/>
  <c r="BE499" i="6" s="1"/>
  <c r="AZ110" i="6"/>
  <c r="AU110" i="6"/>
  <c r="AP110" i="6"/>
  <c r="AK110" i="6"/>
  <c r="AK499" i="6" s="1"/>
  <c r="AF110" i="6"/>
  <c r="AA110" i="6"/>
  <c r="AA499" i="6" s="1"/>
  <c r="V110" i="6"/>
  <c r="V109" i="6" s="1"/>
  <c r="Q110" i="6"/>
  <c r="L110" i="6"/>
  <c r="L109" i="6" s="1"/>
  <c r="G109" i="6"/>
  <c r="BT107" i="6"/>
  <c r="BT106" i="6"/>
  <c r="BT495" i="6" s="1"/>
  <c r="AU494" i="6"/>
  <c r="L494" i="6"/>
  <c r="BO105" i="6"/>
  <c r="BE105" i="6"/>
  <c r="AZ105" i="6"/>
  <c r="AP105" i="6"/>
  <c r="AP494" i="6" s="1"/>
  <c r="AK105" i="6"/>
  <c r="AF105" i="6"/>
  <c r="AA105" i="6"/>
  <c r="AA494" i="6" s="1"/>
  <c r="V105" i="6"/>
  <c r="V104" i="6" s="1"/>
  <c r="Q105" i="6"/>
  <c r="Q104" i="6" s="1"/>
  <c r="BJ104" i="6"/>
  <c r="AU104" i="6"/>
  <c r="AP104" i="6"/>
  <c r="AK104" i="6"/>
  <c r="AF104" i="6"/>
  <c r="AA104" i="6"/>
  <c r="L104" i="6"/>
  <c r="G104" i="6"/>
  <c r="G493" i="6" s="1"/>
  <c r="BT102" i="6"/>
  <c r="BT101" i="6"/>
  <c r="AA489" i="6"/>
  <c r="BO100" i="6"/>
  <c r="BJ100" i="6"/>
  <c r="BE100" i="6"/>
  <c r="BE489" i="6" s="1"/>
  <c r="AZ100" i="6"/>
  <c r="AZ489" i="6" s="1"/>
  <c r="AU100" i="6"/>
  <c r="AU99" i="6" s="1"/>
  <c r="AP100" i="6"/>
  <c r="AP99" i="6" s="1"/>
  <c r="AK100" i="6"/>
  <c r="AK99" i="6" s="1"/>
  <c r="AF100" i="6"/>
  <c r="AF99" i="6" s="1"/>
  <c r="Q100" i="6"/>
  <c r="Q99" i="6" s="1"/>
  <c r="L100" i="6"/>
  <c r="L99" i="6" s="1"/>
  <c r="AZ99" i="6"/>
  <c r="AA99" i="6"/>
  <c r="V99" i="6"/>
  <c r="G99" i="6"/>
  <c r="BT97" i="6"/>
  <c r="BT486" i="6" s="1"/>
  <c r="BT96" i="6"/>
  <c r="BO484" i="6"/>
  <c r="BJ484" i="6"/>
  <c r="AU484" i="6"/>
  <c r="Q484" i="6"/>
  <c r="BT95" i="6"/>
  <c r="BO94" i="6"/>
  <c r="BJ94" i="6"/>
  <c r="BE94" i="6"/>
  <c r="AZ94" i="6"/>
  <c r="AU94" i="6"/>
  <c r="AP94" i="6"/>
  <c r="AK94" i="6"/>
  <c r="AF94" i="6"/>
  <c r="AA94" i="6"/>
  <c r="V94" i="6"/>
  <c r="Q94" i="6"/>
  <c r="L94" i="6"/>
  <c r="G94" i="6"/>
  <c r="BT91" i="6"/>
  <c r="BT481" i="6" s="1"/>
  <c r="BT90" i="6"/>
  <c r="BT89" i="6"/>
  <c r="BT88" i="6"/>
  <c r="BO87" i="6"/>
  <c r="BO477" i="6" s="1"/>
  <c r="BJ87" i="6"/>
  <c r="BE87" i="6"/>
  <c r="AZ87" i="6"/>
  <c r="AU87" i="6"/>
  <c r="AP87" i="6"/>
  <c r="AK87" i="6"/>
  <c r="AK477" i="6" s="1"/>
  <c r="AF87" i="6"/>
  <c r="AF477" i="6" s="1"/>
  <c r="AA87" i="6"/>
  <c r="V87" i="6"/>
  <c r="V477" i="6" s="1"/>
  <c r="Q87" i="6"/>
  <c r="L87" i="6"/>
  <c r="G87" i="6"/>
  <c r="BT85" i="6"/>
  <c r="BT475" i="6" s="1"/>
  <c r="BT84" i="6"/>
  <c r="BT83" i="6"/>
  <c r="BT82" i="6"/>
  <c r="BO81" i="6"/>
  <c r="BJ81" i="6"/>
  <c r="BE81" i="6"/>
  <c r="AZ81" i="6"/>
  <c r="AU81" i="6"/>
  <c r="AU472" i="6" s="1"/>
  <c r="AP81" i="6"/>
  <c r="AK81" i="6"/>
  <c r="AK472" i="6" s="1"/>
  <c r="AF81" i="6"/>
  <c r="AF472" i="6" s="1"/>
  <c r="AA81" i="6"/>
  <c r="V81" i="6"/>
  <c r="Q81" i="6"/>
  <c r="L81" i="6"/>
  <c r="G81" i="6"/>
  <c r="BT79" i="6"/>
  <c r="BT78" i="6"/>
  <c r="BT469" i="6" s="1"/>
  <c r="BT77" i="6"/>
  <c r="BO76" i="6"/>
  <c r="BO75" i="6" s="1"/>
  <c r="BO466" i="6" s="1"/>
  <c r="BJ76" i="6"/>
  <c r="BJ75" i="6" s="1"/>
  <c r="BJ466" i="6" s="1"/>
  <c r="BE76" i="6"/>
  <c r="BE75" i="6" s="1"/>
  <c r="AZ76" i="6"/>
  <c r="AU76" i="6"/>
  <c r="AU467" i="6" s="1"/>
  <c r="AP76" i="6"/>
  <c r="AP75" i="6" s="1"/>
  <c r="AK76" i="6"/>
  <c r="AK75" i="6" s="1"/>
  <c r="AF76" i="6"/>
  <c r="AF75" i="6" s="1"/>
  <c r="AA76" i="6"/>
  <c r="V76" i="6"/>
  <c r="Q76" i="6"/>
  <c r="L76" i="6"/>
  <c r="G75" i="6"/>
  <c r="BT73" i="6"/>
  <c r="BT464" i="6" s="1"/>
  <c r="BT72" i="6"/>
  <c r="BT71" i="6"/>
  <c r="BE461" i="6"/>
  <c r="BO70" i="6"/>
  <c r="BJ70" i="6"/>
  <c r="BJ69" i="6" s="1"/>
  <c r="AZ70" i="6"/>
  <c r="AZ69" i="6" s="1"/>
  <c r="AU70" i="6"/>
  <c r="AU69" i="6" s="1"/>
  <c r="AP70" i="6"/>
  <c r="AK70" i="6"/>
  <c r="AF70" i="6"/>
  <c r="AA70" i="6"/>
  <c r="V70" i="6"/>
  <c r="Q70" i="6"/>
  <c r="Q461" i="6" s="1"/>
  <c r="L70" i="6"/>
  <c r="L69" i="6" s="1"/>
  <c r="BO69" i="6"/>
  <c r="BE69" i="6"/>
  <c r="G69" i="6"/>
  <c r="BT67" i="6"/>
  <c r="BT66" i="6"/>
  <c r="BT65" i="6"/>
  <c r="BO64" i="6"/>
  <c r="BJ64" i="6"/>
  <c r="BE64" i="6"/>
  <c r="AZ64" i="6"/>
  <c r="AZ456" i="6" s="1"/>
  <c r="AU64" i="6"/>
  <c r="AP64" i="6"/>
  <c r="AK64" i="6"/>
  <c r="AF64" i="6"/>
  <c r="AA64" i="6"/>
  <c r="V64" i="6"/>
  <c r="Q64" i="6"/>
  <c r="Q456" i="6" s="1"/>
  <c r="L64" i="6"/>
  <c r="L456" i="6" s="1"/>
  <c r="BJ63" i="6"/>
  <c r="BE63" i="6"/>
  <c r="G63" i="6"/>
  <c r="G455" i="6" s="1"/>
  <c r="BT61" i="6"/>
  <c r="BT60" i="6"/>
  <c r="BT59" i="6"/>
  <c r="BT452" i="6" s="1"/>
  <c r="BT58" i="6"/>
  <c r="BO57" i="6"/>
  <c r="BJ57" i="6"/>
  <c r="BJ450" i="6" s="1"/>
  <c r="BE57" i="6"/>
  <c r="BE450" i="6" s="1"/>
  <c r="AZ57" i="6"/>
  <c r="AU57" i="6"/>
  <c r="AP57" i="6"/>
  <c r="AK57" i="6"/>
  <c r="AF57" i="6"/>
  <c r="AA57" i="6"/>
  <c r="V57" i="6"/>
  <c r="Q57" i="6"/>
  <c r="L57" i="6"/>
  <c r="G57" i="6"/>
  <c r="BT55" i="6"/>
  <c r="BT448" i="6" s="1"/>
  <c r="BT54" i="6"/>
  <c r="BT53" i="6"/>
  <c r="BT446" i="6" s="1"/>
  <c r="BO52" i="6"/>
  <c r="BO445" i="6" s="1"/>
  <c r="BJ52" i="6"/>
  <c r="BJ51" i="6" s="1"/>
  <c r="BE52" i="6"/>
  <c r="AZ52" i="6"/>
  <c r="AU52" i="6"/>
  <c r="AP52" i="6"/>
  <c r="AK52" i="6"/>
  <c r="AF52" i="6"/>
  <c r="AA52" i="6"/>
  <c r="V52" i="6"/>
  <c r="Q52" i="6"/>
  <c r="L52" i="6"/>
  <c r="L51" i="6" s="1"/>
  <c r="BE51" i="6"/>
  <c r="G51" i="6"/>
  <c r="BT49" i="6"/>
  <c r="BT48" i="6"/>
  <c r="BT441" i="6" s="1"/>
  <c r="BT47" i="6"/>
  <c r="BO439" i="6"/>
  <c r="AK439" i="6"/>
  <c r="L439" i="6"/>
  <c r="BJ46" i="6"/>
  <c r="AU46" i="6"/>
  <c r="AU45" i="6" s="1"/>
  <c r="AP46" i="6"/>
  <c r="AP439" i="6" s="1"/>
  <c r="AF46" i="6"/>
  <c r="AF439" i="6" s="1"/>
  <c r="AA46" i="6"/>
  <c r="AA439" i="6" s="1"/>
  <c r="V46" i="6"/>
  <c r="V439" i="6" s="1"/>
  <c r="Q46" i="6"/>
  <c r="BO45" i="6"/>
  <c r="BJ45" i="6"/>
  <c r="BE45" i="6"/>
  <c r="AZ45" i="6"/>
  <c r="AK45" i="6"/>
  <c r="L45" i="6"/>
  <c r="G45" i="6"/>
  <c r="BT43" i="6"/>
  <c r="BT42" i="6"/>
  <c r="BT41" i="6"/>
  <c r="BT434" i="6" s="1"/>
  <c r="AU40" i="6"/>
  <c r="BO39" i="6"/>
  <c r="BJ39" i="6"/>
  <c r="BE39" i="6"/>
  <c r="AZ39" i="6"/>
  <c r="AP39" i="6"/>
  <c r="AK39" i="6"/>
  <c r="AF39" i="6"/>
  <c r="AA39" i="6"/>
  <c r="AA432" i="6" s="1"/>
  <c r="V39" i="6"/>
  <c r="Q39" i="6"/>
  <c r="Q432" i="6" s="1"/>
  <c r="L39" i="6"/>
  <c r="G39" i="6"/>
  <c r="BT37" i="6"/>
  <c r="BT36" i="6"/>
  <c r="BT35" i="6"/>
  <c r="BO427" i="6"/>
  <c r="BJ427" i="6"/>
  <c r="V427" i="6"/>
  <c r="Q427" i="6"/>
  <c r="L427" i="6"/>
  <c r="BT34" i="6"/>
  <c r="BO33" i="6"/>
  <c r="BJ33" i="6"/>
  <c r="BE33" i="6"/>
  <c r="AZ33" i="6"/>
  <c r="AU33" i="6"/>
  <c r="AP33" i="6"/>
  <c r="AK33" i="6"/>
  <c r="AF33" i="6"/>
  <c r="AA33" i="6"/>
  <c r="V33" i="6"/>
  <c r="Q33" i="6"/>
  <c r="L33" i="6"/>
  <c r="G33" i="6"/>
  <c r="BT31" i="6"/>
  <c r="BT424" i="6" s="1"/>
  <c r="BT30" i="6"/>
  <c r="BT29" i="6"/>
  <c r="BT28" i="6"/>
  <c r="BO27" i="6"/>
  <c r="BJ27" i="6"/>
  <c r="BE27" i="6"/>
  <c r="AZ27" i="6"/>
  <c r="AU27" i="6"/>
  <c r="AP27" i="6"/>
  <c r="AK27" i="6"/>
  <c r="AF27" i="6"/>
  <c r="AA27" i="6"/>
  <c r="V27" i="6"/>
  <c r="Q27" i="6"/>
  <c r="Q420" i="6" s="1"/>
  <c r="L27" i="6"/>
  <c r="L420" i="6" s="1"/>
  <c r="G27" i="6"/>
  <c r="BT24" i="6"/>
  <c r="BT23" i="6" s="1"/>
  <c r="AU417" i="6"/>
  <c r="BO23" i="6"/>
  <c r="BJ23" i="6"/>
  <c r="BE23" i="6"/>
  <c r="BE417" i="6" s="1"/>
  <c r="AZ23" i="6"/>
  <c r="AU23" i="6"/>
  <c r="AP23" i="6"/>
  <c r="AK23" i="6"/>
  <c r="AF23" i="6"/>
  <c r="AA23" i="6"/>
  <c r="V23" i="6"/>
  <c r="Q23" i="6"/>
  <c r="L23" i="6"/>
  <c r="G23" i="6"/>
  <c r="Q415" i="6"/>
  <c r="BO21" i="6"/>
  <c r="BJ21" i="6"/>
  <c r="BE21" i="6"/>
  <c r="AZ21" i="6"/>
  <c r="AZ415" i="6" s="1"/>
  <c r="AU21" i="6"/>
  <c r="AP21" i="6"/>
  <c r="AK21" i="6"/>
  <c r="AF21" i="6"/>
  <c r="AA21" i="6"/>
  <c r="V21" i="6"/>
  <c r="Q21" i="6"/>
  <c r="L21" i="6"/>
  <c r="G21" i="6"/>
  <c r="BO20" i="6"/>
  <c r="BJ20" i="6"/>
  <c r="BE20" i="6"/>
  <c r="AZ20" i="6"/>
  <c r="AU20" i="6"/>
  <c r="AP20" i="6"/>
  <c r="AK20" i="6"/>
  <c r="AF20" i="6"/>
  <c r="AA20" i="6"/>
  <c r="V20" i="6"/>
  <c r="V414" i="6" s="1"/>
  <c r="Q20" i="6"/>
  <c r="Q414" i="6" s="1"/>
  <c r="L20" i="6"/>
  <c r="G20" i="6"/>
  <c r="G413" i="6"/>
  <c r="BO19" i="6"/>
  <c r="BO413" i="6" s="1"/>
  <c r="BJ19" i="6"/>
  <c r="BE19" i="6"/>
  <c r="BE413" i="6" s="1"/>
  <c r="AZ19" i="6"/>
  <c r="AZ413" i="6" s="1"/>
  <c r="AU19" i="6"/>
  <c r="AP19" i="6"/>
  <c r="AK19" i="6"/>
  <c r="AF19" i="6"/>
  <c r="AA19" i="6"/>
  <c r="V19" i="6"/>
  <c r="Q19" i="6"/>
  <c r="L19" i="6"/>
  <c r="G18" i="6"/>
  <c r="G9" i="6"/>
  <c r="G165" i="6" s="1"/>
  <c r="G8" i="6"/>
  <c r="E164" i="6" s="1"/>
  <c r="BW139" i="5"/>
  <c r="BW137" i="5"/>
  <c r="BW136" i="5"/>
  <c r="BW135" i="5"/>
  <c r="BW134" i="5"/>
  <c r="BW132" i="5"/>
  <c r="BW128" i="5"/>
  <c r="BW127" i="5"/>
  <c r="BW125" i="5"/>
  <c r="BW124" i="5"/>
  <c r="BW121" i="5"/>
  <c r="BW120" i="5"/>
  <c r="BW118" i="5"/>
  <c r="BW117" i="5"/>
  <c r="BW114" i="5"/>
  <c r="BW113" i="5"/>
  <c r="BW110" i="5"/>
  <c r="BW109" i="5"/>
  <c r="BU106" i="5"/>
  <c r="BT106" i="5"/>
  <c r="BS106" i="5"/>
  <c r="BR106" i="5"/>
  <c r="BQ106" i="5"/>
  <c r="BP106" i="5"/>
  <c r="BO106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BU105" i="5"/>
  <c r="BT105" i="5"/>
  <c r="BS105" i="5"/>
  <c r="BR105" i="5"/>
  <c r="BQ105" i="5"/>
  <c r="BP105" i="5"/>
  <c r="BO105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BU104" i="5"/>
  <c r="BT104" i="5"/>
  <c r="BS104" i="5"/>
  <c r="BR104" i="5"/>
  <c r="BQ104" i="5"/>
  <c r="BP104" i="5"/>
  <c r="BO104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BW103" i="5"/>
  <c r="BW102" i="5" s="1"/>
  <c r="BU103" i="5"/>
  <c r="BT103" i="5"/>
  <c r="BS103" i="5"/>
  <c r="BR103" i="5"/>
  <c r="BQ103" i="5"/>
  <c r="BP103" i="5"/>
  <c r="BO103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BT102" i="5"/>
  <c r="BS102" i="5"/>
  <c r="BR102" i="5"/>
  <c r="BQ102" i="5"/>
  <c r="BO102" i="5"/>
  <c r="BN102" i="5"/>
  <c r="BM102" i="5"/>
  <c r="BL102" i="5"/>
  <c r="BJ102" i="5"/>
  <c r="BI102" i="5"/>
  <c r="BH102" i="5"/>
  <c r="BG102" i="5"/>
  <c r="BE102" i="5"/>
  <c r="BD102" i="5"/>
  <c r="BC102" i="5"/>
  <c r="BB102" i="5"/>
  <c r="AZ102" i="5"/>
  <c r="AY102" i="5"/>
  <c r="AX102" i="5"/>
  <c r="AW102" i="5"/>
  <c r="AU102" i="5"/>
  <c r="AT102" i="5"/>
  <c r="AS102" i="5"/>
  <c r="AR102" i="5"/>
  <c r="AP102" i="5"/>
  <c r="AO102" i="5"/>
  <c r="AN102" i="5"/>
  <c r="AM102" i="5"/>
  <c r="AK102" i="5"/>
  <c r="AJ102" i="5"/>
  <c r="AI102" i="5"/>
  <c r="AH102" i="5"/>
  <c r="AF102" i="5"/>
  <c r="AE102" i="5"/>
  <c r="AD102" i="5"/>
  <c r="AC102" i="5"/>
  <c r="AA102" i="5"/>
  <c r="Z102" i="5"/>
  <c r="Y102" i="5"/>
  <c r="X102" i="5"/>
  <c r="V102" i="5"/>
  <c r="U102" i="5"/>
  <c r="T102" i="5"/>
  <c r="S102" i="5"/>
  <c r="Q102" i="5"/>
  <c r="P102" i="5"/>
  <c r="O102" i="5"/>
  <c r="N102" i="5"/>
  <c r="BT101" i="5"/>
  <c r="BS101" i="5"/>
  <c r="BR101" i="5"/>
  <c r="BQ101" i="5"/>
  <c r="BO101" i="5"/>
  <c r="BN101" i="5"/>
  <c r="BM101" i="5"/>
  <c r="BL101" i="5"/>
  <c r="BJ101" i="5"/>
  <c r="BI101" i="5"/>
  <c r="BH101" i="5"/>
  <c r="BG101" i="5"/>
  <c r="BE101" i="5"/>
  <c r="BD101" i="5"/>
  <c r="BC101" i="5"/>
  <c r="BB101" i="5"/>
  <c r="AZ101" i="5"/>
  <c r="AY101" i="5"/>
  <c r="AX101" i="5"/>
  <c r="AW101" i="5"/>
  <c r="AU101" i="5"/>
  <c r="AT101" i="5"/>
  <c r="AS101" i="5"/>
  <c r="AR101" i="5"/>
  <c r="AP101" i="5"/>
  <c r="AO101" i="5"/>
  <c r="AN101" i="5"/>
  <c r="AM101" i="5"/>
  <c r="AK101" i="5"/>
  <c r="AJ101" i="5"/>
  <c r="AI101" i="5"/>
  <c r="AH101" i="5"/>
  <c r="AF101" i="5"/>
  <c r="AE101" i="5"/>
  <c r="AD101" i="5"/>
  <c r="AC101" i="5"/>
  <c r="AA101" i="5"/>
  <c r="Z101" i="5"/>
  <c r="Y101" i="5"/>
  <c r="X101" i="5"/>
  <c r="V101" i="5"/>
  <c r="U101" i="5"/>
  <c r="T101" i="5"/>
  <c r="S101" i="5"/>
  <c r="Q101" i="5"/>
  <c r="P101" i="5"/>
  <c r="O101" i="5"/>
  <c r="N101" i="5"/>
  <c r="BW100" i="5"/>
  <c r="BT100" i="5"/>
  <c r="BS100" i="5"/>
  <c r="BR100" i="5"/>
  <c r="BQ100" i="5"/>
  <c r="BO100" i="5"/>
  <c r="BN100" i="5"/>
  <c r="BM100" i="5"/>
  <c r="BL100" i="5"/>
  <c r="BJ100" i="5"/>
  <c r="BI100" i="5"/>
  <c r="BH100" i="5"/>
  <c r="BG100" i="5"/>
  <c r="BE100" i="5"/>
  <c r="BD100" i="5"/>
  <c r="BC100" i="5"/>
  <c r="BB100" i="5"/>
  <c r="AZ100" i="5"/>
  <c r="AY100" i="5"/>
  <c r="AX100" i="5"/>
  <c r="AW100" i="5"/>
  <c r="AU100" i="5"/>
  <c r="AT100" i="5"/>
  <c r="AS100" i="5"/>
  <c r="AR100" i="5"/>
  <c r="AP100" i="5"/>
  <c r="AO100" i="5"/>
  <c r="AN100" i="5"/>
  <c r="AM100" i="5"/>
  <c r="AK100" i="5"/>
  <c r="AJ100" i="5"/>
  <c r="AI100" i="5"/>
  <c r="AH100" i="5"/>
  <c r="AF100" i="5"/>
  <c r="AE100" i="5"/>
  <c r="AD100" i="5"/>
  <c r="AC100" i="5"/>
  <c r="AA100" i="5"/>
  <c r="Z100" i="5"/>
  <c r="Y100" i="5"/>
  <c r="X100" i="5"/>
  <c r="V100" i="5"/>
  <c r="U100" i="5"/>
  <c r="T100" i="5"/>
  <c r="S100" i="5"/>
  <c r="Q100" i="5"/>
  <c r="P100" i="5"/>
  <c r="O100" i="5"/>
  <c r="N100" i="5"/>
  <c r="BW99" i="5"/>
  <c r="BU99" i="5"/>
  <c r="BT99" i="5"/>
  <c r="BS99" i="5"/>
  <c r="BR99" i="5"/>
  <c r="BQ99" i="5"/>
  <c r="BP99" i="5"/>
  <c r="BO99" i="5"/>
  <c r="BN99" i="5"/>
  <c r="BM99" i="5"/>
  <c r="BL99" i="5"/>
  <c r="BK99" i="5"/>
  <c r="BJ99" i="5"/>
  <c r="BI99" i="5"/>
  <c r="BH99" i="5"/>
  <c r="BG99" i="5"/>
  <c r="BF99" i="5"/>
  <c r="BE99" i="5"/>
  <c r="BD99" i="5"/>
  <c r="BC99" i="5"/>
  <c r="BB99" i="5"/>
  <c r="BA99" i="5"/>
  <c r="AZ99" i="5"/>
  <c r="AY99" i="5"/>
  <c r="AX99" i="5"/>
  <c r="AW99" i="5"/>
  <c r="AV99" i="5"/>
  <c r="AU99" i="5"/>
  <c r="AT99" i="5"/>
  <c r="AS99" i="5"/>
  <c r="AR99" i="5"/>
  <c r="AQ99" i="5"/>
  <c r="AP99" i="5"/>
  <c r="AO99" i="5"/>
  <c r="AN99" i="5"/>
  <c r="AM99" i="5"/>
  <c r="AL99" i="5"/>
  <c r="AK99" i="5"/>
  <c r="AJ99" i="5"/>
  <c r="AI99" i="5"/>
  <c r="AH99" i="5"/>
  <c r="AG99" i="5"/>
  <c r="AF99" i="5"/>
  <c r="AE99" i="5"/>
  <c r="AD99" i="5"/>
  <c r="AC99" i="5"/>
  <c r="AB99" i="5"/>
  <c r="AA99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BT98" i="5"/>
  <c r="BS98" i="5"/>
  <c r="BR98" i="5"/>
  <c r="BQ98" i="5"/>
  <c r="BO98" i="5"/>
  <c r="BN98" i="5"/>
  <c r="BM98" i="5"/>
  <c r="BL98" i="5"/>
  <c r="BJ98" i="5"/>
  <c r="BI98" i="5"/>
  <c r="BH98" i="5"/>
  <c r="BG98" i="5"/>
  <c r="BE98" i="5"/>
  <c r="BD98" i="5"/>
  <c r="BC98" i="5"/>
  <c r="BB98" i="5"/>
  <c r="AZ98" i="5"/>
  <c r="AY98" i="5"/>
  <c r="AX98" i="5"/>
  <c r="AW98" i="5"/>
  <c r="AU98" i="5"/>
  <c r="AT98" i="5"/>
  <c r="AS98" i="5"/>
  <c r="AR98" i="5"/>
  <c r="AP98" i="5"/>
  <c r="AO98" i="5"/>
  <c r="AN98" i="5"/>
  <c r="AM98" i="5"/>
  <c r="AK98" i="5"/>
  <c r="AJ98" i="5"/>
  <c r="AI98" i="5"/>
  <c r="AH98" i="5"/>
  <c r="AF98" i="5"/>
  <c r="AE98" i="5"/>
  <c r="AD98" i="5"/>
  <c r="AC98" i="5"/>
  <c r="AA98" i="5"/>
  <c r="Z98" i="5"/>
  <c r="Y98" i="5"/>
  <c r="X98" i="5"/>
  <c r="V98" i="5"/>
  <c r="U98" i="5"/>
  <c r="T98" i="5"/>
  <c r="S98" i="5"/>
  <c r="R98" i="5"/>
  <c r="Q98" i="5"/>
  <c r="P98" i="5"/>
  <c r="O98" i="5"/>
  <c r="N98" i="5"/>
  <c r="BT97" i="5"/>
  <c r="BS97" i="5"/>
  <c r="BR97" i="5"/>
  <c r="BQ97" i="5"/>
  <c r="BO97" i="5"/>
  <c r="BN97" i="5"/>
  <c r="BM97" i="5"/>
  <c r="BL97" i="5"/>
  <c r="BJ97" i="5"/>
  <c r="BI97" i="5"/>
  <c r="BH97" i="5"/>
  <c r="BG97" i="5"/>
  <c r="BE97" i="5"/>
  <c r="BD97" i="5"/>
  <c r="BC97" i="5"/>
  <c r="BB97" i="5"/>
  <c r="AZ97" i="5"/>
  <c r="AY97" i="5"/>
  <c r="AX97" i="5"/>
  <c r="AW97" i="5"/>
  <c r="AU97" i="5"/>
  <c r="AT97" i="5"/>
  <c r="AS97" i="5"/>
  <c r="AR97" i="5"/>
  <c r="AP97" i="5"/>
  <c r="AO97" i="5"/>
  <c r="AN97" i="5"/>
  <c r="AM97" i="5"/>
  <c r="AK97" i="5"/>
  <c r="AJ97" i="5"/>
  <c r="AI97" i="5"/>
  <c r="AH97" i="5"/>
  <c r="AF97" i="5"/>
  <c r="AE97" i="5"/>
  <c r="AD97" i="5"/>
  <c r="AC97" i="5"/>
  <c r="AA97" i="5"/>
  <c r="Z97" i="5"/>
  <c r="Y97" i="5"/>
  <c r="X97" i="5"/>
  <c r="V97" i="5"/>
  <c r="U97" i="5"/>
  <c r="T97" i="5"/>
  <c r="S97" i="5"/>
  <c r="Q97" i="5"/>
  <c r="P97" i="5"/>
  <c r="O97" i="5"/>
  <c r="N97" i="5"/>
  <c r="BW96" i="5"/>
  <c r="BT96" i="5"/>
  <c r="BS96" i="5"/>
  <c r="BR96" i="5"/>
  <c r="BQ96" i="5"/>
  <c r="BO96" i="5"/>
  <c r="BN96" i="5"/>
  <c r="BM96" i="5"/>
  <c r="BL96" i="5"/>
  <c r="BJ96" i="5"/>
  <c r="BI96" i="5"/>
  <c r="BH96" i="5"/>
  <c r="BG96" i="5"/>
  <c r="BE96" i="5"/>
  <c r="BD96" i="5"/>
  <c r="BC96" i="5"/>
  <c r="BB96" i="5"/>
  <c r="AZ96" i="5"/>
  <c r="AY96" i="5"/>
  <c r="AX96" i="5"/>
  <c r="AW96" i="5"/>
  <c r="AU96" i="5"/>
  <c r="AT96" i="5"/>
  <c r="AS96" i="5"/>
  <c r="AR96" i="5"/>
  <c r="AQ96" i="5"/>
  <c r="AP96" i="5"/>
  <c r="AO96" i="5"/>
  <c r="AN96" i="5"/>
  <c r="AM96" i="5"/>
  <c r="AK96" i="5"/>
  <c r="AJ96" i="5"/>
  <c r="AI96" i="5"/>
  <c r="AH96" i="5"/>
  <c r="AF96" i="5"/>
  <c r="AE96" i="5"/>
  <c r="AD96" i="5"/>
  <c r="AC96" i="5"/>
  <c r="AA96" i="5"/>
  <c r="Z96" i="5"/>
  <c r="Y96" i="5"/>
  <c r="X96" i="5"/>
  <c r="V96" i="5"/>
  <c r="U96" i="5"/>
  <c r="T96" i="5"/>
  <c r="S96" i="5"/>
  <c r="Q96" i="5"/>
  <c r="P96" i="5"/>
  <c r="O96" i="5"/>
  <c r="N96" i="5"/>
  <c r="BW95" i="5"/>
  <c r="BT95" i="5"/>
  <c r="BS95" i="5"/>
  <c r="BR95" i="5"/>
  <c r="BQ95" i="5"/>
  <c r="BO95" i="5"/>
  <c r="BN95" i="5"/>
  <c r="BM95" i="5"/>
  <c r="BL95" i="5"/>
  <c r="BJ95" i="5"/>
  <c r="BI95" i="5"/>
  <c r="BH95" i="5"/>
  <c r="BG95" i="5"/>
  <c r="BE95" i="5"/>
  <c r="BD95" i="5"/>
  <c r="BC95" i="5"/>
  <c r="BB95" i="5"/>
  <c r="AZ95" i="5"/>
  <c r="AY95" i="5"/>
  <c r="AX95" i="5"/>
  <c r="AW95" i="5"/>
  <c r="AU95" i="5"/>
  <c r="AT95" i="5"/>
  <c r="AS95" i="5"/>
  <c r="AR95" i="5"/>
  <c r="AP95" i="5"/>
  <c r="AO95" i="5"/>
  <c r="AN95" i="5"/>
  <c r="AM95" i="5"/>
  <c r="AK95" i="5"/>
  <c r="AJ95" i="5"/>
  <c r="AI95" i="5"/>
  <c r="AH95" i="5"/>
  <c r="AF95" i="5"/>
  <c r="AE95" i="5"/>
  <c r="AD95" i="5"/>
  <c r="AC95" i="5"/>
  <c r="AA95" i="5"/>
  <c r="Z95" i="5"/>
  <c r="Y95" i="5"/>
  <c r="X95" i="5"/>
  <c r="V95" i="5"/>
  <c r="U95" i="5"/>
  <c r="T95" i="5"/>
  <c r="S95" i="5"/>
  <c r="Q95" i="5"/>
  <c r="P95" i="5"/>
  <c r="O95" i="5"/>
  <c r="N95" i="5"/>
  <c r="BW94" i="5"/>
  <c r="BU94" i="5"/>
  <c r="BT94" i="5"/>
  <c r="BS94" i="5"/>
  <c r="BR94" i="5"/>
  <c r="BQ94" i="5"/>
  <c r="BP94" i="5"/>
  <c r="BO94" i="5"/>
  <c r="BN94" i="5"/>
  <c r="BM94" i="5"/>
  <c r="BL94" i="5"/>
  <c r="BK94" i="5"/>
  <c r="BJ94" i="5"/>
  <c r="BI94" i="5"/>
  <c r="BH94" i="5"/>
  <c r="BG94" i="5"/>
  <c r="BF94" i="5"/>
  <c r="BE94" i="5"/>
  <c r="BD94" i="5"/>
  <c r="BC94" i="5"/>
  <c r="BB94" i="5"/>
  <c r="BA94" i="5"/>
  <c r="AZ94" i="5"/>
  <c r="AY94" i="5"/>
  <c r="AX94" i="5"/>
  <c r="AW94" i="5"/>
  <c r="AV94" i="5"/>
  <c r="AU94" i="5"/>
  <c r="AT94" i="5"/>
  <c r="AS94" i="5"/>
  <c r="AR94" i="5"/>
  <c r="AQ94" i="5"/>
  <c r="AP94" i="5"/>
  <c r="AO94" i="5"/>
  <c r="AN94" i="5"/>
  <c r="AM94" i="5"/>
  <c r="AL94" i="5"/>
  <c r="AK94" i="5"/>
  <c r="AJ94" i="5"/>
  <c r="AI94" i="5"/>
  <c r="AH94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BT93" i="5"/>
  <c r="BS93" i="5"/>
  <c r="BR93" i="5"/>
  <c r="BQ93" i="5"/>
  <c r="BO93" i="5"/>
  <c r="BN93" i="5"/>
  <c r="BM93" i="5"/>
  <c r="BL93" i="5"/>
  <c r="BJ93" i="5"/>
  <c r="BI93" i="5"/>
  <c r="BH93" i="5"/>
  <c r="BG93" i="5"/>
  <c r="BE93" i="5"/>
  <c r="BD93" i="5"/>
  <c r="BC93" i="5"/>
  <c r="BB93" i="5"/>
  <c r="AZ93" i="5"/>
  <c r="AY93" i="5"/>
  <c r="AX93" i="5"/>
  <c r="AW93" i="5"/>
  <c r="AU93" i="5"/>
  <c r="AT93" i="5"/>
  <c r="AS93" i="5"/>
  <c r="AR93" i="5"/>
  <c r="AP93" i="5"/>
  <c r="AO93" i="5"/>
  <c r="AN93" i="5"/>
  <c r="AM93" i="5"/>
  <c r="AK93" i="5"/>
  <c r="AJ93" i="5"/>
  <c r="AI93" i="5"/>
  <c r="AH93" i="5"/>
  <c r="AF93" i="5"/>
  <c r="AE93" i="5"/>
  <c r="AD93" i="5"/>
  <c r="AC93" i="5"/>
  <c r="AA93" i="5"/>
  <c r="Z93" i="5"/>
  <c r="Y93" i="5"/>
  <c r="X93" i="5"/>
  <c r="V93" i="5"/>
  <c r="U93" i="5"/>
  <c r="T93" i="5"/>
  <c r="S93" i="5"/>
  <c r="Q93" i="5"/>
  <c r="P93" i="5"/>
  <c r="O93" i="5"/>
  <c r="N93" i="5"/>
  <c r="BT92" i="5"/>
  <c r="BS92" i="5"/>
  <c r="BR92" i="5"/>
  <c r="BQ92" i="5"/>
  <c r="BO92" i="5"/>
  <c r="BN92" i="5"/>
  <c r="BM92" i="5"/>
  <c r="BL92" i="5"/>
  <c r="BJ92" i="5"/>
  <c r="BI92" i="5"/>
  <c r="BH92" i="5"/>
  <c r="BG92" i="5"/>
  <c r="BE92" i="5"/>
  <c r="BD92" i="5"/>
  <c r="BC92" i="5"/>
  <c r="BB92" i="5"/>
  <c r="AZ92" i="5"/>
  <c r="AY92" i="5"/>
  <c r="AX92" i="5"/>
  <c r="AW92" i="5"/>
  <c r="AU92" i="5"/>
  <c r="AT92" i="5"/>
  <c r="AS92" i="5"/>
  <c r="AR92" i="5"/>
  <c r="AP92" i="5"/>
  <c r="AO92" i="5"/>
  <c r="AN92" i="5"/>
  <c r="AM92" i="5"/>
  <c r="AK92" i="5"/>
  <c r="AJ92" i="5"/>
  <c r="AI92" i="5"/>
  <c r="AH92" i="5"/>
  <c r="AF92" i="5"/>
  <c r="AE92" i="5"/>
  <c r="AD92" i="5"/>
  <c r="AC92" i="5"/>
  <c r="AA92" i="5"/>
  <c r="Z92" i="5"/>
  <c r="Y92" i="5"/>
  <c r="X92" i="5"/>
  <c r="V92" i="5"/>
  <c r="U92" i="5"/>
  <c r="T92" i="5"/>
  <c r="S92" i="5"/>
  <c r="Q92" i="5"/>
  <c r="P92" i="5"/>
  <c r="O92" i="5"/>
  <c r="N92" i="5"/>
  <c r="BW91" i="5"/>
  <c r="BU91" i="5"/>
  <c r="BT91" i="5"/>
  <c r="BS91" i="5"/>
  <c r="BR91" i="5"/>
  <c r="BQ91" i="5"/>
  <c r="BP91" i="5"/>
  <c r="BO91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BW90" i="5"/>
  <c r="BT90" i="5"/>
  <c r="BS90" i="5"/>
  <c r="BR90" i="5"/>
  <c r="BQ90" i="5"/>
  <c r="BO90" i="5"/>
  <c r="BN90" i="5"/>
  <c r="BM90" i="5"/>
  <c r="BL90" i="5"/>
  <c r="BJ90" i="5"/>
  <c r="BI90" i="5"/>
  <c r="BH90" i="5"/>
  <c r="BG90" i="5"/>
  <c r="BE90" i="5"/>
  <c r="BD90" i="5"/>
  <c r="BC90" i="5"/>
  <c r="BB90" i="5"/>
  <c r="AZ90" i="5"/>
  <c r="AY90" i="5"/>
  <c r="AX90" i="5"/>
  <c r="AW90" i="5"/>
  <c r="AU90" i="5"/>
  <c r="AT90" i="5"/>
  <c r="AS90" i="5"/>
  <c r="AR90" i="5"/>
  <c r="AP90" i="5"/>
  <c r="AO90" i="5"/>
  <c r="AN90" i="5"/>
  <c r="AM90" i="5"/>
  <c r="AK90" i="5"/>
  <c r="AJ90" i="5"/>
  <c r="AI90" i="5"/>
  <c r="AH90" i="5"/>
  <c r="AF90" i="5"/>
  <c r="AE90" i="5"/>
  <c r="AD90" i="5"/>
  <c r="AC90" i="5"/>
  <c r="AA90" i="5"/>
  <c r="Z90" i="5"/>
  <c r="Y90" i="5"/>
  <c r="X90" i="5"/>
  <c r="V90" i="5"/>
  <c r="U90" i="5"/>
  <c r="T90" i="5"/>
  <c r="S90" i="5"/>
  <c r="Q90" i="5"/>
  <c r="P90" i="5"/>
  <c r="O90" i="5"/>
  <c r="N90" i="5"/>
  <c r="BT89" i="5"/>
  <c r="BS89" i="5"/>
  <c r="BR89" i="5"/>
  <c r="BQ89" i="5"/>
  <c r="BO89" i="5"/>
  <c r="BN89" i="5"/>
  <c r="BM89" i="5"/>
  <c r="BL89" i="5"/>
  <c r="BJ89" i="5"/>
  <c r="BI89" i="5"/>
  <c r="BH89" i="5"/>
  <c r="BG89" i="5"/>
  <c r="BE89" i="5"/>
  <c r="BD89" i="5"/>
  <c r="BC89" i="5"/>
  <c r="BB89" i="5"/>
  <c r="AZ89" i="5"/>
  <c r="AY89" i="5"/>
  <c r="AX89" i="5"/>
  <c r="AW89" i="5"/>
  <c r="AU89" i="5"/>
  <c r="AT89" i="5"/>
  <c r="AS89" i="5"/>
  <c r="AR89" i="5"/>
  <c r="AP89" i="5"/>
  <c r="AO89" i="5"/>
  <c r="AN89" i="5"/>
  <c r="AM89" i="5"/>
  <c r="AK89" i="5"/>
  <c r="AJ89" i="5"/>
  <c r="AI89" i="5"/>
  <c r="AH89" i="5"/>
  <c r="AF89" i="5"/>
  <c r="AE89" i="5"/>
  <c r="AD89" i="5"/>
  <c r="AC89" i="5"/>
  <c r="AA89" i="5"/>
  <c r="Z89" i="5"/>
  <c r="Y89" i="5"/>
  <c r="X89" i="5"/>
  <c r="V89" i="5"/>
  <c r="U89" i="5"/>
  <c r="T89" i="5"/>
  <c r="S89" i="5"/>
  <c r="Q89" i="5"/>
  <c r="P89" i="5"/>
  <c r="O89" i="5"/>
  <c r="N89" i="5"/>
  <c r="BT88" i="5"/>
  <c r="BS88" i="5"/>
  <c r="BR88" i="5"/>
  <c r="BQ88" i="5"/>
  <c r="BO88" i="5"/>
  <c r="BN88" i="5"/>
  <c r="BM88" i="5"/>
  <c r="BL88" i="5"/>
  <c r="BJ88" i="5"/>
  <c r="BI88" i="5"/>
  <c r="BH88" i="5"/>
  <c r="BG88" i="5"/>
  <c r="BE88" i="5"/>
  <c r="BD88" i="5"/>
  <c r="BC88" i="5"/>
  <c r="BB88" i="5"/>
  <c r="AZ88" i="5"/>
  <c r="AY88" i="5"/>
  <c r="AX88" i="5"/>
  <c r="AW88" i="5"/>
  <c r="AU88" i="5"/>
  <c r="AT88" i="5"/>
  <c r="AS88" i="5"/>
  <c r="AR88" i="5"/>
  <c r="AP88" i="5"/>
  <c r="AO88" i="5"/>
  <c r="AN88" i="5"/>
  <c r="AM88" i="5"/>
  <c r="AK88" i="5"/>
  <c r="AJ88" i="5"/>
  <c r="AI88" i="5"/>
  <c r="AH88" i="5"/>
  <c r="AF88" i="5"/>
  <c r="AE88" i="5"/>
  <c r="AD88" i="5"/>
  <c r="AC88" i="5"/>
  <c r="AA88" i="5"/>
  <c r="Z88" i="5"/>
  <c r="Y88" i="5"/>
  <c r="X88" i="5"/>
  <c r="V88" i="5"/>
  <c r="U88" i="5"/>
  <c r="T88" i="5"/>
  <c r="S88" i="5"/>
  <c r="Q88" i="5"/>
  <c r="P88" i="5"/>
  <c r="O88" i="5"/>
  <c r="N88" i="5"/>
  <c r="BT87" i="5"/>
  <c r="BS87" i="5"/>
  <c r="BR87" i="5"/>
  <c r="BQ87" i="5"/>
  <c r="BO87" i="5"/>
  <c r="BN87" i="5"/>
  <c r="BM87" i="5"/>
  <c r="BL87" i="5"/>
  <c r="BJ87" i="5"/>
  <c r="BI87" i="5"/>
  <c r="BH87" i="5"/>
  <c r="BG87" i="5"/>
  <c r="BE87" i="5"/>
  <c r="BD87" i="5"/>
  <c r="BC87" i="5"/>
  <c r="BB87" i="5"/>
  <c r="AZ87" i="5"/>
  <c r="AY87" i="5"/>
  <c r="AX87" i="5"/>
  <c r="AW87" i="5"/>
  <c r="AU87" i="5"/>
  <c r="AT87" i="5"/>
  <c r="AS87" i="5"/>
  <c r="AR87" i="5"/>
  <c r="AP87" i="5"/>
  <c r="AO87" i="5"/>
  <c r="AN87" i="5"/>
  <c r="AM87" i="5"/>
  <c r="AK87" i="5"/>
  <c r="AJ87" i="5"/>
  <c r="AI87" i="5"/>
  <c r="AH87" i="5"/>
  <c r="AF87" i="5"/>
  <c r="AE87" i="5"/>
  <c r="AD87" i="5"/>
  <c r="AC87" i="5"/>
  <c r="AA87" i="5"/>
  <c r="Z87" i="5"/>
  <c r="Y87" i="5"/>
  <c r="X87" i="5"/>
  <c r="V87" i="5"/>
  <c r="U87" i="5"/>
  <c r="T87" i="5"/>
  <c r="S87" i="5"/>
  <c r="Q87" i="5"/>
  <c r="P87" i="5"/>
  <c r="O87" i="5"/>
  <c r="N87" i="5"/>
  <c r="BU86" i="5"/>
  <c r="BT86" i="5"/>
  <c r="BS86" i="5"/>
  <c r="BR86" i="5"/>
  <c r="BQ86" i="5"/>
  <c r="BP86" i="5"/>
  <c r="BO86" i="5"/>
  <c r="BN86" i="5"/>
  <c r="BM86" i="5"/>
  <c r="BL86" i="5"/>
  <c r="BK86" i="5"/>
  <c r="BJ86" i="5"/>
  <c r="BI86" i="5"/>
  <c r="BH86" i="5"/>
  <c r="BG86" i="5"/>
  <c r="BF86" i="5"/>
  <c r="BE86" i="5"/>
  <c r="BD86" i="5"/>
  <c r="BC86" i="5"/>
  <c r="BB86" i="5"/>
  <c r="BA86" i="5"/>
  <c r="AZ86" i="5"/>
  <c r="AY86" i="5"/>
  <c r="AX86" i="5"/>
  <c r="AW86" i="5"/>
  <c r="AV86" i="5"/>
  <c r="AU86" i="5"/>
  <c r="AT86" i="5"/>
  <c r="AS86" i="5"/>
  <c r="AR86" i="5"/>
  <c r="AQ86" i="5"/>
  <c r="AP86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BT85" i="5"/>
  <c r="BS85" i="5"/>
  <c r="BR85" i="5"/>
  <c r="BQ85" i="5"/>
  <c r="BP85" i="5"/>
  <c r="BO85" i="5"/>
  <c r="BN85" i="5"/>
  <c r="BM85" i="5"/>
  <c r="BL85" i="5"/>
  <c r="BK85" i="5"/>
  <c r="BJ85" i="5"/>
  <c r="BI85" i="5"/>
  <c r="BH85" i="5"/>
  <c r="BG85" i="5"/>
  <c r="BF85" i="5"/>
  <c r="BE85" i="5"/>
  <c r="BD85" i="5"/>
  <c r="BC85" i="5"/>
  <c r="BB85" i="5"/>
  <c r="BA85" i="5"/>
  <c r="AZ85" i="5"/>
  <c r="AY85" i="5"/>
  <c r="AX85" i="5"/>
  <c r="AW85" i="5"/>
  <c r="AV85" i="5"/>
  <c r="AU85" i="5"/>
  <c r="AT85" i="5"/>
  <c r="AS85" i="5"/>
  <c r="AR85" i="5"/>
  <c r="AQ85" i="5"/>
  <c r="AP85" i="5"/>
  <c r="AO85" i="5"/>
  <c r="AN85" i="5"/>
  <c r="AM85" i="5"/>
  <c r="AL85" i="5"/>
  <c r="AK85" i="5"/>
  <c r="AJ85" i="5"/>
  <c r="AI85" i="5"/>
  <c r="AH85" i="5"/>
  <c r="AG85" i="5"/>
  <c r="AF85" i="5"/>
  <c r="AE85" i="5"/>
  <c r="AD85" i="5"/>
  <c r="AC85" i="5"/>
  <c r="AB85" i="5"/>
  <c r="AA85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BU84" i="5"/>
  <c r="BT84" i="5"/>
  <c r="BS84" i="5"/>
  <c r="BR84" i="5"/>
  <c r="BQ84" i="5"/>
  <c r="BP84" i="5"/>
  <c r="BO84" i="5"/>
  <c r="BN84" i="5"/>
  <c r="BM84" i="5"/>
  <c r="BL84" i="5"/>
  <c r="BK84" i="5"/>
  <c r="BJ84" i="5"/>
  <c r="BI84" i="5"/>
  <c r="BH84" i="5"/>
  <c r="BG84" i="5"/>
  <c r="BF84" i="5"/>
  <c r="BE84" i="5"/>
  <c r="BD84" i="5"/>
  <c r="BC84" i="5"/>
  <c r="BB84" i="5"/>
  <c r="BA84" i="5"/>
  <c r="AZ84" i="5"/>
  <c r="AY84" i="5"/>
  <c r="AX84" i="5"/>
  <c r="AW84" i="5"/>
  <c r="AV84" i="5"/>
  <c r="AU84" i="5"/>
  <c r="AT84" i="5"/>
  <c r="AS84" i="5"/>
  <c r="AR84" i="5"/>
  <c r="AQ84" i="5"/>
  <c r="AP84" i="5"/>
  <c r="AO84" i="5"/>
  <c r="AN84" i="5"/>
  <c r="AM84" i="5"/>
  <c r="AL84" i="5"/>
  <c r="AK84" i="5"/>
  <c r="AJ84" i="5"/>
  <c r="AI84" i="5"/>
  <c r="AH84" i="5"/>
  <c r="AG84" i="5"/>
  <c r="AF84" i="5"/>
  <c r="AE84" i="5"/>
  <c r="AD84" i="5"/>
  <c r="AC84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BT83" i="5"/>
  <c r="BS83" i="5"/>
  <c r="BR83" i="5"/>
  <c r="BQ83" i="5"/>
  <c r="BP83" i="5"/>
  <c r="BO83" i="5"/>
  <c r="BN83" i="5"/>
  <c r="BM83" i="5"/>
  <c r="BL83" i="5"/>
  <c r="BK83" i="5"/>
  <c r="BJ83" i="5"/>
  <c r="BI83" i="5"/>
  <c r="BH83" i="5"/>
  <c r="BG83" i="5"/>
  <c r="BF83" i="5"/>
  <c r="BE83" i="5"/>
  <c r="BD83" i="5"/>
  <c r="BC83" i="5"/>
  <c r="BB83" i="5"/>
  <c r="BA83" i="5"/>
  <c r="AZ83" i="5"/>
  <c r="AY83" i="5"/>
  <c r="AX83" i="5"/>
  <c r="AW83" i="5"/>
  <c r="AV83" i="5"/>
  <c r="AU83" i="5"/>
  <c r="AT83" i="5"/>
  <c r="AS83" i="5"/>
  <c r="AR83" i="5"/>
  <c r="AQ83" i="5"/>
  <c r="AP83" i="5"/>
  <c r="AO83" i="5"/>
  <c r="AN83" i="5"/>
  <c r="AM83" i="5"/>
  <c r="AL83" i="5"/>
  <c r="AK83" i="5"/>
  <c r="AJ83" i="5"/>
  <c r="AI83" i="5"/>
  <c r="AH83" i="5"/>
  <c r="AG83" i="5"/>
  <c r="AF83" i="5"/>
  <c r="AE83" i="5"/>
  <c r="AD83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BT82" i="5"/>
  <c r="BS82" i="5"/>
  <c r="BR82" i="5"/>
  <c r="BQ82" i="5"/>
  <c r="BP82" i="5"/>
  <c r="BO82" i="5"/>
  <c r="BN82" i="5"/>
  <c r="BM82" i="5"/>
  <c r="BL82" i="5"/>
  <c r="BK82" i="5"/>
  <c r="BJ82" i="5"/>
  <c r="BI82" i="5"/>
  <c r="BH82" i="5"/>
  <c r="BG82" i="5"/>
  <c r="BF82" i="5"/>
  <c r="BE82" i="5"/>
  <c r="BD82" i="5"/>
  <c r="BC82" i="5"/>
  <c r="BB82" i="5"/>
  <c r="BA82" i="5"/>
  <c r="AZ82" i="5"/>
  <c r="AY82" i="5"/>
  <c r="AX82" i="5"/>
  <c r="AW82" i="5"/>
  <c r="AV82" i="5"/>
  <c r="AU82" i="5"/>
  <c r="AT82" i="5"/>
  <c r="AS82" i="5"/>
  <c r="AR82" i="5"/>
  <c r="AQ82" i="5"/>
  <c r="AP82" i="5"/>
  <c r="AO82" i="5"/>
  <c r="AN82" i="5"/>
  <c r="AM82" i="5"/>
  <c r="AL82" i="5"/>
  <c r="AK82" i="5"/>
  <c r="AJ82" i="5"/>
  <c r="AI82" i="5"/>
  <c r="AH82" i="5"/>
  <c r="AG82" i="5"/>
  <c r="AF82" i="5"/>
  <c r="AE82" i="5"/>
  <c r="AD82" i="5"/>
  <c r="AC82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BT81" i="5"/>
  <c r="BS81" i="5"/>
  <c r="BR81" i="5"/>
  <c r="BQ81" i="5"/>
  <c r="BP81" i="5"/>
  <c r="BO81" i="5"/>
  <c r="BN81" i="5"/>
  <c r="BM81" i="5"/>
  <c r="BL81" i="5"/>
  <c r="BK81" i="5"/>
  <c r="BJ81" i="5"/>
  <c r="BI81" i="5"/>
  <c r="BH81" i="5"/>
  <c r="BG81" i="5"/>
  <c r="BF81" i="5"/>
  <c r="BE81" i="5"/>
  <c r="BD81" i="5"/>
  <c r="BC81" i="5"/>
  <c r="BB81" i="5"/>
  <c r="BA81" i="5"/>
  <c r="AZ81" i="5"/>
  <c r="AY81" i="5"/>
  <c r="AX81" i="5"/>
  <c r="AW81" i="5"/>
  <c r="AV81" i="5"/>
  <c r="AU81" i="5"/>
  <c r="AT81" i="5"/>
  <c r="AS81" i="5"/>
  <c r="AR81" i="5"/>
  <c r="AQ81" i="5"/>
  <c r="AP81" i="5"/>
  <c r="AO81" i="5"/>
  <c r="AN81" i="5"/>
  <c r="AM81" i="5"/>
  <c r="AL81" i="5"/>
  <c r="AK81" i="5"/>
  <c r="AJ81" i="5"/>
  <c r="AI81" i="5"/>
  <c r="AH81" i="5"/>
  <c r="AG81" i="5"/>
  <c r="AF81" i="5"/>
  <c r="AE81" i="5"/>
  <c r="AD81" i="5"/>
  <c r="AC81" i="5"/>
  <c r="AB81" i="5"/>
  <c r="AA81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BT80" i="5"/>
  <c r="BS80" i="5"/>
  <c r="BR80" i="5"/>
  <c r="BQ80" i="5"/>
  <c r="BP80" i="5"/>
  <c r="BO80" i="5"/>
  <c r="BN80" i="5"/>
  <c r="BM80" i="5"/>
  <c r="BL80" i="5"/>
  <c r="BK80" i="5"/>
  <c r="BJ80" i="5"/>
  <c r="BI80" i="5"/>
  <c r="BH80" i="5"/>
  <c r="BG80" i="5"/>
  <c r="BF80" i="5"/>
  <c r="BE80" i="5"/>
  <c r="BD80" i="5"/>
  <c r="BC80" i="5"/>
  <c r="BB80" i="5"/>
  <c r="BA80" i="5"/>
  <c r="AZ80" i="5"/>
  <c r="AY80" i="5"/>
  <c r="AX80" i="5"/>
  <c r="AW80" i="5"/>
  <c r="AV80" i="5"/>
  <c r="AU80" i="5"/>
  <c r="AT80" i="5"/>
  <c r="AS80" i="5"/>
  <c r="AR80" i="5"/>
  <c r="AQ80" i="5"/>
  <c r="AP80" i="5"/>
  <c r="AO80" i="5"/>
  <c r="AN80" i="5"/>
  <c r="AM80" i="5"/>
  <c r="AL80" i="5"/>
  <c r="AK80" i="5"/>
  <c r="AJ80" i="5"/>
  <c r="AI80" i="5"/>
  <c r="AH80" i="5"/>
  <c r="AG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BT79" i="5"/>
  <c r="BS79" i="5"/>
  <c r="BR79" i="5"/>
  <c r="BQ79" i="5"/>
  <c r="BP79" i="5"/>
  <c r="BO79" i="5"/>
  <c r="BN79" i="5"/>
  <c r="BM79" i="5"/>
  <c r="BL79" i="5"/>
  <c r="BK79" i="5"/>
  <c r="BJ79" i="5"/>
  <c r="BI79" i="5"/>
  <c r="BH79" i="5"/>
  <c r="BG79" i="5"/>
  <c r="BF79" i="5"/>
  <c r="BE79" i="5"/>
  <c r="BD79" i="5"/>
  <c r="BC79" i="5"/>
  <c r="BB79" i="5"/>
  <c r="BA79" i="5"/>
  <c r="AZ79" i="5"/>
  <c r="AY79" i="5"/>
  <c r="AX79" i="5"/>
  <c r="AW79" i="5"/>
  <c r="AV79" i="5"/>
  <c r="AU79" i="5"/>
  <c r="AT79" i="5"/>
  <c r="AS79" i="5"/>
  <c r="AR79" i="5"/>
  <c r="AQ79" i="5"/>
  <c r="AP79" i="5"/>
  <c r="AO79" i="5"/>
  <c r="AN79" i="5"/>
  <c r="AM79" i="5"/>
  <c r="AL79" i="5"/>
  <c r="AK79" i="5"/>
  <c r="AJ79" i="5"/>
  <c r="AI79" i="5"/>
  <c r="AH79" i="5"/>
  <c r="AG79" i="5"/>
  <c r="AF79" i="5"/>
  <c r="AE79" i="5"/>
  <c r="AD79" i="5"/>
  <c r="AC79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BT78" i="5"/>
  <c r="BS78" i="5"/>
  <c r="BR78" i="5"/>
  <c r="BQ78" i="5"/>
  <c r="BO78" i="5"/>
  <c r="BN78" i="5"/>
  <c r="BM78" i="5"/>
  <c r="BL78" i="5"/>
  <c r="BJ78" i="5"/>
  <c r="BI78" i="5"/>
  <c r="BH78" i="5"/>
  <c r="BG78" i="5"/>
  <c r="BE78" i="5"/>
  <c r="BD78" i="5"/>
  <c r="BC78" i="5"/>
  <c r="BB78" i="5"/>
  <c r="AZ78" i="5"/>
  <c r="AY78" i="5"/>
  <c r="AX78" i="5"/>
  <c r="AW78" i="5"/>
  <c r="AU78" i="5"/>
  <c r="AT78" i="5"/>
  <c r="AS78" i="5"/>
  <c r="AR78" i="5"/>
  <c r="AP78" i="5"/>
  <c r="AO78" i="5"/>
  <c r="AN78" i="5"/>
  <c r="AM78" i="5"/>
  <c r="AK78" i="5"/>
  <c r="AJ78" i="5"/>
  <c r="AI78" i="5"/>
  <c r="AH78" i="5"/>
  <c r="AF78" i="5"/>
  <c r="AE78" i="5"/>
  <c r="AD78" i="5"/>
  <c r="AC78" i="5"/>
  <c r="AA78" i="5"/>
  <c r="Z78" i="5"/>
  <c r="Y78" i="5"/>
  <c r="X78" i="5"/>
  <c r="V78" i="5"/>
  <c r="U78" i="5"/>
  <c r="T78" i="5"/>
  <c r="S78" i="5"/>
  <c r="Q78" i="5"/>
  <c r="P78" i="5"/>
  <c r="O78" i="5"/>
  <c r="N78" i="5"/>
  <c r="BT77" i="5"/>
  <c r="BS77" i="5"/>
  <c r="BR77" i="5"/>
  <c r="BQ77" i="5"/>
  <c r="BO77" i="5"/>
  <c r="BN77" i="5"/>
  <c r="BM77" i="5"/>
  <c r="BL77" i="5"/>
  <c r="BJ77" i="5"/>
  <c r="BI77" i="5"/>
  <c r="BH77" i="5"/>
  <c r="BG77" i="5"/>
  <c r="BE77" i="5"/>
  <c r="BD77" i="5"/>
  <c r="BC77" i="5"/>
  <c r="BB77" i="5"/>
  <c r="AZ77" i="5"/>
  <c r="AY77" i="5"/>
  <c r="AX77" i="5"/>
  <c r="AW77" i="5"/>
  <c r="AU77" i="5"/>
  <c r="AT77" i="5"/>
  <c r="AS77" i="5"/>
  <c r="AR77" i="5"/>
  <c r="AP77" i="5"/>
  <c r="AO77" i="5"/>
  <c r="AN77" i="5"/>
  <c r="AM77" i="5"/>
  <c r="AK77" i="5"/>
  <c r="AJ77" i="5"/>
  <c r="AI77" i="5"/>
  <c r="AH77" i="5"/>
  <c r="AF77" i="5"/>
  <c r="AE77" i="5"/>
  <c r="AD77" i="5"/>
  <c r="AC77" i="5"/>
  <c r="AA77" i="5"/>
  <c r="Z77" i="5"/>
  <c r="Y77" i="5"/>
  <c r="X77" i="5"/>
  <c r="V77" i="5"/>
  <c r="U77" i="5"/>
  <c r="T77" i="5"/>
  <c r="S77" i="5"/>
  <c r="Q77" i="5"/>
  <c r="P77" i="5"/>
  <c r="O77" i="5"/>
  <c r="N77" i="5"/>
  <c r="BU69" i="5"/>
  <c r="BP69" i="5"/>
  <c r="BK69" i="5"/>
  <c r="BF69" i="5"/>
  <c r="BA69" i="5"/>
  <c r="AV69" i="5"/>
  <c r="AQ69" i="5"/>
  <c r="AL69" i="5"/>
  <c r="AG69" i="5"/>
  <c r="AB69" i="5"/>
  <c r="W69" i="5"/>
  <c r="R69" i="5"/>
  <c r="M69" i="5"/>
  <c r="H69" i="5"/>
  <c r="BU68" i="5"/>
  <c r="BP68" i="5"/>
  <c r="BK68" i="5"/>
  <c r="BF68" i="5"/>
  <c r="BA68" i="5"/>
  <c r="AV68" i="5"/>
  <c r="AQ68" i="5"/>
  <c r="AL68" i="5"/>
  <c r="AG68" i="5"/>
  <c r="AB68" i="5"/>
  <c r="W68" i="5"/>
  <c r="R68" i="5"/>
  <c r="M68" i="5"/>
  <c r="H68" i="5"/>
  <c r="BU67" i="5"/>
  <c r="BP67" i="5"/>
  <c r="BK67" i="5"/>
  <c r="BF67" i="5"/>
  <c r="BA67" i="5"/>
  <c r="AV67" i="5"/>
  <c r="AQ67" i="5"/>
  <c r="AL67" i="5"/>
  <c r="AG67" i="5"/>
  <c r="AB67" i="5"/>
  <c r="W67" i="5"/>
  <c r="R67" i="5"/>
  <c r="M67" i="5"/>
  <c r="H67" i="5"/>
  <c r="BU66" i="5"/>
  <c r="BP66" i="5"/>
  <c r="BK66" i="5"/>
  <c r="BF66" i="5"/>
  <c r="BA66" i="5"/>
  <c r="AV66" i="5"/>
  <c r="AQ66" i="5"/>
  <c r="AL66" i="5"/>
  <c r="AG66" i="5"/>
  <c r="AB66" i="5"/>
  <c r="W66" i="5"/>
  <c r="R66" i="5"/>
  <c r="M66" i="5"/>
  <c r="H66" i="5"/>
  <c r="BU65" i="5"/>
  <c r="BP65" i="5"/>
  <c r="BK65" i="5"/>
  <c r="BF65" i="5"/>
  <c r="BA65" i="5"/>
  <c r="AV65" i="5"/>
  <c r="AQ65" i="5"/>
  <c r="AL65" i="5"/>
  <c r="AG65" i="5"/>
  <c r="AB65" i="5"/>
  <c r="W65" i="5"/>
  <c r="R65" i="5"/>
  <c r="M65" i="5"/>
  <c r="H65" i="5"/>
  <c r="BU64" i="5"/>
  <c r="BP64" i="5"/>
  <c r="BK64" i="5"/>
  <c r="BF64" i="5"/>
  <c r="BA64" i="5"/>
  <c r="AV64" i="5"/>
  <c r="AQ64" i="5"/>
  <c r="AL64" i="5"/>
  <c r="AG64" i="5"/>
  <c r="AB64" i="5"/>
  <c r="W64" i="5"/>
  <c r="R64" i="5"/>
  <c r="M64" i="5"/>
  <c r="H64" i="5"/>
  <c r="BU60" i="5"/>
  <c r="BP60" i="5"/>
  <c r="BK60" i="5"/>
  <c r="BF60" i="5"/>
  <c r="BA60" i="5"/>
  <c r="AV60" i="5"/>
  <c r="AQ60" i="5"/>
  <c r="AL60" i="5"/>
  <c r="AG60" i="5"/>
  <c r="AB60" i="5"/>
  <c r="W60" i="5"/>
  <c r="R60" i="5"/>
  <c r="M60" i="5"/>
  <c r="BU59" i="5"/>
  <c r="BP59" i="5"/>
  <c r="BK59" i="5"/>
  <c r="BF59" i="5"/>
  <c r="BA59" i="5"/>
  <c r="AV59" i="5"/>
  <c r="AQ59" i="5"/>
  <c r="AL59" i="5"/>
  <c r="AG59" i="5"/>
  <c r="AB59" i="5"/>
  <c r="W59" i="5"/>
  <c r="R59" i="5"/>
  <c r="M59" i="5"/>
  <c r="BU57" i="5"/>
  <c r="BP57" i="5"/>
  <c r="BK57" i="5"/>
  <c r="BF57" i="5"/>
  <c r="BA57" i="5"/>
  <c r="AV57" i="5"/>
  <c r="AQ57" i="5"/>
  <c r="AL57" i="5"/>
  <c r="AG57" i="5"/>
  <c r="AB57" i="5"/>
  <c r="W57" i="5"/>
  <c r="R57" i="5"/>
  <c r="M57" i="5"/>
  <c r="BU56" i="5"/>
  <c r="BP56" i="5"/>
  <c r="BP55" i="5" s="1"/>
  <c r="BK56" i="5"/>
  <c r="BF56" i="5"/>
  <c r="BA56" i="5"/>
  <c r="AV56" i="5"/>
  <c r="AQ56" i="5"/>
  <c r="AL56" i="5"/>
  <c r="AG56" i="5"/>
  <c r="AB56" i="5"/>
  <c r="W56" i="5"/>
  <c r="R56" i="5"/>
  <c r="M56" i="5"/>
  <c r="BU53" i="5"/>
  <c r="BP53" i="5"/>
  <c r="BK53" i="5"/>
  <c r="BF53" i="5"/>
  <c r="BA53" i="5"/>
  <c r="AV53" i="5"/>
  <c r="AQ53" i="5"/>
  <c r="AL53" i="5"/>
  <c r="AG53" i="5"/>
  <c r="AB53" i="5"/>
  <c r="W53" i="5"/>
  <c r="R53" i="5"/>
  <c r="M53" i="5"/>
  <c r="H53" i="5"/>
  <c r="BU52" i="5"/>
  <c r="BP52" i="5"/>
  <c r="BK52" i="5"/>
  <c r="BF52" i="5"/>
  <c r="BA52" i="5"/>
  <c r="AV52" i="5"/>
  <c r="AQ52" i="5"/>
  <c r="AL52" i="5"/>
  <c r="AG52" i="5"/>
  <c r="AB52" i="5"/>
  <c r="W52" i="5"/>
  <c r="R52" i="5"/>
  <c r="M52" i="5"/>
  <c r="H52" i="5"/>
  <c r="BU50" i="5"/>
  <c r="BP50" i="5"/>
  <c r="BK50" i="5"/>
  <c r="BF50" i="5"/>
  <c r="BA50" i="5"/>
  <c r="AV50" i="5"/>
  <c r="AQ50" i="5"/>
  <c r="AL50" i="5"/>
  <c r="AG50" i="5"/>
  <c r="AB50" i="5"/>
  <c r="W50" i="5"/>
  <c r="R50" i="5"/>
  <c r="M50" i="5"/>
  <c r="H50" i="5"/>
  <c r="BU49" i="5"/>
  <c r="BP49" i="5"/>
  <c r="BK49" i="5"/>
  <c r="BF49" i="5"/>
  <c r="BA49" i="5"/>
  <c r="AV49" i="5"/>
  <c r="AQ49" i="5"/>
  <c r="AL49" i="5"/>
  <c r="AG49" i="5"/>
  <c r="AB49" i="5"/>
  <c r="W49" i="5"/>
  <c r="R49" i="5"/>
  <c r="M49" i="5"/>
  <c r="H49" i="5"/>
  <c r="H48" i="5" s="1"/>
  <c r="BU46" i="5"/>
  <c r="BP46" i="5"/>
  <c r="BK46" i="5"/>
  <c r="BF46" i="5"/>
  <c r="BA46" i="5"/>
  <c r="AV46" i="5"/>
  <c r="AQ46" i="5"/>
  <c r="AL46" i="5"/>
  <c r="AG46" i="5"/>
  <c r="AB46" i="5"/>
  <c r="W46" i="5"/>
  <c r="R46" i="5"/>
  <c r="M46" i="5"/>
  <c r="H46" i="5"/>
  <c r="BU45" i="5"/>
  <c r="BP45" i="5"/>
  <c r="BK45" i="5"/>
  <c r="BF45" i="5"/>
  <c r="BA45" i="5"/>
  <c r="AV45" i="5"/>
  <c r="AQ45" i="5"/>
  <c r="AL45" i="5"/>
  <c r="AG45" i="5"/>
  <c r="AB45" i="5"/>
  <c r="W45" i="5"/>
  <c r="R45" i="5"/>
  <c r="M45" i="5"/>
  <c r="H45" i="5"/>
  <c r="BU43" i="5"/>
  <c r="BP43" i="5"/>
  <c r="BK43" i="5"/>
  <c r="BF43" i="5"/>
  <c r="BA43" i="5"/>
  <c r="AV43" i="5"/>
  <c r="AQ43" i="5"/>
  <c r="AL43" i="5"/>
  <c r="AG43" i="5"/>
  <c r="AB43" i="5"/>
  <c r="W43" i="5"/>
  <c r="R43" i="5"/>
  <c r="M43" i="5"/>
  <c r="H43" i="5"/>
  <c r="BU42" i="5"/>
  <c r="BP42" i="5"/>
  <c r="BK42" i="5"/>
  <c r="BF42" i="5"/>
  <c r="BA42" i="5"/>
  <c r="AV42" i="5"/>
  <c r="AQ42" i="5"/>
  <c r="AL42" i="5"/>
  <c r="AG42" i="5"/>
  <c r="AB42" i="5"/>
  <c r="W42" i="5"/>
  <c r="R42" i="5"/>
  <c r="M42" i="5"/>
  <c r="H42" i="5"/>
  <c r="BU37" i="5"/>
  <c r="BU102" i="5" s="1"/>
  <c r="BP37" i="5"/>
  <c r="BP102" i="5" s="1"/>
  <c r="BK37" i="5"/>
  <c r="BK102" i="5" s="1"/>
  <c r="BF37" i="5"/>
  <c r="BF102" i="5" s="1"/>
  <c r="BA37" i="5"/>
  <c r="BA102" i="5" s="1"/>
  <c r="AV37" i="5"/>
  <c r="AQ37" i="5"/>
  <c r="AL37" i="5"/>
  <c r="AG37" i="5"/>
  <c r="AB37" i="5"/>
  <c r="W37" i="5"/>
  <c r="W102" i="5" s="1"/>
  <c r="R37" i="5"/>
  <c r="R102" i="5" s="1"/>
  <c r="M37" i="5"/>
  <c r="M102" i="5" s="1"/>
  <c r="H37" i="5"/>
  <c r="AG101" i="5"/>
  <c r="BU36" i="5"/>
  <c r="BU101" i="5" s="1"/>
  <c r="BP36" i="5"/>
  <c r="BP101" i="5" s="1"/>
  <c r="BK36" i="5"/>
  <c r="BF36" i="5"/>
  <c r="BF101" i="5" s="1"/>
  <c r="BA36" i="5"/>
  <c r="BA101" i="5" s="1"/>
  <c r="AV36" i="5"/>
  <c r="AV101" i="5" s="1"/>
  <c r="AQ36" i="5"/>
  <c r="AQ101" i="5" s="1"/>
  <c r="AL36" i="5"/>
  <c r="AL35" i="5" s="1"/>
  <c r="AG36" i="5"/>
  <c r="AB36" i="5"/>
  <c r="AB35" i="5" s="1"/>
  <c r="W36" i="5"/>
  <c r="W101" i="5" s="1"/>
  <c r="R36" i="5"/>
  <c r="M36" i="5"/>
  <c r="H36" i="5"/>
  <c r="BA35" i="5"/>
  <c r="BA100" i="5" s="1"/>
  <c r="AQ35" i="5"/>
  <c r="H35" i="5"/>
  <c r="BU33" i="5"/>
  <c r="BU98" i="5" s="1"/>
  <c r="BP33" i="5"/>
  <c r="BP98" i="5" s="1"/>
  <c r="BK33" i="5"/>
  <c r="BK98" i="5" s="1"/>
  <c r="BF33" i="5"/>
  <c r="BF98" i="5" s="1"/>
  <c r="BA33" i="5"/>
  <c r="BA98" i="5" s="1"/>
  <c r="AV33" i="5"/>
  <c r="AV98" i="5" s="1"/>
  <c r="AQ33" i="5"/>
  <c r="AQ98" i="5" s="1"/>
  <c r="AL33" i="5"/>
  <c r="AL98" i="5" s="1"/>
  <c r="AG33" i="5"/>
  <c r="AG98" i="5" s="1"/>
  <c r="AB33" i="5"/>
  <c r="AB98" i="5" s="1"/>
  <c r="W33" i="5"/>
  <c r="W98" i="5" s="1"/>
  <c r="R33" i="5"/>
  <c r="M33" i="5"/>
  <c r="H33" i="5"/>
  <c r="AV97" i="5"/>
  <c r="BU32" i="5"/>
  <c r="BP32" i="5"/>
  <c r="BK32" i="5"/>
  <c r="BK97" i="5" s="1"/>
  <c r="BF32" i="5"/>
  <c r="BF97" i="5" s="1"/>
  <c r="BA32" i="5"/>
  <c r="BA97" i="5" s="1"/>
  <c r="AV32" i="5"/>
  <c r="AQ32" i="5"/>
  <c r="AQ97" i="5" s="1"/>
  <c r="AL32" i="5"/>
  <c r="AL97" i="5" s="1"/>
  <c r="AG32" i="5"/>
  <c r="AB32" i="5"/>
  <c r="AB97" i="5" s="1"/>
  <c r="W32" i="5"/>
  <c r="W97" i="5" s="1"/>
  <c r="R32" i="5"/>
  <c r="M32" i="5"/>
  <c r="M97" i="5" s="1"/>
  <c r="H32" i="5"/>
  <c r="AL96" i="5"/>
  <c r="BU31" i="5"/>
  <c r="BP31" i="5"/>
  <c r="BK31" i="5"/>
  <c r="BF31" i="5"/>
  <c r="BF96" i="5" s="1"/>
  <c r="BA31" i="5"/>
  <c r="BA96" i="5" s="1"/>
  <c r="AV31" i="5"/>
  <c r="AV96" i="5" s="1"/>
  <c r="AQ31" i="5"/>
  <c r="AL31" i="5"/>
  <c r="AG31" i="5"/>
  <c r="AG96" i="5" s="1"/>
  <c r="AB31" i="5"/>
  <c r="W31" i="5"/>
  <c r="W96" i="5" s="1"/>
  <c r="R31" i="5"/>
  <c r="R96" i="5" s="1"/>
  <c r="M31" i="5"/>
  <c r="M30" i="5" s="1"/>
  <c r="H31" i="5"/>
  <c r="AQ30" i="5"/>
  <c r="AQ95" i="5" s="1"/>
  <c r="AL30" i="5"/>
  <c r="BU28" i="5"/>
  <c r="BU93" i="5" s="1"/>
  <c r="BP28" i="5"/>
  <c r="BP93" i="5" s="1"/>
  <c r="BK28" i="5"/>
  <c r="BK93" i="5" s="1"/>
  <c r="BF28" i="5"/>
  <c r="BF93" i="5" s="1"/>
  <c r="BA28" i="5"/>
  <c r="AV28" i="5"/>
  <c r="AQ28" i="5"/>
  <c r="AL28" i="5"/>
  <c r="AG28" i="5"/>
  <c r="AG93" i="5" s="1"/>
  <c r="AB28" i="5"/>
  <c r="AB93" i="5" s="1"/>
  <c r="W28" i="5"/>
  <c r="W93" i="5" s="1"/>
  <c r="R28" i="5"/>
  <c r="R93" i="5" s="1"/>
  <c r="M28" i="5"/>
  <c r="M93" i="5" s="1"/>
  <c r="H28" i="5"/>
  <c r="BA92" i="5"/>
  <c r="BU27" i="5"/>
  <c r="BU92" i="5" s="1"/>
  <c r="BP27" i="5"/>
  <c r="BP92" i="5" s="1"/>
  <c r="BK27" i="5"/>
  <c r="BK92" i="5" s="1"/>
  <c r="BF27" i="5"/>
  <c r="BF92" i="5" s="1"/>
  <c r="BA27" i="5"/>
  <c r="AV27" i="5"/>
  <c r="AV92" i="5" s="1"/>
  <c r="AQ27" i="5"/>
  <c r="AQ92" i="5" s="1"/>
  <c r="AL27" i="5"/>
  <c r="AL92" i="5" s="1"/>
  <c r="AG27" i="5"/>
  <c r="AG92" i="5" s="1"/>
  <c r="AB27" i="5"/>
  <c r="W27" i="5"/>
  <c r="R27" i="5"/>
  <c r="R92" i="5" s="1"/>
  <c r="M27" i="5"/>
  <c r="M92" i="5" s="1"/>
  <c r="H27" i="5"/>
  <c r="BU26" i="5"/>
  <c r="BP26" i="5"/>
  <c r="BP90" i="5" s="1"/>
  <c r="BK26" i="5"/>
  <c r="BK90" i="5" s="1"/>
  <c r="BF26" i="5"/>
  <c r="BA26" i="5"/>
  <c r="BA90" i="5" s="1"/>
  <c r="AV26" i="5"/>
  <c r="AV90" i="5" s="1"/>
  <c r="AQ26" i="5"/>
  <c r="AQ90" i="5" s="1"/>
  <c r="AL26" i="5"/>
  <c r="AL90" i="5" s="1"/>
  <c r="AG26" i="5"/>
  <c r="AB26" i="5"/>
  <c r="W26" i="5"/>
  <c r="R26" i="5"/>
  <c r="M26" i="5"/>
  <c r="M90" i="5" s="1"/>
  <c r="H26" i="5"/>
  <c r="BU25" i="5"/>
  <c r="BU89" i="5" s="1"/>
  <c r="BP25" i="5"/>
  <c r="BP89" i="5" s="1"/>
  <c r="BK25" i="5"/>
  <c r="BK89" i="5" s="1"/>
  <c r="BF25" i="5"/>
  <c r="BF89" i="5" s="1"/>
  <c r="BA25" i="5"/>
  <c r="AV25" i="5"/>
  <c r="AV24" i="5" s="1"/>
  <c r="AQ25" i="5"/>
  <c r="AQ89" i="5" s="1"/>
  <c r="AL25" i="5"/>
  <c r="AL89" i="5" s="1"/>
  <c r="AG25" i="5"/>
  <c r="AG89" i="5" s="1"/>
  <c r="AB25" i="5"/>
  <c r="AB89" i="5" s="1"/>
  <c r="W25" i="5"/>
  <c r="W89" i="5" s="1"/>
  <c r="R25" i="5"/>
  <c r="M25" i="5"/>
  <c r="H25" i="5"/>
  <c r="BU21" i="5"/>
  <c r="BU19" i="5"/>
  <c r="BU83" i="5" s="1"/>
  <c r="BU18" i="5"/>
  <c r="BU17" i="5"/>
  <c r="BU16" i="5"/>
  <c r="BU15" i="5"/>
  <c r="BP14" i="5"/>
  <c r="BK14" i="5"/>
  <c r="BK13" i="5" s="1"/>
  <c r="BF14" i="5"/>
  <c r="BF78" i="5" s="1"/>
  <c r="BA14" i="5"/>
  <c r="BA78" i="5" s="1"/>
  <c r="AV14" i="5"/>
  <c r="AV13" i="5" s="1"/>
  <c r="AV77" i="5" s="1"/>
  <c r="AQ14" i="5"/>
  <c r="AQ78" i="5" s="1"/>
  <c r="AL14" i="5"/>
  <c r="AG14" i="5"/>
  <c r="AG78" i="5" s="1"/>
  <c r="AB14" i="5"/>
  <c r="AB13" i="5" s="1"/>
  <c r="W14" i="5"/>
  <c r="R14" i="5"/>
  <c r="M14" i="5"/>
  <c r="M13" i="5" s="1"/>
  <c r="H14" i="5"/>
  <c r="H13" i="5" s="1"/>
  <c r="BP13" i="5"/>
  <c r="AQ13" i="5"/>
  <c r="AQ77" i="5" s="1"/>
  <c r="AL13" i="5"/>
  <c r="AL77" i="5" s="1"/>
  <c r="BU73" i="3"/>
  <c r="BT73" i="3"/>
  <c r="BS73" i="3"/>
  <c r="BR73" i="3"/>
  <c r="I73" i="3"/>
  <c r="BV72" i="3"/>
  <c r="BU71" i="3"/>
  <c r="BT71" i="3"/>
  <c r="BS71" i="3"/>
  <c r="BR71" i="3"/>
  <c r="I71" i="3"/>
  <c r="BU70" i="3"/>
  <c r="BT70" i="3"/>
  <c r="BS70" i="3"/>
  <c r="BR70" i="3"/>
  <c r="AR70" i="3"/>
  <c r="I70" i="3"/>
  <c r="BU69" i="3"/>
  <c r="BT69" i="3"/>
  <c r="BS69" i="3"/>
  <c r="BR69" i="3"/>
  <c r="BV69" i="3" s="1"/>
  <c r="AR69" i="3"/>
  <c r="I69" i="3"/>
  <c r="AB67" i="3"/>
  <c r="Q67" i="3"/>
  <c r="BU66" i="3"/>
  <c r="BT66" i="3"/>
  <c r="BS66" i="3"/>
  <c r="BR66" i="3"/>
  <c r="BQ66" i="3"/>
  <c r="BL66" i="3"/>
  <c r="BG66" i="3"/>
  <c r="BB66" i="3"/>
  <c r="AW66" i="3"/>
  <c r="AR66" i="3"/>
  <c r="AM66" i="3"/>
  <c r="AH66" i="3"/>
  <c r="AC66" i="3"/>
  <c r="X66" i="3"/>
  <c r="S66" i="3"/>
  <c r="N66" i="3"/>
  <c r="I66" i="3"/>
  <c r="BU65" i="3"/>
  <c r="BT65" i="3"/>
  <c r="BS65" i="3"/>
  <c r="BR65" i="3"/>
  <c r="BV65" i="3" s="1"/>
  <c r="BQ65" i="3"/>
  <c r="BL65" i="3"/>
  <c r="BG65" i="3"/>
  <c r="BB65" i="3"/>
  <c r="AW65" i="3"/>
  <c r="AR65" i="3"/>
  <c r="AM65" i="3"/>
  <c r="AH65" i="3"/>
  <c r="AC65" i="3"/>
  <c r="X65" i="3"/>
  <c r="S65" i="3"/>
  <c r="N65" i="3"/>
  <c r="I65" i="3"/>
  <c r="BU64" i="3"/>
  <c r="BT64" i="3"/>
  <c r="BS64" i="3"/>
  <c r="BR64" i="3"/>
  <c r="BQ64" i="3"/>
  <c r="BL64" i="3"/>
  <c r="BG64" i="3"/>
  <c r="BB64" i="3"/>
  <c r="AW64" i="3"/>
  <c r="AR64" i="3"/>
  <c r="AM64" i="3"/>
  <c r="AH64" i="3"/>
  <c r="AC64" i="3"/>
  <c r="X64" i="3"/>
  <c r="S64" i="3"/>
  <c r="N64" i="3"/>
  <c r="I64" i="3"/>
  <c r="BU63" i="3"/>
  <c r="BT63" i="3"/>
  <c r="BS63" i="3"/>
  <c r="BR63" i="3"/>
  <c r="BQ63" i="3"/>
  <c r="BL63" i="3"/>
  <c r="BG63" i="3"/>
  <c r="BB63" i="3"/>
  <c r="AW63" i="3"/>
  <c r="AR63" i="3"/>
  <c r="AM63" i="3"/>
  <c r="AH63" i="3"/>
  <c r="AC63" i="3"/>
  <c r="X63" i="3"/>
  <c r="S63" i="3"/>
  <c r="N63" i="3"/>
  <c r="I63" i="3"/>
  <c r="BU62" i="3"/>
  <c r="BV62" i="3" s="1"/>
  <c r="BQ62" i="3"/>
  <c r="BL62" i="3"/>
  <c r="BG62" i="3"/>
  <c r="BB62" i="3"/>
  <c r="I62" i="3"/>
  <c r="BU61" i="3"/>
  <c r="BU60" i="3" s="1"/>
  <c r="BT61" i="3"/>
  <c r="BT60" i="3" s="1"/>
  <c r="BS61" i="3"/>
  <c r="BS60" i="3" s="1"/>
  <c r="BR61" i="3"/>
  <c r="BQ61" i="3"/>
  <c r="BQ60" i="3" s="1"/>
  <c r="BL61" i="3"/>
  <c r="BG61" i="3"/>
  <c r="BB61" i="3"/>
  <c r="AW61" i="3"/>
  <c r="AR61" i="3"/>
  <c r="AM61" i="3"/>
  <c r="AH61" i="3"/>
  <c r="AC61" i="3"/>
  <c r="AC60" i="3" s="1"/>
  <c r="X61" i="3"/>
  <c r="I61" i="3"/>
  <c r="I60" i="3" s="1"/>
  <c r="BP60" i="3"/>
  <c r="BO60" i="3"/>
  <c r="BN60" i="3"/>
  <c r="BM60" i="3"/>
  <c r="BL60" i="3"/>
  <c r="BG60" i="3"/>
  <c r="BA60" i="3"/>
  <c r="AZ60" i="3"/>
  <c r="AY60" i="3"/>
  <c r="AX60" i="3"/>
  <c r="AW60" i="3"/>
  <c r="AR60" i="3"/>
  <c r="AL60" i="3"/>
  <c r="AM60" i="3" s="1"/>
  <c r="AH60" i="3"/>
  <c r="AB60" i="3"/>
  <c r="AA60" i="3"/>
  <c r="Z60" i="3"/>
  <c r="Y60" i="3"/>
  <c r="X60" i="3"/>
  <c r="H60" i="3"/>
  <c r="G60" i="3"/>
  <c r="F60" i="3"/>
  <c r="E60" i="3"/>
  <c r="BU59" i="3"/>
  <c r="BT59" i="3"/>
  <c r="BS59" i="3"/>
  <c r="BR59" i="3"/>
  <c r="BQ59" i="3"/>
  <c r="BL59" i="3"/>
  <c r="BG59" i="3"/>
  <c r="BB59" i="3"/>
  <c r="AW59" i="3"/>
  <c r="AR59" i="3"/>
  <c r="AM59" i="3"/>
  <c r="AH59" i="3"/>
  <c r="AC59" i="3"/>
  <c r="X59" i="3"/>
  <c r="S59" i="3"/>
  <c r="N59" i="3"/>
  <c r="I59" i="3"/>
  <c r="BT58" i="3"/>
  <c r="BS58" i="3"/>
  <c r="BR58" i="3"/>
  <c r="BP58" i="3"/>
  <c r="BQ58" i="3" s="1"/>
  <c r="BK58" i="3"/>
  <c r="BL58" i="3" s="1"/>
  <c r="BF58" i="3"/>
  <c r="BG58" i="3" s="1"/>
  <c r="BA58" i="3"/>
  <c r="BB58" i="3" s="1"/>
  <c r="AV58" i="3"/>
  <c r="AW58" i="3" s="1"/>
  <c r="AQ58" i="3"/>
  <c r="AQ67" i="3" s="1"/>
  <c r="AL58" i="3"/>
  <c r="AM58" i="3" s="1"/>
  <c r="AG58" i="3"/>
  <c r="AB58" i="3"/>
  <c r="AC58" i="3" s="1"/>
  <c r="X58" i="3"/>
  <c r="R58" i="3"/>
  <c r="S58" i="3" s="1"/>
  <c r="M58" i="3"/>
  <c r="N58" i="3" s="1"/>
  <c r="I58" i="3"/>
  <c r="BU57" i="3"/>
  <c r="BT57" i="3"/>
  <c r="BS57" i="3"/>
  <c r="BR57" i="3"/>
  <c r="BQ57" i="3"/>
  <c r="BL57" i="3"/>
  <c r="BG57" i="3"/>
  <c r="BB57" i="3"/>
  <c r="AW57" i="3"/>
  <c r="AR57" i="3"/>
  <c r="AM57" i="3"/>
  <c r="AH57" i="3"/>
  <c r="AC57" i="3"/>
  <c r="X57" i="3"/>
  <c r="S57" i="3"/>
  <c r="N57" i="3"/>
  <c r="I57" i="3"/>
  <c r="BU56" i="3"/>
  <c r="BT56" i="3"/>
  <c r="BS56" i="3"/>
  <c r="BR56" i="3"/>
  <c r="BQ56" i="3"/>
  <c r="BL56" i="3"/>
  <c r="BG56" i="3"/>
  <c r="BB56" i="3"/>
  <c r="AW56" i="3"/>
  <c r="AR56" i="3"/>
  <c r="AM56" i="3"/>
  <c r="AH56" i="3"/>
  <c r="AC56" i="3"/>
  <c r="X56" i="3"/>
  <c r="S56" i="3"/>
  <c r="N56" i="3"/>
  <c r="I56" i="3"/>
  <c r="BU55" i="3"/>
  <c r="BT55" i="3"/>
  <c r="BS55" i="3"/>
  <c r="BQ55" i="3"/>
  <c r="BL55" i="3"/>
  <c r="BC55" i="3"/>
  <c r="BG55" i="3" s="1"/>
  <c r="BB55" i="3"/>
  <c r="AX55" i="3"/>
  <c r="AX53" i="3" s="1"/>
  <c r="AX67" i="3" s="1"/>
  <c r="AW55" i="3"/>
  <c r="AR55" i="3"/>
  <c r="AM55" i="3"/>
  <c r="AH55" i="3"/>
  <c r="AC55" i="3"/>
  <c r="AC53" i="3" s="1"/>
  <c r="X55" i="3"/>
  <c r="S55" i="3"/>
  <c r="J55" i="3"/>
  <c r="BR55" i="3" s="1"/>
  <c r="BV55" i="3" s="1"/>
  <c r="I55" i="3"/>
  <c r="BU54" i="3"/>
  <c r="BT54" i="3"/>
  <c r="BS54" i="3"/>
  <c r="BQ54" i="3"/>
  <c r="BQ53" i="3" s="1"/>
  <c r="BL54" i="3"/>
  <c r="BL53" i="3" s="1"/>
  <c r="BC54" i="3"/>
  <c r="BG54" i="3" s="1"/>
  <c r="BB54" i="3"/>
  <c r="BB53" i="3" s="1"/>
  <c r="AX54" i="3"/>
  <c r="AW54" i="3"/>
  <c r="AN54" i="3"/>
  <c r="AR54" i="3" s="1"/>
  <c r="AR53" i="3" s="1"/>
  <c r="AM54" i="3"/>
  <c r="AM53" i="3" s="1"/>
  <c r="AH54" i="3"/>
  <c r="AC54" i="3"/>
  <c r="X54" i="3"/>
  <c r="X53" i="3" s="1"/>
  <c r="O54" i="3"/>
  <c r="S54" i="3" s="1"/>
  <c r="S53" i="3" s="1"/>
  <c r="J54" i="3"/>
  <c r="N54" i="3" s="1"/>
  <c r="I54" i="3"/>
  <c r="BU53" i="3"/>
  <c r="BP53" i="3"/>
  <c r="BO53" i="3"/>
  <c r="BN53" i="3"/>
  <c r="BN67" i="3" s="1"/>
  <c r="BM53" i="3"/>
  <c r="BM67" i="3" s="1"/>
  <c r="BK53" i="3"/>
  <c r="BJ53" i="3"/>
  <c r="BJ67" i="3" s="1"/>
  <c r="BI53" i="3"/>
  <c r="BI67" i="3" s="1"/>
  <c r="BH53" i="3"/>
  <c r="BH67" i="3" s="1"/>
  <c r="BF53" i="3"/>
  <c r="BE53" i="3"/>
  <c r="BE67" i="3" s="1"/>
  <c r="BD53" i="3"/>
  <c r="BD67" i="3" s="1"/>
  <c r="BC53" i="3"/>
  <c r="BC67" i="3" s="1"/>
  <c r="BA53" i="3"/>
  <c r="BA67" i="3" s="1"/>
  <c r="AZ53" i="3"/>
  <c r="AZ67" i="3" s="1"/>
  <c r="AY53" i="3"/>
  <c r="AY67" i="3" s="1"/>
  <c r="AV53" i="3"/>
  <c r="AU53" i="3"/>
  <c r="AU67" i="3" s="1"/>
  <c r="AT53" i="3"/>
  <c r="AT67" i="3" s="1"/>
  <c r="AS53" i="3"/>
  <c r="AS67" i="3" s="1"/>
  <c r="AQ53" i="3"/>
  <c r="AP53" i="3"/>
  <c r="AP67" i="3" s="1"/>
  <c r="AO53" i="3"/>
  <c r="AO67" i="3" s="1"/>
  <c r="AN53" i="3"/>
  <c r="AN67" i="3" s="1"/>
  <c r="AL53" i="3"/>
  <c r="AK53" i="3"/>
  <c r="AK67" i="3" s="1"/>
  <c r="AK68" i="3" s="1"/>
  <c r="AJ53" i="3"/>
  <c r="AJ67" i="3" s="1"/>
  <c r="AI53" i="3"/>
  <c r="AI67" i="3" s="1"/>
  <c r="AG53" i="3"/>
  <c r="AF53" i="3"/>
  <c r="AF67" i="3" s="1"/>
  <c r="AE53" i="3"/>
  <c r="AE67" i="3" s="1"/>
  <c r="AD53" i="3"/>
  <c r="AD67" i="3" s="1"/>
  <c r="AB53" i="3"/>
  <c r="AA53" i="3"/>
  <c r="Z53" i="3"/>
  <c r="Z67" i="3" s="1"/>
  <c r="Z68" i="3" s="1"/>
  <c r="Y53" i="3"/>
  <c r="W53" i="3"/>
  <c r="W67" i="3" s="1"/>
  <c r="V53" i="3"/>
  <c r="V67" i="3" s="1"/>
  <c r="V68" i="3" s="1"/>
  <c r="U53" i="3"/>
  <c r="U67" i="3" s="1"/>
  <c r="T53" i="3"/>
  <c r="T67" i="3" s="1"/>
  <c r="T74" i="3" s="1"/>
  <c r="T76" i="3" s="1"/>
  <c r="R53" i="3"/>
  <c r="Q53" i="3"/>
  <c r="P53" i="3"/>
  <c r="P67" i="3" s="1"/>
  <c r="O53" i="3"/>
  <c r="O67" i="3" s="1"/>
  <c r="M53" i="3"/>
  <c r="M67" i="3" s="1"/>
  <c r="L53" i="3"/>
  <c r="L67" i="3" s="1"/>
  <c r="K53" i="3"/>
  <c r="K67" i="3" s="1"/>
  <c r="H53" i="3"/>
  <c r="H67" i="3" s="1"/>
  <c r="G53" i="3"/>
  <c r="G67" i="3" s="1"/>
  <c r="F53" i="3"/>
  <c r="F67" i="3" s="1"/>
  <c r="E53" i="3"/>
  <c r="BU52" i="3"/>
  <c r="BT52" i="3"/>
  <c r="BS52" i="3"/>
  <c r="BR52" i="3"/>
  <c r="BV52" i="3" s="1"/>
  <c r="BQ52" i="3"/>
  <c r="BL52" i="3"/>
  <c r="BG52" i="3"/>
  <c r="BB52" i="3"/>
  <c r="AW52" i="3"/>
  <c r="AR52" i="3"/>
  <c r="AM52" i="3"/>
  <c r="AH52" i="3"/>
  <c r="AC52" i="3"/>
  <c r="X52" i="3"/>
  <c r="S52" i="3"/>
  <c r="N52" i="3"/>
  <c r="I52" i="3"/>
  <c r="BU51" i="3"/>
  <c r="BT51" i="3"/>
  <c r="BS51" i="3"/>
  <c r="BR51" i="3"/>
  <c r="BV51" i="3" s="1"/>
  <c r="BQ51" i="3"/>
  <c r="BL51" i="3"/>
  <c r="BG51" i="3"/>
  <c r="BB51" i="3"/>
  <c r="AW51" i="3"/>
  <c r="AR51" i="3"/>
  <c r="AM51" i="3"/>
  <c r="AH51" i="3"/>
  <c r="AC51" i="3"/>
  <c r="X51" i="3"/>
  <c r="S51" i="3"/>
  <c r="N51" i="3"/>
  <c r="I51" i="3"/>
  <c r="BP48" i="3"/>
  <c r="BO48" i="3"/>
  <c r="BN48" i="3"/>
  <c r="BM48" i="3"/>
  <c r="BK48" i="3"/>
  <c r="BJ48" i="3"/>
  <c r="BI48" i="3"/>
  <c r="BH48" i="3"/>
  <c r="BF48" i="3"/>
  <c r="BE48" i="3"/>
  <c r="BD48" i="3"/>
  <c r="BD74" i="3" s="1"/>
  <c r="BD76" i="3" s="1"/>
  <c r="BC48" i="3"/>
  <c r="BA48" i="3"/>
  <c r="AZ48" i="3"/>
  <c r="AZ68" i="3" s="1"/>
  <c r="AY48" i="3"/>
  <c r="AY68" i="3" s="1"/>
  <c r="AX48" i="3"/>
  <c r="AV48" i="3"/>
  <c r="AU48" i="3"/>
  <c r="AT48" i="3"/>
  <c r="AQ48" i="3"/>
  <c r="AP48" i="3"/>
  <c r="AO48" i="3"/>
  <c r="AO74" i="3" s="1"/>
  <c r="AO76" i="3" s="1"/>
  <c r="AN48" i="3"/>
  <c r="AN74" i="3" s="1"/>
  <c r="AL48" i="3"/>
  <c r="AK48" i="3"/>
  <c r="AJ48" i="3"/>
  <c r="AI68" i="3" s="1"/>
  <c r="AI48" i="3"/>
  <c r="AI74" i="3" s="1"/>
  <c r="AI76" i="3" s="1"/>
  <c r="AG48" i="3"/>
  <c r="AF48" i="3"/>
  <c r="AE48" i="3"/>
  <c r="AD48" i="3"/>
  <c r="AB48" i="3"/>
  <c r="AA48" i="3"/>
  <c r="Z48" i="3"/>
  <c r="Y48" i="3"/>
  <c r="W48" i="3"/>
  <c r="V48" i="3"/>
  <c r="V74" i="3" s="1"/>
  <c r="V76" i="3" s="1"/>
  <c r="U48" i="3"/>
  <c r="T68" i="3" s="1"/>
  <c r="T48" i="3"/>
  <c r="R48" i="3"/>
  <c r="Q48" i="3"/>
  <c r="P48" i="3"/>
  <c r="O48" i="3"/>
  <c r="M48" i="3"/>
  <c r="L48" i="3"/>
  <c r="K48" i="3"/>
  <c r="J48" i="3"/>
  <c r="G48" i="3"/>
  <c r="F48" i="3"/>
  <c r="E48" i="3"/>
  <c r="BU47" i="3"/>
  <c r="BT47" i="3"/>
  <c r="BS47" i="3"/>
  <c r="BV47" i="3" s="1"/>
  <c r="BR47" i="3"/>
  <c r="BQ47" i="3"/>
  <c r="BL47" i="3"/>
  <c r="BG47" i="3"/>
  <c r="BB47" i="3"/>
  <c r="AW47" i="3"/>
  <c r="AR47" i="3"/>
  <c r="AM47" i="3"/>
  <c r="AH47" i="3"/>
  <c r="AC47" i="3"/>
  <c r="X47" i="3"/>
  <c r="S47" i="3"/>
  <c r="N47" i="3"/>
  <c r="I47" i="3"/>
  <c r="BU46" i="3"/>
  <c r="BT46" i="3"/>
  <c r="BS46" i="3"/>
  <c r="BR46" i="3"/>
  <c r="BQ46" i="3"/>
  <c r="BL46" i="3"/>
  <c r="BG46" i="3"/>
  <c r="BB46" i="3"/>
  <c r="AW46" i="3"/>
  <c r="AR46" i="3"/>
  <c r="AM46" i="3"/>
  <c r="AH46" i="3"/>
  <c r="AC46" i="3"/>
  <c r="X46" i="3"/>
  <c r="S46" i="3"/>
  <c r="N46" i="3"/>
  <c r="I46" i="3"/>
  <c r="BU45" i="3"/>
  <c r="BT45" i="3"/>
  <c r="BS45" i="3"/>
  <c r="BR45" i="3"/>
  <c r="BQ45" i="3"/>
  <c r="BL45" i="3"/>
  <c r="BG45" i="3"/>
  <c r="BB45" i="3"/>
  <c r="AW45" i="3"/>
  <c r="AR45" i="3"/>
  <c r="AM45" i="3"/>
  <c r="AH45" i="3"/>
  <c r="AC45" i="3"/>
  <c r="X45" i="3"/>
  <c r="S45" i="3"/>
  <c r="N45" i="3"/>
  <c r="I45" i="3"/>
  <c r="BU44" i="3"/>
  <c r="BT44" i="3"/>
  <c r="BS44" i="3"/>
  <c r="BR44" i="3"/>
  <c r="BQ44" i="3"/>
  <c r="BL44" i="3"/>
  <c r="BG44" i="3"/>
  <c r="BB44" i="3"/>
  <c r="AW44" i="3"/>
  <c r="AR44" i="3"/>
  <c r="AM44" i="3"/>
  <c r="AH44" i="3"/>
  <c r="AC44" i="3"/>
  <c r="X44" i="3"/>
  <c r="S44" i="3"/>
  <c r="N44" i="3"/>
  <c r="I44" i="3"/>
  <c r="BU43" i="3"/>
  <c r="BT43" i="3"/>
  <c r="BS43" i="3"/>
  <c r="BR43" i="3"/>
  <c r="BQ43" i="3"/>
  <c r="BL43" i="3"/>
  <c r="BG43" i="3"/>
  <c r="BB43" i="3"/>
  <c r="AW43" i="3"/>
  <c r="AR43" i="3"/>
  <c r="AM43" i="3"/>
  <c r="AH43" i="3"/>
  <c r="AC43" i="3"/>
  <c r="X43" i="3"/>
  <c r="S43" i="3"/>
  <c r="N43" i="3"/>
  <c r="I43" i="3"/>
  <c r="BU42" i="3"/>
  <c r="BT42" i="3"/>
  <c r="BS42" i="3"/>
  <c r="BR42" i="3"/>
  <c r="BV42" i="3" s="1"/>
  <c r="BQ42" i="3"/>
  <c r="BL42" i="3"/>
  <c r="BG42" i="3"/>
  <c r="BB42" i="3"/>
  <c r="AW42" i="3"/>
  <c r="AR42" i="3"/>
  <c r="AM42" i="3"/>
  <c r="AH42" i="3"/>
  <c r="AC42" i="3"/>
  <c r="X42" i="3"/>
  <c r="S42" i="3"/>
  <c r="N42" i="3"/>
  <c r="I42" i="3"/>
  <c r="BU41" i="3"/>
  <c r="BT41" i="3"/>
  <c r="BS41" i="3"/>
  <c r="BR41" i="3"/>
  <c r="BQ41" i="3"/>
  <c r="BL41" i="3"/>
  <c r="BG41" i="3"/>
  <c r="BB41" i="3"/>
  <c r="AW41" i="3"/>
  <c r="AR41" i="3"/>
  <c r="AM41" i="3"/>
  <c r="AH41" i="3"/>
  <c r="AC41" i="3"/>
  <c r="X41" i="3"/>
  <c r="S41" i="3"/>
  <c r="N41" i="3"/>
  <c r="I41" i="3"/>
  <c r="BU40" i="3"/>
  <c r="BT40" i="3"/>
  <c r="BS40" i="3"/>
  <c r="BR40" i="3"/>
  <c r="BQ40" i="3"/>
  <c r="BL40" i="3"/>
  <c r="BG40" i="3"/>
  <c r="BB40" i="3"/>
  <c r="AW40" i="3"/>
  <c r="AR40" i="3"/>
  <c r="AM40" i="3"/>
  <c r="AH40" i="3"/>
  <c r="AC40" i="3"/>
  <c r="X40" i="3"/>
  <c r="S40" i="3"/>
  <c r="N40" i="3"/>
  <c r="I40" i="3"/>
  <c r="BU39" i="3"/>
  <c r="BT39" i="3"/>
  <c r="BS39" i="3"/>
  <c r="BR39" i="3"/>
  <c r="BQ39" i="3"/>
  <c r="BL39" i="3"/>
  <c r="BG39" i="3"/>
  <c r="BB39" i="3"/>
  <c r="AW39" i="3"/>
  <c r="AR39" i="3"/>
  <c r="AM39" i="3"/>
  <c r="AH39" i="3"/>
  <c r="AC39" i="3"/>
  <c r="X39" i="3"/>
  <c r="S39" i="3"/>
  <c r="N39" i="3"/>
  <c r="I39" i="3"/>
  <c r="BU38" i="3"/>
  <c r="BT38" i="3"/>
  <c r="BS38" i="3"/>
  <c r="BR38" i="3"/>
  <c r="BV38" i="3" s="1"/>
  <c r="BQ38" i="3"/>
  <c r="BL38" i="3"/>
  <c r="BG38" i="3"/>
  <c r="BB38" i="3"/>
  <c r="AW38" i="3"/>
  <c r="AR38" i="3"/>
  <c r="AM38" i="3"/>
  <c r="AH38" i="3"/>
  <c r="AC38" i="3"/>
  <c r="X38" i="3"/>
  <c r="S38" i="3"/>
  <c r="N38" i="3"/>
  <c r="I38" i="3"/>
  <c r="BU37" i="3"/>
  <c r="BT37" i="3"/>
  <c r="BS37" i="3"/>
  <c r="BR37" i="3"/>
  <c r="BQ37" i="3"/>
  <c r="BL37" i="3"/>
  <c r="BG37" i="3"/>
  <c r="BB37" i="3"/>
  <c r="AW37" i="3"/>
  <c r="AR37" i="3"/>
  <c r="AM37" i="3"/>
  <c r="AH37" i="3"/>
  <c r="AC37" i="3"/>
  <c r="X37" i="3"/>
  <c r="S37" i="3"/>
  <c r="N37" i="3"/>
  <c r="I37" i="3"/>
  <c r="BT36" i="3"/>
  <c r="BS36" i="3"/>
  <c r="BR36" i="3"/>
  <c r="BP36" i="3"/>
  <c r="BQ36" i="3" s="1"/>
  <c r="BL36" i="3"/>
  <c r="BG36" i="3"/>
  <c r="BB36" i="3"/>
  <c r="AW36" i="3"/>
  <c r="AR36" i="3"/>
  <c r="AM36" i="3"/>
  <c r="AH36" i="3"/>
  <c r="AC36" i="3"/>
  <c r="X36" i="3"/>
  <c r="S36" i="3"/>
  <c r="N36" i="3"/>
  <c r="I36" i="3"/>
  <c r="BU35" i="3"/>
  <c r="BT35" i="3"/>
  <c r="BS35" i="3"/>
  <c r="BR35" i="3"/>
  <c r="BQ35" i="3"/>
  <c r="BL35" i="3"/>
  <c r="BG35" i="3"/>
  <c r="BB35" i="3"/>
  <c r="AW35" i="3"/>
  <c r="AR35" i="3"/>
  <c r="AM35" i="3"/>
  <c r="AH35" i="3"/>
  <c r="AC35" i="3"/>
  <c r="X35" i="3"/>
  <c r="S35" i="3"/>
  <c r="N35" i="3"/>
  <c r="I35" i="3"/>
  <c r="BU34" i="3"/>
  <c r="BT34" i="3"/>
  <c r="BS34" i="3"/>
  <c r="BR34" i="3"/>
  <c r="BQ34" i="3"/>
  <c r="BL34" i="3"/>
  <c r="BG34" i="3"/>
  <c r="BB34" i="3"/>
  <c r="AW34" i="3"/>
  <c r="AR34" i="3"/>
  <c r="AM34" i="3"/>
  <c r="AH34" i="3"/>
  <c r="AC34" i="3"/>
  <c r="X34" i="3"/>
  <c r="S34" i="3"/>
  <c r="N34" i="3"/>
  <c r="I34" i="3"/>
  <c r="BU33" i="3"/>
  <c r="BT33" i="3"/>
  <c r="BS33" i="3"/>
  <c r="BR33" i="3"/>
  <c r="BQ33" i="3"/>
  <c r="BL33" i="3"/>
  <c r="BG33" i="3"/>
  <c r="BB33" i="3"/>
  <c r="AW33" i="3"/>
  <c r="AR33" i="3"/>
  <c r="AM33" i="3"/>
  <c r="AH33" i="3"/>
  <c r="AC33" i="3"/>
  <c r="X33" i="3"/>
  <c r="S33" i="3"/>
  <c r="N33" i="3"/>
  <c r="I33" i="3"/>
  <c r="BU32" i="3"/>
  <c r="BT32" i="3"/>
  <c r="BS32" i="3"/>
  <c r="BR32" i="3"/>
  <c r="BQ32" i="3"/>
  <c r="BL32" i="3"/>
  <c r="BG32" i="3"/>
  <c r="BB32" i="3"/>
  <c r="AW32" i="3"/>
  <c r="AR32" i="3"/>
  <c r="AM32" i="3"/>
  <c r="AH32" i="3"/>
  <c r="AC32" i="3"/>
  <c r="X32" i="3"/>
  <c r="S32" i="3"/>
  <c r="N32" i="3"/>
  <c r="I32" i="3"/>
  <c r="BU31" i="3"/>
  <c r="BT31" i="3"/>
  <c r="BS31" i="3"/>
  <c r="BR31" i="3"/>
  <c r="BQ31" i="3"/>
  <c r="BL31" i="3"/>
  <c r="BG31" i="3"/>
  <c r="BB31" i="3"/>
  <c r="AW31" i="3"/>
  <c r="AR31" i="3"/>
  <c r="AM31" i="3"/>
  <c r="AH31" i="3"/>
  <c r="AC31" i="3"/>
  <c r="X31" i="3"/>
  <c r="S31" i="3"/>
  <c r="N31" i="3"/>
  <c r="I31" i="3"/>
  <c r="BU30" i="3"/>
  <c r="BT30" i="3"/>
  <c r="BS30" i="3"/>
  <c r="BR30" i="3"/>
  <c r="BQ30" i="3"/>
  <c r="BL30" i="3"/>
  <c r="BG30" i="3"/>
  <c r="BB30" i="3"/>
  <c r="AW30" i="3"/>
  <c r="AR30" i="3"/>
  <c r="AM30" i="3"/>
  <c r="AH30" i="3"/>
  <c r="AC30" i="3"/>
  <c r="X30" i="3"/>
  <c r="S30" i="3"/>
  <c r="N30" i="3"/>
  <c r="I30" i="3"/>
  <c r="BU29" i="3"/>
  <c r="BT29" i="3"/>
  <c r="BV29" i="3" s="1"/>
  <c r="BS29" i="3"/>
  <c r="BR29" i="3"/>
  <c r="BQ29" i="3"/>
  <c r="BL29" i="3"/>
  <c r="BG29" i="3"/>
  <c r="BB29" i="3"/>
  <c r="AW29" i="3"/>
  <c r="AR29" i="3"/>
  <c r="AM29" i="3"/>
  <c r="AH29" i="3"/>
  <c r="AC29" i="3"/>
  <c r="X29" i="3"/>
  <c r="S29" i="3"/>
  <c r="N29" i="3"/>
  <c r="I29" i="3"/>
  <c r="BU28" i="3"/>
  <c r="BT28" i="3"/>
  <c r="BS28" i="3"/>
  <c r="BR28" i="3"/>
  <c r="BQ28" i="3"/>
  <c r="BL28" i="3"/>
  <c r="BG28" i="3"/>
  <c r="BB28" i="3"/>
  <c r="AW28" i="3"/>
  <c r="AR28" i="3"/>
  <c r="AM28" i="3"/>
  <c r="AH28" i="3"/>
  <c r="AC28" i="3"/>
  <c r="X28" i="3"/>
  <c r="S28" i="3"/>
  <c r="N28" i="3"/>
  <c r="I28" i="3"/>
  <c r="BU27" i="3"/>
  <c r="BT27" i="3"/>
  <c r="BS27" i="3"/>
  <c r="BR27" i="3"/>
  <c r="BV27" i="3" s="1"/>
  <c r="BQ27" i="3"/>
  <c r="BL27" i="3"/>
  <c r="BG27" i="3"/>
  <c r="BB27" i="3"/>
  <c r="AW27" i="3"/>
  <c r="AR27" i="3"/>
  <c r="AM27" i="3"/>
  <c r="AH27" i="3"/>
  <c r="AC27" i="3"/>
  <c r="X27" i="3"/>
  <c r="S27" i="3"/>
  <c r="N27" i="3"/>
  <c r="I27" i="3"/>
  <c r="BU26" i="3"/>
  <c r="BT26" i="3"/>
  <c r="BS26" i="3"/>
  <c r="BR26" i="3"/>
  <c r="BQ26" i="3"/>
  <c r="BL26" i="3"/>
  <c r="BG26" i="3"/>
  <c r="BB26" i="3"/>
  <c r="AW26" i="3"/>
  <c r="AR26" i="3"/>
  <c r="AM26" i="3"/>
  <c r="AH26" i="3"/>
  <c r="AC26" i="3"/>
  <c r="X26" i="3"/>
  <c r="S26" i="3"/>
  <c r="N26" i="3"/>
  <c r="I26" i="3"/>
  <c r="BU25" i="3"/>
  <c r="BT25" i="3"/>
  <c r="BS25" i="3"/>
  <c r="BV25" i="3" s="1"/>
  <c r="BR25" i="3"/>
  <c r="BQ25" i="3"/>
  <c r="BL25" i="3"/>
  <c r="BG25" i="3"/>
  <c r="BB25" i="3"/>
  <c r="AW25" i="3"/>
  <c r="AR25" i="3"/>
  <c r="AM25" i="3"/>
  <c r="AH25" i="3"/>
  <c r="AC25" i="3"/>
  <c r="X25" i="3"/>
  <c r="S25" i="3"/>
  <c r="N25" i="3"/>
  <c r="I25" i="3"/>
  <c r="F25" i="3"/>
  <c r="BU24" i="3"/>
  <c r="BT24" i="3"/>
  <c r="BS24" i="3"/>
  <c r="BR24" i="3"/>
  <c r="BQ24" i="3"/>
  <c r="BL24" i="3"/>
  <c r="BG24" i="3"/>
  <c r="BB24" i="3"/>
  <c r="AW24" i="3"/>
  <c r="AR24" i="3"/>
  <c r="AM24" i="3"/>
  <c r="AH24" i="3"/>
  <c r="AC24" i="3"/>
  <c r="X24" i="3"/>
  <c r="S24" i="3"/>
  <c r="N24" i="3"/>
  <c r="I24" i="3"/>
  <c r="BU23" i="3"/>
  <c r="BT23" i="3"/>
  <c r="BS23" i="3"/>
  <c r="BR23" i="3"/>
  <c r="BV23" i="3" s="1"/>
  <c r="BQ23" i="3"/>
  <c r="BL23" i="3"/>
  <c r="BG23" i="3"/>
  <c r="BB23" i="3"/>
  <c r="AW23" i="3"/>
  <c r="AR23" i="3"/>
  <c r="AM23" i="3"/>
  <c r="AH23" i="3"/>
  <c r="AC23" i="3"/>
  <c r="X23" i="3"/>
  <c r="S23" i="3"/>
  <c r="N23" i="3"/>
  <c r="I23" i="3"/>
  <c r="BU22" i="3"/>
  <c r="BT22" i="3"/>
  <c r="BS22" i="3"/>
  <c r="BR22" i="3"/>
  <c r="BV22" i="3" s="1"/>
  <c r="BQ22" i="3"/>
  <c r="BL22" i="3"/>
  <c r="BG22" i="3"/>
  <c r="BB22" i="3"/>
  <c r="AW22" i="3"/>
  <c r="AR22" i="3"/>
  <c r="AM22" i="3"/>
  <c r="AH22" i="3"/>
  <c r="AC22" i="3"/>
  <c r="X22" i="3"/>
  <c r="S22" i="3"/>
  <c r="N22" i="3"/>
  <c r="I22" i="3"/>
  <c r="BU21" i="3"/>
  <c r="BT21" i="3"/>
  <c r="BS21" i="3"/>
  <c r="BR21" i="3"/>
  <c r="BQ21" i="3"/>
  <c r="BL21" i="3"/>
  <c r="BG21" i="3"/>
  <c r="BB21" i="3"/>
  <c r="AW21" i="3"/>
  <c r="AR21" i="3"/>
  <c r="AM21" i="3"/>
  <c r="AH21" i="3"/>
  <c r="AC21" i="3"/>
  <c r="X21" i="3"/>
  <c r="S21" i="3"/>
  <c r="N21" i="3"/>
  <c r="I21" i="3"/>
  <c r="BU20" i="3"/>
  <c r="BT20" i="3"/>
  <c r="BS20" i="3"/>
  <c r="BR20" i="3"/>
  <c r="BQ20" i="3"/>
  <c r="BL20" i="3"/>
  <c r="BG20" i="3"/>
  <c r="BB20" i="3"/>
  <c r="AW20" i="3"/>
  <c r="AR20" i="3"/>
  <c r="AM20" i="3"/>
  <c r="AH20" i="3"/>
  <c r="AC20" i="3"/>
  <c r="X20" i="3"/>
  <c r="S20" i="3"/>
  <c r="N20" i="3"/>
  <c r="I20" i="3"/>
  <c r="BU19" i="3"/>
  <c r="BT19" i="3"/>
  <c r="BS19" i="3"/>
  <c r="BR19" i="3"/>
  <c r="BQ19" i="3"/>
  <c r="BL19" i="3"/>
  <c r="BG19" i="3"/>
  <c r="BB19" i="3"/>
  <c r="AW19" i="3"/>
  <c r="AR19" i="3"/>
  <c r="AM19" i="3"/>
  <c r="AH19" i="3"/>
  <c r="AC19" i="3"/>
  <c r="X19" i="3"/>
  <c r="S19" i="3"/>
  <c r="N19" i="3"/>
  <c r="I19" i="3"/>
  <c r="BU18" i="3"/>
  <c r="BT18" i="3"/>
  <c r="BS18" i="3"/>
  <c r="BR18" i="3"/>
  <c r="BV18" i="3" s="1"/>
  <c r="BQ18" i="3"/>
  <c r="BL18" i="3"/>
  <c r="BG18" i="3"/>
  <c r="BB18" i="3"/>
  <c r="AW18" i="3"/>
  <c r="AR18" i="3"/>
  <c r="AM18" i="3"/>
  <c r="AH18" i="3"/>
  <c r="AC18" i="3"/>
  <c r="X18" i="3"/>
  <c r="S18" i="3"/>
  <c r="N18" i="3"/>
  <c r="I18" i="3"/>
  <c r="BU17" i="3"/>
  <c r="BT17" i="3"/>
  <c r="BS17" i="3"/>
  <c r="BR17" i="3"/>
  <c r="BQ17" i="3"/>
  <c r="BL17" i="3"/>
  <c r="BG17" i="3"/>
  <c r="BB17" i="3"/>
  <c r="AW17" i="3"/>
  <c r="AR17" i="3"/>
  <c r="AM17" i="3"/>
  <c r="AH17" i="3"/>
  <c r="AC17" i="3"/>
  <c r="X17" i="3"/>
  <c r="S17" i="3"/>
  <c r="N17" i="3"/>
  <c r="I17" i="3"/>
  <c r="BU16" i="3"/>
  <c r="BT16" i="3"/>
  <c r="BS16" i="3"/>
  <c r="BR16" i="3"/>
  <c r="BQ16" i="3"/>
  <c r="BL16" i="3"/>
  <c r="BG16" i="3"/>
  <c r="BB16" i="3"/>
  <c r="AW16" i="3"/>
  <c r="AR16" i="3"/>
  <c r="AM16" i="3"/>
  <c r="AH16" i="3"/>
  <c r="AC16" i="3"/>
  <c r="X16" i="3"/>
  <c r="S16" i="3"/>
  <c r="N16" i="3"/>
  <c r="H16" i="3"/>
  <c r="I16" i="3" s="1"/>
  <c r="BU15" i="3"/>
  <c r="BT15" i="3"/>
  <c r="BS15" i="3"/>
  <c r="BR15" i="3"/>
  <c r="BQ15" i="3"/>
  <c r="BL15" i="3"/>
  <c r="BG15" i="3"/>
  <c r="BB15" i="3"/>
  <c r="AW15" i="3"/>
  <c r="AR15" i="3"/>
  <c r="AM15" i="3"/>
  <c r="AH15" i="3"/>
  <c r="AC15" i="3"/>
  <c r="X15" i="3"/>
  <c r="S15" i="3"/>
  <c r="N15" i="3"/>
  <c r="I15" i="3"/>
  <c r="BU14" i="3"/>
  <c r="BT14" i="3"/>
  <c r="BS14" i="3"/>
  <c r="BR14" i="3"/>
  <c r="BP14" i="3"/>
  <c r="BQ14" i="3" s="1"/>
  <c r="BL14" i="3"/>
  <c r="BG14" i="3"/>
  <c r="BB14" i="3"/>
  <c r="AW14" i="3"/>
  <c r="AR14" i="3"/>
  <c r="AM14" i="3"/>
  <c r="AH14" i="3"/>
  <c r="AC14" i="3"/>
  <c r="AB14" i="3"/>
  <c r="Z14" i="3"/>
  <c r="U14" i="3"/>
  <c r="X14" i="3" s="1"/>
  <c r="S14" i="3"/>
  <c r="N14" i="3"/>
  <c r="H14" i="3"/>
  <c r="BU13" i="3"/>
  <c r="BT13" i="3"/>
  <c r="BS13" i="3"/>
  <c r="BR13" i="3"/>
  <c r="BQ13" i="3"/>
  <c r="BL13" i="3"/>
  <c r="BG13" i="3"/>
  <c r="BB13" i="3"/>
  <c r="AW13" i="3"/>
  <c r="AR13" i="3"/>
  <c r="AM13" i="3"/>
  <c r="AH13" i="3"/>
  <c r="AC13" i="3"/>
  <c r="X13" i="3"/>
  <c r="S13" i="3"/>
  <c r="N13" i="3"/>
  <c r="I13" i="3"/>
  <c r="BU12" i="3"/>
  <c r="BV12" i="3" s="1"/>
  <c r="BT12" i="3"/>
  <c r="BS12" i="3"/>
  <c r="BR12" i="3"/>
  <c r="BQ12" i="3"/>
  <c r="BL12" i="3"/>
  <c r="BG12" i="3"/>
  <c r="BB12" i="3"/>
  <c r="AW12" i="3"/>
  <c r="AR12" i="3"/>
  <c r="AM12" i="3"/>
  <c r="AH12" i="3"/>
  <c r="AC12" i="3"/>
  <c r="X12" i="3"/>
  <c r="S12" i="3"/>
  <c r="N12" i="3"/>
  <c r="I12" i="3"/>
  <c r="BU11" i="3"/>
  <c r="BT11" i="3"/>
  <c r="BS11" i="3"/>
  <c r="BR11" i="3"/>
  <c r="BV11" i="3" s="1"/>
  <c r="BQ11" i="3"/>
  <c r="BL11" i="3"/>
  <c r="BG11" i="3"/>
  <c r="BB11" i="3"/>
  <c r="AW11" i="3"/>
  <c r="AR11" i="3"/>
  <c r="AM11" i="3"/>
  <c r="AH11" i="3"/>
  <c r="AC11" i="3"/>
  <c r="X11" i="3"/>
  <c r="S11" i="3"/>
  <c r="N11" i="3"/>
  <c r="F11" i="3"/>
  <c r="I11" i="3" s="1"/>
  <c r="BU10" i="3"/>
  <c r="BT10" i="3"/>
  <c r="BS10" i="3"/>
  <c r="BR10" i="3"/>
  <c r="BV10" i="3" s="1"/>
  <c r="BQ10" i="3"/>
  <c r="BL10" i="3"/>
  <c r="BG10" i="3"/>
  <c r="BB10" i="3"/>
  <c r="AW10" i="3"/>
  <c r="AR10" i="3"/>
  <c r="AM10" i="3"/>
  <c r="AH10" i="3"/>
  <c r="AC10" i="3"/>
  <c r="X10" i="3"/>
  <c r="S10" i="3"/>
  <c r="N10" i="3"/>
  <c r="I10" i="3"/>
  <c r="BU9" i="3"/>
  <c r="BT9" i="3"/>
  <c r="BS9" i="3"/>
  <c r="BR9" i="3"/>
  <c r="BQ9" i="3"/>
  <c r="BL9" i="3"/>
  <c r="BG9" i="3"/>
  <c r="BB9" i="3"/>
  <c r="AW9" i="3"/>
  <c r="AR9" i="3"/>
  <c r="AM9" i="3"/>
  <c r="AH9" i="3"/>
  <c r="AC9" i="3"/>
  <c r="X9" i="3"/>
  <c r="S9" i="3"/>
  <c r="N9" i="3"/>
  <c r="I9" i="3"/>
  <c r="BU8" i="3"/>
  <c r="BS8" i="3"/>
  <c r="BR8" i="3"/>
  <c r="BQ8" i="3"/>
  <c r="BL8" i="3"/>
  <c r="BG8" i="3"/>
  <c r="BB8" i="3"/>
  <c r="AW8" i="3"/>
  <c r="AR8" i="3"/>
  <c r="AM8" i="3"/>
  <c r="AH8" i="3"/>
  <c r="AC8" i="3"/>
  <c r="V8" i="3"/>
  <c r="X8" i="3" s="1"/>
  <c r="S8" i="3"/>
  <c r="N8" i="3"/>
  <c r="I8" i="3"/>
  <c r="BU7" i="3"/>
  <c r="BT7" i="3"/>
  <c r="BS7" i="3"/>
  <c r="BQ7" i="3"/>
  <c r="BL7" i="3"/>
  <c r="BG7" i="3"/>
  <c r="BB7" i="3"/>
  <c r="AS7" i="3"/>
  <c r="AR7" i="3"/>
  <c r="AM7" i="3"/>
  <c r="AM48" i="3" s="1"/>
  <c r="AH7" i="3"/>
  <c r="AC7" i="3"/>
  <c r="X7" i="3"/>
  <c r="S7" i="3"/>
  <c r="N7" i="3"/>
  <c r="I7" i="3"/>
  <c r="S142" i="2"/>
  <c r="Q142" i="2"/>
  <c r="M142" i="2"/>
  <c r="L142" i="2"/>
  <c r="K142" i="2"/>
  <c r="J142" i="2"/>
  <c r="I142" i="2"/>
  <c r="U141" i="2"/>
  <c r="U140" i="2"/>
  <c r="U139" i="2"/>
  <c r="U138" i="2"/>
  <c r="U136" i="2"/>
  <c r="U135" i="2"/>
  <c r="U134" i="2"/>
  <c r="U133" i="2"/>
  <c r="U132" i="2"/>
  <c r="U131" i="2"/>
  <c r="O130" i="2"/>
  <c r="O122" i="2" s="1"/>
  <c r="K130" i="2"/>
  <c r="U128" i="2"/>
  <c r="U127" i="2"/>
  <c r="U126" i="2"/>
  <c r="U125" i="2"/>
  <c r="K124" i="2"/>
  <c r="U124" i="2" s="1"/>
  <c r="J124" i="2"/>
  <c r="U123" i="2"/>
  <c r="P123" i="2"/>
  <c r="P122" i="2" s="1"/>
  <c r="T122" i="2"/>
  <c r="S122" i="2"/>
  <c r="R122" i="2"/>
  <c r="Q122" i="2"/>
  <c r="N122" i="2"/>
  <c r="M122" i="2"/>
  <c r="L122" i="2"/>
  <c r="J122" i="2"/>
  <c r="I122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L120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U113" i="2"/>
  <c r="U112" i="2"/>
  <c r="U111" i="2"/>
  <c r="U110" i="2"/>
  <c r="U109" i="2"/>
  <c r="U108" i="2"/>
  <c r="U107" i="2"/>
  <c r="U106" i="2"/>
  <c r="U105" i="2"/>
  <c r="U104" i="2"/>
  <c r="U103" i="2"/>
  <c r="S102" i="2"/>
  <c r="R102" i="2"/>
  <c r="K102" i="2"/>
  <c r="J102" i="2"/>
  <c r="J98" i="2" s="1"/>
  <c r="J82" i="2" s="1"/>
  <c r="J120" i="2" s="1"/>
  <c r="J119" i="2" s="1"/>
  <c r="I102" i="2"/>
  <c r="I98" i="2" s="1"/>
  <c r="I82" i="2" s="1"/>
  <c r="U101" i="2"/>
  <c r="U100" i="2"/>
  <c r="U99" i="2"/>
  <c r="K98" i="2"/>
  <c r="K82" i="2" s="1"/>
  <c r="K120" i="2" s="1"/>
  <c r="K119" i="2" s="1"/>
  <c r="U97" i="2"/>
  <c r="U96" i="2"/>
  <c r="U94" i="2"/>
  <c r="U93" i="2"/>
  <c r="U92" i="2"/>
  <c r="U90" i="2"/>
  <c r="U89" i="2"/>
  <c r="U88" i="2"/>
  <c r="U87" i="2"/>
  <c r="U86" i="2"/>
  <c r="U85" i="2"/>
  <c r="U84" i="2"/>
  <c r="T82" i="2"/>
  <c r="S82" i="2"/>
  <c r="R82" i="2"/>
  <c r="Q82" i="2"/>
  <c r="Q120" i="2" s="1"/>
  <c r="Q119" i="2" s="1"/>
  <c r="P82" i="2"/>
  <c r="P120" i="2" s="1"/>
  <c r="O82" i="2"/>
  <c r="N82" i="2"/>
  <c r="M82" i="2"/>
  <c r="L82" i="2"/>
  <c r="H82" i="2"/>
  <c r="U78" i="2"/>
  <c r="T76" i="2"/>
  <c r="S76" i="2"/>
  <c r="R76" i="2"/>
  <c r="Q76" i="2"/>
  <c r="O76" i="2"/>
  <c r="N76" i="2"/>
  <c r="M76" i="2"/>
  <c r="L76" i="2"/>
  <c r="K76" i="2"/>
  <c r="U75" i="2"/>
  <c r="U74" i="2" s="1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U73" i="2"/>
  <c r="U72" i="2"/>
  <c r="U71" i="2"/>
  <c r="U69" i="2"/>
  <c r="U68" i="2"/>
  <c r="U67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U64" i="2"/>
  <c r="U62" i="2"/>
  <c r="U61" i="2"/>
  <c r="U60" i="2"/>
  <c r="U59" i="2"/>
  <c r="U58" i="2"/>
  <c r="U57" i="2"/>
  <c r="U56" i="2"/>
  <c r="U55" i="2"/>
  <c r="U53" i="2"/>
  <c r="U52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U49" i="2"/>
  <c r="U48" i="2"/>
  <c r="U47" i="2"/>
  <c r="U46" i="2"/>
  <c r="U45" i="2"/>
  <c r="U44" i="2"/>
  <c r="U43" i="2"/>
  <c r="U42" i="2"/>
  <c r="U41" i="2"/>
  <c r="U40" i="2"/>
  <c r="U39" i="2"/>
  <c r="U38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U36" i="2"/>
  <c r="U35" i="2"/>
  <c r="U34" i="2"/>
  <c r="U33" i="2"/>
  <c r="T32" i="2"/>
  <c r="S32" i="2"/>
  <c r="R32" i="2"/>
  <c r="Q32" i="2"/>
  <c r="P32" i="2"/>
  <c r="O32" i="2"/>
  <c r="N32" i="2"/>
  <c r="N31" i="2" s="1"/>
  <c r="M32" i="2"/>
  <c r="M31" i="2" s="1"/>
  <c r="L32" i="2"/>
  <c r="L31" i="2" s="1"/>
  <c r="K32" i="2"/>
  <c r="J32" i="2"/>
  <c r="I32" i="2"/>
  <c r="H32" i="2"/>
  <c r="H31" i="2" s="1"/>
  <c r="U30" i="2"/>
  <c r="U29" i="2"/>
  <c r="U27" i="2"/>
  <c r="U26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U23" i="2"/>
  <c r="U22" i="2" s="1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U21" i="2"/>
  <c r="T20" i="2"/>
  <c r="S20" i="2"/>
  <c r="R20" i="2"/>
  <c r="Q20" i="2"/>
  <c r="P20" i="2"/>
  <c r="O20" i="2"/>
  <c r="N20" i="2"/>
  <c r="M20" i="2"/>
  <c r="L20" i="2"/>
  <c r="K20" i="2"/>
  <c r="J20" i="2"/>
  <c r="U18" i="2"/>
  <c r="U17" i="2"/>
  <c r="U16" i="2"/>
  <c r="U15" i="2"/>
  <c r="T14" i="2"/>
  <c r="U14" i="2" s="1"/>
  <c r="S14" i="2"/>
  <c r="R14" i="2"/>
  <c r="Q14" i="2"/>
  <c r="P14" i="2"/>
  <c r="O14" i="2"/>
  <c r="N14" i="2"/>
  <c r="M14" i="2"/>
  <c r="L14" i="2"/>
  <c r="K14" i="2"/>
  <c r="J14" i="2"/>
  <c r="T12" i="2"/>
  <c r="S12" i="2"/>
  <c r="R12" i="2"/>
  <c r="Q12" i="2"/>
  <c r="P12" i="2"/>
  <c r="O12" i="2"/>
  <c r="N12" i="2"/>
  <c r="M12" i="2"/>
  <c r="L12" i="2"/>
  <c r="K12" i="2"/>
  <c r="J12" i="2"/>
  <c r="T11" i="2"/>
  <c r="S11" i="2"/>
  <c r="R11" i="2"/>
  <c r="Q11" i="2"/>
  <c r="P11" i="2"/>
  <c r="O11" i="2"/>
  <c r="N11" i="2"/>
  <c r="M11" i="2"/>
  <c r="L11" i="2"/>
  <c r="K11" i="2"/>
  <c r="J11" i="2"/>
  <c r="T10" i="2"/>
  <c r="S10" i="2"/>
  <c r="R10" i="2"/>
  <c r="Q10" i="2"/>
  <c r="P10" i="2"/>
  <c r="O10" i="2"/>
  <c r="N10" i="2"/>
  <c r="M10" i="2"/>
  <c r="L10" i="2"/>
  <c r="K10" i="2"/>
  <c r="J10" i="2"/>
  <c r="T9" i="2"/>
  <c r="S9" i="2"/>
  <c r="R9" i="2"/>
  <c r="Q9" i="2"/>
  <c r="P9" i="2"/>
  <c r="O9" i="2"/>
  <c r="N9" i="2"/>
  <c r="M9" i="2"/>
  <c r="L9" i="2"/>
  <c r="K9" i="2"/>
  <c r="J9" i="2"/>
  <c r="T8" i="2"/>
  <c r="S8" i="2"/>
  <c r="R8" i="2"/>
  <c r="Q8" i="2"/>
  <c r="P8" i="2"/>
  <c r="O8" i="2"/>
  <c r="N8" i="2"/>
  <c r="M8" i="2"/>
  <c r="L8" i="2"/>
  <c r="K8" i="2"/>
  <c r="J8" i="2"/>
  <c r="R7" i="2"/>
  <c r="Q7" i="2"/>
  <c r="P7" i="2"/>
  <c r="P6" i="2" s="1"/>
  <c r="I7" i="2"/>
  <c r="I6" i="2" s="1"/>
  <c r="H7" i="2"/>
  <c r="H6" i="2" s="1"/>
  <c r="AA46" i="1"/>
  <c r="Z46" i="1"/>
  <c r="Y46" i="1"/>
  <c r="X46" i="1"/>
  <c r="W46" i="1"/>
  <c r="V46" i="1"/>
  <c r="AA44" i="1"/>
  <c r="Z44" i="1"/>
  <c r="Y44" i="1"/>
  <c r="X44" i="1"/>
  <c r="W44" i="1"/>
  <c r="V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AA42" i="1"/>
  <c r="Z42" i="1"/>
  <c r="Y42" i="1"/>
  <c r="X42" i="1"/>
  <c r="W42" i="1"/>
  <c r="AC42" i="1" s="1"/>
  <c r="V42" i="1"/>
  <c r="AF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AA40" i="1"/>
  <c r="Z40" i="1"/>
  <c r="AF40" i="1" s="1"/>
  <c r="Y40" i="1"/>
  <c r="X40" i="1"/>
  <c r="W40" i="1"/>
  <c r="V40" i="1"/>
  <c r="S40" i="1"/>
  <c r="R40" i="1"/>
  <c r="Q40" i="1"/>
  <c r="P40" i="1"/>
  <c r="P46" i="1" s="1"/>
  <c r="O40" i="1"/>
  <c r="N40" i="1"/>
  <c r="M40" i="1"/>
  <c r="L40" i="1"/>
  <c r="K40" i="1"/>
  <c r="J40" i="1"/>
  <c r="I40" i="1"/>
  <c r="H40" i="1"/>
  <c r="G40" i="1"/>
  <c r="AA38" i="1"/>
  <c r="Z38" i="1"/>
  <c r="AF38" i="1" s="1"/>
  <c r="Y38" i="1"/>
  <c r="X38" i="1"/>
  <c r="W38" i="1"/>
  <c r="V38" i="1"/>
  <c r="S38" i="1"/>
  <c r="R38" i="1"/>
  <c r="Q38" i="1"/>
  <c r="P38" i="1"/>
  <c r="O38" i="1"/>
  <c r="N38" i="1"/>
  <c r="M38" i="1"/>
  <c r="M46" i="1" s="1"/>
  <c r="L38" i="1"/>
  <c r="K38" i="1"/>
  <c r="J38" i="1"/>
  <c r="I38" i="1"/>
  <c r="H38" i="1"/>
  <c r="G38" i="1"/>
  <c r="C31" i="1"/>
  <c r="G30" i="1"/>
  <c r="C30" i="1"/>
  <c r="C29" i="1"/>
  <c r="G28" i="1"/>
  <c r="C28" i="1"/>
  <c r="C27" i="1"/>
  <c r="T25" i="1"/>
  <c r="T24" i="1" s="1"/>
  <c r="T23" i="1"/>
  <c r="T22" i="1" s="1"/>
  <c r="C22" i="1"/>
  <c r="S20" i="1"/>
  <c r="T20" i="1" s="1"/>
  <c r="G20" i="1"/>
  <c r="D20" i="1"/>
  <c r="M19" i="1"/>
  <c r="K19" i="1"/>
  <c r="K18" i="1" s="1"/>
  <c r="G19" i="1"/>
  <c r="D19" i="1"/>
  <c r="R18" i="1"/>
  <c r="Q18" i="1"/>
  <c r="P18" i="1"/>
  <c r="O18" i="1"/>
  <c r="N18" i="1"/>
  <c r="L18" i="1"/>
  <c r="J18" i="1"/>
  <c r="I18" i="1"/>
  <c r="H18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S15" i="1"/>
  <c r="R15" i="1"/>
  <c r="Q15" i="1"/>
  <c r="P15" i="1"/>
  <c r="O15" i="1"/>
  <c r="M15" i="1"/>
  <c r="L15" i="1"/>
  <c r="K15" i="1"/>
  <c r="H15" i="1"/>
  <c r="G15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AA12" i="1"/>
  <c r="Z12" i="1"/>
  <c r="Y12" i="1"/>
  <c r="X12" i="1"/>
  <c r="W12" i="1"/>
  <c r="V12" i="1"/>
  <c r="AE10" i="1"/>
  <c r="AA10" i="1"/>
  <c r="Z10" i="1"/>
  <c r="Y10" i="1"/>
  <c r="X10" i="1"/>
  <c r="W10" i="1"/>
  <c r="V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AA8" i="1"/>
  <c r="Z8" i="1"/>
  <c r="Y8" i="1"/>
  <c r="X8" i="1"/>
  <c r="W8" i="1"/>
  <c r="AF6" i="1"/>
  <c r="AE6" i="1"/>
  <c r="S6" i="1"/>
  <c r="R6" i="1"/>
  <c r="Q6" i="1"/>
  <c r="P6" i="1"/>
  <c r="O6" i="1"/>
  <c r="N6" i="1"/>
  <c r="AC6" i="1" s="1"/>
  <c r="M6" i="1"/>
  <c r="L6" i="1"/>
  <c r="K6" i="1"/>
  <c r="J6" i="1"/>
  <c r="I6" i="1"/>
  <c r="H6" i="1"/>
  <c r="G6" i="1"/>
  <c r="AB6" i="1" s="1"/>
  <c r="BF41" i="5" l="1"/>
  <c r="M48" i="5"/>
  <c r="BA55" i="5"/>
  <c r="AL63" i="5"/>
  <c r="M33" i="10"/>
  <c r="AR58" i="3"/>
  <c r="T6" i="1"/>
  <c r="O120" i="2"/>
  <c r="R48" i="5"/>
  <c r="BW123" i="5"/>
  <c r="BW107" i="5" s="1"/>
  <c r="W48" i="5"/>
  <c r="BK55" i="5"/>
  <c r="BW98" i="5"/>
  <c r="N52" i="10"/>
  <c r="AC10" i="1"/>
  <c r="BA68" i="3"/>
  <c r="BP67" i="3"/>
  <c r="BP68" i="3" s="1"/>
  <c r="R120" i="2"/>
  <c r="R119" i="2" s="1"/>
  <c r="BK35" i="5"/>
  <c r="BU55" i="5"/>
  <c r="H95" i="10"/>
  <c r="R33" i="10"/>
  <c r="K47" i="10"/>
  <c r="J58" i="10"/>
  <c r="J56" i="10" s="1"/>
  <c r="BA24" i="5"/>
  <c r="BA88" i="5" s="1"/>
  <c r="AV48" i="5"/>
  <c r="BF48" i="5"/>
  <c r="J14" i="10"/>
  <c r="H58" i="10"/>
  <c r="H56" i="10" s="1"/>
  <c r="G65" i="10"/>
  <c r="G56" i="10" s="1"/>
  <c r="BF68" i="3"/>
  <c r="AL41" i="5"/>
  <c r="AL40" i="5" s="1"/>
  <c r="J46" i="1"/>
  <c r="BA30" i="5"/>
  <c r="W41" i="5"/>
  <c r="AG41" i="5"/>
  <c r="AQ41" i="5"/>
  <c r="G18" i="1"/>
  <c r="K46" i="1"/>
  <c r="AB42" i="1"/>
  <c r="BF67" i="3"/>
  <c r="BF74" i="3" s="1"/>
  <c r="BF76" i="3" s="1"/>
  <c r="T48" i="10"/>
  <c r="L46" i="1"/>
  <c r="H63" i="5"/>
  <c r="I33" i="10"/>
  <c r="N46" i="1"/>
  <c r="AC46" i="1" s="1"/>
  <c r="BK24" i="5"/>
  <c r="BK88" i="5" s="1"/>
  <c r="AL55" i="5"/>
  <c r="BW116" i="5"/>
  <c r="R14" i="10"/>
  <c r="T43" i="10"/>
  <c r="T67" i="10"/>
  <c r="J42" i="10"/>
  <c r="S44" i="11"/>
  <c r="K14" i="10"/>
  <c r="H33" i="10"/>
  <c r="I90" i="10"/>
  <c r="J33" i="10"/>
  <c r="J47" i="10"/>
  <c r="G95" i="10"/>
  <c r="G88" i="10" s="1"/>
  <c r="G84" i="10" s="1"/>
  <c r="G80" i="10" s="1"/>
  <c r="H42" i="10"/>
  <c r="G42" i="10"/>
  <c r="G40" i="10" s="1"/>
  <c r="L95" i="10"/>
  <c r="N95" i="10"/>
  <c r="Q52" i="10"/>
  <c r="P95" i="10"/>
  <c r="M47" i="10"/>
  <c r="O52" i="10"/>
  <c r="P52" i="10"/>
  <c r="AQ13" i="9"/>
  <c r="AQ12" i="9" s="1"/>
  <c r="H37" i="9"/>
  <c r="BT37" i="8"/>
  <c r="AZ286" i="8"/>
  <c r="BJ67" i="8"/>
  <c r="BJ9" i="8" s="1"/>
  <c r="BJ201" i="8" s="1"/>
  <c r="V77" i="8"/>
  <c r="BT42" i="8"/>
  <c r="BT174" i="8"/>
  <c r="BO77" i="8"/>
  <c r="BO10" i="8" s="1"/>
  <c r="BO202" i="8" s="1"/>
  <c r="AU112" i="8"/>
  <c r="AU108" i="8" s="1"/>
  <c r="BT46" i="7"/>
  <c r="AP18" i="7"/>
  <c r="BT22" i="7"/>
  <c r="AZ91" i="7"/>
  <c r="AZ8" i="7" s="1"/>
  <c r="BT164" i="7"/>
  <c r="AZ18" i="7"/>
  <c r="Q246" i="7"/>
  <c r="BO18" i="7"/>
  <c r="BO13" i="7" s="1"/>
  <c r="BO12" i="7" s="1"/>
  <c r="BO7" i="7" s="1"/>
  <c r="BT274" i="6"/>
  <c r="BE109" i="6"/>
  <c r="BE498" i="6" s="1"/>
  <c r="AF348" i="6"/>
  <c r="BT119" i="6"/>
  <c r="BT115" i="6"/>
  <c r="BE99" i="6"/>
  <c r="AZ18" i="6"/>
  <c r="AF129" i="6"/>
  <c r="AG24" i="5"/>
  <c r="AG88" i="5" s="1"/>
  <c r="AQ24" i="5"/>
  <c r="AB41" i="5"/>
  <c r="AL24" i="5"/>
  <c r="BW108" i="5"/>
  <c r="AB30" i="5"/>
  <c r="AG30" i="5"/>
  <c r="AG95" i="5" s="1"/>
  <c r="M55" i="5"/>
  <c r="R55" i="5"/>
  <c r="AG55" i="5"/>
  <c r="BP63" i="5"/>
  <c r="AB96" i="5"/>
  <c r="W55" i="5"/>
  <c r="W40" i="5" s="1"/>
  <c r="BU63" i="5"/>
  <c r="AV35" i="5"/>
  <c r="AV100" i="5" s="1"/>
  <c r="AV41" i="5"/>
  <c r="AV40" i="5" s="1"/>
  <c r="BU48" i="5"/>
  <c r="AB55" i="5"/>
  <c r="AQ55" i="5"/>
  <c r="BF24" i="5"/>
  <c r="BF88" i="5" s="1"/>
  <c r="BA41" i="5"/>
  <c r="AV55" i="5"/>
  <c r="M96" i="5"/>
  <c r="AL101" i="5"/>
  <c r="BU41" i="5"/>
  <c r="BU40" i="5" s="1"/>
  <c r="M41" i="5"/>
  <c r="M40" i="5" s="1"/>
  <c r="M63" i="5"/>
  <c r="R41" i="5"/>
  <c r="R40" i="5" s="1"/>
  <c r="R63" i="5"/>
  <c r="AL93" i="5"/>
  <c r="R30" i="5"/>
  <c r="R95" i="5" s="1"/>
  <c r="BU35" i="5"/>
  <c r="W63" i="5"/>
  <c r="AV63" i="5"/>
  <c r="BW131" i="5"/>
  <c r="BK63" i="5"/>
  <c r="AV89" i="5"/>
  <c r="BP24" i="5"/>
  <c r="H30" i="5"/>
  <c r="BF35" i="5"/>
  <c r="AG48" i="5"/>
  <c r="AL48" i="5"/>
  <c r="BP48" i="5"/>
  <c r="BA63" i="5"/>
  <c r="U51" i="2"/>
  <c r="S7" i="2"/>
  <c r="S6" i="2" s="1"/>
  <c r="U115" i="2"/>
  <c r="U20" i="2"/>
  <c r="L7" i="2"/>
  <c r="L6" i="2" s="1"/>
  <c r="U102" i="2"/>
  <c r="M7" i="2"/>
  <c r="M6" i="2" s="1"/>
  <c r="N7" i="2"/>
  <c r="N6" i="2" s="1"/>
  <c r="U12" i="2"/>
  <c r="O7" i="2"/>
  <c r="O6" i="2" s="1"/>
  <c r="O77" i="2" s="1"/>
  <c r="O79" i="2" s="1"/>
  <c r="O116" i="2" s="1"/>
  <c r="O118" i="2" s="1"/>
  <c r="U10" i="2"/>
  <c r="I31" i="2"/>
  <c r="U130" i="2"/>
  <c r="T42" i="1"/>
  <c r="AD42" i="1" s="1"/>
  <c r="AB10" i="1"/>
  <c r="P12" i="1"/>
  <c r="P8" i="1" s="1"/>
  <c r="P33" i="1" s="1"/>
  <c r="R46" i="1"/>
  <c r="T10" i="1"/>
  <c r="AD10" i="1" s="1"/>
  <c r="S46" i="1"/>
  <c r="S18" i="1"/>
  <c r="S12" i="1" s="1"/>
  <c r="S8" i="1" s="1"/>
  <c r="S33" i="1" s="1"/>
  <c r="AB38" i="1"/>
  <c r="AC38" i="1"/>
  <c r="T15" i="1"/>
  <c r="T19" i="1"/>
  <c r="AB40" i="1"/>
  <c r="S6" i="11"/>
  <c r="S40" i="11"/>
  <c r="W20" i="10"/>
  <c r="Y20" i="10"/>
  <c r="W18" i="10"/>
  <c r="W19" i="10"/>
  <c r="G16" i="10"/>
  <c r="G12" i="10" s="1"/>
  <c r="G33" i="10" s="1"/>
  <c r="Y29" i="10"/>
  <c r="W26" i="10"/>
  <c r="Y21" i="10"/>
  <c r="X22" i="10"/>
  <c r="X44" i="10"/>
  <c r="W44" i="10"/>
  <c r="W49" i="10"/>
  <c r="X49" i="10"/>
  <c r="Y38" i="10"/>
  <c r="W38" i="10"/>
  <c r="X38" i="10"/>
  <c r="T82" i="10"/>
  <c r="X43" i="10"/>
  <c r="Y43" i="10"/>
  <c r="L52" i="10"/>
  <c r="R91" i="10"/>
  <c r="Q95" i="10"/>
  <c r="T83" i="10"/>
  <c r="O42" i="10"/>
  <c r="L47" i="10"/>
  <c r="T50" i="10"/>
  <c r="N16" i="10"/>
  <c r="Q58" i="10"/>
  <c r="X59" i="10"/>
  <c r="O58" i="10"/>
  <c r="Y76" i="10"/>
  <c r="J90" i="10"/>
  <c r="W45" i="10"/>
  <c r="K58" i="10"/>
  <c r="T12" i="10"/>
  <c r="S16" i="10"/>
  <c r="P42" i="10"/>
  <c r="S42" i="10"/>
  <c r="Y45" i="10"/>
  <c r="Q47" i="10"/>
  <c r="J52" i="10"/>
  <c r="T72" i="10"/>
  <c r="O14" i="10"/>
  <c r="T53" i="10"/>
  <c r="H52" i="10"/>
  <c r="R42" i="10"/>
  <c r="T45" i="10"/>
  <c r="I65" i="10"/>
  <c r="T69" i="10"/>
  <c r="X73" i="10"/>
  <c r="Y73" i="10"/>
  <c r="W73" i="10"/>
  <c r="P91" i="10"/>
  <c r="O95" i="10"/>
  <c r="Q42" i="10"/>
  <c r="O47" i="10"/>
  <c r="X62" i="10"/>
  <c r="Y62" i="10"/>
  <c r="W62" i="10"/>
  <c r="K52" i="10"/>
  <c r="W59" i="10"/>
  <c r="Y53" i="10"/>
  <c r="X53" i="10"/>
  <c r="W53" i="10"/>
  <c r="T59" i="10"/>
  <c r="P14" i="10"/>
  <c r="P47" i="10"/>
  <c r="Y49" i="10"/>
  <c r="T62" i="10"/>
  <c r="X48" i="10"/>
  <c r="R58" i="10"/>
  <c r="X76" i="10"/>
  <c r="M14" i="10"/>
  <c r="T81" i="10"/>
  <c r="T21" i="10"/>
  <c r="W48" i="10"/>
  <c r="Y44" i="10"/>
  <c r="R47" i="10"/>
  <c r="Y48" i="10"/>
  <c r="X69" i="10"/>
  <c r="L91" i="10"/>
  <c r="K95" i="10"/>
  <c r="I14" i="10"/>
  <c r="W76" i="10"/>
  <c r="T49" i="10"/>
  <c r="T10" i="10"/>
  <c r="W43" i="10"/>
  <c r="S47" i="10"/>
  <c r="L58" i="10"/>
  <c r="L16" i="10"/>
  <c r="T38" i="10"/>
  <c r="T54" i="10"/>
  <c r="M58" i="10"/>
  <c r="T91" i="10"/>
  <c r="H90" i="10"/>
  <c r="N91" i="10"/>
  <c r="M95" i="10"/>
  <c r="X10" i="10"/>
  <c r="Q33" i="10"/>
  <c r="Y82" i="10"/>
  <c r="O91" i="10"/>
  <c r="H14" i="10"/>
  <c r="M42" i="10"/>
  <c r="N47" i="10"/>
  <c r="I52" i="10"/>
  <c r="M90" i="10"/>
  <c r="R95" i="10"/>
  <c r="Y22" i="10"/>
  <c r="H47" i="10"/>
  <c r="I58" i="10"/>
  <c r="Y59" i="10"/>
  <c r="N58" i="10"/>
  <c r="T66" i="10"/>
  <c r="H65" i="10"/>
  <c r="Q90" i="10"/>
  <c r="P58" i="10"/>
  <c r="Y77" i="10"/>
  <c r="X77" i="10"/>
  <c r="W77" i="10"/>
  <c r="Y93" i="10"/>
  <c r="W93" i="10"/>
  <c r="T95" i="10"/>
  <c r="W67" i="10"/>
  <c r="Y69" i="10"/>
  <c r="S90" i="10"/>
  <c r="Y67" i="10"/>
  <c r="W60" i="10"/>
  <c r="Y74" i="10"/>
  <c r="X74" i="10"/>
  <c r="W74" i="10"/>
  <c r="S58" i="10"/>
  <c r="I47" i="10"/>
  <c r="X60" i="10"/>
  <c r="T70" i="10"/>
  <c r="W98" i="10"/>
  <c r="T63" i="10"/>
  <c r="Y98" i="10"/>
  <c r="I95" i="10"/>
  <c r="K42" i="10"/>
  <c r="K93" i="10"/>
  <c r="T44" i="10"/>
  <c r="S95" i="10"/>
  <c r="M12" i="9"/>
  <c r="M37" i="9" s="1"/>
  <c r="AL13" i="9"/>
  <c r="BU18" i="9"/>
  <c r="BK13" i="9"/>
  <c r="BP13" i="9"/>
  <c r="R13" i="9"/>
  <c r="AG13" i="9"/>
  <c r="W13" i="9"/>
  <c r="AQ37" i="9"/>
  <c r="BK12" i="9"/>
  <c r="BP12" i="9"/>
  <c r="R12" i="9"/>
  <c r="BU35" i="9"/>
  <c r="BA13" i="9"/>
  <c r="AV12" i="9"/>
  <c r="BF13" i="9"/>
  <c r="BU13" i="9"/>
  <c r="AB13" i="9"/>
  <c r="AF309" i="8"/>
  <c r="AA160" i="8"/>
  <c r="AA109" i="8" s="1"/>
  <c r="Q224" i="8"/>
  <c r="V229" i="8"/>
  <c r="AU313" i="8"/>
  <c r="L353" i="8"/>
  <c r="AF12" i="8"/>
  <c r="AU214" i="8"/>
  <c r="V219" i="8"/>
  <c r="AK224" i="8"/>
  <c r="AA243" i="8"/>
  <c r="BJ275" i="8"/>
  <c r="BO287" i="8"/>
  <c r="Q301" i="8"/>
  <c r="AZ313" i="8"/>
  <c r="L329" i="8"/>
  <c r="V337" i="8"/>
  <c r="L341" i="8"/>
  <c r="AF349" i="8"/>
  <c r="Q353" i="8"/>
  <c r="AU12" i="8"/>
  <c r="AU8" i="8" s="1"/>
  <c r="AZ209" i="8"/>
  <c r="AK214" i="8"/>
  <c r="AZ214" i="8"/>
  <c r="AA219" i="8"/>
  <c r="AP251" i="8"/>
  <c r="BT87" i="8"/>
  <c r="BO265" i="8"/>
  <c r="BO275" i="8"/>
  <c r="V301" i="8"/>
  <c r="AK305" i="8"/>
  <c r="AU309" i="8"/>
  <c r="BO313" i="8"/>
  <c r="Q329" i="8"/>
  <c r="L337" i="8"/>
  <c r="V353" i="8"/>
  <c r="BJ309" i="8"/>
  <c r="AF205" i="8"/>
  <c r="AU219" i="8"/>
  <c r="AU224" i="8"/>
  <c r="BO309" i="8"/>
  <c r="Q321" i="8"/>
  <c r="AK341" i="8"/>
  <c r="BJ209" i="8"/>
  <c r="BJ214" i="8"/>
  <c r="BJ219" i="8"/>
  <c r="BE241" i="8"/>
  <c r="Q242" i="8"/>
  <c r="BJ253" i="8"/>
  <c r="L275" i="8"/>
  <c r="AK297" i="8"/>
  <c r="BE361" i="8"/>
  <c r="AZ206" i="8"/>
  <c r="BO245" i="8"/>
  <c r="AP305" i="8"/>
  <c r="BT97" i="8"/>
  <c r="Q325" i="8"/>
  <c r="AA349" i="8"/>
  <c r="BJ206" i="8"/>
  <c r="AK207" i="8"/>
  <c r="AZ207" i="8"/>
  <c r="BO209" i="8"/>
  <c r="BO214" i="8"/>
  <c r="BE77" i="8"/>
  <c r="BE250" i="8" s="1"/>
  <c r="Q255" i="8"/>
  <c r="Q275" i="8"/>
  <c r="BO305" i="8"/>
  <c r="AK325" i="8"/>
  <c r="AU329" i="8"/>
  <c r="AU341" i="8"/>
  <c r="L347" i="8"/>
  <c r="AU349" i="8"/>
  <c r="AZ353" i="8"/>
  <c r="BJ361" i="8"/>
  <c r="L325" i="8"/>
  <c r="V349" i="8"/>
  <c r="BE206" i="8"/>
  <c r="L334" i="8"/>
  <c r="AF252" i="8"/>
  <c r="BT80" i="8"/>
  <c r="V255" i="8"/>
  <c r="V260" i="8"/>
  <c r="AK289" i="8"/>
  <c r="AU297" i="8"/>
  <c r="L309" i="8"/>
  <c r="V313" i="8"/>
  <c r="AP325" i="8"/>
  <c r="BJ325" i="8"/>
  <c r="AZ341" i="8"/>
  <c r="BE346" i="8"/>
  <c r="AZ349" i="8"/>
  <c r="BJ357" i="8"/>
  <c r="L321" i="8"/>
  <c r="Q334" i="8"/>
  <c r="BT57" i="8"/>
  <c r="BT70" i="8"/>
  <c r="V251" i="8"/>
  <c r="BE252" i="8"/>
  <c r="AA275" i="8"/>
  <c r="L287" i="8"/>
  <c r="L160" i="8"/>
  <c r="L109" i="8" s="1"/>
  <c r="AK335" i="8"/>
  <c r="V347" i="8"/>
  <c r="BT184" i="8"/>
  <c r="BJ287" i="8"/>
  <c r="L229" i="8"/>
  <c r="AZ321" i="8"/>
  <c r="BT180" i="8"/>
  <c r="BE260" i="8"/>
  <c r="L301" i="8"/>
  <c r="AU317" i="8"/>
  <c r="AU205" i="8"/>
  <c r="BO206" i="8"/>
  <c r="AA317" i="8"/>
  <c r="AA251" i="8"/>
  <c r="AA77" i="8"/>
  <c r="AA10" i="8" s="1"/>
  <c r="BJ252" i="8"/>
  <c r="BJ77" i="8"/>
  <c r="BJ250" i="8" s="1"/>
  <c r="L207" i="8"/>
  <c r="L12" i="8"/>
  <c r="L8" i="8" s="1"/>
  <c r="L200" i="8" s="1"/>
  <c r="BT102" i="8"/>
  <c r="BT132" i="8"/>
  <c r="V321" i="8"/>
  <c r="BT128" i="8"/>
  <c r="AZ346" i="8"/>
  <c r="AZ172" i="8"/>
  <c r="AZ110" i="8" s="1"/>
  <c r="AZ283" i="8" s="1"/>
  <c r="BT120" i="8"/>
  <c r="AZ241" i="8"/>
  <c r="AZ67" i="8"/>
  <c r="AZ9" i="8" s="1"/>
  <c r="AZ201" i="8" s="1"/>
  <c r="L242" i="8"/>
  <c r="L67" i="8"/>
  <c r="L9" i="8" s="1"/>
  <c r="L201" i="8" s="1"/>
  <c r="BO337" i="8"/>
  <c r="Q245" i="8"/>
  <c r="Q270" i="8"/>
  <c r="V270" i="8"/>
  <c r="AU335" i="8"/>
  <c r="AP252" i="8"/>
  <c r="AP77" i="8"/>
  <c r="AP250" i="8" s="1"/>
  <c r="BO240" i="8"/>
  <c r="BJ347" i="8"/>
  <c r="BJ172" i="8"/>
  <c r="BO345" i="8"/>
  <c r="BO110" i="8"/>
  <c r="V207" i="8"/>
  <c r="AU209" i="8"/>
  <c r="AP214" i="8"/>
  <c r="BE243" i="8"/>
  <c r="AU252" i="8"/>
  <c r="G107" i="8"/>
  <c r="V317" i="8"/>
  <c r="BO341" i="8"/>
  <c r="AA353" i="8"/>
  <c r="Q357" i="8"/>
  <c r="AP205" i="8"/>
  <c r="AK219" i="8"/>
  <c r="AK229" i="8"/>
  <c r="BO241" i="8"/>
  <c r="AP242" i="8"/>
  <c r="AZ252" i="8"/>
  <c r="AF255" i="8"/>
  <c r="AA260" i="8"/>
  <c r="Q309" i="8"/>
  <c r="Q313" i="8"/>
  <c r="AA321" i="8"/>
  <c r="AA325" i="8"/>
  <c r="V329" i="8"/>
  <c r="BT164" i="8"/>
  <c r="AF353" i="8"/>
  <c r="V361" i="8"/>
  <c r="Q12" i="8"/>
  <c r="Q8" i="8" s="1"/>
  <c r="AF207" i="8"/>
  <c r="AP219" i="8"/>
  <c r="AP229" i="8"/>
  <c r="BO243" i="8"/>
  <c r="L245" i="8"/>
  <c r="AK255" i="8"/>
  <c r="AA265" i="8"/>
  <c r="V297" i="8"/>
  <c r="AA301" i="8"/>
  <c r="L305" i="8"/>
  <c r="AF321" i="8"/>
  <c r="AF325" i="8"/>
  <c r="AU346" i="8"/>
  <c r="AA357" i="8"/>
  <c r="Q347" i="8"/>
  <c r="BE219" i="8"/>
  <c r="AU260" i="8"/>
  <c r="BE265" i="8"/>
  <c r="AZ270" i="8"/>
  <c r="AF112" i="8"/>
  <c r="AF108" i="8" s="1"/>
  <c r="AU325" i="8"/>
  <c r="AP329" i="8"/>
  <c r="BE335" i="8"/>
  <c r="BJ346" i="8"/>
  <c r="Q206" i="8"/>
  <c r="BJ229" i="8"/>
  <c r="BT47" i="8"/>
  <c r="AA253" i="8"/>
  <c r="AU265" i="8"/>
  <c r="V289" i="8"/>
  <c r="V293" i="8"/>
  <c r="AP297" i="8"/>
  <c r="AF305" i="8"/>
  <c r="AZ317" i="8"/>
  <c r="BO329" i="8"/>
  <c r="BJ335" i="8"/>
  <c r="BE172" i="8"/>
  <c r="BT173" i="8"/>
  <c r="BT172" i="8" s="1"/>
  <c r="BT110" i="8" s="1"/>
  <c r="BE353" i="8"/>
  <c r="AU361" i="8"/>
  <c r="BT27" i="8"/>
  <c r="BJ224" i="8"/>
  <c r="BO229" i="8"/>
  <c r="AK245" i="8"/>
  <c r="AZ265" i="8"/>
  <c r="AA289" i="8"/>
  <c r="AP293" i="8"/>
  <c r="AF297" i="8"/>
  <c r="AK301" i="8"/>
  <c r="BE325" i="8"/>
  <c r="BT152" i="8"/>
  <c r="BT156" i="8"/>
  <c r="AF347" i="8"/>
  <c r="BJ353" i="8"/>
  <c r="AU206" i="8"/>
  <c r="BT15" i="8"/>
  <c r="AP245" i="8"/>
  <c r="AU77" i="8"/>
  <c r="AU250" i="8" s="1"/>
  <c r="AZ251" i="8"/>
  <c r="BO255" i="8"/>
  <c r="AU270" i="8"/>
  <c r="AU286" i="8"/>
  <c r="BJ349" i="8"/>
  <c r="BT188" i="8"/>
  <c r="BT52" i="8"/>
  <c r="BE313" i="8"/>
  <c r="BO317" i="8"/>
  <c r="BO321" i="8"/>
  <c r="AA334" i="8"/>
  <c r="AP172" i="8"/>
  <c r="AP110" i="8" s="1"/>
  <c r="BE275" i="8"/>
  <c r="AF287" i="8"/>
  <c r="AF160" i="8"/>
  <c r="AF109" i="8" s="1"/>
  <c r="AF282" i="8" s="1"/>
  <c r="AZ337" i="8"/>
  <c r="L349" i="8"/>
  <c r="AA270" i="8"/>
  <c r="AP349" i="8"/>
  <c r="BO9" i="8"/>
  <c r="BO201" i="8" s="1"/>
  <c r="L205" i="8"/>
  <c r="AP206" i="8"/>
  <c r="V209" i="8"/>
  <c r="AK209" i="8"/>
  <c r="AF214" i="8"/>
  <c r="BE245" i="8"/>
  <c r="AZ253" i="8"/>
  <c r="BT92" i="8"/>
  <c r="BJ112" i="8"/>
  <c r="BJ285" i="8" s="1"/>
  <c r="BJ286" i="8"/>
  <c r="BJ293" i="8"/>
  <c r="BT113" i="8"/>
  <c r="BT112" i="8" s="1"/>
  <c r="BT108" i="8" s="1"/>
  <c r="BE305" i="8"/>
  <c r="BE309" i="8"/>
  <c r="AZ347" i="8"/>
  <c r="Q349" i="8"/>
  <c r="AA209" i="8"/>
  <c r="V214" i="8"/>
  <c r="V224" i="8"/>
  <c r="AA229" i="8"/>
  <c r="BT62" i="8"/>
  <c r="AK243" i="8"/>
  <c r="BJ245" i="8"/>
  <c r="BO270" i="8"/>
  <c r="AZ275" i="8"/>
  <c r="AZ293" i="8"/>
  <c r="BJ301" i="8"/>
  <c r="BJ305" i="8"/>
  <c r="L317" i="8"/>
  <c r="BE347" i="8"/>
  <c r="AU200" i="8"/>
  <c r="V286" i="8"/>
  <c r="V112" i="8"/>
  <c r="Q297" i="8"/>
  <c r="AK172" i="8"/>
  <c r="AK346" i="8"/>
  <c r="BE205" i="8"/>
  <c r="BE12" i="8"/>
  <c r="AF260" i="8"/>
  <c r="AF281" i="8"/>
  <c r="AZ205" i="8"/>
  <c r="AZ12" i="8"/>
  <c r="BT17" i="8"/>
  <c r="BT14" i="8"/>
  <c r="BJ12" i="8"/>
  <c r="BJ205" i="8"/>
  <c r="BT32" i="8"/>
  <c r="V10" i="8"/>
  <c r="AU255" i="8"/>
  <c r="AP67" i="8"/>
  <c r="AP243" i="8"/>
  <c r="AU285" i="8"/>
  <c r="AK10" i="8"/>
  <c r="AP333" i="8"/>
  <c r="L286" i="8"/>
  <c r="L112" i="8"/>
  <c r="BE242" i="8"/>
  <c r="BE67" i="8"/>
  <c r="AZ345" i="8"/>
  <c r="BT114" i="8"/>
  <c r="AP241" i="8"/>
  <c r="BE108" i="8"/>
  <c r="Q341" i="8"/>
  <c r="AA241" i="8"/>
  <c r="AA67" i="8"/>
  <c r="BE10" i="8"/>
  <c r="BE202" i="8" s="1"/>
  <c r="AF270" i="8"/>
  <c r="Q286" i="8"/>
  <c r="L77" i="8"/>
  <c r="L251" i="8"/>
  <c r="Q214" i="8"/>
  <c r="AF241" i="8"/>
  <c r="AF67" i="8"/>
  <c r="BJ321" i="8"/>
  <c r="V334" i="8"/>
  <c r="V160" i="8"/>
  <c r="AA337" i="8"/>
  <c r="AA341" i="8"/>
  <c r="AK112" i="8"/>
  <c r="AK287" i="8"/>
  <c r="AK241" i="8"/>
  <c r="AK67" i="8"/>
  <c r="BT68" i="8"/>
  <c r="BT72" i="8"/>
  <c r="AF286" i="8"/>
  <c r="AU287" i="8"/>
  <c r="AF209" i="8"/>
  <c r="AA214" i="8"/>
  <c r="L260" i="8"/>
  <c r="BJ265" i="8"/>
  <c r="AA286" i="8"/>
  <c r="AA112" i="8"/>
  <c r="Q337" i="8"/>
  <c r="AP255" i="8"/>
  <c r="AP283" i="8"/>
  <c r="AZ108" i="8"/>
  <c r="AF285" i="8"/>
  <c r="L297" i="8"/>
  <c r="BO160" i="8"/>
  <c r="BO335" i="8"/>
  <c r="BJ345" i="8"/>
  <c r="BJ110" i="8"/>
  <c r="BJ283" i="8" s="1"/>
  <c r="Q335" i="8"/>
  <c r="AF337" i="8"/>
  <c r="BO207" i="8"/>
  <c r="BO12" i="8"/>
  <c r="AZ243" i="8"/>
  <c r="BO108" i="8"/>
  <c r="BO285" i="8"/>
  <c r="G7" i="8"/>
  <c r="BE209" i="8"/>
  <c r="V242" i="8"/>
  <c r="V67" i="8"/>
  <c r="AF253" i="8"/>
  <c r="BJ255" i="8"/>
  <c r="AA293" i="8"/>
  <c r="AK334" i="8"/>
  <c r="AA242" i="8"/>
  <c r="AK253" i="8"/>
  <c r="AP260" i="8"/>
  <c r="AP275" i="8"/>
  <c r="AF289" i="8"/>
  <c r="Q160" i="8"/>
  <c r="AU160" i="8"/>
  <c r="AU334" i="8"/>
  <c r="AU172" i="8"/>
  <c r="AU347" i="8"/>
  <c r="BT176" i="8"/>
  <c r="BO353" i="8"/>
  <c r="AZ357" i="8"/>
  <c r="BO334" i="8"/>
  <c r="Q204" i="8"/>
  <c r="AA205" i="8"/>
  <c r="AA12" i="8"/>
  <c r="AA224" i="8"/>
  <c r="AF242" i="8"/>
  <c r="BO251" i="8"/>
  <c r="L252" i="8"/>
  <c r="BT82" i="8"/>
  <c r="AU275" i="8"/>
  <c r="L346" i="8"/>
  <c r="L172" i="8"/>
  <c r="BE357" i="8"/>
  <c r="V12" i="8"/>
  <c r="BT13" i="8"/>
  <c r="BT78" i="8"/>
  <c r="BT168" i="8"/>
  <c r="Q346" i="8"/>
  <c r="Q172" i="8"/>
  <c r="AF334" i="8"/>
  <c r="AF8" i="8"/>
  <c r="AK205" i="8"/>
  <c r="V252" i="8"/>
  <c r="Q112" i="8"/>
  <c r="Q287" i="8"/>
  <c r="V172" i="8"/>
  <c r="V346" i="8"/>
  <c r="AP346" i="8"/>
  <c r="AA346" i="8"/>
  <c r="AK12" i="8"/>
  <c r="AZ219" i="8"/>
  <c r="AP224" i="8"/>
  <c r="L241" i="8"/>
  <c r="AU242" i="8"/>
  <c r="AA245" i="8"/>
  <c r="AA252" i="8"/>
  <c r="BE253" i="8"/>
  <c r="L270" i="8"/>
  <c r="V287" i="8"/>
  <c r="AK329" i="8"/>
  <c r="AK160" i="8"/>
  <c r="AP12" i="8"/>
  <c r="Q241" i="8"/>
  <c r="Q67" i="8"/>
  <c r="AF346" i="8"/>
  <c r="AF172" i="8"/>
  <c r="BT22" i="8"/>
  <c r="AZ77" i="8"/>
  <c r="Q252" i="8"/>
  <c r="BE255" i="8"/>
  <c r="Q260" i="8"/>
  <c r="AU289" i="8"/>
  <c r="AK293" i="8"/>
  <c r="AA297" i="8"/>
  <c r="BE317" i="8"/>
  <c r="AU321" i="8"/>
  <c r="AA329" i="8"/>
  <c r="BT162" i="8"/>
  <c r="BT160" i="8" s="1"/>
  <c r="BT109" i="8" s="1"/>
  <c r="V341" i="8"/>
  <c r="AA172" i="8"/>
  <c r="BO347" i="8"/>
  <c r="BO205" i="8"/>
  <c r="AA207" i="8"/>
  <c r="BE224" i="8"/>
  <c r="BJ242" i="8"/>
  <c r="V245" i="8"/>
  <c r="Q251" i="8"/>
  <c r="AK252" i="8"/>
  <c r="AK260" i="8"/>
  <c r="AK270" i="8"/>
  <c r="AK286" i="8"/>
  <c r="AZ160" i="8"/>
  <c r="AZ334" i="8"/>
  <c r="AP337" i="8"/>
  <c r="AU241" i="8"/>
  <c r="BO242" i="8"/>
  <c r="BO253" i="8"/>
  <c r="AP270" i="8"/>
  <c r="AP286" i="8"/>
  <c r="BE287" i="8"/>
  <c r="L313" i="8"/>
  <c r="BE334" i="8"/>
  <c r="BE160" i="8"/>
  <c r="L335" i="8"/>
  <c r="AU337" i="8"/>
  <c r="BO283" i="8"/>
  <c r="AA305" i="8"/>
  <c r="BO325" i="8"/>
  <c r="BJ160" i="8"/>
  <c r="BJ334" i="8"/>
  <c r="V206" i="8"/>
  <c r="AP207" i="8"/>
  <c r="Q219" i="8"/>
  <c r="Q243" i="8"/>
  <c r="AF251" i="8"/>
  <c r="AF77" i="8"/>
  <c r="L255" i="8"/>
  <c r="AZ260" i="8"/>
  <c r="L265" i="8"/>
  <c r="BJ329" i="8"/>
  <c r="V335" i="8"/>
  <c r="Q361" i="8"/>
  <c r="AA206" i="8"/>
  <c r="AZ229" i="8"/>
  <c r="BJ241" i="8"/>
  <c r="AK251" i="8"/>
  <c r="Q265" i="8"/>
  <c r="BE270" i="8"/>
  <c r="BE286" i="8"/>
  <c r="AZ301" i="8"/>
  <c r="AA313" i="8"/>
  <c r="V357" i="8"/>
  <c r="BE214" i="8"/>
  <c r="BE229" i="8"/>
  <c r="BE301" i="8"/>
  <c r="AK309" i="8"/>
  <c r="BE349" i="8"/>
  <c r="AP353" i="8"/>
  <c r="AA361" i="8"/>
  <c r="AK206" i="8"/>
  <c r="BE207" i="8"/>
  <c r="AF219" i="8"/>
  <c r="AU67" i="8"/>
  <c r="AF243" i="8"/>
  <c r="AZ245" i="8"/>
  <c r="Q77" i="8"/>
  <c r="AU251" i="8"/>
  <c r="BO252" i="8"/>
  <c r="AA255" i="8"/>
  <c r="BO260" i="8"/>
  <c r="AP112" i="8"/>
  <c r="Q289" i="8"/>
  <c r="AU305" i="8"/>
  <c r="AK347" i="8"/>
  <c r="AU353" i="8"/>
  <c r="AF361" i="8"/>
  <c r="BE278" i="7"/>
  <c r="BE9" i="7"/>
  <c r="BE228" i="7" s="1"/>
  <c r="BJ265" i="7"/>
  <c r="BO228" i="7"/>
  <c r="BO279" i="7"/>
  <c r="Q280" i="7"/>
  <c r="Q287" i="7"/>
  <c r="AK290" i="7"/>
  <c r="BO337" i="7"/>
  <c r="Q338" i="7"/>
  <c r="L350" i="7"/>
  <c r="BT62" i="7"/>
  <c r="AZ268" i="7"/>
  <c r="V338" i="7"/>
  <c r="AP340" i="7"/>
  <c r="AA266" i="7"/>
  <c r="AZ273" i="7"/>
  <c r="AA287" i="7"/>
  <c r="BO305" i="7"/>
  <c r="V350" i="7"/>
  <c r="L355" i="7"/>
  <c r="AZ13" i="7"/>
  <c r="AP266" i="7"/>
  <c r="BO273" i="7"/>
  <c r="AP287" i="7"/>
  <c r="BJ290" i="7"/>
  <c r="L293" i="7"/>
  <c r="L308" i="7"/>
  <c r="L337" i="7"/>
  <c r="AP338" i="7"/>
  <c r="BJ365" i="7"/>
  <c r="BE264" i="7"/>
  <c r="L265" i="7"/>
  <c r="AU91" i="7"/>
  <c r="AA284" i="7"/>
  <c r="AU287" i="7"/>
  <c r="Q308" i="7"/>
  <c r="BE314" i="7"/>
  <c r="BO336" i="7"/>
  <c r="AU338" i="7"/>
  <c r="V360" i="7"/>
  <c r="L365" i="7"/>
  <c r="AU264" i="7"/>
  <c r="L323" i="7"/>
  <c r="L248" i="7"/>
  <c r="L253" i="7"/>
  <c r="Q91" i="7"/>
  <c r="Q8" i="7" s="1"/>
  <c r="Q278" i="7"/>
  <c r="AA281" i="7"/>
  <c r="BT300" i="7"/>
  <c r="V337" i="7"/>
  <c r="BT346" i="7"/>
  <c r="BE290" i="7"/>
  <c r="BJ317" i="7"/>
  <c r="AP345" i="7"/>
  <c r="AZ246" i="7"/>
  <c r="Q248" i="7"/>
  <c r="Q279" i="7"/>
  <c r="AP264" i="7"/>
  <c r="AK345" i="7"/>
  <c r="AZ332" i="7"/>
  <c r="AU248" i="7"/>
  <c r="AA258" i="7"/>
  <c r="AA305" i="7"/>
  <c r="BT178" i="7"/>
  <c r="BT329" i="7" s="1"/>
  <c r="AK184" i="7"/>
  <c r="AK10" i="7" s="1"/>
  <c r="BJ350" i="7"/>
  <c r="AZ355" i="7"/>
  <c r="BO278" i="7"/>
  <c r="BE317" i="7"/>
  <c r="BT317" i="7"/>
  <c r="BO246" i="7"/>
  <c r="AF248" i="7"/>
  <c r="AF258" i="7"/>
  <c r="BJ296" i="7"/>
  <c r="Q302" i="7"/>
  <c r="AP308" i="7"/>
  <c r="AF317" i="7"/>
  <c r="L332" i="7"/>
  <c r="BO350" i="7"/>
  <c r="AU360" i="7"/>
  <c r="AK244" i="7"/>
  <c r="AK248" i="7"/>
  <c r="AA268" i="7"/>
  <c r="V273" i="7"/>
  <c r="BT285" i="7"/>
  <c r="AK305" i="7"/>
  <c r="AU308" i="7"/>
  <c r="BO311" i="7"/>
  <c r="V317" i="7"/>
  <c r="AK320" i="7"/>
  <c r="V299" i="7"/>
  <c r="AU253" i="7"/>
  <c r="BE287" i="7"/>
  <c r="AA299" i="7"/>
  <c r="AK281" i="7"/>
  <c r="AP284" i="7"/>
  <c r="BJ287" i="7"/>
  <c r="Q296" i="7"/>
  <c r="AF329" i="7"/>
  <c r="L246" i="7"/>
  <c r="AP281" i="7"/>
  <c r="BO287" i="7"/>
  <c r="M293" i="7"/>
  <c r="AA326" i="7"/>
  <c r="AK329" i="7"/>
  <c r="AP365" i="7"/>
  <c r="BT139" i="7"/>
  <c r="BT293" i="7" s="1"/>
  <c r="AF332" i="7"/>
  <c r="AU258" i="7"/>
  <c r="BE91" i="7"/>
  <c r="BE263" i="7" s="1"/>
  <c r="L18" i="7"/>
  <c r="L243" i="7" s="1"/>
  <c r="BJ253" i="7"/>
  <c r="AU281" i="7"/>
  <c r="AZ284" i="7"/>
  <c r="AF326" i="7"/>
  <c r="AP329" i="7"/>
  <c r="BT358" i="7"/>
  <c r="BT361" i="7"/>
  <c r="AU365" i="7"/>
  <c r="BJ264" i="7"/>
  <c r="BJ91" i="7"/>
  <c r="BT311" i="7"/>
  <c r="AK229" i="7"/>
  <c r="AF302" i="7"/>
  <c r="AZ305" i="7"/>
  <c r="AZ106" i="7"/>
  <c r="AZ279" i="7"/>
  <c r="AP326" i="7"/>
  <c r="Q350" i="7"/>
  <c r="BO360" i="7"/>
  <c r="BE266" i="7"/>
  <c r="AP248" i="7"/>
  <c r="BO290" i="7"/>
  <c r="BJ360" i="7"/>
  <c r="AF246" i="7"/>
  <c r="AP302" i="7"/>
  <c r="AF296" i="7"/>
  <c r="AF323" i="7"/>
  <c r="Q299" i="7"/>
  <c r="AP253" i="7"/>
  <c r="BT92" i="7"/>
  <c r="AP258" i="7"/>
  <c r="BE273" i="7"/>
  <c r="AA320" i="7"/>
  <c r="BT189" i="7"/>
  <c r="BT340" i="7" s="1"/>
  <c r="AU345" i="7"/>
  <c r="AZ264" i="7"/>
  <c r="Q265" i="7"/>
  <c r="AK266" i="7"/>
  <c r="BO268" i="7"/>
  <c r="Q317" i="7"/>
  <c r="AK337" i="7"/>
  <c r="BJ266" i="7"/>
  <c r="AF280" i="7"/>
  <c r="Q290" i="7"/>
  <c r="L311" i="7"/>
  <c r="AF314" i="7"/>
  <c r="AZ320" i="7"/>
  <c r="AU323" i="7"/>
  <c r="AZ329" i="7"/>
  <c r="AU332" i="7"/>
  <c r="V336" i="7"/>
  <c r="AK336" i="7"/>
  <c r="V340" i="7"/>
  <c r="BO345" i="7"/>
  <c r="BO365" i="7"/>
  <c r="BT254" i="7"/>
  <c r="BE248" i="7"/>
  <c r="AZ258" i="7"/>
  <c r="V91" i="7"/>
  <c r="V8" i="7" s="1"/>
  <c r="BE284" i="7"/>
  <c r="Q293" i="7"/>
  <c r="V296" i="7"/>
  <c r="AK299" i="7"/>
  <c r="AU302" i="7"/>
  <c r="Q314" i="7"/>
  <c r="AP320" i="7"/>
  <c r="AK323" i="7"/>
  <c r="AK326" i="7"/>
  <c r="AK332" i="7"/>
  <c r="L184" i="7"/>
  <c r="Q355" i="7"/>
  <c r="AA246" i="7"/>
  <c r="BE253" i="7"/>
  <c r="BE258" i="7"/>
  <c r="AA91" i="7"/>
  <c r="AA8" i="7" s="1"/>
  <c r="AA280" i="7"/>
  <c r="V293" i="7"/>
  <c r="AA296" i="7"/>
  <c r="AP299" i="7"/>
  <c r="AK317" i="7"/>
  <c r="AU320" i="7"/>
  <c r="AP323" i="7"/>
  <c r="Q336" i="7"/>
  <c r="Q340" i="7"/>
  <c r="BJ345" i="7"/>
  <c r="V355" i="7"/>
  <c r="BT239" i="7"/>
  <c r="V244" i="7"/>
  <c r="BT26" i="7"/>
  <c r="BO253" i="7"/>
  <c r="BT256" i="7"/>
  <c r="BO266" i="7"/>
  <c r="Q268" i="7"/>
  <c r="AK280" i="7"/>
  <c r="BO281" i="7"/>
  <c r="AF293" i="7"/>
  <c r="BJ302" i="7"/>
  <c r="AK314" i="7"/>
  <c r="BO326" i="7"/>
  <c r="BE329" i="7"/>
  <c r="BT194" i="7"/>
  <c r="AU350" i="7"/>
  <c r="BT367" i="7"/>
  <c r="AP246" i="7"/>
  <c r="BT20" i="7"/>
  <c r="BT246" i="7" s="1"/>
  <c r="BT34" i="7"/>
  <c r="AP265" i="7"/>
  <c r="V268" i="7"/>
  <c r="AZ280" i="7"/>
  <c r="BE296" i="7"/>
  <c r="BE299" i="7"/>
  <c r="BT303" i="7"/>
  <c r="V311" i="7"/>
  <c r="AP314" i="7"/>
  <c r="BJ320" i="7"/>
  <c r="BE326" i="7"/>
  <c r="BT327" i="7"/>
  <c r="BE332" i="7"/>
  <c r="L338" i="7"/>
  <c r="AK355" i="7"/>
  <c r="AU18" i="7"/>
  <c r="AU243" i="7" s="1"/>
  <c r="BT199" i="7"/>
  <c r="BT187" i="7"/>
  <c r="BT351" i="7"/>
  <c r="AU246" i="7"/>
  <c r="BT58" i="7"/>
  <c r="AF273" i="7"/>
  <c r="AZ293" i="7"/>
  <c r="BT148" i="7"/>
  <c r="BO317" i="7"/>
  <c r="AU340" i="7"/>
  <c r="AA345" i="7"/>
  <c r="AA265" i="7"/>
  <c r="L258" i="7"/>
  <c r="AF91" i="7"/>
  <c r="AF8" i="7" s="1"/>
  <c r="L266" i="7"/>
  <c r="BJ280" i="7"/>
  <c r="L281" i="7"/>
  <c r="Q284" i="7"/>
  <c r="BE293" i="7"/>
  <c r="Q305" i="7"/>
  <c r="AP311" i="7"/>
  <c r="BJ314" i="7"/>
  <c r="Q184" i="7"/>
  <c r="AZ336" i="7"/>
  <c r="AF338" i="7"/>
  <c r="AF345" i="7"/>
  <c r="BE355" i="7"/>
  <c r="AK360" i="7"/>
  <c r="Q365" i="7"/>
  <c r="AF365" i="7"/>
  <c r="AF18" i="7"/>
  <c r="AF13" i="7" s="1"/>
  <c r="Q253" i="7"/>
  <c r="AK264" i="7"/>
  <c r="AU268" i="7"/>
  <c r="BJ268" i="7"/>
  <c r="BO280" i="7"/>
  <c r="Q281" i="7"/>
  <c r="V284" i="7"/>
  <c r="AZ290" i="7"/>
  <c r="BO296" i="7"/>
  <c r="V305" i="7"/>
  <c r="AA308" i="7"/>
  <c r="AU311" i="7"/>
  <c r="BO314" i="7"/>
  <c r="BT315" i="7"/>
  <c r="V184" i="7"/>
  <c r="V10" i="7" s="1"/>
  <c r="V229" i="7" s="1"/>
  <c r="AK338" i="7"/>
  <c r="V345" i="7"/>
  <c r="BJ355" i="7"/>
  <c r="AP360" i="7"/>
  <c r="AZ12" i="7"/>
  <c r="BO231" i="7"/>
  <c r="AZ248" i="7"/>
  <c r="AP280" i="7"/>
  <c r="Q329" i="7"/>
  <c r="AU336" i="7"/>
  <c r="AU184" i="7"/>
  <c r="BE246" i="7"/>
  <c r="V253" i="7"/>
  <c r="BT38" i="7"/>
  <c r="L264" i="7"/>
  <c r="L91" i="7"/>
  <c r="BJ273" i="7"/>
  <c r="AA278" i="7"/>
  <c r="AU280" i="7"/>
  <c r="BT143" i="7"/>
  <c r="BT142" i="7" s="1"/>
  <c r="BT297" i="7"/>
  <c r="BT145" i="7"/>
  <c r="BT296" i="7" s="1"/>
  <c r="V329" i="7"/>
  <c r="Q332" i="7"/>
  <c r="AA350" i="7"/>
  <c r="BT368" i="7"/>
  <c r="AP244" i="7"/>
  <c r="V279" i="7"/>
  <c r="V106" i="7"/>
  <c r="AF311" i="7"/>
  <c r="V332" i="7"/>
  <c r="BE336" i="7"/>
  <c r="BT185" i="7"/>
  <c r="AF350" i="7"/>
  <c r="BO244" i="7"/>
  <c r="BJ228" i="7"/>
  <c r="AU244" i="7"/>
  <c r="AF253" i="7"/>
  <c r="BT70" i="7"/>
  <c r="AP91" i="7"/>
  <c r="BT94" i="7"/>
  <c r="BT96" i="7"/>
  <c r="AP278" i="7"/>
  <c r="AA279" i="7"/>
  <c r="AP279" i="7"/>
  <c r="BE280" i="7"/>
  <c r="L290" i="7"/>
  <c r="AA332" i="7"/>
  <c r="AF278" i="7"/>
  <c r="BO284" i="7"/>
  <c r="AP350" i="7"/>
  <c r="BE244" i="7"/>
  <c r="BE18" i="7"/>
  <c r="BT186" i="7"/>
  <c r="BJ244" i="7"/>
  <c r="BJ18" i="7"/>
  <c r="AF305" i="7"/>
  <c r="AZ340" i="7"/>
  <c r="L345" i="7"/>
  <c r="BT347" i="7"/>
  <c r="AK107" i="7"/>
  <c r="BT209" i="7"/>
  <c r="BT360" i="7" s="1"/>
  <c r="BT265" i="7"/>
  <c r="AZ253" i="7"/>
  <c r="AF268" i="7"/>
  <c r="AU279" i="7"/>
  <c r="AU106" i="7"/>
  <c r="AZ338" i="7"/>
  <c r="BE340" i="7"/>
  <c r="Q345" i="7"/>
  <c r="AK365" i="7"/>
  <c r="BT356" i="7"/>
  <c r="BT204" i="7"/>
  <c r="BT355" i="7" s="1"/>
  <c r="AF244" i="7"/>
  <c r="V258" i="7"/>
  <c r="AK268" i="7"/>
  <c r="V287" i="7"/>
  <c r="BE320" i="7"/>
  <c r="AZ323" i="7"/>
  <c r="AZ326" i="7"/>
  <c r="BE338" i="7"/>
  <c r="BJ340" i="7"/>
  <c r="BO243" i="7"/>
  <c r="L336" i="7"/>
  <c r="AP336" i="7"/>
  <c r="AP184" i="7"/>
  <c r="AZ244" i="7"/>
  <c r="AK253" i="7"/>
  <c r="BO232" i="7"/>
  <c r="Q243" i="7"/>
  <c r="Q13" i="7"/>
  <c r="BT251" i="7"/>
  <c r="BT42" i="7"/>
  <c r="BT54" i="7"/>
  <c r="BT312" i="7"/>
  <c r="BT163" i="7"/>
  <c r="V315" i="7"/>
  <c r="V163" i="7"/>
  <c r="V314" i="7" s="1"/>
  <c r="AP337" i="7"/>
  <c r="BJ338" i="7"/>
  <c r="BT261" i="7"/>
  <c r="AZ243" i="7"/>
  <c r="L278" i="7"/>
  <c r="L9" i="7"/>
  <c r="L228" i="7" s="1"/>
  <c r="Q335" i="7"/>
  <c r="Q10" i="7"/>
  <c r="Q229" i="7" s="1"/>
  <c r="V18" i="7"/>
  <c r="V246" i="7"/>
  <c r="Q266" i="7"/>
  <c r="AF287" i="7"/>
  <c r="BT157" i="7"/>
  <c r="BT309" i="7"/>
  <c r="AU337" i="7"/>
  <c r="BO338" i="7"/>
  <c r="Q360" i="7"/>
  <c r="AZ365" i="7"/>
  <c r="V265" i="7"/>
  <c r="BT118" i="7"/>
  <c r="Q9" i="7"/>
  <c r="Q228" i="7" s="1"/>
  <c r="AK18" i="7"/>
  <c r="BT30" i="7"/>
  <c r="BT253" i="7" s="1"/>
  <c r="V266" i="7"/>
  <c r="AU299" i="7"/>
  <c r="BE305" i="7"/>
  <c r="BT320" i="7"/>
  <c r="AZ337" i="7"/>
  <c r="AZ184" i="7"/>
  <c r="AP228" i="7"/>
  <c r="V365" i="7"/>
  <c r="AU8" i="7"/>
  <c r="AU227" i="7" s="1"/>
  <c r="BT238" i="7"/>
  <c r="AP13" i="7"/>
  <c r="AP243" i="7"/>
  <c r="BO264" i="7"/>
  <c r="BO91" i="7"/>
  <c r="AZ299" i="7"/>
  <c r="AA336" i="7"/>
  <c r="AA184" i="7"/>
  <c r="AA18" i="7"/>
  <c r="AA244" i="7"/>
  <c r="Q264" i="7"/>
  <c r="AA9" i="7"/>
  <c r="AA228" i="7" s="1"/>
  <c r="AF284" i="7"/>
  <c r="BE302" i="7"/>
  <c r="AF336" i="7"/>
  <c r="AF184" i="7"/>
  <c r="BJ337" i="7"/>
  <c r="BJ184" i="7"/>
  <c r="AF360" i="7"/>
  <c r="BT271" i="7"/>
  <c r="AF279" i="7"/>
  <c r="BJ258" i="7"/>
  <c r="AF266" i="7"/>
  <c r="AP268" i="7"/>
  <c r="BT274" i="7"/>
  <c r="BE281" i="7"/>
  <c r="AU284" i="7"/>
  <c r="AK287" i="7"/>
  <c r="AA290" i="7"/>
  <c r="BJ299" i="7"/>
  <c r="AZ302" i="7"/>
  <c r="AP305" i="7"/>
  <c r="V308" i="7"/>
  <c r="BT318" i="7"/>
  <c r="BO320" i="7"/>
  <c r="BE323" i="7"/>
  <c r="AU326" i="7"/>
  <c r="BO340" i="7"/>
  <c r="AK350" i="7"/>
  <c r="L360" i="7"/>
  <c r="AU266" i="7"/>
  <c r="BE268" i="7"/>
  <c r="BT275" i="7"/>
  <c r="BE279" i="7"/>
  <c r="BT127" i="7"/>
  <c r="BT281" i="7" s="1"/>
  <c r="BJ284" i="7"/>
  <c r="AZ287" i="7"/>
  <c r="AP290" i="7"/>
  <c r="AA293" i="7"/>
  <c r="BO302" i="7"/>
  <c r="AK308" i="7"/>
  <c r="L317" i="7"/>
  <c r="BT172" i="7"/>
  <c r="BT323" i="7" s="1"/>
  <c r="BJ326" i="7"/>
  <c r="AZ350" i="7"/>
  <c r="AA360" i="7"/>
  <c r="Q244" i="7"/>
  <c r="V248" i="7"/>
  <c r="V264" i="7"/>
  <c r="AK265" i="7"/>
  <c r="Q273" i="7"/>
  <c r="BJ279" i="7"/>
  <c r="BT280" i="7"/>
  <c r="L296" i="7"/>
  <c r="BJ305" i="7"/>
  <c r="AK311" i="7"/>
  <c r="AU329" i="7"/>
  <c r="BE184" i="7"/>
  <c r="BE350" i="7"/>
  <c r="BE365" i="7"/>
  <c r="BT130" i="7"/>
  <c r="AK293" i="7"/>
  <c r="BT175" i="7"/>
  <c r="AP332" i="7"/>
  <c r="BJ336" i="7"/>
  <c r="BT342" i="7"/>
  <c r="BT276" i="7"/>
  <c r="BJ278" i="7"/>
  <c r="BT133" i="7"/>
  <c r="AU293" i="7"/>
  <c r="BT306" i="7"/>
  <c r="BT214" i="7"/>
  <c r="AF264" i="7"/>
  <c r="BE265" i="7"/>
  <c r="L280" i="7"/>
  <c r="BJ308" i="7"/>
  <c r="BE311" i="7"/>
  <c r="AU314" i="7"/>
  <c r="Q323" i="7"/>
  <c r="BO329" i="7"/>
  <c r="Q337" i="7"/>
  <c r="AA338" i="7"/>
  <c r="AZ345" i="7"/>
  <c r="BJ246" i="7"/>
  <c r="BT19" i="7"/>
  <c r="AP273" i="7"/>
  <c r="V281" i="7"/>
  <c r="L284" i="7"/>
  <c r="BT290" i="7"/>
  <c r="AK296" i="7"/>
  <c r="BO308" i="7"/>
  <c r="BJ311" i="7"/>
  <c r="AZ314" i="7"/>
  <c r="AP317" i="7"/>
  <c r="AF320" i="7"/>
  <c r="V323" i="7"/>
  <c r="L326" i="7"/>
  <c r="BJ332" i="7"/>
  <c r="BE345" i="7"/>
  <c r="AA355" i="7"/>
  <c r="BE360" i="7"/>
  <c r="AK91" i="7"/>
  <c r="BO265" i="7"/>
  <c r="L268" i="7"/>
  <c r="BT270" i="7"/>
  <c r="AU273" i="7"/>
  <c r="L279" i="7"/>
  <c r="V280" i="7"/>
  <c r="BT291" i="7"/>
  <c r="BJ293" i="7"/>
  <c r="AP296" i="7"/>
  <c r="AF299" i="7"/>
  <c r="V302" i="7"/>
  <c r="L305" i="7"/>
  <c r="AA323" i="7"/>
  <c r="Q326" i="7"/>
  <c r="BT333" i="7"/>
  <c r="BT181" i="7"/>
  <c r="BT332" i="7" s="1"/>
  <c r="BO184" i="7"/>
  <c r="AA337" i="7"/>
  <c r="AK340" i="7"/>
  <c r="AF503" i="6"/>
  <c r="BT289" i="6"/>
  <c r="BT288" i="6" s="1"/>
  <c r="G696" i="6"/>
  <c r="AP499" i="6"/>
  <c r="AU438" i="6"/>
  <c r="AZ477" i="6"/>
  <c r="AA684" i="6"/>
  <c r="V728" i="6"/>
  <c r="AF124" i="6"/>
  <c r="AF513" i="6" s="1"/>
  <c r="AA319" i="6"/>
  <c r="AA676" i="6" s="1"/>
  <c r="AF319" i="6"/>
  <c r="BJ719" i="6"/>
  <c r="L182" i="6"/>
  <c r="L606" i="6" s="1"/>
  <c r="BT349" i="6"/>
  <c r="BT706" i="6" s="1"/>
  <c r="BT339" i="6"/>
  <c r="BT696" i="6" s="1"/>
  <c r="BT468" i="6"/>
  <c r="BT205" i="6"/>
  <c r="BT627" i="6" s="1"/>
  <c r="G417" i="6"/>
  <c r="AU556" i="6"/>
  <c r="AF504" i="6"/>
  <c r="Q608" i="6"/>
  <c r="G681" i="6"/>
  <c r="BE719" i="6"/>
  <c r="Q63" i="6"/>
  <c r="Q455" i="6" s="1"/>
  <c r="AZ483" i="6"/>
  <c r="Q494" i="6"/>
  <c r="L611" i="6"/>
  <c r="Q678" i="6"/>
  <c r="G17" i="6"/>
  <c r="G13" i="6" s="1"/>
  <c r="BJ426" i="6"/>
  <c r="BO461" i="6"/>
  <c r="L531" i="6"/>
  <c r="BO585" i="6"/>
  <c r="BT614" i="6"/>
  <c r="V632" i="6"/>
  <c r="V678" i="6"/>
  <c r="BE709" i="6"/>
  <c r="G722" i="6"/>
  <c r="BO737" i="6"/>
  <c r="BT304" i="6"/>
  <c r="AK503" i="6"/>
  <c r="AA109" i="6"/>
  <c r="AA498" i="6" s="1"/>
  <c r="BJ607" i="6"/>
  <c r="AK109" i="6"/>
  <c r="AK498" i="6" s="1"/>
  <c r="AA621" i="6"/>
  <c r="Q493" i="6"/>
  <c r="L63" i="6"/>
  <c r="L455" i="6" s="1"/>
  <c r="AZ654" i="6"/>
  <c r="BJ670" i="6"/>
  <c r="Q725" i="6"/>
  <c r="AZ709" i="6"/>
  <c r="BJ483" i="6"/>
  <c r="AK488" i="6"/>
  <c r="AK493" i="6"/>
  <c r="BT496" i="6"/>
  <c r="G530" i="6"/>
  <c r="V551" i="6"/>
  <c r="Q607" i="6"/>
  <c r="AU608" i="6"/>
  <c r="BE621" i="6"/>
  <c r="BT199" i="6"/>
  <c r="BT661" i="6"/>
  <c r="AZ702" i="6"/>
  <c r="AP731" i="6"/>
  <c r="AP609" i="6"/>
  <c r="L417" i="6"/>
  <c r="AU477" i="6"/>
  <c r="V684" i="6"/>
  <c r="BE18" i="6"/>
  <c r="BE17" i="6" s="1"/>
  <c r="BE13" i="6" s="1"/>
  <c r="AP504" i="6"/>
  <c r="AU504" i="6"/>
  <c r="BJ616" i="6"/>
  <c r="AK702" i="6"/>
  <c r="L438" i="6"/>
  <c r="AP450" i="6"/>
  <c r="AP488" i="6"/>
  <c r="AK489" i="6"/>
  <c r="L530" i="6"/>
  <c r="V531" i="6"/>
  <c r="G546" i="6"/>
  <c r="AA551" i="6"/>
  <c r="V607" i="6"/>
  <c r="AZ608" i="6"/>
  <c r="L637" i="6"/>
  <c r="BT668" i="6"/>
  <c r="AF678" i="6"/>
  <c r="BE734" i="6"/>
  <c r="AP503" i="6"/>
  <c r="Q734" i="6"/>
  <c r="AZ556" i="6"/>
  <c r="AP687" i="6"/>
  <c r="V699" i="6"/>
  <c r="AU488" i="6"/>
  <c r="AP489" i="6"/>
  <c r="AK494" i="6"/>
  <c r="AA531" i="6"/>
  <c r="BJ546" i="6"/>
  <c r="AU699" i="6"/>
  <c r="BJ734" i="6"/>
  <c r="AZ432" i="6"/>
  <c r="BE722" i="6"/>
  <c r="BJ415" i="6"/>
  <c r="AU75" i="6"/>
  <c r="AU466" i="6" s="1"/>
  <c r="BO415" i="6"/>
  <c r="AK504" i="6"/>
  <c r="G536" i="6"/>
  <c r="L627" i="6"/>
  <c r="BJ690" i="6"/>
  <c r="AK508" i="6"/>
  <c r="BO690" i="6"/>
  <c r="G551" i="6"/>
  <c r="AP621" i="6"/>
  <c r="AK665" i="6"/>
  <c r="L678" i="6"/>
  <c r="BO670" i="6"/>
  <c r="L414" i="6"/>
  <c r="AZ450" i="6"/>
  <c r="Q483" i="6"/>
  <c r="AU489" i="6"/>
  <c r="BT490" i="6"/>
  <c r="G503" i="6"/>
  <c r="AP149" i="6"/>
  <c r="AP551" i="6" s="1"/>
  <c r="L719" i="6"/>
  <c r="BE731" i="6"/>
  <c r="G728" i="6"/>
  <c r="V508" i="6"/>
  <c r="AK737" i="6"/>
  <c r="AU503" i="6"/>
  <c r="AU616" i="6"/>
  <c r="G699" i="6"/>
  <c r="L731" i="6"/>
  <c r="AP109" i="6"/>
  <c r="AP498" i="6" s="1"/>
  <c r="AU439" i="6"/>
  <c r="V725" i="6"/>
  <c r="V432" i="6"/>
  <c r="AU149" i="6"/>
  <c r="AU551" i="6" s="1"/>
  <c r="BT624" i="6"/>
  <c r="Q348" i="6"/>
  <c r="Q705" i="6" s="1"/>
  <c r="Q719" i="6"/>
  <c r="Q69" i="6"/>
  <c r="Q460" i="6" s="1"/>
  <c r="BE432" i="6"/>
  <c r="BO607" i="6"/>
  <c r="AA660" i="6"/>
  <c r="AF660" i="6"/>
  <c r="V488" i="6"/>
  <c r="AA450" i="6"/>
  <c r="AA493" i="6"/>
  <c r="BE654" i="6"/>
  <c r="Q693" i="6"/>
  <c r="BT423" i="6"/>
  <c r="BE426" i="6"/>
  <c r="G460" i="6"/>
  <c r="BT491" i="6"/>
  <c r="BT532" i="6"/>
  <c r="AK616" i="6"/>
  <c r="BT247" i="6"/>
  <c r="AA348" i="6"/>
  <c r="BT726" i="6"/>
  <c r="Q413" i="6"/>
  <c r="AA609" i="6"/>
  <c r="AA728" i="6"/>
  <c r="Q731" i="6"/>
  <c r="AA585" i="6"/>
  <c r="AA599" i="6"/>
  <c r="G616" i="6"/>
  <c r="BJ621" i="6"/>
  <c r="BT702" i="6"/>
  <c r="AF585" i="6"/>
  <c r="AF599" i="6"/>
  <c r="L616" i="6"/>
  <c r="BT193" i="6"/>
  <c r="AK585" i="6"/>
  <c r="AA725" i="6"/>
  <c r="L413" i="6"/>
  <c r="V417" i="6"/>
  <c r="AU611" i="6"/>
  <c r="AU414" i="6"/>
  <c r="AA417" i="6"/>
  <c r="AU420" i="6"/>
  <c r="AZ611" i="6"/>
  <c r="G670" i="6"/>
  <c r="BJ319" i="6"/>
  <c r="BJ676" i="6" s="1"/>
  <c r="V681" i="6"/>
  <c r="BE687" i="6"/>
  <c r="G693" i="6"/>
  <c r="Q696" i="6"/>
  <c r="L699" i="6"/>
  <c r="L702" i="6"/>
  <c r="AF417" i="6"/>
  <c r="BT554" i="6"/>
  <c r="BE611" i="6"/>
  <c r="AA681" i="6"/>
  <c r="AP684" i="6"/>
  <c r="BJ687" i="6"/>
  <c r="L693" i="6"/>
  <c r="V696" i="6"/>
  <c r="AP725" i="6"/>
  <c r="BE414" i="6"/>
  <c r="AP477" i="6"/>
  <c r="G608" i="6"/>
  <c r="V660" i="6"/>
  <c r="AU684" i="6"/>
  <c r="BT714" i="6"/>
  <c r="BT354" i="6"/>
  <c r="BT713" i="6" s="1"/>
  <c r="L608" i="6"/>
  <c r="G472" i="6"/>
  <c r="AA719" i="6"/>
  <c r="G415" i="6"/>
  <c r="BE508" i="6"/>
  <c r="L536" i="6"/>
  <c r="G181" i="6"/>
  <c r="BT652" i="6"/>
  <c r="BT185" i="6"/>
  <c r="BT609" i="6" s="1"/>
  <c r="AP705" i="6"/>
  <c r="Q716" i="6"/>
  <c r="BT20" i="6"/>
  <c r="BJ508" i="6"/>
  <c r="BE632" i="6"/>
  <c r="AU706" i="6"/>
  <c r="AU348" i="6"/>
  <c r="AU705" i="6" s="1"/>
  <c r="BO508" i="6"/>
  <c r="BT223" i="6"/>
  <c r="AZ705" i="6"/>
  <c r="BJ414" i="6"/>
  <c r="BE420" i="6"/>
  <c r="BT428" i="6"/>
  <c r="G450" i="6"/>
  <c r="L472" i="6"/>
  <c r="AF536" i="6"/>
  <c r="AZ609" i="6"/>
  <c r="BO611" i="6"/>
  <c r="AA616" i="6"/>
  <c r="AK637" i="6"/>
  <c r="BO648" i="6"/>
  <c r="G654" i="6"/>
  <c r="BT303" i="6"/>
  <c r="AU678" i="6"/>
  <c r="AU681" i="6"/>
  <c r="L690" i="6"/>
  <c r="AK705" i="6"/>
  <c r="AK722" i="6"/>
  <c r="AK728" i="6"/>
  <c r="AA731" i="6"/>
  <c r="AK734" i="6"/>
  <c r="AU737" i="6"/>
  <c r="BJ420" i="6"/>
  <c r="G426" i="6"/>
  <c r="AF432" i="6"/>
  <c r="BJ18" i="6"/>
  <c r="AZ503" i="6"/>
  <c r="G508" i="6"/>
  <c r="G541" i="6"/>
  <c r="BO546" i="6"/>
  <c r="AZ585" i="6"/>
  <c r="G606" i="6"/>
  <c r="AF608" i="6"/>
  <c r="L654" i="6"/>
  <c r="AU660" i="6"/>
  <c r="AZ678" i="6"/>
  <c r="AZ681" i="6"/>
  <c r="BJ684" i="6"/>
  <c r="AP696" i="6"/>
  <c r="BT351" i="6"/>
  <c r="BT709" i="6" s="1"/>
  <c r="AF716" i="6"/>
  <c r="AP722" i="6"/>
  <c r="BE725" i="6"/>
  <c r="AP728" i="6"/>
  <c r="AF731" i="6"/>
  <c r="AZ737" i="6"/>
  <c r="BT81" i="6"/>
  <c r="BE477" i="6"/>
  <c r="BJ498" i="6"/>
  <c r="AA536" i="6"/>
  <c r="BE551" i="6"/>
  <c r="V608" i="6"/>
  <c r="AU609" i="6"/>
  <c r="Q627" i="6"/>
  <c r="AF637" i="6"/>
  <c r="AK660" i="6"/>
  <c r="AP678" i="6"/>
  <c r="G690" i="6"/>
  <c r="V693" i="6"/>
  <c r="AA699" i="6"/>
  <c r="Q702" i="6"/>
  <c r="AF705" i="6"/>
  <c r="V716" i="6"/>
  <c r="AF719" i="6"/>
  <c r="AF722" i="6"/>
  <c r="AU725" i="6"/>
  <c r="AF734" i="6"/>
  <c r="AP737" i="6"/>
  <c r="AP413" i="6"/>
  <c r="V415" i="6"/>
  <c r="BT429" i="6"/>
  <c r="AK432" i="6"/>
  <c r="BE466" i="6"/>
  <c r="V472" i="6"/>
  <c r="BT479" i="6"/>
  <c r="L508" i="6"/>
  <c r="AU530" i="6"/>
  <c r="BE585" i="6"/>
  <c r="BT586" i="6"/>
  <c r="AU599" i="6"/>
  <c r="AK608" i="6"/>
  <c r="BJ609" i="6"/>
  <c r="G621" i="6"/>
  <c r="AF627" i="6"/>
  <c r="BT643" i="6"/>
  <c r="Q654" i="6"/>
  <c r="BO665" i="6"/>
  <c r="BE678" i="6"/>
  <c r="BO684" i="6"/>
  <c r="G687" i="6"/>
  <c r="G709" i="6"/>
  <c r="BJ725" i="6"/>
  <c r="AU728" i="6"/>
  <c r="AK731" i="6"/>
  <c r="AA415" i="6"/>
  <c r="Q426" i="6"/>
  <c r="AP432" i="6"/>
  <c r="V450" i="6"/>
  <c r="AA472" i="6"/>
  <c r="AZ599" i="6"/>
  <c r="L607" i="6"/>
  <c r="AP616" i="6"/>
  <c r="BT211" i="6"/>
  <c r="AZ637" i="6"/>
  <c r="V654" i="6"/>
  <c r="AK670" i="6"/>
  <c r="G676" i="6"/>
  <c r="BJ678" i="6"/>
  <c r="L687" i="6"/>
  <c r="AA690" i="6"/>
  <c r="AZ719" i="6"/>
  <c r="AZ734" i="6"/>
  <c r="BT436" i="6"/>
  <c r="AK483" i="6"/>
  <c r="BT505" i="6"/>
  <c r="BT595" i="6"/>
  <c r="BT263" i="6"/>
  <c r="BT369" i="6"/>
  <c r="BT725" i="6" s="1"/>
  <c r="BO417" i="6"/>
  <c r="V621" i="6"/>
  <c r="AU627" i="6"/>
  <c r="AU670" i="6"/>
  <c r="Q319" i="6"/>
  <c r="Q318" i="6" s="1"/>
  <c r="L709" i="6"/>
  <c r="BJ722" i="6"/>
  <c r="AZ731" i="6"/>
  <c r="BT737" i="6"/>
  <c r="G420" i="6"/>
  <c r="BT457" i="6"/>
  <c r="AP472" i="6"/>
  <c r="BT534" i="6"/>
  <c r="AZ541" i="6"/>
  <c r="AF556" i="6"/>
  <c r="AA607" i="6"/>
  <c r="BE608" i="6"/>
  <c r="Q611" i="6"/>
  <c r="Q648" i="6"/>
  <c r="BT273" i="6"/>
  <c r="G684" i="6"/>
  <c r="BO696" i="6"/>
  <c r="AK713" i="6"/>
  <c r="BO734" i="6"/>
  <c r="BT738" i="6"/>
  <c r="AA420" i="6"/>
  <c r="BT515" i="6"/>
  <c r="BT644" i="6"/>
  <c r="V648" i="6"/>
  <c r="BT651" i="6"/>
  <c r="BJ693" i="6"/>
  <c r="BE702" i="6"/>
  <c r="V709" i="6"/>
  <c r="G498" i="6"/>
  <c r="Q513" i="6"/>
  <c r="BJ541" i="6"/>
  <c r="AA611" i="6"/>
  <c r="BO616" i="6"/>
  <c r="BT625" i="6"/>
  <c r="AA632" i="6"/>
  <c r="AA648" i="6"/>
  <c r="BT667" i="6"/>
  <c r="G678" i="6"/>
  <c r="AK687" i="6"/>
  <c r="BT703" i="6"/>
  <c r="AA709" i="6"/>
  <c r="L713" i="6"/>
  <c r="BO716" i="6"/>
  <c r="L725" i="6"/>
  <c r="BJ17" i="6"/>
  <c r="BO499" i="6"/>
  <c r="BO109" i="6"/>
  <c r="BO498" i="6" s="1"/>
  <c r="BT110" i="6"/>
  <c r="BT64" i="6"/>
  <c r="V456" i="6"/>
  <c r="V18" i="6"/>
  <c r="V63" i="6"/>
  <c r="V455" i="6" s="1"/>
  <c r="L498" i="6"/>
  <c r="AA456" i="6"/>
  <c r="AA18" i="6"/>
  <c r="AA63" i="6"/>
  <c r="AA455" i="6" s="1"/>
  <c r="AA461" i="6"/>
  <c r="AA69" i="6"/>
  <c r="AA460" i="6" s="1"/>
  <c r="AZ460" i="6"/>
  <c r="AZ181" i="6"/>
  <c r="AZ17" i="6"/>
  <c r="AZ439" i="6"/>
  <c r="AZ438" i="6"/>
  <c r="AF456" i="6"/>
  <c r="AF18" i="6"/>
  <c r="AF63" i="6"/>
  <c r="AF455" i="6" s="1"/>
  <c r="AF461" i="6"/>
  <c r="AF69" i="6"/>
  <c r="AF460" i="6" s="1"/>
  <c r="BT662" i="6"/>
  <c r="BT241" i="6"/>
  <c r="AA414" i="6"/>
  <c r="V420" i="6"/>
  <c r="AF427" i="6"/>
  <c r="BT427" i="6"/>
  <c r="Q439" i="6"/>
  <c r="BT46" i="6"/>
  <c r="Q45" i="6"/>
  <c r="Q438" i="6" s="1"/>
  <c r="V493" i="6"/>
  <c r="AK129" i="6"/>
  <c r="AK530" i="6" s="1"/>
  <c r="AK531" i="6"/>
  <c r="AK547" i="6"/>
  <c r="AK144" i="6"/>
  <c r="AK546" i="6" s="1"/>
  <c r="BO494" i="6"/>
  <c r="BO104" i="6"/>
  <c r="BO493" i="6" s="1"/>
  <c r="BT105" i="6"/>
  <c r="BT422" i="6"/>
  <c r="BT27" i="6"/>
  <c r="BJ432" i="6"/>
  <c r="V461" i="6"/>
  <c r="BT70" i="6"/>
  <c r="V69" i="6"/>
  <c r="V460" i="6" s="1"/>
  <c r="AF607" i="6"/>
  <c r="AF181" i="6"/>
  <c r="BT430" i="6"/>
  <c r="BT33" i="6"/>
  <c r="BT21" i="6"/>
  <c r="AF488" i="6"/>
  <c r="AK607" i="6"/>
  <c r="AK181" i="6"/>
  <c r="AK427" i="6"/>
  <c r="AK426" i="6"/>
  <c r="AP531" i="6"/>
  <c r="AP129" i="6"/>
  <c r="AP530" i="6" s="1"/>
  <c r="AP427" i="6"/>
  <c r="AP466" i="6"/>
  <c r="AF676" i="6"/>
  <c r="AF318" i="6"/>
  <c r="BT114" i="6"/>
  <c r="AU676" i="6"/>
  <c r="AU318" i="6"/>
  <c r="BJ438" i="6"/>
  <c r="BJ489" i="6"/>
  <c r="BJ99" i="6"/>
  <c r="BJ488" i="6" s="1"/>
  <c r="Q268" i="6"/>
  <c r="BT269" i="6"/>
  <c r="BT268" i="6" s="1"/>
  <c r="Q182" i="6"/>
  <c r="BE412" i="6"/>
  <c r="Q445" i="6"/>
  <c r="BT52" i="6"/>
  <c r="Q51" i="6"/>
  <c r="Q444" i="6" s="1"/>
  <c r="BO489" i="6"/>
  <c r="BO99" i="6"/>
  <c r="BO488" i="6" s="1"/>
  <c r="BO18" i="6"/>
  <c r="AZ513" i="6"/>
  <c r="V445" i="6"/>
  <c r="V51" i="6"/>
  <c r="V444" i="6" s="1"/>
  <c r="BT100" i="6"/>
  <c r="AA51" i="6"/>
  <c r="AA444" i="6" s="1"/>
  <c r="AA445" i="6"/>
  <c r="AZ514" i="6"/>
  <c r="BT628" i="6"/>
  <c r="V671" i="6"/>
  <c r="V258" i="6"/>
  <c r="V670" i="6" s="1"/>
  <c r="BT259" i="6"/>
  <c r="AF415" i="6"/>
  <c r="BT451" i="6"/>
  <c r="BT57" i="6"/>
  <c r="AK461" i="6"/>
  <c r="AK69" i="6"/>
  <c r="AK460" i="6" s="1"/>
  <c r="AF493" i="6"/>
  <c r="L514" i="6"/>
  <c r="BT125" i="6"/>
  <c r="AK536" i="6"/>
  <c r="AK719" i="6"/>
  <c r="AA413" i="6"/>
  <c r="AP417" i="6"/>
  <c r="Q467" i="6"/>
  <c r="BO483" i="6"/>
  <c r="L504" i="6"/>
  <c r="L114" i="6"/>
  <c r="L503" i="6" s="1"/>
  <c r="AP508" i="6"/>
  <c r="AP536" i="6"/>
  <c r="BJ556" i="6"/>
  <c r="BT613" i="6"/>
  <c r="BT183" i="6"/>
  <c r="AP719" i="6"/>
  <c r="AF426" i="6"/>
  <c r="AU433" i="6"/>
  <c r="BT40" i="6"/>
  <c r="G444" i="6"/>
  <c r="AP445" i="6"/>
  <c r="AU456" i="6"/>
  <c r="L460" i="6"/>
  <c r="V467" i="6"/>
  <c r="BJ472" i="6"/>
  <c r="BT94" i="6"/>
  <c r="AZ488" i="6"/>
  <c r="AP493" i="6"/>
  <c r="BJ503" i="6"/>
  <c r="AA514" i="6"/>
  <c r="AA124" i="6"/>
  <c r="AA513" i="6" s="1"/>
  <c r="BJ531" i="6"/>
  <c r="AU536" i="6"/>
  <c r="V542" i="6"/>
  <c r="V139" i="6"/>
  <c r="V541" i="6" s="1"/>
  <c r="BJ551" i="6"/>
  <c r="BE607" i="6"/>
  <c r="AF671" i="6"/>
  <c r="BT691" i="6"/>
  <c r="BT333" i="6"/>
  <c r="BT693" i="6"/>
  <c r="AF508" i="6"/>
  <c r="BE513" i="6"/>
  <c r="L546" i="6"/>
  <c r="G408" i="6"/>
  <c r="BO438" i="6"/>
  <c r="L467" i="6"/>
  <c r="AA716" i="6"/>
  <c r="AK415" i="6"/>
  <c r="AK445" i="6"/>
  <c r="AP461" i="6"/>
  <c r="AP69" i="6"/>
  <c r="AP460" i="6" s="1"/>
  <c r="BE472" i="6"/>
  <c r="BT478" i="6"/>
  <c r="BT87" i="6"/>
  <c r="BO621" i="6"/>
  <c r="AU415" i="6"/>
  <c r="AZ417" i="6"/>
  <c r="AU445" i="6"/>
  <c r="AU51" i="6"/>
  <c r="AU444" i="6" s="1"/>
  <c r="AA467" i="6"/>
  <c r="AA75" i="6"/>
  <c r="AA466" i="6" s="1"/>
  <c r="BO472" i="6"/>
  <c r="L484" i="6"/>
  <c r="BT484" i="6"/>
  <c r="BE488" i="6"/>
  <c r="AU493" i="6"/>
  <c r="Q499" i="6"/>
  <c r="Q530" i="6"/>
  <c r="BO531" i="6"/>
  <c r="BO129" i="6"/>
  <c r="BO530" i="6" s="1"/>
  <c r="AZ536" i="6"/>
  <c r="BO551" i="6"/>
  <c r="BT556" i="6"/>
  <c r="BE599" i="6"/>
  <c r="BT656" i="6"/>
  <c r="BT235" i="6"/>
  <c r="L670" i="6"/>
  <c r="BJ699" i="6"/>
  <c r="AP716" i="6"/>
  <c r="AP426" i="6"/>
  <c r="G438" i="6"/>
  <c r="AZ445" i="6"/>
  <c r="AZ51" i="6"/>
  <c r="AZ444" i="6" s="1"/>
  <c r="BE456" i="6"/>
  <c r="BE460" i="6"/>
  <c r="BJ461" i="6"/>
  <c r="AF467" i="6"/>
  <c r="BT470" i="6"/>
  <c r="L483" i="6"/>
  <c r="AA504" i="6"/>
  <c r="AK514" i="6"/>
  <c r="AK124" i="6"/>
  <c r="V129" i="6"/>
  <c r="V530" i="6" s="1"/>
  <c r="BT130" i="6"/>
  <c r="BT549" i="6"/>
  <c r="BT557" i="6"/>
  <c r="BJ599" i="6"/>
  <c r="AP181" i="6"/>
  <c r="V182" i="6"/>
  <c r="V413" i="6"/>
  <c r="AK417" i="6"/>
  <c r="V426" i="6"/>
  <c r="AF445" i="6"/>
  <c r="BO450" i="6"/>
  <c r="AK456" i="6"/>
  <c r="AZ472" i="6"/>
  <c r="BJ477" i="6"/>
  <c r="BE514" i="6"/>
  <c r="AZ551" i="6"/>
  <c r="BE556" i="6"/>
  <c r="AF414" i="6"/>
  <c r="AF420" i="6"/>
  <c r="AP456" i="6"/>
  <c r="BE531" i="6"/>
  <c r="BE129" i="6"/>
  <c r="BE530" i="6" s="1"/>
  <c r="BT585" i="6"/>
  <c r="AK413" i="6"/>
  <c r="AP414" i="6"/>
  <c r="AP420" i="6"/>
  <c r="L444" i="6"/>
  <c r="L18" i="6"/>
  <c r="AU413" i="6"/>
  <c r="AZ414" i="6"/>
  <c r="BE415" i="6"/>
  <c r="BJ417" i="6"/>
  <c r="AZ420" i="6"/>
  <c r="AU426" i="6"/>
  <c r="BJ439" i="6"/>
  <c r="BT440" i="6"/>
  <c r="BE445" i="6"/>
  <c r="L450" i="6"/>
  <c r="AK63" i="6"/>
  <c r="BJ456" i="6"/>
  <c r="AK467" i="6"/>
  <c r="G477" i="6"/>
  <c r="G483" i="6"/>
  <c r="AP514" i="6"/>
  <c r="AP124" i="6"/>
  <c r="AP513" i="6" s="1"/>
  <c r="AA129" i="6"/>
  <c r="AA530" i="6" s="1"/>
  <c r="BJ536" i="6"/>
  <c r="AP542" i="6"/>
  <c r="AU546" i="6"/>
  <c r="AF552" i="6"/>
  <c r="BT150" i="6"/>
  <c r="BO599" i="6"/>
  <c r="AA606" i="6"/>
  <c r="AA181" i="6"/>
  <c r="BT184" i="6"/>
  <c r="BE616" i="6"/>
  <c r="BE671" i="6"/>
  <c r="BQ713" i="6"/>
  <c r="Q18" i="6"/>
  <c r="AZ426" i="6"/>
  <c r="BO426" i="6"/>
  <c r="Q450" i="6"/>
  <c r="AP63" i="6"/>
  <c r="BE455" i="6"/>
  <c r="BO456" i="6"/>
  <c r="BT462" i="6"/>
  <c r="AP467" i="6"/>
  <c r="L477" i="6"/>
  <c r="V494" i="6"/>
  <c r="AF499" i="6"/>
  <c r="AU514" i="6"/>
  <c r="AU124" i="6"/>
  <c r="AU513" i="6" s="1"/>
  <c r="AF530" i="6"/>
  <c r="AU542" i="6"/>
  <c r="AZ144" i="6"/>
  <c r="AZ546" i="6" s="1"/>
  <c r="AK552" i="6"/>
  <c r="AK149" i="6"/>
  <c r="AK551" i="6" s="1"/>
  <c r="AP660" i="6"/>
  <c r="AA666" i="6"/>
  <c r="AA665" i="6"/>
  <c r="BT666" i="6"/>
  <c r="AK706" i="6"/>
  <c r="AK319" i="6"/>
  <c r="G713" i="6"/>
  <c r="BT723" i="6"/>
  <c r="BJ455" i="6"/>
  <c r="BO514" i="6"/>
  <c r="BT134" i="6"/>
  <c r="BT536" i="6" s="1"/>
  <c r="BT140" i="6"/>
  <c r="BT417" i="6"/>
  <c r="AF51" i="6"/>
  <c r="AF444" i="6" s="1"/>
  <c r="AU460" i="6"/>
  <c r="L139" i="6"/>
  <c r="L541" i="6" s="1"/>
  <c r="BE546" i="6"/>
  <c r="AP547" i="6"/>
  <c r="AP546" i="6"/>
  <c r="AP706" i="6"/>
  <c r="AP319" i="6"/>
  <c r="BJ413" i="6"/>
  <c r="BO414" i="6"/>
  <c r="BO420" i="6"/>
  <c r="AA45" i="6"/>
  <c r="AA438" i="6" s="1"/>
  <c r="AK51" i="6"/>
  <c r="AK444" i="6" s="1"/>
  <c r="AZ63" i="6"/>
  <c r="AZ455" i="6" s="1"/>
  <c r="L75" i="6"/>
  <c r="AZ467" i="6"/>
  <c r="AZ75" i="6"/>
  <c r="AZ466" i="6" s="1"/>
  <c r="V483" i="6"/>
  <c r="AA488" i="6"/>
  <c r="AF494" i="6"/>
  <c r="AZ530" i="6"/>
  <c r="BT537" i="6"/>
  <c r="AA541" i="6"/>
  <c r="AP585" i="6"/>
  <c r="BT679" i="6"/>
  <c r="BT321" i="6"/>
  <c r="AF709" i="6"/>
  <c r="V45" i="6"/>
  <c r="V438" i="6" s="1"/>
  <c r="AU63" i="6"/>
  <c r="AU455" i="6" s="1"/>
  <c r="G466" i="6"/>
  <c r="BT508" i="6"/>
  <c r="BT418" i="6"/>
  <c r="AF45" i="6"/>
  <c r="AF438" i="6" s="1"/>
  <c r="AP51" i="6"/>
  <c r="AP444" i="6" s="1"/>
  <c r="AF450" i="6"/>
  <c r="Q75" i="6"/>
  <c r="Q472" i="6"/>
  <c r="Q109" i="6"/>
  <c r="Q498" i="6" s="1"/>
  <c r="AU499" i="6"/>
  <c r="AU109" i="6"/>
  <c r="AU498" i="6" s="1"/>
  <c r="BT504" i="6"/>
  <c r="BT509" i="6"/>
  <c r="G513" i="6"/>
  <c r="BJ129" i="6"/>
  <c r="BJ530" i="6" s="1"/>
  <c r="Q531" i="6"/>
  <c r="AF541" i="6"/>
  <c r="BE541" i="6"/>
  <c r="L547" i="6"/>
  <c r="BT145" i="6"/>
  <c r="AU181" i="6"/>
  <c r="BE609" i="6"/>
  <c r="BJ611" i="6"/>
  <c r="AA654" i="6"/>
  <c r="AA670" i="6"/>
  <c r="L676" i="6"/>
  <c r="L318" i="6"/>
  <c r="AA693" i="6"/>
  <c r="AZ706" i="6"/>
  <c r="AZ319" i="6"/>
  <c r="AK709" i="6"/>
  <c r="AF687" i="6"/>
  <c r="AK18" i="6"/>
  <c r="BT19" i="6"/>
  <c r="AK438" i="6"/>
  <c r="BE444" i="6"/>
  <c r="AK450" i="6"/>
  <c r="BJ460" i="6"/>
  <c r="V75" i="6"/>
  <c r="V466" i="6" s="1"/>
  <c r="AF483" i="6"/>
  <c r="L488" i="6"/>
  <c r="V498" i="6"/>
  <c r="AZ499" i="6"/>
  <c r="AZ109" i="6"/>
  <c r="AZ498" i="6" s="1"/>
  <c r="Q503" i="6"/>
  <c r="BE504" i="6"/>
  <c r="BE114" i="6"/>
  <c r="BE503" i="6" s="1"/>
  <c r="L124" i="6"/>
  <c r="L513" i="6" s="1"/>
  <c r="AK541" i="6"/>
  <c r="Q547" i="6"/>
  <c r="AF654" i="6"/>
  <c r="BE706" i="6"/>
  <c r="BE319" i="6"/>
  <c r="BE348" i="6"/>
  <c r="BE705" i="6" s="1"/>
  <c r="AP18" i="6"/>
  <c r="AP45" i="6"/>
  <c r="AP438" i="6" s="1"/>
  <c r="BJ444" i="6"/>
  <c r="BO63" i="6"/>
  <c r="BO460" i="6"/>
  <c r="AF466" i="6"/>
  <c r="BT480" i="6"/>
  <c r="Q488" i="6"/>
  <c r="AZ494" i="6"/>
  <c r="AZ104" i="6"/>
  <c r="AZ493" i="6" s="1"/>
  <c r="BJ504" i="6"/>
  <c r="BJ513" i="6"/>
  <c r="BT538" i="6"/>
  <c r="AP541" i="6"/>
  <c r="BO541" i="6"/>
  <c r="AF542" i="6"/>
  <c r="V547" i="6"/>
  <c r="V144" i="6"/>
  <c r="V546" i="6" s="1"/>
  <c r="BT602" i="6"/>
  <c r="BE181" i="6"/>
  <c r="AP608" i="6"/>
  <c r="BO609" i="6"/>
  <c r="BT187" i="6"/>
  <c r="BT611" i="6" s="1"/>
  <c r="AK654" i="6"/>
  <c r="V676" i="6"/>
  <c r="V318" i="6"/>
  <c r="BE484" i="6"/>
  <c r="BE483" i="6"/>
  <c r="AU18" i="6"/>
  <c r="G414" i="6"/>
  <c r="L426" i="6"/>
  <c r="AU39" i="6"/>
  <c r="AU432" i="6" s="1"/>
  <c r="BT435" i="6"/>
  <c r="BO51" i="6"/>
  <c r="BO444" i="6" s="1"/>
  <c r="AK466" i="6"/>
  <c r="BT76" i="6"/>
  <c r="BT485" i="6"/>
  <c r="L493" i="6"/>
  <c r="BE494" i="6"/>
  <c r="BE104" i="6"/>
  <c r="BE493" i="6" s="1"/>
  <c r="AF109" i="6"/>
  <c r="AF498" i="6" s="1"/>
  <c r="BT500" i="6"/>
  <c r="AA503" i="6"/>
  <c r="BO504" i="6"/>
  <c r="BO114" i="6"/>
  <c r="BO503" i="6" s="1"/>
  <c r="Q508" i="6"/>
  <c r="V124" i="6"/>
  <c r="V513" i="6" s="1"/>
  <c r="BT516" i="6"/>
  <c r="AU139" i="6"/>
  <c r="AU541" i="6" s="1"/>
  <c r="BE627" i="6"/>
  <c r="G632" i="6"/>
  <c r="BE666" i="6"/>
  <c r="BE665" i="6"/>
  <c r="BT299" i="6"/>
  <c r="BT298" i="6" s="1"/>
  <c r="L298" i="6"/>
  <c r="Q722" i="6"/>
  <c r="V737" i="6"/>
  <c r="BJ445" i="6"/>
  <c r="AF413" i="6"/>
  <c r="AK414" i="6"/>
  <c r="AP415" i="6"/>
  <c r="AK420" i="6"/>
  <c r="AA426" i="6"/>
  <c r="BO432" i="6"/>
  <c r="BE438" i="6"/>
  <c r="BT442" i="6"/>
  <c r="L445" i="6"/>
  <c r="BT447" i="6"/>
  <c r="AU450" i="6"/>
  <c r="BT453" i="6"/>
  <c r="BT458" i="6"/>
  <c r="L461" i="6"/>
  <c r="BT463" i="6"/>
  <c r="Q477" i="6"/>
  <c r="L499" i="6"/>
  <c r="AA508" i="6"/>
  <c r="BT510" i="6"/>
  <c r="BE536" i="6"/>
  <c r="Q542" i="6"/>
  <c r="Q139" i="6"/>
  <c r="Q541" i="6" s="1"/>
  <c r="AU547" i="6"/>
  <c r="AA556" i="6"/>
  <c r="BT601" i="6"/>
  <c r="BT172" i="6"/>
  <c r="AZ616" i="6"/>
  <c r="AZ648" i="6"/>
  <c r="V665" i="6"/>
  <c r="AZ687" i="6"/>
  <c r="BE699" i="6"/>
  <c r="AU702" i="6"/>
  <c r="AK716" i="6"/>
  <c r="BT474" i="6"/>
  <c r="AA477" i="6"/>
  <c r="AA483" i="6"/>
  <c r="AF489" i="6"/>
  <c r="BJ494" i="6"/>
  <c r="BJ493" i="6"/>
  <c r="V499" i="6"/>
  <c r="AA542" i="6"/>
  <c r="BT543" i="6"/>
  <c r="AF546" i="6"/>
  <c r="Q599" i="6"/>
  <c r="G637" i="6"/>
  <c r="BT639" i="6"/>
  <c r="BT217" i="6"/>
  <c r="AF665" i="6"/>
  <c r="BT283" i="6"/>
  <c r="BP713" i="6"/>
  <c r="AU716" i="6"/>
  <c r="BE728" i="6"/>
  <c r="BE467" i="6"/>
  <c r="L722" i="6"/>
  <c r="BT638" i="6"/>
  <c r="BT650" i="6"/>
  <c r="L671" i="6"/>
  <c r="BO713" i="6"/>
  <c r="L415" i="6"/>
  <c r="Q417" i="6"/>
  <c r="G432" i="6"/>
  <c r="AU461" i="6"/>
  <c r="BJ467" i="6"/>
  <c r="AP483" i="6"/>
  <c r="L489" i="6"/>
  <c r="Q504" i="6"/>
  <c r="AU508" i="6"/>
  <c r="AU531" i="6"/>
  <c r="Q536" i="6"/>
  <c r="Q546" i="6"/>
  <c r="AA547" i="6"/>
  <c r="L551" i="6"/>
  <c r="G556" i="6"/>
  <c r="L585" i="6"/>
  <c r="AK599" i="6"/>
  <c r="AK606" i="6"/>
  <c r="AU607" i="6"/>
  <c r="BO608" i="6"/>
  <c r="L632" i="6"/>
  <c r="V637" i="6"/>
  <c r="BE648" i="6"/>
  <c r="AP654" i="6"/>
  <c r="AZ660" i="6"/>
  <c r="Q670" i="6"/>
  <c r="AZ684" i="6"/>
  <c r="AK690" i="6"/>
  <c r="BT700" i="6"/>
  <c r="BT342" i="6"/>
  <c r="BT699" i="6" s="1"/>
  <c r="BJ702" i="6"/>
  <c r="AP709" i="6"/>
  <c r="V713" i="6"/>
  <c r="AZ716" i="6"/>
  <c r="BT421" i="6"/>
  <c r="L432" i="6"/>
  <c r="AZ461" i="6"/>
  <c r="BO467" i="6"/>
  <c r="BT473" i="6"/>
  <c r="AU483" i="6"/>
  <c r="G488" i="6"/>
  <c r="Q489" i="6"/>
  <c r="BJ499" i="6"/>
  <c r="V504" i="6"/>
  <c r="AZ508" i="6"/>
  <c r="BT511" i="6"/>
  <c r="AZ531" i="6"/>
  <c r="V536" i="6"/>
  <c r="AK542" i="6"/>
  <c r="AF547" i="6"/>
  <c r="Q551" i="6"/>
  <c r="L556" i="6"/>
  <c r="Q585" i="6"/>
  <c r="AP599" i="6"/>
  <c r="AP606" i="6"/>
  <c r="AZ607" i="6"/>
  <c r="Q621" i="6"/>
  <c r="G627" i="6"/>
  <c r="Q632" i="6"/>
  <c r="BT634" i="6"/>
  <c r="AA637" i="6"/>
  <c r="BJ648" i="6"/>
  <c r="AU654" i="6"/>
  <c r="BE660" i="6"/>
  <c r="BT682" i="6"/>
  <c r="BE684" i="6"/>
  <c r="AU687" i="6"/>
  <c r="AP690" i="6"/>
  <c r="BO702" i="6"/>
  <c r="BJ348" i="6"/>
  <c r="BJ705" i="6" s="1"/>
  <c r="BO706" i="6"/>
  <c r="BO319" i="6"/>
  <c r="AU709" i="6"/>
  <c r="BT229" i="6"/>
  <c r="BJ665" i="6"/>
  <c r="AF670" i="6"/>
  <c r="G675" i="6"/>
  <c r="AA696" i="6"/>
  <c r="Q616" i="6"/>
  <c r="AF621" i="6"/>
  <c r="V627" i="6"/>
  <c r="AF632" i="6"/>
  <c r="AP637" i="6"/>
  <c r="BT293" i="6"/>
  <c r="L681" i="6"/>
  <c r="BT327" i="6"/>
  <c r="AF696" i="6"/>
  <c r="BJ709" i="6"/>
  <c r="BT360" i="6"/>
  <c r="BT716" i="6" s="1"/>
  <c r="BO719" i="6"/>
  <c r="AU722" i="6"/>
  <c r="AF725" i="6"/>
  <c r="L728" i="6"/>
  <c r="BT378" i="6"/>
  <c r="BE737" i="6"/>
  <c r="BJ606" i="6"/>
  <c r="BJ181" i="6"/>
  <c r="V609" i="6"/>
  <c r="V611" i="6"/>
  <c r="V616" i="6"/>
  <c r="BT618" i="6"/>
  <c r="AK621" i="6"/>
  <c r="AA627" i="6"/>
  <c r="AK632" i="6"/>
  <c r="AU637" i="6"/>
  <c r="BT253" i="6"/>
  <c r="AP670" i="6"/>
  <c r="AA678" i="6"/>
  <c r="Q681" i="6"/>
  <c r="BO687" i="6"/>
  <c r="BT688" i="6"/>
  <c r="BT330" i="6"/>
  <c r="AZ693" i="6"/>
  <c r="AK696" i="6"/>
  <c r="Q699" i="6"/>
  <c r="G702" i="6"/>
  <c r="G706" i="6"/>
  <c r="G348" i="6"/>
  <c r="G705" i="6" s="1"/>
  <c r="BO709" i="6"/>
  <c r="BT363" i="6"/>
  <c r="AZ722" i="6"/>
  <c r="AK725" i="6"/>
  <c r="Q728" i="6"/>
  <c r="G731" i="6"/>
  <c r="BJ737" i="6"/>
  <c r="BT278" i="6"/>
  <c r="L706" i="6"/>
  <c r="L348" i="6"/>
  <c r="L705" i="6" s="1"/>
  <c r="AP556" i="6"/>
  <c r="AU585" i="6"/>
  <c r="BT603" i="6"/>
  <c r="AF609" i="6"/>
  <c r="AF611" i="6"/>
  <c r="AF616" i="6"/>
  <c r="AU621" i="6"/>
  <c r="AK627" i="6"/>
  <c r="AU632" i="6"/>
  <c r="BE637" i="6"/>
  <c r="L665" i="6"/>
  <c r="AZ670" i="6"/>
  <c r="AK678" i="6"/>
  <c r="AU696" i="6"/>
  <c r="BO181" i="6"/>
  <c r="G607" i="6"/>
  <c r="AA608" i="6"/>
  <c r="AK609" i="6"/>
  <c r="AK611" i="6"/>
  <c r="AZ621" i="6"/>
  <c r="AP627" i="6"/>
  <c r="AZ632" i="6"/>
  <c r="L660" i="6"/>
  <c r="G665" i="6"/>
  <c r="Q665" i="6"/>
  <c r="BE670" i="6"/>
  <c r="AF681" i="6"/>
  <c r="BO693" i="6"/>
  <c r="AZ696" i="6"/>
  <c r="AF699" i="6"/>
  <c r="V702" i="6"/>
  <c r="L716" i="6"/>
  <c r="G719" i="6"/>
  <c r="BO722" i="6"/>
  <c r="AZ725" i="6"/>
  <c r="AF728" i="6"/>
  <c r="V731" i="6"/>
  <c r="L734" i="6"/>
  <c r="BO556" i="6"/>
  <c r="BJ585" i="6"/>
  <c r="BT600" i="6"/>
  <c r="BJ627" i="6"/>
  <c r="BT630" i="6"/>
  <c r="BJ632" i="6"/>
  <c r="BT635" i="6"/>
  <c r="BJ637" i="6"/>
  <c r="G648" i="6"/>
  <c r="BJ654" i="6"/>
  <c r="BJ660" i="6"/>
  <c r="BT663" i="6"/>
  <c r="AP665" i="6"/>
  <c r="AZ665" i="6"/>
  <c r="BT672" i="6"/>
  <c r="BE681" i="6"/>
  <c r="AF684" i="6"/>
  <c r="V687" i="6"/>
  <c r="Q690" i="6"/>
  <c r="BE696" i="6"/>
  <c r="AK699" i="6"/>
  <c r="AA702" i="6"/>
  <c r="BE716" i="6"/>
  <c r="BT728" i="6"/>
  <c r="BT729" i="6"/>
  <c r="BJ731" i="6"/>
  <c r="AP734" i="6"/>
  <c r="AA737" i="6"/>
  <c r="G609" i="6"/>
  <c r="G611" i="6"/>
  <c r="BT617" i="6"/>
  <c r="BT622" i="6"/>
  <c r="BO627" i="6"/>
  <c r="BO632" i="6"/>
  <c r="BO637" i="6"/>
  <c r="L648" i="6"/>
  <c r="BO654" i="6"/>
  <c r="BO660" i="6"/>
  <c r="AU665" i="6"/>
  <c r="BJ681" i="6"/>
  <c r="AA687" i="6"/>
  <c r="V690" i="6"/>
  <c r="BT694" i="6"/>
  <c r="AP699" i="6"/>
  <c r="AF702" i="6"/>
  <c r="V706" i="6"/>
  <c r="V348" i="6"/>
  <c r="V705" i="6" s="1"/>
  <c r="BJ713" i="6"/>
  <c r="BO731" i="6"/>
  <c r="AU734" i="6"/>
  <c r="AF737" i="6"/>
  <c r="AK681" i="6"/>
  <c r="L684" i="6"/>
  <c r="AZ690" i="6"/>
  <c r="AF693" i="6"/>
  <c r="L696" i="6"/>
  <c r="BO699" i="6"/>
  <c r="AP702" i="6"/>
  <c r="BJ716" i="6"/>
  <c r="V722" i="6"/>
  <c r="BJ728" i="6"/>
  <c r="V734" i="6"/>
  <c r="AP681" i="6"/>
  <c r="BE690" i="6"/>
  <c r="AK693" i="6"/>
  <c r="AA705" i="6"/>
  <c r="AF713" i="6"/>
  <c r="AU719" i="6"/>
  <c r="AA722" i="6"/>
  <c r="G725" i="6"/>
  <c r="BO728" i="6"/>
  <c r="AU731" i="6"/>
  <c r="AA734" i="6"/>
  <c r="G737" i="6"/>
  <c r="AL78" i="5"/>
  <c r="BA13" i="5"/>
  <c r="BA77" i="5" s="1"/>
  <c r="AV78" i="5"/>
  <c r="BU85" i="5"/>
  <c r="BP78" i="5"/>
  <c r="BU80" i="5"/>
  <c r="AB95" i="5"/>
  <c r="BU81" i="5"/>
  <c r="AQ100" i="5"/>
  <c r="BK100" i="5"/>
  <c r="BA95" i="5"/>
  <c r="BP88" i="5"/>
  <c r="BP96" i="5"/>
  <c r="BU24" i="5"/>
  <c r="AV93" i="5"/>
  <c r="BU96" i="5"/>
  <c r="BF55" i="5"/>
  <c r="M78" i="5"/>
  <c r="AB63" i="5"/>
  <c r="M98" i="5"/>
  <c r="W92" i="5"/>
  <c r="AL23" i="5"/>
  <c r="BF63" i="5"/>
  <c r="AL95" i="5"/>
  <c r="R78" i="5"/>
  <c r="R13" i="5"/>
  <c r="AB78" i="5"/>
  <c r="AB92" i="5"/>
  <c r="AB24" i="5"/>
  <c r="AQ23" i="5"/>
  <c r="AQ88" i="5"/>
  <c r="AL100" i="5"/>
  <c r="AG63" i="5"/>
  <c r="BA48" i="5"/>
  <c r="BA40" i="5" s="1"/>
  <c r="BP97" i="5"/>
  <c r="BU97" i="5"/>
  <c r="BU30" i="5"/>
  <c r="BU14" i="5"/>
  <c r="M89" i="5"/>
  <c r="R24" i="5"/>
  <c r="R90" i="5"/>
  <c r="BF30" i="5"/>
  <c r="BF95" i="5" s="1"/>
  <c r="BK77" i="5"/>
  <c r="BU79" i="5"/>
  <c r="H24" i="5"/>
  <c r="H23" i="5" s="1"/>
  <c r="H71" i="5" s="1"/>
  <c r="W90" i="5"/>
  <c r="M35" i="5"/>
  <c r="M100" i="5" s="1"/>
  <c r="M101" i="5"/>
  <c r="AB102" i="5"/>
  <c r="BK41" i="5"/>
  <c r="BK48" i="5"/>
  <c r="AB77" i="5"/>
  <c r="BW79" i="5"/>
  <c r="BW93" i="5"/>
  <c r="BF100" i="5"/>
  <c r="BA23" i="5"/>
  <c r="BA87" i="5" s="1"/>
  <c r="M24" i="5"/>
  <c r="AB90" i="5"/>
  <c r="R101" i="5"/>
  <c r="R35" i="5"/>
  <c r="R100" i="5" s="1"/>
  <c r="AB100" i="5"/>
  <c r="AG102" i="5"/>
  <c r="BP41" i="5"/>
  <c r="H41" i="5"/>
  <c r="H40" i="5" s="1"/>
  <c r="AQ48" i="5"/>
  <c r="BA93" i="5"/>
  <c r="M77" i="5"/>
  <c r="AV30" i="5"/>
  <c r="AV95" i="5" s="1"/>
  <c r="W78" i="5"/>
  <c r="BK96" i="5"/>
  <c r="BK30" i="5"/>
  <c r="AQ63" i="5"/>
  <c r="R89" i="5"/>
  <c r="M95" i="5"/>
  <c r="W35" i="5"/>
  <c r="W100" i="5" s="1"/>
  <c r="AL102" i="5"/>
  <c r="AB48" i="5"/>
  <c r="AB40" i="5" s="1"/>
  <c r="AQ102" i="5"/>
  <c r="BK78" i="5"/>
  <c r="BU82" i="5"/>
  <c r="AG90" i="5"/>
  <c r="AG97" i="5"/>
  <c r="BP30" i="5"/>
  <c r="AG35" i="5"/>
  <c r="AG23" i="5" s="1"/>
  <c r="AQ93" i="5"/>
  <c r="AB101" i="5"/>
  <c r="W13" i="5"/>
  <c r="AG13" i="5"/>
  <c r="W24" i="5"/>
  <c r="AV102" i="5"/>
  <c r="R97" i="5"/>
  <c r="BP77" i="5"/>
  <c r="BK101" i="5"/>
  <c r="BA89" i="5"/>
  <c r="BF13" i="5"/>
  <c r="W30" i="5"/>
  <c r="W95" i="5" s="1"/>
  <c r="BF90" i="5"/>
  <c r="BU90" i="5"/>
  <c r="BP35" i="5"/>
  <c r="BP100" i="5" s="1"/>
  <c r="X67" i="3"/>
  <c r="AC67" i="3"/>
  <c r="AC68" i="3" s="1"/>
  <c r="BQ67" i="3"/>
  <c r="BQ68" i="3" s="1"/>
  <c r="AH48" i="3"/>
  <c r="BV26" i="3"/>
  <c r="BV41" i="3"/>
  <c r="BV15" i="3"/>
  <c r="BV28" i="3"/>
  <c r="BV44" i="3"/>
  <c r="AJ68" i="3"/>
  <c r="BE68" i="3"/>
  <c r="BS53" i="3"/>
  <c r="BS67" i="3" s="1"/>
  <c r="BS74" i="3" s="1"/>
  <c r="BS76" i="3" s="1"/>
  <c r="BV56" i="3"/>
  <c r="AA67" i="3"/>
  <c r="AA68" i="3" s="1"/>
  <c r="AR48" i="3"/>
  <c r="BV16" i="3"/>
  <c r="BV43" i="3"/>
  <c r="L68" i="3"/>
  <c r="AD74" i="3"/>
  <c r="AD76" i="3" s="1"/>
  <c r="BT53" i="3"/>
  <c r="BV71" i="3"/>
  <c r="BV30" i="3"/>
  <c r="M74" i="3"/>
  <c r="M76" i="3" s="1"/>
  <c r="I53" i="3"/>
  <c r="I67" i="3" s="1"/>
  <c r="BV19" i="3"/>
  <c r="BV32" i="3"/>
  <c r="BV46" i="3"/>
  <c r="BG67" i="3"/>
  <c r="BG74" i="3" s="1"/>
  <c r="BG76" i="3" s="1"/>
  <c r="BV57" i="3"/>
  <c r="BL48" i="3"/>
  <c r="BV17" i="3"/>
  <c r="BV59" i="3"/>
  <c r="BV63" i="3"/>
  <c r="BQ48" i="3"/>
  <c r="BV21" i="3"/>
  <c r="BV31" i="3"/>
  <c r="BV34" i="3"/>
  <c r="AH53" i="3"/>
  <c r="E74" i="3"/>
  <c r="E76" i="3" s="1"/>
  <c r="BV20" i="3"/>
  <c r="BG48" i="3"/>
  <c r="BB48" i="3"/>
  <c r="BV64" i="3"/>
  <c r="BV39" i="3"/>
  <c r="AG67" i="3"/>
  <c r="AG68" i="3" s="1"/>
  <c r="BB60" i="3"/>
  <c r="BV66" i="3"/>
  <c r="BV73" i="3"/>
  <c r="BV24" i="3"/>
  <c r="BV37" i="3"/>
  <c r="BV40" i="3"/>
  <c r="AP68" i="3"/>
  <c r="BS48" i="3"/>
  <c r="BS68" i="3" s="1"/>
  <c r="BP74" i="3"/>
  <c r="BP76" i="3" s="1"/>
  <c r="S48" i="3"/>
  <c r="BV13" i="3"/>
  <c r="E67" i="3"/>
  <c r="E68" i="3" s="1"/>
  <c r="Y67" i="3"/>
  <c r="Y74" i="3" s="1"/>
  <c r="Y76" i="3" s="1"/>
  <c r="BG53" i="3"/>
  <c r="BV70" i="3"/>
  <c r="AR67" i="3"/>
  <c r="AR68" i="3" s="1"/>
  <c r="BT67" i="3"/>
  <c r="AM67" i="3"/>
  <c r="AM68" i="3" s="1"/>
  <c r="BI74" i="3"/>
  <c r="BI76" i="3" s="1"/>
  <c r="BI68" i="3"/>
  <c r="R68" i="3"/>
  <c r="AN76" i="3"/>
  <c r="AH58" i="3"/>
  <c r="AH67" i="3" s="1"/>
  <c r="BU58" i="3"/>
  <c r="BV58" i="3" s="1"/>
  <c r="U74" i="3"/>
  <c r="U76" i="3" s="1"/>
  <c r="N48" i="3"/>
  <c r="W74" i="3"/>
  <c r="W76" i="3" s="1"/>
  <c r="AO68" i="3"/>
  <c r="AV67" i="3"/>
  <c r="AV68" i="3" s="1"/>
  <c r="BO67" i="3"/>
  <c r="BO74" i="3" s="1"/>
  <c r="BO76" i="3" s="1"/>
  <c r="N55" i="3"/>
  <c r="BT8" i="3"/>
  <c r="BT48" i="3" s="1"/>
  <c r="BU36" i="3"/>
  <c r="BU48" i="3" s="1"/>
  <c r="F74" i="3"/>
  <c r="F76" i="3" s="1"/>
  <c r="X68" i="3"/>
  <c r="AP74" i="3"/>
  <c r="AP76" i="3" s="1"/>
  <c r="F68" i="3"/>
  <c r="X48" i="3"/>
  <c r="BV9" i="3"/>
  <c r="G74" i="3"/>
  <c r="G76" i="3" s="1"/>
  <c r="G68" i="3"/>
  <c r="Z74" i="3"/>
  <c r="Z76" i="3" s="1"/>
  <c r="Y68" i="3"/>
  <c r="AQ74" i="3"/>
  <c r="AQ76" i="3" s="1"/>
  <c r="AQ68" i="3"/>
  <c r="BH74" i="3"/>
  <c r="BH76" i="3" s="1"/>
  <c r="BH68" i="3"/>
  <c r="R67" i="3"/>
  <c r="R74" i="3" s="1"/>
  <c r="R76" i="3" s="1"/>
  <c r="AW53" i="3"/>
  <c r="AW67" i="3" s="1"/>
  <c r="AJ74" i="3"/>
  <c r="AJ76" i="3" s="1"/>
  <c r="AC48" i="3"/>
  <c r="H48" i="3"/>
  <c r="I14" i="3"/>
  <c r="I48" i="3" s="1"/>
  <c r="I68" i="3" s="1"/>
  <c r="I74" i="3" s="1"/>
  <c r="I76" i="3" s="1"/>
  <c r="BV14" i="3"/>
  <c r="AA74" i="3"/>
  <c r="AA76" i="3" s="1"/>
  <c r="AK74" i="3"/>
  <c r="AK76" i="3" s="1"/>
  <c r="K74" i="3"/>
  <c r="K76" i="3" s="1"/>
  <c r="AU74" i="3"/>
  <c r="AU76" i="3" s="1"/>
  <c r="AU68" i="3"/>
  <c r="AY74" i="3"/>
  <c r="AY76" i="3" s="1"/>
  <c r="AB74" i="3"/>
  <c r="AB76" i="3" s="1"/>
  <c r="BV45" i="3"/>
  <c r="L74" i="3"/>
  <c r="L76" i="3" s="1"/>
  <c r="K68" i="3"/>
  <c r="AE74" i="3"/>
  <c r="AE76" i="3" s="1"/>
  <c r="AD68" i="3"/>
  <c r="AV74" i="3"/>
  <c r="AV76" i="3" s="1"/>
  <c r="AL67" i="3"/>
  <c r="AL74" i="3" s="1"/>
  <c r="AL76" i="3" s="1"/>
  <c r="AZ74" i="3"/>
  <c r="AZ76" i="3" s="1"/>
  <c r="AW7" i="3"/>
  <c r="AW48" i="3" s="1"/>
  <c r="AS48" i="3"/>
  <c r="BR7" i="3"/>
  <c r="BV33" i="3"/>
  <c r="AF74" i="3"/>
  <c r="AF76" i="3" s="1"/>
  <c r="AE68" i="3"/>
  <c r="BM74" i="3"/>
  <c r="BM76" i="3" s="1"/>
  <c r="BM68" i="3"/>
  <c r="BA74" i="3"/>
  <c r="BA76" i="3" s="1"/>
  <c r="O74" i="3"/>
  <c r="O76" i="3" s="1"/>
  <c r="AF68" i="3"/>
  <c r="AX74" i="3"/>
  <c r="AX76" i="3" s="1"/>
  <c r="AX68" i="3"/>
  <c r="BN74" i="3"/>
  <c r="BN76" i="3" s="1"/>
  <c r="BN68" i="3"/>
  <c r="BR54" i="3"/>
  <c r="BE74" i="3"/>
  <c r="BE76" i="3" s="1"/>
  <c r="S67" i="3"/>
  <c r="U68" i="3"/>
  <c r="P74" i="3"/>
  <c r="P76" i="3" s="1"/>
  <c r="O68" i="3"/>
  <c r="Q74" i="3"/>
  <c r="Q76" i="3" s="1"/>
  <c r="P68" i="3"/>
  <c r="BB67" i="3"/>
  <c r="BB74" i="3" s="1"/>
  <c r="BB76" i="3" s="1"/>
  <c r="J53" i="3"/>
  <c r="Q68" i="3"/>
  <c r="BV35" i="3"/>
  <c r="BL67" i="3"/>
  <c r="BL68" i="3" s="1"/>
  <c r="BJ74" i="3"/>
  <c r="BJ76" i="3" s="1"/>
  <c r="BJ68" i="3"/>
  <c r="BV61" i="3"/>
  <c r="AT74" i="3"/>
  <c r="AT76" i="3" s="1"/>
  <c r="AT68" i="3"/>
  <c r="S68" i="3"/>
  <c r="BC74" i="3"/>
  <c r="BC76" i="3" s="1"/>
  <c r="BC68" i="3"/>
  <c r="BK67" i="3"/>
  <c r="BK74" i="3" s="1"/>
  <c r="BK76" i="3" s="1"/>
  <c r="BR60" i="3"/>
  <c r="AN68" i="3"/>
  <c r="BD68" i="3"/>
  <c r="I77" i="2"/>
  <c r="I79" i="2" s="1"/>
  <c r="I116" i="2" s="1"/>
  <c r="I118" i="2" s="1"/>
  <c r="I137" i="2" s="1"/>
  <c r="I143" i="2" s="1"/>
  <c r="O31" i="2"/>
  <c r="U65" i="2"/>
  <c r="S31" i="2"/>
  <c r="S77" i="2" s="1"/>
  <c r="S79" i="2" s="1"/>
  <c r="S116" i="2" s="1"/>
  <c r="S118" i="2" s="1"/>
  <c r="U24" i="2"/>
  <c r="U32" i="2"/>
  <c r="U31" i="2" s="1"/>
  <c r="M120" i="2"/>
  <c r="M119" i="2" s="1"/>
  <c r="U37" i="2"/>
  <c r="N120" i="2"/>
  <c r="N119" i="2" s="1"/>
  <c r="J31" i="2"/>
  <c r="K31" i="2"/>
  <c r="M77" i="2"/>
  <c r="M79" i="2" s="1"/>
  <c r="M116" i="2" s="1"/>
  <c r="M118" i="2" s="1"/>
  <c r="N77" i="2"/>
  <c r="N79" i="2" s="1"/>
  <c r="N116" i="2" s="1"/>
  <c r="N118" i="2" s="1"/>
  <c r="L77" i="2"/>
  <c r="L79" i="2" s="1"/>
  <c r="L116" i="2" s="1"/>
  <c r="L118" i="2" s="1"/>
  <c r="U8" i="2"/>
  <c r="H77" i="2"/>
  <c r="H79" i="2" s="1"/>
  <c r="H116" i="2" s="1"/>
  <c r="U98" i="2"/>
  <c r="U82" i="2" s="1"/>
  <c r="Q6" i="2"/>
  <c r="Q77" i="2" s="1"/>
  <c r="Q79" i="2" s="1"/>
  <c r="Q116" i="2" s="1"/>
  <c r="Q118" i="2" s="1"/>
  <c r="Q137" i="2" s="1"/>
  <c r="Q143" i="2" s="1"/>
  <c r="R6" i="2"/>
  <c r="P31" i="2"/>
  <c r="P77" i="2" s="1"/>
  <c r="P79" i="2" s="1"/>
  <c r="P116" i="2" s="1"/>
  <c r="P118" i="2" s="1"/>
  <c r="O119" i="2"/>
  <c r="Q31" i="2"/>
  <c r="S120" i="2"/>
  <c r="S119" i="2" s="1"/>
  <c r="U142" i="2"/>
  <c r="J7" i="2"/>
  <c r="J6" i="2" s="1"/>
  <c r="J77" i="2" s="1"/>
  <c r="J79" i="2" s="1"/>
  <c r="J116" i="2" s="1"/>
  <c r="J118" i="2" s="1"/>
  <c r="J137" i="2" s="1"/>
  <c r="J143" i="2" s="1"/>
  <c r="U9" i="2"/>
  <c r="T7" i="2"/>
  <c r="T6" i="2" s="1"/>
  <c r="I120" i="2"/>
  <c r="I119" i="2" s="1"/>
  <c r="L119" i="2"/>
  <c r="K7" i="2"/>
  <c r="K6" i="2" s="1"/>
  <c r="K77" i="2" s="1"/>
  <c r="K79" i="2" s="1"/>
  <c r="K116" i="2" s="1"/>
  <c r="K118" i="2" s="1"/>
  <c r="P119" i="2"/>
  <c r="R31" i="2"/>
  <c r="T120" i="2"/>
  <c r="T119" i="2" s="1"/>
  <c r="U11" i="2"/>
  <c r="T31" i="2"/>
  <c r="U76" i="2"/>
  <c r="U121" i="2"/>
  <c r="K122" i="2"/>
  <c r="U122" i="2" s="1"/>
  <c r="AF46" i="1"/>
  <c r="O46" i="1"/>
  <c r="G12" i="1"/>
  <c r="AB12" i="1" s="1"/>
  <c r="Q46" i="1"/>
  <c r="T14" i="1"/>
  <c r="AC44" i="1"/>
  <c r="T16" i="1"/>
  <c r="T17" i="1"/>
  <c r="R12" i="1"/>
  <c r="R8" i="1" s="1"/>
  <c r="R33" i="1" s="1"/>
  <c r="AC40" i="1"/>
  <c r="AB44" i="1"/>
  <c r="T13" i="1"/>
  <c r="AG12" i="1"/>
  <c r="G46" i="1"/>
  <c r="AB46" i="1" s="1"/>
  <c r="AG42" i="1"/>
  <c r="T44" i="1"/>
  <c r="AD44" i="1" s="1"/>
  <c r="AF12" i="1"/>
  <c r="AG40" i="1"/>
  <c r="I12" i="1"/>
  <c r="I8" i="1" s="1"/>
  <c r="I33" i="1" s="1"/>
  <c r="H46" i="1"/>
  <c r="AE8" i="1"/>
  <c r="J12" i="1"/>
  <c r="J8" i="1" s="1"/>
  <c r="J33" i="1" s="1"/>
  <c r="I46" i="1"/>
  <c r="AG44" i="1"/>
  <c r="AF44" i="1"/>
  <c r="L12" i="1"/>
  <c r="L8" i="1" s="1"/>
  <c r="L33" i="1" s="1"/>
  <c r="N12" i="1"/>
  <c r="AC12" i="1" s="1"/>
  <c r="O12" i="1"/>
  <c r="O8" i="1" s="1"/>
  <c r="O33" i="1" s="1"/>
  <c r="Q12" i="1"/>
  <c r="Q8" i="1" s="1"/>
  <c r="Q33" i="1" s="1"/>
  <c r="AG10" i="1"/>
  <c r="K12" i="1"/>
  <c r="K8" i="1" s="1"/>
  <c r="K33" i="1" s="1"/>
  <c r="AG6" i="1"/>
  <c r="G8" i="1"/>
  <c r="T18" i="1"/>
  <c r="H12" i="1"/>
  <c r="H8" i="1"/>
  <c r="H33" i="1" s="1"/>
  <c r="M18" i="1"/>
  <c r="M12" i="1" s="1"/>
  <c r="M8" i="1" s="1"/>
  <c r="M33" i="1" s="1"/>
  <c r="T40" i="1"/>
  <c r="AD40" i="1" s="1"/>
  <c r="AF10" i="1"/>
  <c r="T38" i="1"/>
  <c r="BQ74" i="3" l="1"/>
  <c r="BQ76" i="3" s="1"/>
  <c r="BL74" i="3"/>
  <c r="BL76" i="3" s="1"/>
  <c r="BU67" i="3"/>
  <c r="AG40" i="5"/>
  <c r="BF40" i="5"/>
  <c r="BP40" i="5"/>
  <c r="T47" i="10"/>
  <c r="G35" i="10"/>
  <c r="T42" i="10"/>
  <c r="BO250" i="8"/>
  <c r="L333" i="8"/>
  <c r="AA333" i="8"/>
  <c r="V263" i="7"/>
  <c r="AK335" i="7"/>
  <c r="AQ40" i="5"/>
  <c r="AQ71" i="5" s="1"/>
  <c r="AL71" i="5"/>
  <c r="O137" i="2"/>
  <c r="O143" i="2" s="1"/>
  <c r="P137" i="2"/>
  <c r="P143" i="2" s="1"/>
  <c r="S137" i="2"/>
  <c r="S143" i="2" s="1"/>
  <c r="N8" i="1"/>
  <c r="AC8" i="1" s="1"/>
  <c r="T16" i="10"/>
  <c r="Y63" i="10"/>
  <c r="Y16" i="10"/>
  <c r="W58" i="10"/>
  <c r="X58" i="10"/>
  <c r="Y58" i="10"/>
  <c r="T65" i="10"/>
  <c r="Q40" i="10"/>
  <c r="X72" i="10"/>
  <c r="W72" i="10"/>
  <c r="Y72" i="10"/>
  <c r="S40" i="10"/>
  <c r="J88" i="10"/>
  <c r="W81" i="10"/>
  <c r="Y81" i="10"/>
  <c r="X81" i="10"/>
  <c r="X50" i="10"/>
  <c r="Y50" i="10"/>
  <c r="W50" i="10"/>
  <c r="I56" i="10"/>
  <c r="Y42" i="10"/>
  <c r="O56" i="10"/>
  <c r="I88" i="10"/>
  <c r="O90" i="10"/>
  <c r="R90" i="10"/>
  <c r="W83" i="10"/>
  <c r="X83" i="10"/>
  <c r="N90" i="10"/>
  <c r="Q56" i="10"/>
  <c r="O40" i="10"/>
  <c r="K90" i="10"/>
  <c r="M40" i="10"/>
  <c r="H88" i="10"/>
  <c r="S14" i="10"/>
  <c r="R56" i="10"/>
  <c r="N40" i="10"/>
  <c r="X63" i="10"/>
  <c r="W63" i="10"/>
  <c r="T90" i="10"/>
  <c r="T33" i="10"/>
  <c r="X17" i="10"/>
  <c r="W17" i="10"/>
  <c r="J40" i="10"/>
  <c r="K56" i="10"/>
  <c r="W42" i="10"/>
  <c r="X42" i="10"/>
  <c r="T52" i="10"/>
  <c r="X82" i="10"/>
  <c r="W82" i="10"/>
  <c r="L14" i="10"/>
  <c r="L90" i="10"/>
  <c r="R40" i="10"/>
  <c r="P40" i="10"/>
  <c r="Q88" i="10"/>
  <c r="W70" i="10"/>
  <c r="Y70" i="10"/>
  <c r="X70" i="10"/>
  <c r="L40" i="10"/>
  <c r="P90" i="10"/>
  <c r="Y17" i="10"/>
  <c r="Y66" i="10"/>
  <c r="X66" i="10"/>
  <c r="W66" i="10"/>
  <c r="M56" i="10"/>
  <c r="T58" i="10"/>
  <c r="Y96" i="10"/>
  <c r="W96" i="10"/>
  <c r="N14" i="10"/>
  <c r="K40" i="10"/>
  <c r="I40" i="10"/>
  <c r="X33" i="10"/>
  <c r="W54" i="10"/>
  <c r="Y54" i="10"/>
  <c r="X54" i="10"/>
  <c r="P56" i="10"/>
  <c r="M88" i="10"/>
  <c r="X12" i="10"/>
  <c r="N56" i="10"/>
  <c r="S56" i="10"/>
  <c r="S88" i="10"/>
  <c r="H40" i="10"/>
  <c r="L56" i="10"/>
  <c r="Y83" i="10"/>
  <c r="W12" i="9"/>
  <c r="W37" i="9" s="1"/>
  <c r="AG12" i="9"/>
  <c r="AL12" i="9"/>
  <c r="AL37" i="9" s="1"/>
  <c r="BU12" i="9"/>
  <c r="R37" i="9"/>
  <c r="AB12" i="9"/>
  <c r="AG37" i="9"/>
  <c r="BP37" i="9"/>
  <c r="BF12" i="9"/>
  <c r="AV37" i="9"/>
  <c r="BK37" i="9"/>
  <c r="BA12" i="9"/>
  <c r="L240" i="8"/>
  <c r="AZ285" i="8"/>
  <c r="AF204" i="8"/>
  <c r="AF333" i="8"/>
  <c r="BT77" i="8"/>
  <c r="BT10" i="8" s="1"/>
  <c r="BT67" i="8"/>
  <c r="BT9" i="8" s="1"/>
  <c r="BE285" i="8"/>
  <c r="V202" i="8"/>
  <c r="BJ10" i="8"/>
  <c r="BJ202" i="8" s="1"/>
  <c r="AK250" i="8"/>
  <c r="AK202" i="8"/>
  <c r="BT12" i="8"/>
  <c r="BT8" i="8" s="1"/>
  <c r="AA202" i="8"/>
  <c r="BJ108" i="8"/>
  <c r="BJ281" i="8" s="1"/>
  <c r="AA250" i="8"/>
  <c r="AP10" i="8"/>
  <c r="AP202" i="8" s="1"/>
  <c r="AA282" i="8"/>
  <c r="AU204" i="8"/>
  <c r="L204" i="8"/>
  <c r="AU10" i="8"/>
  <c r="AU202" i="8" s="1"/>
  <c r="BE110" i="8"/>
  <c r="BE283" i="8" s="1"/>
  <c r="BE345" i="8"/>
  <c r="BJ240" i="8"/>
  <c r="AZ240" i="8"/>
  <c r="AZ333" i="8"/>
  <c r="AZ109" i="8"/>
  <c r="AZ282" i="8" s="1"/>
  <c r="AF200" i="8"/>
  <c r="AZ281" i="8"/>
  <c r="AF9" i="8"/>
  <c r="AF201" i="8" s="1"/>
  <c r="AF240" i="8"/>
  <c r="L108" i="8"/>
  <c r="L285" i="8"/>
  <c r="V110" i="8"/>
  <c r="V283" i="8" s="1"/>
  <c r="V345" i="8"/>
  <c r="AA8" i="8"/>
  <c r="AA204" i="8"/>
  <c r="BO204" i="8"/>
  <c r="BO8" i="8"/>
  <c r="AZ10" i="8"/>
  <c r="AZ202" i="8" s="1"/>
  <c r="AZ250" i="8"/>
  <c r="V204" i="8"/>
  <c r="V8" i="8"/>
  <c r="AK9" i="8"/>
  <c r="AK201" i="8" s="1"/>
  <c r="AK240" i="8"/>
  <c r="Q108" i="8"/>
  <c r="Q285" i="8"/>
  <c r="Q200" i="8"/>
  <c r="V240" i="8"/>
  <c r="V9" i="8"/>
  <c r="V201" i="8" s="1"/>
  <c r="AK110" i="8"/>
  <c r="AK283" i="8" s="1"/>
  <c r="AK345" i="8"/>
  <c r="L250" i="8"/>
  <c r="L10" i="8"/>
  <c r="L202" i="8" s="1"/>
  <c r="AF345" i="8"/>
  <c r="AF110" i="8"/>
  <c r="L345" i="8"/>
  <c r="L110" i="8"/>
  <c r="L283" i="8" s="1"/>
  <c r="BJ333" i="8"/>
  <c r="BJ109" i="8"/>
  <c r="BJ282" i="8" s="1"/>
  <c r="AA345" i="8"/>
  <c r="AA110" i="8"/>
  <c r="AA283" i="8" s="1"/>
  <c r="AK285" i="8"/>
  <c r="AK108" i="8"/>
  <c r="AP240" i="8"/>
  <c r="AP9" i="8"/>
  <c r="AP201" i="8" s="1"/>
  <c r="V285" i="8"/>
  <c r="V108" i="8"/>
  <c r="Q9" i="8"/>
  <c r="Q201" i="8" s="1"/>
  <c r="Q240" i="8"/>
  <c r="AP108" i="8"/>
  <c r="AP285" i="8"/>
  <c r="Q345" i="8"/>
  <c r="Q110" i="8"/>
  <c r="Q283" i="8" s="1"/>
  <c r="AU345" i="8"/>
  <c r="AU110" i="8"/>
  <c r="AU283" i="8" s="1"/>
  <c r="V250" i="8"/>
  <c r="AZ204" i="8"/>
  <c r="AZ8" i="8"/>
  <c r="Q250" i="8"/>
  <c r="Q10" i="8"/>
  <c r="Q202" i="8" s="1"/>
  <c r="AK204" i="8"/>
  <c r="AK8" i="8"/>
  <c r="BO107" i="8"/>
  <c r="BO280" i="8" s="1"/>
  <c r="BO281" i="8"/>
  <c r="L282" i="8"/>
  <c r="BE281" i="8"/>
  <c r="BE333" i="8"/>
  <c r="BE109" i="8"/>
  <c r="BE282" i="8" s="1"/>
  <c r="AP204" i="8"/>
  <c r="AP8" i="8"/>
  <c r="BT107" i="8"/>
  <c r="V333" i="8"/>
  <c r="V109" i="8"/>
  <c r="V282" i="8" s="1"/>
  <c r="BO333" i="8"/>
  <c r="BO109" i="8"/>
  <c r="BO282" i="8" s="1"/>
  <c r="AA240" i="8"/>
  <c r="AA9" i="8"/>
  <c r="AA201" i="8" s="1"/>
  <c r="BE240" i="8"/>
  <c r="BE9" i="8"/>
  <c r="BE201" i="8" s="1"/>
  <c r="AU240" i="8"/>
  <c r="AU9" i="8"/>
  <c r="AF250" i="8"/>
  <c r="AF10" i="8"/>
  <c r="AF202" i="8" s="1"/>
  <c r="AK333" i="8"/>
  <c r="AK109" i="8"/>
  <c r="AK282" i="8" s="1"/>
  <c r="AU109" i="8"/>
  <c r="AU282" i="8" s="1"/>
  <c r="AU333" i="8"/>
  <c r="AP345" i="8"/>
  <c r="AA285" i="8"/>
  <c r="AA108" i="8"/>
  <c r="BJ8" i="8"/>
  <c r="BJ204" i="8"/>
  <c r="AP282" i="8"/>
  <c r="Q333" i="8"/>
  <c r="Q109" i="8"/>
  <c r="Q282" i="8" s="1"/>
  <c r="AU281" i="8"/>
  <c r="BE204" i="8"/>
  <c r="BE8" i="8"/>
  <c r="Q227" i="7"/>
  <c r="V335" i="7"/>
  <c r="BT308" i="7"/>
  <c r="BT284" i="7"/>
  <c r="BT345" i="7"/>
  <c r="BJ263" i="7"/>
  <c r="BJ8" i="7"/>
  <c r="BJ227" i="7" s="1"/>
  <c r="AF227" i="7"/>
  <c r="L13" i="7"/>
  <c r="BT302" i="7"/>
  <c r="BT264" i="7"/>
  <c r="AF243" i="7"/>
  <c r="BT107" i="7"/>
  <c r="BT279" i="7" s="1"/>
  <c r="AZ232" i="7"/>
  <c r="L10" i="7"/>
  <c r="L229" i="7" s="1"/>
  <c r="L335" i="7"/>
  <c r="V227" i="7"/>
  <c r="AF263" i="7"/>
  <c r="BT314" i="7"/>
  <c r="BE8" i="7"/>
  <c r="BE227" i="7" s="1"/>
  <c r="AA227" i="7"/>
  <c r="AU13" i="7"/>
  <c r="AU232" i="7" s="1"/>
  <c r="AA263" i="7"/>
  <c r="AU263" i="7"/>
  <c r="BT299" i="7"/>
  <c r="BT287" i="7"/>
  <c r="AZ278" i="7"/>
  <c r="AZ9" i="7"/>
  <c r="AZ228" i="7" s="1"/>
  <c r="BT273" i="7"/>
  <c r="BO335" i="7"/>
  <c r="BO10" i="7"/>
  <c r="BO229" i="7" s="1"/>
  <c r="AP232" i="7"/>
  <c r="AP12" i="7"/>
  <c r="AK263" i="7"/>
  <c r="AK8" i="7"/>
  <c r="AK227" i="7" s="1"/>
  <c r="AA335" i="7"/>
  <c r="AA10" i="7"/>
  <c r="AA229" i="7" s="1"/>
  <c r="AK243" i="7"/>
  <c r="AK13" i="7"/>
  <c r="AZ263" i="7"/>
  <c r="L232" i="7"/>
  <c r="L12" i="7"/>
  <c r="BT365" i="7"/>
  <c r="AZ335" i="7"/>
  <c r="AZ10" i="7"/>
  <c r="AZ229" i="7" s="1"/>
  <c r="Q232" i="7"/>
  <c r="Q12" i="7"/>
  <c r="BT258" i="7"/>
  <c r="BT326" i="7"/>
  <c r="BT336" i="7"/>
  <c r="BT184" i="7"/>
  <c r="AF12" i="7"/>
  <c r="AF232" i="7"/>
  <c r="BT244" i="7"/>
  <c r="BT18" i="7"/>
  <c r="BT248" i="7"/>
  <c r="AK279" i="7"/>
  <c r="AK106" i="7"/>
  <c r="BJ243" i="7"/>
  <c r="BJ13" i="7"/>
  <c r="L263" i="7"/>
  <c r="L8" i="7"/>
  <c r="L227" i="7" s="1"/>
  <c r="BJ335" i="7"/>
  <c r="BJ10" i="7"/>
  <c r="BJ229" i="7" s="1"/>
  <c r="AP335" i="7"/>
  <c r="AP10" i="7"/>
  <c r="AP229" i="7" s="1"/>
  <c r="BT350" i="7"/>
  <c r="Q263" i="7"/>
  <c r="BO6" i="7"/>
  <c r="BO225" i="7" s="1"/>
  <c r="BO226" i="7"/>
  <c r="V13" i="7"/>
  <c r="V243" i="7"/>
  <c r="BT337" i="7"/>
  <c r="BT338" i="7"/>
  <c r="BO263" i="7"/>
  <c r="BO8" i="7"/>
  <c r="BO227" i="7" s="1"/>
  <c r="BE13" i="7"/>
  <c r="BE243" i="7"/>
  <c r="BT268" i="7"/>
  <c r="AZ7" i="7"/>
  <c r="AZ231" i="7"/>
  <c r="AU10" i="7"/>
  <c r="AU229" i="7" s="1"/>
  <c r="AU335" i="7"/>
  <c r="AF335" i="7"/>
  <c r="AF10" i="7"/>
  <c r="AF229" i="7" s="1"/>
  <c r="BT305" i="7"/>
  <c r="BT266" i="7"/>
  <c r="BT91" i="7"/>
  <c r="BE335" i="7"/>
  <c r="BE10" i="7"/>
  <c r="BE229" i="7" s="1"/>
  <c r="AA243" i="7"/>
  <c r="AA13" i="7"/>
  <c r="AP263" i="7"/>
  <c r="AP8" i="7"/>
  <c r="AP227" i="7" s="1"/>
  <c r="AU278" i="7"/>
  <c r="AU9" i="7"/>
  <c r="AU228" i="7" s="1"/>
  <c r="V278" i="7"/>
  <c r="V9" i="7"/>
  <c r="V228" i="7" s="1"/>
  <c r="AK455" i="6"/>
  <c r="BT621" i="6"/>
  <c r="BJ318" i="6"/>
  <c r="BJ675" i="6" s="1"/>
  <c r="L466" i="6"/>
  <c r="L181" i="6"/>
  <c r="BT599" i="6"/>
  <c r="AZ606" i="6"/>
  <c r="BT632" i="6"/>
  <c r="BT654" i="6"/>
  <c r="BT477" i="6"/>
  <c r="Q676" i="6"/>
  <c r="BT319" i="6"/>
  <c r="AA318" i="6"/>
  <c r="AA15" i="6" s="1"/>
  <c r="AA408" i="6" s="1"/>
  <c r="BT608" i="6"/>
  <c r="BT348" i="6"/>
  <c r="BT705" i="6" s="1"/>
  <c r="AZ412" i="6"/>
  <c r="BT719" i="6"/>
  <c r="BT648" i="6"/>
  <c r="BT660" i="6"/>
  <c r="BT472" i="6"/>
  <c r="BT734" i="6"/>
  <c r="BT678" i="6"/>
  <c r="BT413" i="6"/>
  <c r="G605" i="6"/>
  <c r="BT637" i="6"/>
  <c r="G14" i="6"/>
  <c r="BT450" i="6"/>
  <c r="BE411" i="6"/>
  <c r="BT414" i="6"/>
  <c r="BT514" i="6"/>
  <c r="BT124" i="6"/>
  <c r="BE406" i="6"/>
  <c r="BE605" i="6"/>
  <c r="BE14" i="6"/>
  <c r="BE407" i="6" s="1"/>
  <c r="AZ676" i="6"/>
  <c r="AZ318" i="6"/>
  <c r="G586" i="6"/>
  <c r="BT461" i="6"/>
  <c r="BT69" i="6"/>
  <c r="BT45" i="6"/>
  <c r="BT439" i="6"/>
  <c r="AZ605" i="6"/>
  <c r="AZ14" i="6"/>
  <c r="AZ407" i="6" s="1"/>
  <c r="BT63" i="6"/>
  <c r="BT456" i="6"/>
  <c r="BT684" i="6"/>
  <c r="BE606" i="6"/>
  <c r="Q675" i="6"/>
  <c r="Q15" i="6"/>
  <c r="Q408" i="6" s="1"/>
  <c r="BT676" i="6"/>
  <c r="BT318" i="6"/>
  <c r="BT467" i="6"/>
  <c r="BT75" i="6"/>
  <c r="Q412" i="6"/>
  <c r="Q17" i="6"/>
  <c r="BJ605" i="6"/>
  <c r="BJ14" i="6"/>
  <c r="BJ407" i="6" s="1"/>
  <c r="BT489" i="6"/>
  <c r="BT99" i="6"/>
  <c r="AU605" i="6"/>
  <c r="AU14" i="6"/>
  <c r="AU407" i="6" s="1"/>
  <c r="BO606" i="6"/>
  <c r="Q606" i="6"/>
  <c r="Q181" i="6"/>
  <c r="BO14" i="6"/>
  <c r="AK412" i="6"/>
  <c r="AK17" i="6"/>
  <c r="AP17" i="6"/>
  <c r="AP412" i="6"/>
  <c r="V412" i="6"/>
  <c r="V17" i="6"/>
  <c r="BT18" i="6"/>
  <c r="BT681" i="6"/>
  <c r="BT483" i="6"/>
  <c r="AU412" i="6"/>
  <c r="AU17" i="6"/>
  <c r="AU606" i="6"/>
  <c r="Q466" i="6"/>
  <c r="BT547" i="6"/>
  <c r="BT144" i="6"/>
  <c r="BT546" i="6" s="1"/>
  <c r="BT531" i="6"/>
  <c r="BT129" i="6"/>
  <c r="BT690" i="6"/>
  <c r="BT671" i="6"/>
  <c r="BT258" i="6"/>
  <c r="BT670" i="6" s="1"/>
  <c r="BO412" i="6"/>
  <c r="BO17" i="6"/>
  <c r="BT616" i="6"/>
  <c r="AK605" i="6"/>
  <c r="AK14" i="6"/>
  <c r="AK407" i="6" s="1"/>
  <c r="AF675" i="6"/>
  <c r="AF15" i="6"/>
  <c r="AF408" i="6" s="1"/>
  <c r="BT552" i="6"/>
  <c r="BT149" i="6"/>
  <c r="BT551" i="6" s="1"/>
  <c r="AF605" i="6"/>
  <c r="AF14" i="6"/>
  <c r="AF407" i="6" s="1"/>
  <c r="AZ411" i="6"/>
  <c r="AZ13" i="6"/>
  <c r="BT722" i="6"/>
  <c r="AA605" i="6"/>
  <c r="AA14" i="6"/>
  <c r="AA407" i="6" s="1"/>
  <c r="AK513" i="6"/>
  <c r="BE676" i="6"/>
  <c r="BE318" i="6"/>
  <c r="V675" i="6"/>
  <c r="V15" i="6"/>
  <c r="V408" i="6" s="1"/>
  <c r="BO455" i="6"/>
  <c r="L675" i="6"/>
  <c r="L15" i="6"/>
  <c r="L408" i="6" s="1"/>
  <c r="AP676" i="6"/>
  <c r="AP318" i="6"/>
  <c r="BT542" i="6"/>
  <c r="BT139" i="6"/>
  <c r="BT182" i="6"/>
  <c r="AK676" i="6"/>
  <c r="AK318" i="6"/>
  <c r="AF606" i="6"/>
  <c r="L412" i="6"/>
  <c r="L17" i="6"/>
  <c r="BT607" i="6"/>
  <c r="BT445" i="6"/>
  <c r="BT51" i="6"/>
  <c r="AA412" i="6"/>
  <c r="AA17" i="6"/>
  <c r="BT499" i="6"/>
  <c r="BT109" i="6"/>
  <c r="BT494" i="6"/>
  <c r="BT104" i="6"/>
  <c r="BT493" i="6" s="1"/>
  <c r="BT687" i="6"/>
  <c r="AP455" i="6"/>
  <c r="G407" i="6"/>
  <c r="G12" i="6"/>
  <c r="V606" i="6"/>
  <c r="V181" i="6"/>
  <c r="BT642" i="6"/>
  <c r="BT433" i="6"/>
  <c r="BT39" i="6"/>
  <c r="BT432" i="6" s="1"/>
  <c r="AU675" i="6"/>
  <c r="AU15" i="6"/>
  <c r="AU408" i="6" s="1"/>
  <c r="BT415" i="6"/>
  <c r="BT420" i="6"/>
  <c r="AF412" i="6"/>
  <c r="AF17" i="6"/>
  <c r="BJ411" i="6"/>
  <c r="BJ13" i="6"/>
  <c r="BO676" i="6"/>
  <c r="BO318" i="6"/>
  <c r="AP605" i="6"/>
  <c r="AP14" i="6"/>
  <c r="AP407" i="6" s="1"/>
  <c r="BJ412" i="6"/>
  <c r="BW78" i="5"/>
  <c r="BF23" i="5"/>
  <c r="BF87" i="5" s="1"/>
  <c r="BA71" i="5"/>
  <c r="BU23" i="5"/>
  <c r="BU88" i="5"/>
  <c r="AG71" i="5"/>
  <c r="AG77" i="5"/>
  <c r="W77" i="5"/>
  <c r="BU78" i="5"/>
  <c r="BU13" i="5"/>
  <c r="BF77" i="5"/>
  <c r="BK95" i="5"/>
  <c r="BK23" i="5"/>
  <c r="AV88" i="5"/>
  <c r="AB23" i="5"/>
  <c r="AB88" i="5"/>
  <c r="W23" i="5"/>
  <c r="W87" i="5" s="1"/>
  <c r="W88" i="5"/>
  <c r="R88" i="5"/>
  <c r="R23" i="5"/>
  <c r="R87" i="5" s="1"/>
  <c r="BU100" i="5"/>
  <c r="AV23" i="5"/>
  <c r="AL88" i="5"/>
  <c r="BK40" i="5"/>
  <c r="M23" i="5"/>
  <c r="M88" i="5"/>
  <c r="AQ87" i="5"/>
  <c r="AG100" i="5"/>
  <c r="R77" i="5"/>
  <c r="AG87" i="5"/>
  <c r="BP95" i="5"/>
  <c r="BP23" i="5"/>
  <c r="BU95" i="5"/>
  <c r="AG74" i="3"/>
  <c r="AG76" i="3" s="1"/>
  <c r="AL68" i="3"/>
  <c r="S74" i="3"/>
  <c r="S76" i="3" s="1"/>
  <c r="BG68" i="3"/>
  <c r="AH74" i="3"/>
  <c r="AH76" i="3" s="1"/>
  <c r="AH68" i="3"/>
  <c r="BU68" i="3"/>
  <c r="BU74" i="3"/>
  <c r="BU76" i="3" s="1"/>
  <c r="BT74" i="3"/>
  <c r="BT76" i="3" s="1"/>
  <c r="BT68" i="3"/>
  <c r="BR48" i="3"/>
  <c r="BV7" i="3"/>
  <c r="AS74" i="3"/>
  <c r="AS76" i="3" s="1"/>
  <c r="AS68" i="3"/>
  <c r="BK68" i="3"/>
  <c r="AW74" i="3"/>
  <c r="AW76" i="3" s="1"/>
  <c r="AW68" i="3"/>
  <c r="BV60" i="3"/>
  <c r="BO68" i="3"/>
  <c r="X74" i="3"/>
  <c r="X76" i="3" s="1"/>
  <c r="W68" i="3"/>
  <c r="BV8" i="3"/>
  <c r="H74" i="3"/>
  <c r="H76" i="3" s="1"/>
  <c r="H68" i="3"/>
  <c r="AR74" i="3"/>
  <c r="AR76" i="3" s="1"/>
  <c r="AC74" i="3"/>
  <c r="AC76" i="3" s="1"/>
  <c r="AB68" i="3"/>
  <c r="BV54" i="3"/>
  <c r="BR53" i="3"/>
  <c r="BR67" i="3" s="1"/>
  <c r="BV36" i="3"/>
  <c r="AM74" i="3"/>
  <c r="AM76" i="3" s="1"/>
  <c r="BB68" i="3"/>
  <c r="J67" i="3"/>
  <c r="N53" i="3"/>
  <c r="N67" i="3" s="1"/>
  <c r="N68" i="3" s="1"/>
  <c r="M68" i="3"/>
  <c r="L137" i="2"/>
  <c r="L143" i="2" s="1"/>
  <c r="T77" i="2"/>
  <c r="T79" i="2" s="1"/>
  <c r="T116" i="2" s="1"/>
  <c r="T118" i="2" s="1"/>
  <c r="T137" i="2" s="1"/>
  <c r="T143" i="2" s="1"/>
  <c r="U120" i="2"/>
  <c r="U119" i="2" s="1"/>
  <c r="H118" i="2"/>
  <c r="N137" i="2"/>
  <c r="N143" i="2" s="1"/>
  <c r="R77" i="2"/>
  <c r="R79" i="2" s="1"/>
  <c r="R116" i="2" s="1"/>
  <c r="R118" i="2" s="1"/>
  <c r="R137" i="2" s="1"/>
  <c r="R143" i="2" s="1"/>
  <c r="U7" i="2"/>
  <c r="U6" i="2" s="1"/>
  <c r="U77" i="2" s="1"/>
  <c r="U79" i="2" s="1"/>
  <c r="U116" i="2" s="1"/>
  <c r="U118" i="2" s="1"/>
  <c r="K137" i="2"/>
  <c r="K143" i="2" s="1"/>
  <c r="M137" i="2"/>
  <c r="M143" i="2" s="1"/>
  <c r="AG46" i="1"/>
  <c r="T12" i="1"/>
  <c r="T8" i="1" s="1"/>
  <c r="AD8" i="1" s="1"/>
  <c r="N33" i="1"/>
  <c r="AD6" i="1"/>
  <c r="AB8" i="1"/>
  <c r="G33" i="1"/>
  <c r="AG38" i="1"/>
  <c r="T46" i="1"/>
  <c r="AD46" i="1" s="1"/>
  <c r="AD38" i="1"/>
  <c r="T33" i="1" l="1"/>
  <c r="T40" i="10"/>
  <c r="BJ15" i="6"/>
  <c r="BJ408" i="6" s="1"/>
  <c r="BF71" i="5"/>
  <c r="AD12" i="1"/>
  <c r="T14" i="10"/>
  <c r="T88" i="10"/>
  <c r="O88" i="10"/>
  <c r="X52" i="10"/>
  <c r="W52" i="10"/>
  <c r="Y52" i="10"/>
  <c r="Y40" i="10" s="1"/>
  <c r="K88" i="10"/>
  <c r="I84" i="10"/>
  <c r="W65" i="10"/>
  <c r="X65" i="10"/>
  <c r="Y65" i="10"/>
  <c r="Y12" i="10"/>
  <c r="Q84" i="10"/>
  <c r="L88" i="10"/>
  <c r="X47" i="10"/>
  <c r="W47" i="10"/>
  <c r="S84" i="10"/>
  <c r="R88" i="10"/>
  <c r="Y47" i="10"/>
  <c r="W95" i="10"/>
  <c r="Y95" i="10"/>
  <c r="X14" i="10"/>
  <c r="W14" i="10"/>
  <c r="Y14" i="10"/>
  <c r="T56" i="10"/>
  <c r="M84" i="10"/>
  <c r="X16" i="10"/>
  <c r="W16" i="10"/>
  <c r="J84" i="10"/>
  <c r="N88" i="10"/>
  <c r="W91" i="10"/>
  <c r="Y91" i="10"/>
  <c r="P88" i="10"/>
  <c r="H84" i="10"/>
  <c r="BF37" i="9"/>
  <c r="BA37" i="9"/>
  <c r="AB37" i="9"/>
  <c r="BU37" i="9"/>
  <c r="Q7" i="8"/>
  <c r="Q199" i="8" s="1"/>
  <c r="BT7" i="8"/>
  <c r="L7" i="8"/>
  <c r="L199" i="8" s="1"/>
  <c r="BE107" i="8"/>
  <c r="BE280" i="8" s="1"/>
  <c r="AF283" i="8"/>
  <c r="AF107" i="8"/>
  <c r="AF280" i="8" s="1"/>
  <c r="BJ200" i="8"/>
  <c r="BJ7" i="8"/>
  <c r="BJ199" i="8" s="1"/>
  <c r="AA281" i="8"/>
  <c r="AA107" i="8"/>
  <c r="AA280" i="8" s="1"/>
  <c r="AP107" i="8"/>
  <c r="AP280" i="8" s="1"/>
  <c r="AP281" i="8"/>
  <c r="Q281" i="8"/>
  <c r="Q107" i="8"/>
  <c r="Q280" i="8" s="1"/>
  <c r="L281" i="8"/>
  <c r="L107" i="8"/>
  <c r="L280" i="8" s="1"/>
  <c r="AU107" i="8"/>
  <c r="AU280" i="8" s="1"/>
  <c r="AK200" i="8"/>
  <c r="AK7" i="8"/>
  <c r="AK199" i="8" s="1"/>
  <c r="V200" i="8"/>
  <c r="V7" i="8"/>
  <c r="V199" i="8" s="1"/>
  <c r="AZ107" i="8"/>
  <c r="AZ280" i="8" s="1"/>
  <c r="BE200" i="8"/>
  <c r="BE7" i="8"/>
  <c r="BE199" i="8" s="1"/>
  <c r="AZ200" i="8"/>
  <c r="AZ7" i="8"/>
  <c r="AZ199" i="8" s="1"/>
  <c r="V107" i="8"/>
  <c r="V280" i="8" s="1"/>
  <c r="V281" i="8"/>
  <c r="BO200" i="8"/>
  <c r="BO7" i="8"/>
  <c r="BO199" i="8" s="1"/>
  <c r="AF7" i="8"/>
  <c r="AF199" i="8" s="1"/>
  <c r="AU201" i="8"/>
  <c r="AU7" i="8"/>
  <c r="AU199" i="8" s="1"/>
  <c r="AP200" i="8"/>
  <c r="AP7" i="8"/>
  <c r="AP199" i="8" s="1"/>
  <c r="BJ107" i="8"/>
  <c r="BJ280" i="8" s="1"/>
  <c r="AK107" i="8"/>
  <c r="AK280" i="8" s="1"/>
  <c r="AK281" i="8"/>
  <c r="AA200" i="8"/>
  <c r="AA7" i="8"/>
  <c r="AA199" i="8" s="1"/>
  <c r="AU12" i="7"/>
  <c r="AU231" i="7" s="1"/>
  <c r="BT106" i="7"/>
  <c r="BT278" i="7" s="1"/>
  <c r="BE12" i="7"/>
  <c r="BE232" i="7"/>
  <c r="BT263" i="7"/>
  <c r="BT8" i="7"/>
  <c r="AK232" i="7"/>
  <c r="AK12" i="7"/>
  <c r="AK9" i="7"/>
  <c r="AK228" i="7" s="1"/>
  <c r="AK278" i="7"/>
  <c r="BT242" i="7"/>
  <c r="BT243" i="7"/>
  <c r="BT13" i="7"/>
  <c r="Q7" i="7"/>
  <c r="Q231" i="7"/>
  <c r="AA232" i="7"/>
  <c r="AA12" i="7"/>
  <c r="L231" i="7"/>
  <c r="L7" i="7"/>
  <c r="AZ227" i="7"/>
  <c r="AZ226" i="7"/>
  <c r="AZ6" i="7"/>
  <c r="AF231" i="7"/>
  <c r="AF7" i="7"/>
  <c r="AP231" i="7"/>
  <c r="AP7" i="7"/>
  <c r="BJ12" i="7"/>
  <c r="BJ232" i="7"/>
  <c r="BT335" i="7"/>
  <c r="BT10" i="7"/>
  <c r="V232" i="7"/>
  <c r="V12" i="7"/>
  <c r="BT460" i="6"/>
  <c r="AA675" i="6"/>
  <c r="L14" i="6"/>
  <c r="L407" i="6" s="1"/>
  <c r="L605" i="6"/>
  <c r="BT488" i="6"/>
  <c r="BT455" i="6"/>
  <c r="BT530" i="6"/>
  <c r="Q605" i="6"/>
  <c r="Q14" i="6"/>
  <c r="Q407" i="6" s="1"/>
  <c r="BT17" i="6"/>
  <c r="BT412" i="6"/>
  <c r="BJ406" i="6"/>
  <c r="BJ12" i="6"/>
  <c r="BJ405" i="6" s="1"/>
  <c r="AF411" i="6"/>
  <c r="AF13" i="6"/>
  <c r="AP411" i="6"/>
  <c r="AP13" i="6"/>
  <c r="AK411" i="6"/>
  <c r="AK13" i="6"/>
  <c r="BT466" i="6"/>
  <c r="BT541" i="6"/>
  <c r="BE675" i="6"/>
  <c r="BE15" i="6"/>
  <c r="V411" i="6"/>
  <c r="V13" i="6"/>
  <c r="BT606" i="6"/>
  <c r="BT181" i="6"/>
  <c r="BT498" i="6"/>
  <c r="AZ406" i="6"/>
  <c r="Q411" i="6"/>
  <c r="Q13" i="6"/>
  <c r="BT513" i="6"/>
  <c r="G585" i="6"/>
  <c r="AK675" i="6"/>
  <c r="AK15" i="6"/>
  <c r="AK408" i="6" s="1"/>
  <c r="AP675" i="6"/>
  <c r="AP15" i="6"/>
  <c r="AP408" i="6" s="1"/>
  <c r="BT503" i="6"/>
  <c r="BO407" i="6"/>
  <c r="BT675" i="6"/>
  <c r="BT15" i="6"/>
  <c r="BT665" i="6"/>
  <c r="L411" i="6"/>
  <c r="L13" i="6"/>
  <c r="BT438" i="6"/>
  <c r="AA411" i="6"/>
  <c r="AA13" i="6"/>
  <c r="BO411" i="6"/>
  <c r="BO13" i="6"/>
  <c r="BO605" i="6"/>
  <c r="AU411" i="6"/>
  <c r="AU13" i="6"/>
  <c r="BO675" i="6"/>
  <c r="BO15" i="6"/>
  <c r="BO408" i="6" s="1"/>
  <c r="AZ675" i="6"/>
  <c r="AZ15" i="6"/>
  <c r="AZ408" i="6" s="1"/>
  <c r="V605" i="6"/>
  <c r="V14" i="6"/>
  <c r="V407" i="6" s="1"/>
  <c r="BT444" i="6"/>
  <c r="BT426" i="6"/>
  <c r="R71" i="5"/>
  <c r="AB87" i="5"/>
  <c r="AB71" i="5"/>
  <c r="BP87" i="5"/>
  <c r="BP71" i="5"/>
  <c r="BU87" i="5"/>
  <c r="BK87" i="5"/>
  <c r="BK71" i="5"/>
  <c r="BW77" i="5"/>
  <c r="BW76" i="5" s="1"/>
  <c r="BW75" i="5" s="1"/>
  <c r="BW141" i="5" s="1"/>
  <c r="AV87" i="5"/>
  <c r="AV71" i="5"/>
  <c r="AL87" i="5"/>
  <c r="BU77" i="5"/>
  <c r="BU71" i="5"/>
  <c r="W71" i="5"/>
  <c r="M87" i="5"/>
  <c r="M71" i="5"/>
  <c r="N74" i="3"/>
  <c r="N76" i="3" s="1"/>
  <c r="BR74" i="3"/>
  <c r="BR76" i="3" s="1"/>
  <c r="BR68" i="3"/>
  <c r="J68" i="3"/>
  <c r="J74" i="3"/>
  <c r="J76" i="3" s="1"/>
  <c r="BV53" i="3"/>
  <c r="BV48" i="3"/>
  <c r="U137" i="2"/>
  <c r="U143" i="2" s="1"/>
  <c r="AF8" i="1"/>
  <c r="AG8" i="1"/>
  <c r="AU7" i="7" l="1"/>
  <c r="X40" i="10"/>
  <c r="W40" i="10"/>
  <c r="W12" i="10"/>
  <c r="R84" i="10"/>
  <c r="L84" i="10"/>
  <c r="H80" i="10"/>
  <c r="J80" i="10"/>
  <c r="S80" i="10"/>
  <c r="O84" i="10"/>
  <c r="T84" i="10"/>
  <c r="P84" i="10"/>
  <c r="W90" i="10"/>
  <c r="Y90" i="10"/>
  <c r="Q80" i="10"/>
  <c r="I80" i="10"/>
  <c r="M80" i="10"/>
  <c r="Y33" i="10"/>
  <c r="W33" i="10"/>
  <c r="N84" i="10"/>
  <c r="W56" i="10"/>
  <c r="X56" i="10"/>
  <c r="Y56" i="10"/>
  <c r="K84" i="10"/>
  <c r="BT9" i="7"/>
  <c r="BT228" i="7" s="1"/>
  <c r="V231" i="7"/>
  <c r="V7" i="7"/>
  <c r="AU226" i="7"/>
  <c r="AU6" i="7"/>
  <c r="AU225" i="7" s="1"/>
  <c r="L226" i="7"/>
  <c r="L6" i="7"/>
  <c r="L225" i="7" s="1"/>
  <c r="AA231" i="7"/>
  <c r="AA7" i="7"/>
  <c r="BE231" i="7"/>
  <c r="BE7" i="7"/>
  <c r="BT229" i="7"/>
  <c r="AK231" i="7"/>
  <c r="AK7" i="7"/>
  <c r="Q6" i="7"/>
  <c r="Q225" i="7" s="1"/>
  <c r="Q226" i="7"/>
  <c r="BT232" i="7"/>
  <c r="BT12" i="7"/>
  <c r="BJ7" i="7"/>
  <c r="BJ231" i="7"/>
  <c r="AP226" i="7"/>
  <c r="AP6" i="7"/>
  <c r="AP225" i="7" s="1"/>
  <c r="BT227" i="7"/>
  <c r="AF226" i="7"/>
  <c r="AF6" i="7"/>
  <c r="AF225" i="7" s="1"/>
  <c r="AZ225" i="7"/>
  <c r="AA406" i="6"/>
  <c r="AA12" i="6"/>
  <c r="AA405" i="6" s="1"/>
  <c r="AZ12" i="6"/>
  <c r="AZ405" i="6" s="1"/>
  <c r="BT13" i="6"/>
  <c r="BT411" i="6"/>
  <c r="V406" i="6"/>
  <c r="V12" i="6"/>
  <c r="V405" i="6" s="1"/>
  <c r="BO406" i="6"/>
  <c r="BO12" i="6"/>
  <c r="BO405" i="6" s="1"/>
  <c r="AK406" i="6"/>
  <c r="AK12" i="6"/>
  <c r="AK405" i="6" s="1"/>
  <c r="G412" i="6"/>
  <c r="Q406" i="6"/>
  <c r="Q12" i="6"/>
  <c r="Q405" i="6" s="1"/>
  <c r="AP12" i="6"/>
  <c r="AP405" i="6" s="1"/>
  <c r="AP406" i="6"/>
  <c r="AU406" i="6"/>
  <c r="AU12" i="6"/>
  <c r="AU405" i="6" s="1"/>
  <c r="L406" i="6"/>
  <c r="L12" i="6"/>
  <c r="L405" i="6" s="1"/>
  <c r="BE408" i="6"/>
  <c r="BE12" i="6"/>
  <c r="BE405" i="6" s="1"/>
  <c r="AF406" i="6"/>
  <c r="AF12" i="6"/>
  <c r="AF405" i="6" s="1"/>
  <c r="BT605" i="6"/>
  <c r="BT14" i="6"/>
  <c r="BT407" i="6" s="1"/>
  <c r="BT408" i="6"/>
  <c r="BV67" i="3"/>
  <c r="R80" i="10" l="1"/>
  <c r="T80" i="10"/>
  <c r="O80" i="10"/>
  <c r="M35" i="10"/>
  <c r="I35" i="10"/>
  <c r="S35" i="10"/>
  <c r="N80" i="10"/>
  <c r="H35" i="10"/>
  <c r="P80" i="10"/>
  <c r="L80" i="10"/>
  <c r="K80" i="10"/>
  <c r="Q35" i="10"/>
  <c r="W88" i="10"/>
  <c r="X88" i="10"/>
  <c r="Y88" i="10"/>
  <c r="J35" i="10"/>
  <c r="AA226" i="7"/>
  <c r="AA6" i="7"/>
  <c r="AA225" i="7" s="1"/>
  <c r="BJ226" i="7"/>
  <c r="BJ6" i="7"/>
  <c r="BJ225" i="7" s="1"/>
  <c r="BT231" i="7"/>
  <c r="BT7" i="7"/>
  <c r="V226" i="7"/>
  <c r="V6" i="7"/>
  <c r="V225" i="7" s="1"/>
  <c r="AK6" i="7"/>
  <c r="AK225" i="7" s="1"/>
  <c r="AK226" i="7"/>
  <c r="BE6" i="7"/>
  <c r="BE225" i="7" s="1"/>
  <c r="BE226" i="7"/>
  <c r="BT406" i="6"/>
  <c r="BT12" i="6"/>
  <c r="BT405" i="6" s="1"/>
  <c r="G411" i="6"/>
  <c r="BV68" i="3"/>
  <c r="BV74" i="3"/>
  <c r="T35" i="10" l="1"/>
  <c r="R35" i="10"/>
  <c r="N35" i="10"/>
  <c r="W84" i="10"/>
  <c r="X84" i="10"/>
  <c r="Y84" i="10"/>
  <c r="P35" i="10"/>
  <c r="K35" i="10"/>
  <c r="L35" i="10"/>
  <c r="O35" i="10"/>
  <c r="BT226" i="7"/>
  <c r="BT6" i="7"/>
  <c r="G406" i="6"/>
  <c r="BV76" i="3"/>
  <c r="X80" i="10" l="1"/>
  <c r="W80" i="10"/>
  <c r="Y80" i="10"/>
  <c r="BT225" i="7"/>
  <c r="G405" i="6"/>
  <c r="X35" i="10" l="1"/>
  <c r="W35" i="10"/>
  <c r="Y35" i="10"/>
</calcChain>
</file>

<file path=xl/sharedStrings.xml><?xml version="1.0" encoding="utf-8"?>
<sst xmlns="http://schemas.openxmlformats.org/spreadsheetml/2006/main" count="1398" uniqueCount="574">
  <si>
    <t>Summary table of national revenue, expenditure and borrowing for the month ended 31 March 2023</t>
  </si>
  <si>
    <t>2022/23</t>
  </si>
  <si>
    <t>Revised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</si>
  <si>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</si>
  <si>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</si>
  <si>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</si>
  <si>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</si>
  <si>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</si>
  <si>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</si>
  <si>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</si>
  <si>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</si>
  <si>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</si>
  <si>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</si>
  <si>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</si>
  <si>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</si>
  <si>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Year to date</t>
  </si>
  <si>
    <t>R thousand</t>
  </si>
  <si>
    <t>Table</t>
  </si>
  <si>
    <t>estimate</t>
  </si>
  <si>
    <t>Revenue</t>
  </si>
  <si>
    <t xml:space="preserve">Expenditure </t>
  </si>
  <si>
    <t>Appropriation by vote</t>
  </si>
  <si>
    <t>Direct charges against the NRF</t>
  </si>
  <si>
    <t>Debt-service costs</t>
  </si>
  <si>
    <t>Provincial equitable share</t>
  </si>
  <si>
    <t>General fuel levy sharing with metropolitan municipalities</t>
  </si>
  <si>
    <t>Skill Levy and SETAs</t>
  </si>
  <si>
    <t>Other costs</t>
  </si>
  <si>
    <t>Payments in terms of Section 70 of the PFMA</t>
  </si>
  <si>
    <t>South African Airways (Public Enterprise)</t>
  </si>
  <si>
    <t>The South African Special Risk Insurance Association (National Treasury)</t>
  </si>
  <si>
    <t>Payments in terms of section 6(1)(b) of the Appropriation Act 2021 (Act No 10 of 2021)</t>
  </si>
  <si>
    <t>MTBPS Adjustment 3</t>
  </si>
  <si>
    <t>Main budget balance</t>
  </si>
  <si>
    <t>Financing of the net borrowing requirement</t>
  </si>
  <si>
    <t>Domestic short-term loans (net)</t>
  </si>
  <si>
    <t>Domestic long-term loans (net)</t>
  </si>
  <si>
    <t>Foreign loans (net)</t>
  </si>
  <si>
    <t>Change in cash and other balances1</t>
  </si>
  <si>
    <t>Total financing (net)</t>
  </si>
  <si>
    <t>1) A negative value indicates an increase in cash and other balances. A positive value indicates that cash is used to finance part of the borrowing requirement.</t>
  </si>
  <si>
    <t>*) Figures for the month of March, prior year have been adjusted to be in line with Audited Outcome.</t>
  </si>
  <si>
    <t>Table 1 Revenue*</t>
  </si>
  <si>
    <t xml:space="preserve">Taxes on income and profits </t>
  </si>
  <si>
    <t>Personal income tax</t>
  </si>
  <si>
    <t>Provisional tax, assessment payments and penalties</t>
  </si>
  <si>
    <t>Employees tax</t>
  </si>
  <si>
    <t>ETI credit - refunds granted against PAYE payment</t>
  </si>
  <si>
    <t>ETI credit - refunds</t>
  </si>
  <si>
    <t>PIT refunds</t>
  </si>
  <si>
    <t>Tax on corporate income</t>
  </si>
  <si>
    <t>Corporate income tax</t>
  </si>
  <si>
    <t>Secondary tax on companies</t>
  </si>
  <si>
    <t>Withholding tax on dividends</t>
  </si>
  <si>
    <t>Withholding tax on interest</t>
  </si>
  <si>
    <t>Tax on retirement funds</t>
  </si>
  <si>
    <t>Other</t>
  </si>
  <si>
    <t>Interest on overdue income tax</t>
  </si>
  <si>
    <t>Small business tax amnesty</t>
  </si>
  <si>
    <t>Taxes on payroll and workforce</t>
  </si>
  <si>
    <t xml:space="preserve">Skills development levy  </t>
  </si>
  <si>
    <t>Taxes on property</t>
  </si>
  <si>
    <t>Estate, inheritance and gift taxes</t>
  </si>
  <si>
    <t>Donations tax</t>
  </si>
  <si>
    <t xml:space="preserve">Estate duty </t>
  </si>
  <si>
    <t>Taxes on financial and capital transactions</t>
  </si>
  <si>
    <t>Securities transfer tax</t>
  </si>
  <si>
    <t>1)</t>
  </si>
  <si>
    <t>Transfer duties</t>
  </si>
  <si>
    <t>Taxes on goods and services</t>
  </si>
  <si>
    <t xml:space="preserve">Value-added tax </t>
  </si>
  <si>
    <t>Domestic VAT</t>
  </si>
  <si>
    <t>Import VAT</t>
  </si>
  <si>
    <t>Refunds</t>
  </si>
  <si>
    <t>Turnover tax for small businesses</t>
  </si>
  <si>
    <t>Specific excise duties</t>
  </si>
  <si>
    <t>Beer</t>
  </si>
  <si>
    <t>Sorghum beer and sorghum flour</t>
  </si>
  <si>
    <t>Wine and other fermented beverages</t>
  </si>
  <si>
    <t>Spirits</t>
  </si>
  <si>
    <t>Cigarettes and cigarette tobacco</t>
  </si>
  <si>
    <t>Heated tobacco products</t>
  </si>
  <si>
    <t>Pipe tobacco and cigars</t>
  </si>
  <si>
    <t>Petroleum products</t>
  </si>
  <si>
    <t>2)</t>
  </si>
  <si>
    <t>Revenue from neighbouring countries</t>
  </si>
  <si>
    <t>3)</t>
  </si>
  <si>
    <t>Ad valorem excise duties</t>
  </si>
  <si>
    <t>Health promotion levy</t>
  </si>
  <si>
    <t>Fuel levy</t>
  </si>
  <si>
    <t>Of which:</t>
  </si>
  <si>
    <t xml:space="preserve">    Carbon fuel levy</t>
  </si>
  <si>
    <t xml:space="preserve">      CFL Domestic</t>
  </si>
  <si>
    <t xml:space="preserve">      CFL Imported</t>
  </si>
  <si>
    <t>Taxes on use of goods and on permission to use goods or perform activities</t>
  </si>
  <si>
    <t>Air departure tax</t>
  </si>
  <si>
    <t>Plastic bag levy</t>
  </si>
  <si>
    <t>Electricity levy</t>
  </si>
  <si>
    <t>Incandescent light bulb levy</t>
  </si>
  <si>
    <t>CO₂ tax - motor vehicle emissions</t>
  </si>
  <si>
    <t>Tyre levy</t>
  </si>
  <si>
    <t>International Oil Pollution Compensation Fund</t>
  </si>
  <si>
    <t>Carbon tax</t>
  </si>
  <si>
    <t>Universal Service Fund</t>
  </si>
  <si>
    <t>Taxes on international trade and transactions</t>
  </si>
  <si>
    <t>Import duties</t>
  </si>
  <si>
    <t>Customs duties</t>
  </si>
  <si>
    <t xml:space="preserve">Specific excise duties on imports </t>
  </si>
  <si>
    <t>Health promotion levy on imports</t>
  </si>
  <si>
    <t>Miscellaneous customs and excise receipts</t>
  </si>
  <si>
    <t>Diamond export duties</t>
  </si>
  <si>
    <t xml:space="preserve">Export tax - Scrap metal </t>
  </si>
  <si>
    <t>Other taxes</t>
  </si>
  <si>
    <t>Stamp duties and fees</t>
  </si>
  <si>
    <t>State miscellaneous revenue</t>
  </si>
  <si>
    <t>4)</t>
  </si>
  <si>
    <t>Total tax revenue (gross)</t>
  </si>
  <si>
    <t>Less: SACU payments</t>
  </si>
  <si>
    <t>5)</t>
  </si>
  <si>
    <t>Total tax revenue (net of SACU payments)</t>
  </si>
  <si>
    <t>Departmental revenue</t>
  </si>
  <si>
    <t>Sales of goods and services other than capital assets</t>
  </si>
  <si>
    <t>Sales by market establishments</t>
  </si>
  <si>
    <t>6)</t>
  </si>
  <si>
    <t>Non-tax receipts</t>
  </si>
  <si>
    <t>Administrative fees</t>
  </si>
  <si>
    <t>Other sales</t>
  </si>
  <si>
    <t>Selling of scrap or waste and other used current goods</t>
  </si>
  <si>
    <t>Transfers received</t>
  </si>
  <si>
    <t>Fines penalties and forfeits</t>
  </si>
  <si>
    <t>Interest, dividends and rent on land</t>
  </si>
  <si>
    <t>Interest</t>
  </si>
  <si>
    <t>Dividends</t>
  </si>
  <si>
    <t>Rent on land</t>
  </si>
  <si>
    <t xml:space="preserve">  Of which:</t>
  </si>
  <si>
    <t xml:space="preserve"> Mineral and petroleum royalties</t>
  </si>
  <si>
    <t>Sales of capital assets</t>
  </si>
  <si>
    <t>Financial transactions in assets and liabilities</t>
  </si>
  <si>
    <t>Recoveries of accrued revenue</t>
  </si>
  <si>
    <t>Recovery of loans</t>
  </si>
  <si>
    <t>Accounts receivable</t>
  </si>
  <si>
    <t>Other receipts</t>
  </si>
  <si>
    <t>Forex gains</t>
  </si>
  <si>
    <t>Arrear wages income</t>
  </si>
  <si>
    <t>Cash surpluses</t>
  </si>
  <si>
    <t>Deposits on accommodation</t>
  </si>
  <si>
    <t>Deposits abroad</t>
  </si>
  <si>
    <t>Breach of contracts</t>
  </si>
  <si>
    <t>Recovery of payments made</t>
  </si>
  <si>
    <t>Recovery of previous years' expenditure</t>
  </si>
  <si>
    <t>Stale cheques</t>
  </si>
  <si>
    <t>Unallocated credits</t>
  </si>
  <si>
    <t>Unclaimed security deposits</t>
  </si>
  <si>
    <t>NRF receipts</t>
  </si>
  <si>
    <t>7)</t>
  </si>
  <si>
    <t>Total national government revenue</t>
  </si>
  <si>
    <t>Reconciliation to total net revenue and revenue collected on Table 4</t>
  </si>
  <si>
    <t>Departmental revenue received but not yet paid to NRF</t>
  </si>
  <si>
    <t>Departmental revenue collected</t>
  </si>
  <si>
    <t>Departmental revenue received by the NRF</t>
  </si>
  <si>
    <t>Other revenue received by the NRF</t>
  </si>
  <si>
    <t>8)</t>
  </si>
  <si>
    <t xml:space="preserve">  ICASA</t>
  </si>
  <si>
    <t xml:space="preserve">  Financial Intelligence Centre Act</t>
  </si>
  <si>
    <t xml:space="preserve">  SARB Bidvest</t>
  </si>
  <si>
    <t xml:space="preserve">  FSCA</t>
  </si>
  <si>
    <t xml:space="preserve">  SARB Fedgro Sanctions</t>
  </si>
  <si>
    <t xml:space="preserve">  Secret Service Account</t>
  </si>
  <si>
    <t xml:space="preserve">  SARB Sanlam Life</t>
  </si>
  <si>
    <t xml:space="preserve">  Proceeds of organised Crime Act</t>
  </si>
  <si>
    <t xml:space="preserve">  DTI Various Entities</t>
  </si>
  <si>
    <t xml:space="preserve">  Competition Commission</t>
  </si>
  <si>
    <t xml:space="preserve">  GPAA</t>
  </si>
  <si>
    <t>Revenue collected on behalf of the Provincial Authorities</t>
  </si>
  <si>
    <t>Revenue collected on behalf of the RAF</t>
  </si>
  <si>
    <t>Revenue collected on behalf of the UIF</t>
  </si>
  <si>
    <t>Total net revenue</t>
  </si>
  <si>
    <t>Cash balance NRF</t>
  </si>
  <si>
    <t>Provincial revenue collected by SARS and transferred by NRF</t>
  </si>
  <si>
    <t>Direct transfer from NRF to the RAF</t>
  </si>
  <si>
    <t>Direct transfer from NRF to the UIF</t>
  </si>
  <si>
    <t>CARA added as part of cash revenue in Table 4</t>
  </si>
  <si>
    <t>Revenue collected according to Table 4</t>
  </si>
  <si>
    <t>1) The securities transfer tax replaced the uncertificated securities tax from 1 July 2008.</t>
  </si>
  <si>
    <t>2) Specific excise duties on petrol, distillate fuel, residual fuel and base oil.</t>
  </si>
  <si>
    <t>3) Excise duties collected by Botswana, Lesotho, Namibia and eSwatini.</t>
  </si>
  <si>
    <t>4) Revenue received by SARS in respect of taxation that could not be allocated to specific revenue types.</t>
  </si>
  <si>
    <t>5) Payments in terms of SACU agreements (SECTION 51(2) of the Customs and Excise Duites Act of 1964).</t>
  </si>
  <si>
    <t>6) New item introduced on the standard chart of accounts from 2008/09.</t>
  </si>
  <si>
    <t>7) NRF receipts (previously classified as extra ordinary receipts), for more details see Table 5.</t>
  </si>
  <si>
    <t>8) Other revenue received by the NRF that is not classified as Departmental Revenue.</t>
  </si>
  <si>
    <t>*) Any negative amounts reflect refunds and reclassification of previous recorded amounts. Reclassification will be reflected on the database.</t>
  </si>
  <si>
    <t>**) Figures for the month of March, prior year have been adjusted to be in line with Audited Outcome.</t>
  </si>
  <si>
    <t>Table 2 Expenditure by national vote*</t>
  </si>
  <si>
    <t xml:space="preserve">                                                                                                                                                                                                       </t>
  </si>
  <si>
    <t>Revised Estimate</t>
  </si>
  <si>
    <t>Current</t>
  </si>
  <si>
    <t>Transfers and</t>
  </si>
  <si>
    <t>Payments for</t>
  </si>
  <si>
    <t xml:space="preserve">Payments for </t>
  </si>
  <si>
    <t>Total</t>
  </si>
  <si>
    <t xml:space="preserve">Payments  for </t>
  </si>
  <si>
    <t>payments</t>
  </si>
  <si>
    <t>subsidies</t>
  </si>
  <si>
    <t>capital assets</t>
  </si>
  <si>
    <t>financial assets</t>
  </si>
  <si>
    <t>The Presidency</t>
  </si>
  <si>
    <t>Parliament</t>
  </si>
  <si>
    <t xml:space="preserve">Cooperative Governance </t>
  </si>
  <si>
    <t>Government Communication and Information System</t>
  </si>
  <si>
    <t>Home Affairs</t>
  </si>
  <si>
    <t>International Relations and Cooperation</t>
  </si>
  <si>
    <t>National School of Government</t>
  </si>
  <si>
    <t xml:space="preserve">National Treasury                                               </t>
  </si>
  <si>
    <t>Planning, Monitoring and Evaluation</t>
  </si>
  <si>
    <t>Public Enterprises</t>
  </si>
  <si>
    <t>Public Service and Administration</t>
  </si>
  <si>
    <t>Public Service Commission</t>
  </si>
  <si>
    <t>Public Works and Infrastructure</t>
  </si>
  <si>
    <t>Statistics South Africa</t>
  </si>
  <si>
    <t>Traditional Affairs</t>
  </si>
  <si>
    <t>Basic Education</t>
  </si>
  <si>
    <t>Higher Education and Training</t>
  </si>
  <si>
    <t>Health</t>
  </si>
  <si>
    <t>Social Development</t>
  </si>
  <si>
    <t>Women,Youth and Persons with Disabilities</t>
  </si>
  <si>
    <t>Civilian Secretariat for the Police Services</t>
  </si>
  <si>
    <t>Correctional Services</t>
  </si>
  <si>
    <t xml:space="preserve">Defence </t>
  </si>
  <si>
    <t>Independent Police Investigative Directorate</t>
  </si>
  <si>
    <t>Justice and Constitutional Development</t>
  </si>
  <si>
    <t>Military Veterans</t>
  </si>
  <si>
    <t xml:space="preserve">Office of the Chief Justice </t>
  </si>
  <si>
    <t>Police</t>
  </si>
  <si>
    <t>Agriculture, Land Reform and Rural Development</t>
  </si>
  <si>
    <t>Communications and Digital Technologies</t>
  </si>
  <si>
    <t>Employment and Labour</t>
  </si>
  <si>
    <t>Forestry, Fisheries and the Environment</t>
  </si>
  <si>
    <t>Human Settlements</t>
  </si>
  <si>
    <t>Mineral Resources and Energy</t>
  </si>
  <si>
    <t>Science and Innovation</t>
  </si>
  <si>
    <t>Small Business Development</t>
  </si>
  <si>
    <t>Sport, Arts and Culture</t>
  </si>
  <si>
    <t>Tourism</t>
  </si>
  <si>
    <t>Trade, Industry and Competition</t>
  </si>
  <si>
    <t>Transport</t>
  </si>
  <si>
    <t>Water and Sanitation</t>
  </si>
  <si>
    <t>Total appropriation by vote</t>
  </si>
  <si>
    <t>Plus:</t>
  </si>
  <si>
    <t>President and deputy President salaries (The Presidency)</t>
  </si>
  <si>
    <t>Members' remuneration (Parliament)</t>
  </si>
  <si>
    <t>Debt-service costs (National Treasury)</t>
  </si>
  <si>
    <t>Other cost</t>
  </si>
  <si>
    <t>Provincial equitable share (National Treasury)</t>
  </si>
  <si>
    <t>General fuel levy sharing with metropolitan municipalities (National Treasury)</t>
  </si>
  <si>
    <t>National Revenue Fund payments (National Treasury)</t>
  </si>
  <si>
    <t>Auditor-General of South Africa (National Treasury)</t>
  </si>
  <si>
    <t>Payments in terms of section 70 of the PFMA</t>
  </si>
  <si>
    <t>Denel (Public Enterprise)</t>
  </si>
  <si>
    <t>Land and Agriculture Development Bank of South Africa</t>
  </si>
  <si>
    <t>Skills levy and sector education and training authorities (Higher Education and Training)</t>
  </si>
  <si>
    <t>Magistrates' salaries (Justice and Constitutional Development)</t>
  </si>
  <si>
    <t>Judges' salaries (Office of the Chief Justice)</t>
  </si>
  <si>
    <t>International Oil Pollution Compensation Fund (Transport)</t>
  </si>
  <si>
    <t>Total direct charges against the NRF</t>
  </si>
  <si>
    <t>Provisional allocations not assigned to votes</t>
  </si>
  <si>
    <t>Infrastructure Fund not assigned to votes</t>
  </si>
  <si>
    <t>Contingency reserve</t>
  </si>
  <si>
    <t>National government projected underspending</t>
  </si>
  <si>
    <t>-</t>
  </si>
  <si>
    <t>Local government repayment to the National Revenue Fund</t>
  </si>
  <si>
    <t>Main budget expenditure</t>
  </si>
  <si>
    <t>1) Reflects monthly requested funds.</t>
  </si>
  <si>
    <t>2) NRF payments (previously classified as extra ordinary payments), for more details see Table 5.</t>
  </si>
  <si>
    <t>*) Any negative amounts reflected against the votes indicate the reallocation of spending to the correct economic classification.</t>
  </si>
  <si>
    <t>Table 3  Summary table of borrowing</t>
  </si>
  <si>
    <t xml:space="preserve">  Treasury bills</t>
  </si>
  <si>
    <t>Shorter than 91 days</t>
  </si>
  <si>
    <t>91 days</t>
  </si>
  <si>
    <t xml:space="preserve">                          -  </t>
  </si>
  <si>
    <t>182 days</t>
  </si>
  <si>
    <t>273 days</t>
  </si>
  <si>
    <t>364 days</t>
  </si>
  <si>
    <t>Corporation for Public Deposits</t>
  </si>
  <si>
    <t xml:space="preserve">   Loans issued for financing (net)</t>
  </si>
  <si>
    <t xml:space="preserve">      Loans issued (gross)</t>
  </si>
  <si>
    <t>4.1</t>
  </si>
  <si>
    <t xml:space="preserve">      Discount</t>
  </si>
  <si>
    <t xml:space="preserve">      Scheduled redemptions</t>
  </si>
  <si>
    <t>4.2</t>
  </si>
  <si>
    <t xml:space="preserve">      Buy-backs (excluding book profit)</t>
  </si>
  <si>
    <t xml:space="preserve">   Loans issued for switches (net)</t>
  </si>
  <si>
    <t xml:space="preserve">     Loans issued (gross)</t>
  </si>
  <si>
    <t xml:space="preserve">     Discount</t>
  </si>
  <si>
    <t xml:space="preserve">     Loans switched (excluding book profit)</t>
  </si>
  <si>
    <t xml:space="preserve">   Loans issued for repo's (net)</t>
  </si>
  <si>
    <t xml:space="preserve">     Repo out</t>
  </si>
  <si>
    <t xml:space="preserve">     Repo in</t>
  </si>
  <si>
    <t>Foreign long-term loans (net)</t>
  </si>
  <si>
    <t>4.3</t>
  </si>
  <si>
    <t xml:space="preserve">      Rand value at date of issue</t>
  </si>
  <si>
    <t xml:space="preserve">      Revaluation</t>
  </si>
  <si>
    <t xml:space="preserve">      Loans switched (excluding book profit)</t>
  </si>
  <si>
    <t xml:space="preserve">       Rand value at date of issue</t>
  </si>
  <si>
    <t xml:space="preserve">       Revaluation</t>
  </si>
  <si>
    <t xml:space="preserve">   Loans issued for buy-backs (net)</t>
  </si>
  <si>
    <t>Change in cash and other balances</t>
  </si>
  <si>
    <t>4.4</t>
  </si>
  <si>
    <t xml:space="preserve">    Change in cash balances</t>
  </si>
  <si>
    <t xml:space="preserve">    Outstanding transfers from the Exchequer to PMG Accounts</t>
  </si>
  <si>
    <t>Cash flow adjustment</t>
  </si>
  <si>
    <t xml:space="preserve">    Surrenders</t>
  </si>
  <si>
    <t xml:space="preserve">    Late requests</t>
  </si>
  <si>
    <t xml:space="preserve">    Reconciliation between actual revenue and actual expenditure against NRF flows</t>
  </si>
  <si>
    <t>Total borrowing</t>
  </si>
  <si>
    <t xml:space="preserve">Table 3.1 Issuance of domestic long-term loans </t>
  </si>
  <si>
    <t>Domestic long-term loans (gross)</t>
  </si>
  <si>
    <t xml:space="preserve">  Loans issued for financing</t>
  </si>
  <si>
    <t xml:space="preserve">  Loans issued for switches</t>
  </si>
  <si>
    <t xml:space="preserve">  Loans issued for repo's (Repo out)</t>
  </si>
  <si>
    <t>Loans issued for financing (gross)</t>
  </si>
  <si>
    <t xml:space="preserve">      Cash value</t>
  </si>
  <si>
    <t xml:space="preserve">      Premium                                                          </t>
  </si>
  <si>
    <t xml:space="preserve">      Revaluation                                                      </t>
  </si>
  <si>
    <t xml:space="preserve">  Retail Bonds</t>
  </si>
  <si>
    <t xml:space="preserve">        Cash value</t>
  </si>
  <si>
    <t>Inflation-linked bonds</t>
  </si>
  <si>
    <t xml:space="preserve">  R197 (5.50% due 2023/12/07)                                                                          </t>
  </si>
  <si>
    <t xml:space="preserve">        Discount</t>
  </si>
  <si>
    <t xml:space="preserve">        Premium  </t>
  </si>
  <si>
    <t xml:space="preserve">        Revaluation</t>
  </si>
  <si>
    <t xml:space="preserve">  I2025 (2.00% due 2025/01/31)                                                                          </t>
  </si>
  <si>
    <t xml:space="preserve">  R210 (2.60% due 2028/03/31)                                                                          </t>
  </si>
  <si>
    <t xml:space="preserve">  I2029 (1.875% due 2029/03/31)</t>
  </si>
  <si>
    <t xml:space="preserve">  I2033 (1.875% due 2033/02/28)                                                                        </t>
  </si>
  <si>
    <t>ADD EX-INTEREST ONTO CASH AMOUNT TO BALANCE TO THE ADJUSTED NOMINAL</t>
  </si>
  <si>
    <t xml:space="preserve">  R202 (3.45% due 2033/12/07)                                                                          </t>
  </si>
  <si>
    <t xml:space="preserve">  I2038 (2.25% due 2038/01/31)                                                                          </t>
  </si>
  <si>
    <t xml:space="preserve">  I2046 (2.50% due 2046/03/31)                                                                           </t>
  </si>
  <si>
    <t xml:space="preserve">  I2050 (2.50% due 2049-50-51/12/31)                                                               </t>
  </si>
  <si>
    <t>New ILB bond</t>
  </si>
  <si>
    <t>Fixed rate bonds</t>
  </si>
  <si>
    <t xml:space="preserve">  R186 (10.50% due 2025-26-27/12/21)</t>
  </si>
  <si>
    <t xml:space="preserve">        Premium</t>
  </si>
  <si>
    <t xml:space="preserve">  R2030 (7.75% due 2030/01/31)</t>
  </si>
  <si>
    <t xml:space="preserve">  R213 (7.00% due 2031/02/28)</t>
  </si>
  <si>
    <t xml:space="preserve">  R2032 (8.25% due 2032/03/31)</t>
  </si>
  <si>
    <t xml:space="preserve">  R2035 (8.875% due 2035/02/28)</t>
  </si>
  <si>
    <t xml:space="preserve">  R209 (6.25% due 2036/03/31)</t>
  </si>
  <si>
    <t xml:space="preserve">  R2037 (8.50% due 2037/01/31)</t>
  </si>
  <si>
    <t xml:space="preserve">  R2040 (9.00% due 2040/01/31)</t>
  </si>
  <si>
    <t xml:space="preserve">  R214 (6.50% due 2041/02/28)</t>
  </si>
  <si>
    <t xml:space="preserve">  R2044 (8.75% due 2043-44-45/01/31)</t>
  </si>
  <si>
    <t xml:space="preserve">  R2048 (8.75% due 2047-48-49/02/28)</t>
  </si>
  <si>
    <t xml:space="preserve">  RN2027 (8.567% (floating) due 2027/07/11)</t>
  </si>
  <si>
    <t>New FRB</t>
  </si>
  <si>
    <t>Table 3.1 Issuance of domestic long-term loans (continued)</t>
  </si>
  <si>
    <t xml:space="preserve">  Amortised interest on Zero Coupon Bonds (cash value)</t>
  </si>
  <si>
    <t xml:space="preserve">       Z083 (15.25%  2019/09/30)</t>
  </si>
  <si>
    <t xml:space="preserve">       Z084</t>
  </si>
  <si>
    <t xml:space="preserve">  Capitalised interest on Retail Bonds (cash value) </t>
  </si>
  <si>
    <t xml:space="preserve">       Corporate Retail Bond</t>
  </si>
  <si>
    <t xml:space="preserve">       RB01</t>
  </si>
  <si>
    <t xml:space="preserve">       RB02</t>
  </si>
  <si>
    <t xml:space="preserve">       RB03</t>
  </si>
  <si>
    <t xml:space="preserve">       RB04</t>
  </si>
  <si>
    <t xml:space="preserve">       RB05</t>
  </si>
  <si>
    <t xml:space="preserve">       RB06</t>
  </si>
  <si>
    <t>New ILB</t>
  </si>
  <si>
    <t xml:space="preserve">  Margin call payable</t>
  </si>
  <si>
    <t xml:space="preserve">  R2023 (7.75% due 2023/02/28)</t>
  </si>
  <si>
    <t xml:space="preserve">Table 3.2  Redemption of domestic long-term loans </t>
  </si>
  <si>
    <t>Redemption of domestic long-term loans</t>
  </si>
  <si>
    <t xml:space="preserve">  Scheduled </t>
  </si>
  <si>
    <t xml:space="preserve">  Due to switches</t>
  </si>
  <si>
    <t xml:space="preserve">  Due to repo's (Repo in)</t>
  </si>
  <si>
    <t xml:space="preserve">  Due to buy-backs</t>
  </si>
  <si>
    <t xml:space="preserve">Scheduled redemptions </t>
  </si>
  <si>
    <t xml:space="preserve">  Long-term bonds</t>
  </si>
  <si>
    <t xml:space="preserve">  Bonus debentures</t>
  </si>
  <si>
    <t xml:space="preserve">  Former regional authorities' debt</t>
  </si>
  <si>
    <t xml:space="preserve">        Cash value at date of issue</t>
  </si>
  <si>
    <t xml:space="preserve">  R212 (2.75% due 2022/01/31)</t>
  </si>
  <si>
    <t xml:space="preserve">  R2023 (7.75%  2023/02/28)</t>
  </si>
  <si>
    <t xml:space="preserve">  R186 (10.50% due 2025/12/21)</t>
  </si>
  <si>
    <t xml:space="preserve">  R186 (10.50% due 2026/12/21)</t>
  </si>
  <si>
    <t xml:space="preserve">  R186 (10.50% due 2027/12/21)</t>
  </si>
  <si>
    <t xml:space="preserve">  R2044 (8.75% due 2043/01/31)</t>
  </si>
  <si>
    <t xml:space="preserve">  R2044 (8.75% due 2044/01/31)</t>
  </si>
  <si>
    <t xml:space="preserve">  R2044 (8.75% due 2045/01/31)</t>
  </si>
  <si>
    <t xml:space="preserve">  R2048 (8.75% due 2047/02/28)</t>
  </si>
  <si>
    <t xml:space="preserve">  R2048 (8.75% due 2048/02/28)</t>
  </si>
  <si>
    <t xml:space="preserve">  R2048 (8.75% due 2049/02/28)</t>
  </si>
  <si>
    <t>Redemptions due to switches</t>
  </si>
  <si>
    <t xml:space="preserve">        Book profit </t>
  </si>
  <si>
    <t xml:space="preserve">        Book loss </t>
  </si>
  <si>
    <t xml:space="preserve">  R204 (8.00%  2018/12/21)</t>
  </si>
  <si>
    <t>Due to repo's (Repo in)</t>
  </si>
  <si>
    <t xml:space="preserve">   Due to buy-backs</t>
  </si>
  <si>
    <t xml:space="preserve">        Book profit</t>
  </si>
  <si>
    <t xml:space="preserve">        Book loss</t>
  </si>
  <si>
    <t xml:space="preserve">  R001  (4.50%  PERP)</t>
  </si>
  <si>
    <t xml:space="preserve">  R002  (5.00%  PERP)</t>
  </si>
  <si>
    <t xml:space="preserve">  TR31  (9.75%  PERP)</t>
  </si>
  <si>
    <t xml:space="preserve">  TR32  (10.00%  PERP)</t>
  </si>
  <si>
    <t xml:space="preserve">  TR30  (10.00%  PERP)</t>
  </si>
  <si>
    <t xml:space="preserve">  Z071  (0.00%  2015/07/01)</t>
  </si>
  <si>
    <t>Table 3.3  Issuance and redemption of foreign loans</t>
  </si>
  <si>
    <t xml:space="preserve"> Foreign loans issued (gross)</t>
  </si>
  <si>
    <t xml:space="preserve">        Loans issued for financing</t>
  </si>
  <si>
    <t xml:space="preserve">        Loans issued for switches</t>
  </si>
  <si>
    <t xml:space="preserve">        Loans issued for buy-backs</t>
  </si>
  <si>
    <t xml:space="preserve"> Loans issued for financing (gross)</t>
  </si>
  <si>
    <t xml:space="preserve">  TY2/106  6M LIBOR plus 1.25% (floating) US Dollar Notes due 2051/06/17</t>
  </si>
  <si>
    <t xml:space="preserve">  TY2/108  6M LIBOR plus 1.05% (floating) US Dollar Notes due 2046/09/15 (Tranche A)</t>
  </si>
  <si>
    <t xml:space="preserve">  TY2/109  6M SOFR plus 0.75% (floating) US Dollar Notes due 2035/06/15</t>
  </si>
  <si>
    <t xml:space="preserve">  TY2/108  6M LIBOR plus 1.05% (floating) US Dollar Notes due 2046/09/15 (Tranche B)</t>
  </si>
  <si>
    <t xml:space="preserve">  TY2/110  5.875% US Dollar Notes due 2032/04/20</t>
  </si>
  <si>
    <t xml:space="preserve">  TY2/111  7.30% US Dollar Notes due 2052/04/20</t>
  </si>
  <si>
    <t xml:space="preserve">  TY2/112  6M LIBOR plus 0.56% (floating) Euro Notes due 2035/11/15 (Tranche 1 &amp; 2)</t>
  </si>
  <si>
    <t xml:space="preserve">  TY2/113  6M EURIBOR plus 1.29% (floating) Euro Notes due 2042/05/15</t>
  </si>
  <si>
    <t xml:space="preserve">  TY2/114  6M EURIBOR plus 0.69% (floating) Euro Notes due 2042/05/15</t>
  </si>
  <si>
    <t>New FX Loan</t>
  </si>
  <si>
    <t xml:space="preserve"> Loans issued for switches</t>
  </si>
  <si>
    <t xml:space="preserve">  TY2/95  4.30% US Dollar Notes due 2028/10/12</t>
  </si>
  <si>
    <t xml:space="preserve"> Loans issued for buy-backs</t>
  </si>
  <si>
    <t xml:space="preserve">  TY2-93  3.903% Sukuk note due 2020/09/24</t>
  </si>
  <si>
    <t xml:space="preserve">  TY2/94  4.875% US Dollar Notes due 2026/04/14</t>
  </si>
  <si>
    <t xml:space="preserve">  TY2/92  3.750% Euro Notes due 2026/07/24</t>
  </si>
  <si>
    <t xml:space="preserve">  TY2/88  6.250% US Dollar Notes due 2041/03/08</t>
  </si>
  <si>
    <t xml:space="preserve">  TY2/89  4.665% US Dollar Notes due 2024/01/17</t>
  </si>
  <si>
    <t>Redemption of foreign long-term loans</t>
  </si>
  <si>
    <t xml:space="preserve">    Scheduled</t>
  </si>
  <si>
    <t xml:space="preserve">    Due to switches</t>
  </si>
  <si>
    <t xml:space="preserve">    Due to buy-backs</t>
  </si>
  <si>
    <t>Scheduled redemptions</t>
  </si>
  <si>
    <t xml:space="preserve">         Rand value at date of issue</t>
  </si>
  <si>
    <t xml:space="preserve">         Revaluation</t>
  </si>
  <si>
    <t xml:space="preserve">  TY2/64  2.50% Kwandebele Water Augmentation Project due 2021/05/20</t>
  </si>
  <si>
    <t xml:space="preserve">  TY2/77  3.80% RSA Notes due 2021/09/07</t>
  </si>
  <si>
    <t xml:space="preserve">  TY2/85  5.875% RSA Notes due 2022/05/30</t>
  </si>
  <si>
    <t xml:space="preserve">  TY2/68 8.50% YANKEE BOND due 2017/06/23</t>
  </si>
  <si>
    <t xml:space="preserve">  TY2/73C Société Générale/Paribas due 2015/05/28</t>
  </si>
  <si>
    <t xml:space="preserve">  TY2/73E 5.50% Barclays Bank PLC due 2020/04/15 </t>
  </si>
  <si>
    <t xml:space="preserve">  TY2/75 Japanese Yen Loan due 2020/06/01</t>
  </si>
  <si>
    <t xml:space="preserve">  TY2/93 3.903% US Dollar Notes due 2020/06/24</t>
  </si>
  <si>
    <t xml:space="preserve">  TY2/64 2.50% Kwandebele Water Augmentation Project due 2020/11/20</t>
  </si>
  <si>
    <t xml:space="preserve">  TY2/78 Japanese Yen Loan due 2007/07/18</t>
  </si>
  <si>
    <t xml:space="preserve">  TY2/82 World Bank: ( Municipal Financial Assistance)  2011/02/15</t>
  </si>
  <si>
    <t xml:space="preserve"> Due to switches</t>
  </si>
  <si>
    <t xml:space="preserve">  TY2/86  6.875% RSA Notes due 2019/05/27</t>
  </si>
  <si>
    <t xml:space="preserve">  TY2/87  5.50% RSA Notes due 2020/09/03</t>
  </si>
  <si>
    <t>Due to buy-backs</t>
  </si>
  <si>
    <t xml:space="preserve">  TY2/73E Barclays Bank PLC due 2020/10/15 </t>
  </si>
  <si>
    <t xml:space="preserve">  TY2/71  9.125% US Dollar Notes due 2009/05/19 </t>
  </si>
  <si>
    <t xml:space="preserve">  TY2/74A  9.125% US Dollar Notes due 2009/05/19 </t>
  </si>
  <si>
    <t xml:space="preserve">  TY2/76  7.00% Euro Notes due 2008/04/10</t>
  </si>
  <si>
    <t>Table 3.4  Change in cash and other balances</t>
  </si>
  <si>
    <t xml:space="preserve">Change in cash balances                                           </t>
  </si>
  <si>
    <t xml:space="preserve">   Opening balance</t>
  </si>
  <si>
    <t xml:space="preserve">       SARB accounts</t>
  </si>
  <si>
    <t xml:space="preserve">       Corporation for Public Deposits</t>
  </si>
  <si>
    <t xml:space="preserve">       Commercial Banks - Tax and Loan accounts</t>
  </si>
  <si>
    <t xml:space="preserve">   Closing balance</t>
  </si>
  <si>
    <t>Outstanding transfers from the Exchequer to the PMG Accounts</t>
  </si>
  <si>
    <t>Cash-flow adjustment</t>
  </si>
  <si>
    <t xml:space="preserve">Surrenders by National Departments                       </t>
  </si>
  <si>
    <t xml:space="preserve">     2021/22 and prior</t>
  </si>
  <si>
    <t xml:space="preserve">Late requests by National Departments                 </t>
  </si>
  <si>
    <t xml:space="preserve">     2021/22 and prior </t>
  </si>
  <si>
    <t>Reconciliation between actual revenue and actual expenditure against NRF flows</t>
  </si>
  <si>
    <t>Total change in cash and other balances</t>
  </si>
  <si>
    <t>2) Includes R33.9 billion in respect of delayed interest and loan redemption payment scheduled for Sunday, 31 March 2013</t>
  </si>
  <si>
    <t xml:space="preserve">    but paid on 2 April 2013. In the Budget Review 2014 this balance was shown net of delayed payment</t>
  </si>
  <si>
    <t>2) The closing balance for 31 March 2015 excludes an amount of R3.8 billion of tax revenue received</t>
  </si>
  <si>
    <t xml:space="preserve">    in the account of the South African Revenue Services but not yet rolled-up into tax and loan account</t>
  </si>
  <si>
    <t>2) Surrenders by National Departments are unspent funds requested in previous financial years.</t>
  </si>
  <si>
    <t>3) Late requests are requisitions with regard to expenditure committed in previous years.</t>
  </si>
  <si>
    <t>Table 4  Summary of cash flow</t>
  </si>
  <si>
    <t xml:space="preserve">Exchequer revenue                                                                                           </t>
  </si>
  <si>
    <t xml:space="preserve">   1)</t>
  </si>
  <si>
    <t xml:space="preserve">Departmental requisitions                                                                                    </t>
  </si>
  <si>
    <t xml:space="preserve">   2)</t>
  </si>
  <si>
    <t>Voted amounts</t>
  </si>
  <si>
    <t xml:space="preserve">   3)</t>
  </si>
  <si>
    <t xml:space="preserve">Direct charges against the NRF                                     </t>
  </si>
  <si>
    <t>Skills levy and SETAs</t>
  </si>
  <si>
    <t>MTBPS Adjustment 7</t>
  </si>
  <si>
    <t>Total financing</t>
  </si>
  <si>
    <t>Loans issued for financing (net)</t>
  </si>
  <si>
    <t>Loans issued (gross)</t>
  </si>
  <si>
    <t>Discount</t>
  </si>
  <si>
    <t>Loans issued for switches (net)</t>
  </si>
  <si>
    <t>Loans switched (net of book profit)</t>
  </si>
  <si>
    <t>Loans issued for repo's (net)</t>
  </si>
  <si>
    <t>Repo out</t>
  </si>
  <si>
    <t>Repo in</t>
  </si>
  <si>
    <t xml:space="preserve">   Rand value at date of issue</t>
  </si>
  <si>
    <t xml:space="preserve">   Revaluation   </t>
  </si>
  <si>
    <t>Loans switched (excluding book profit)</t>
  </si>
  <si>
    <t>Loans issued for buy-backs (net)</t>
  </si>
  <si>
    <t>Buy-backs (excluding book profit)</t>
  </si>
  <si>
    <t>Other movements</t>
  </si>
  <si>
    <t xml:space="preserve">   4)</t>
  </si>
  <si>
    <t>Surrenders/Late requests</t>
  </si>
  <si>
    <t>Outstanding transfers from the Exchequer to PMG Accounts</t>
  </si>
  <si>
    <t>Changes in cash balances</t>
  </si>
  <si>
    <t xml:space="preserve">Change in cash balances                                                                                      </t>
  </si>
  <si>
    <t xml:space="preserve">  4)</t>
  </si>
  <si>
    <t>Opening balance</t>
  </si>
  <si>
    <t xml:space="preserve">   </t>
  </si>
  <si>
    <t>SARB accounts</t>
  </si>
  <si>
    <t xml:space="preserve">  5)</t>
  </si>
  <si>
    <t>Commercial Banks - Tax and Loan accounts</t>
  </si>
  <si>
    <t>Closing balance</t>
  </si>
  <si>
    <t xml:space="preserve">Commercial Banks - Tax and Loan accounts                                                       </t>
  </si>
  <si>
    <t>1) Revenue received into the Exchequer Account.</t>
  </si>
  <si>
    <t>2) Fund requisitions by departments.</t>
  </si>
  <si>
    <t>3) Includes payment in terms of Section 58 of the Finance and Financial Adjustments Acts Consolidation Act no 11 of 1997.</t>
  </si>
  <si>
    <t>4) A negative value indicates an increase in cash and other balances. A positive value indicates that cash is used to finance part of the borrowing requirement.</t>
  </si>
  <si>
    <t>5) Investment with the Corporation for Public Deposits.</t>
  </si>
  <si>
    <t>Table 5 Additional information on National Revenue Fund receipts and payments1</t>
  </si>
  <si>
    <t>NRF receipts (excludes book profit)</t>
  </si>
  <si>
    <t xml:space="preserve">Agricultural Debt Account surrender                     </t>
  </si>
  <si>
    <t>Double payment of R150 settlement on 21/07/00</t>
  </si>
  <si>
    <t>Excess of roadshow advance iro USD750 million</t>
  </si>
  <si>
    <t xml:space="preserve">Foreign exchange amnesty proceeds                         </t>
  </si>
  <si>
    <t>Incorrect deposit into the Exchequer</t>
  </si>
  <si>
    <t>Incorrect transfer from CPD</t>
  </si>
  <si>
    <t>Profit on buy back</t>
  </si>
  <si>
    <t>Saambou Bank liability</t>
  </si>
  <si>
    <t>Equalisation Fund account transfer</t>
  </si>
  <si>
    <t>Interest earned on Defence Procurement Export Credit Facilities</t>
  </si>
  <si>
    <t xml:space="preserve">Lebowa Minerals Trust abolition              </t>
  </si>
  <si>
    <t xml:space="preserve">Penalties on retail bonds                      </t>
  </si>
  <si>
    <t>Penalties and forfeits from SARB</t>
  </si>
  <si>
    <t xml:space="preserve">Surplus cash from ICASA                      </t>
  </si>
  <si>
    <t xml:space="preserve">Premiums on debt portfolio restructuring                              </t>
  </si>
  <si>
    <t xml:space="preserve">Premiums on loan transactions            </t>
  </si>
  <si>
    <t>Refund on Hermes fees</t>
  </si>
  <si>
    <t>Proceeds from the restructuring of Aventura</t>
  </si>
  <si>
    <t>Proceeds from the sale of Telkom 's share in Vodacom</t>
  </si>
  <si>
    <t>Revaluation profits on foreign currency transactions</t>
  </si>
  <si>
    <t>Winding down of Diabo Share Trust</t>
  </si>
  <si>
    <t xml:space="preserve">Profits on GFECRA                     </t>
  </si>
  <si>
    <t>Special  restructuring proceeds from Telkom</t>
  </si>
  <si>
    <t xml:space="preserve">SASSA FNB indemnity </t>
  </si>
  <si>
    <t xml:space="preserve">Special dividends from Eskom                       </t>
  </si>
  <si>
    <t xml:space="preserve">Special dividends from Telkom                       </t>
  </si>
  <si>
    <t>Special restructuring proceeds from Airwing</t>
  </si>
  <si>
    <t>Profit on script lending</t>
  </si>
  <si>
    <t>Special restructuring proceeds from ICASA</t>
  </si>
  <si>
    <t>Liquidation of SASRIA investment</t>
  </si>
  <si>
    <t>IMF revaluation profits</t>
  </si>
  <si>
    <t xml:space="preserve">NRF payments </t>
  </si>
  <si>
    <t>Incorrect transfer from PMG</t>
  </si>
  <si>
    <t>Revaluation losses on foreign currency transactions</t>
  </si>
  <si>
    <t xml:space="preserve">Losses on GFECRA                                                                </t>
  </si>
  <si>
    <t>Revaluation loss on foreign currency transactions</t>
  </si>
  <si>
    <t xml:space="preserve">Premiums on debt portfolio restructuring                                </t>
  </si>
  <si>
    <t xml:space="preserve">Premium on foreign portfolio debt portfolio restructuring                                </t>
  </si>
  <si>
    <t>Takeover of former Regional Authorities debt</t>
  </si>
  <si>
    <t>Loss on switches</t>
  </si>
  <si>
    <t>Loss on script lending</t>
  </si>
  <si>
    <t>Book profit</t>
  </si>
  <si>
    <t>1) NRF receipts and payments form part of departmental revenue (Table 1) and direct charges (Table 2) respectively.</t>
  </si>
  <si>
    <t>2) Realised profits/losses on the Gold and Foreign Exchange Contingency Reserve Account.</t>
  </si>
  <si>
    <t xml:space="preserve">1)  Book profits made on debt portfolio restructuring, previously included in Revenue, are now added to extraordinary receipts.  In the 2001/02 fiscal year the following amounts:  </t>
  </si>
  <si>
    <t xml:space="preserve">     June (R498,641 million), July (R405,987 million), August (R22,497 million) and October (R15 thousand).</t>
  </si>
  <si>
    <t xml:space="preserve">     Adjustments were also made to the 2000/01 fiscal year, November (R71,087 million), December (R188,070 million), February (R42,439 million) and March (R166,509 million). </t>
  </si>
  <si>
    <t xml:space="preserve">     Detail on book profits are shown on Schedule 4.2.</t>
  </si>
  <si>
    <t xml:space="preserve">3)  Premiums paid on debt portfolio restructuring, previously included as state debt cost expenditure,  are now added to extraordinary payments.  </t>
  </si>
  <si>
    <t xml:space="preserve">      In the 2001/02 fiscal year the following amounts:  May (R599,981 million), July (R49,630 million), August (R185,755 million),  September (R325,210 million) and</t>
  </si>
  <si>
    <t xml:space="preserve">     October (R753,327 million).  Adjustments were also made to the 2000/01 fiscal year,  February (R12,745 million) and March (R3,438 million).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</si>
</sst>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  <numFmt numFmtId="167" formatCode="_ * #,##0.00_ ;_ * \-#,##0.00_ ;_ * &quot;-&quot;??_ ;_ @_ "/>
    <numFmt numFmtId="168" formatCode="_ * #,##0_ ;_ * \-#,##0_ ;_ * &quot;-&quot;??_ ;_ @_ "/>
    <numFmt numFmtId="169" formatCode="_(* #,##0.0_);_(* \(#,##0.0\);_(* &quot;-&quot;??_);_(@_)"/>
    <numFmt numFmtId="170" formatCode="_(* #,##0.0000_);_(* \(#,##0.0000\);_(* &quot;-&quot;??_);_(@_)"/>
    <numFmt numFmtId="171" formatCode=";;;"/>
    <numFmt numFmtId="172" formatCode="_(* #,##0.000000000000000000000000000_);_(* \(#,##0.000000000000000000000000000\);_(* &quot;-&quot;??_);_(@_)"/>
    <numFmt numFmtId="173" formatCode="_(* #,##0.000000000000000000_);_(* \(#,##0.000000000000000000\);_(* &quot;-&quot;??_);_(@_)"/>
    <numFmt numFmtId="174" formatCode="_(* #,##0.00000_);_(* \(#,##0.00000\);_(* &quot;-&quot;??_);_(@_)"/>
    <numFmt numFmtId="175" formatCode="_(* #,##0.0000000_);_(* \(#,##0.0000000\);_(* &quot;-&quot;??_);_(@_)"/>
    <numFmt numFmtId="176" formatCode="_(* #,##0.0000000000000000000000000000_);_(* \(#,##0.0000000000000000000000000000\);_(* &quot;-&quot;??_);_(@_)"/>
    <numFmt numFmtId="177" formatCode="_(* #,##0.000000000000000000000000000000000_);_(* \(#,##0.000000000000000000000000000000000\);_(* &quot;-&quot;??_);_(@_)"/>
    <numFmt numFmtId="178" formatCode="_(* #,##0.0000000000000000000000000000000000_);_(* \(#,##0.0000000000000000000000000000000000\);_(* &quot;-&quot;??_);_(@_)"/>
    <numFmt numFmtId="179" formatCode="_-* #,##0_-;\-* #,##0_-;_-* &quot;-&quot;??_-;_-@_-"/>
    <numFmt numFmtId="180" formatCode="_(* #,##0.000_);_(* \(#,##0.000\);_(* &quot;-&quot;??_);_(@_)"/>
    <numFmt numFmtId="181" formatCode="_-* #,##0.0_-;\-* #,##0.0_-;_-* &quot;-&quot;?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sz val="9"/>
      <name val="Arial Narrow"/>
      <family val="2"/>
    </font>
    <font>
      <sz val="8"/>
      <color rgb="FFFF000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8"/>
      <color theme="1"/>
      <name val="Arial Narrow"/>
      <family val="2"/>
    </font>
    <font>
      <b/>
      <sz val="11"/>
      <color rgb="FFFF0000"/>
      <name val="Arial Narrow"/>
      <family val="2"/>
    </font>
    <font>
      <b/>
      <sz val="8"/>
      <color theme="1"/>
      <name val="Arial Narrow"/>
      <family val="2"/>
    </font>
    <font>
      <i/>
      <sz val="11"/>
      <name val="Arial Narrow"/>
      <family val="2"/>
    </font>
    <font>
      <i/>
      <sz val="8"/>
      <color theme="1"/>
      <name val="Arial Narrow"/>
      <family val="2"/>
    </font>
    <font>
      <i/>
      <sz val="8"/>
      <name val="Arial Narrow"/>
      <family val="2"/>
    </font>
    <font>
      <sz val="10"/>
      <color rgb="FF000000"/>
      <name val="Arial Narrow"/>
      <family val="2"/>
    </font>
    <font>
      <sz val="11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u/>
      <sz val="10"/>
      <color indexed="8"/>
      <name val="Arial Narrow"/>
      <family val="2"/>
    </font>
    <font>
      <b/>
      <u/>
      <sz val="10"/>
      <color indexed="8"/>
      <name val="Arial Narrow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8" fillId="0" borderId="0"/>
    <xf numFmtId="0" fontId="5" fillId="0" borderId="0"/>
  </cellStyleXfs>
  <cellXfs count="655">
    <xf numFmtId="0" fontId="0" fillId="0" borderId="0" xfId="0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/>
    <xf numFmtId="0" fontId="6" fillId="0" borderId="1" xfId="0" applyFont="1" applyBorder="1"/>
    <xf numFmtId="0" fontId="7" fillId="0" borderId="1" xfId="0" applyFont="1" applyBorder="1"/>
    <xf numFmtId="0" fontId="3" fillId="0" borderId="1" xfId="0" applyFont="1" applyBorder="1"/>
    <xf numFmtId="0" fontId="4" fillId="0" borderId="1" xfId="0" applyFont="1" applyBorder="1"/>
    <xf numFmtId="43" fontId="3" fillId="0" borderId="1" xfId="1" applyFont="1" applyFill="1" applyBorder="1"/>
    <xf numFmtId="165" fontId="3" fillId="0" borderId="0" xfId="1" applyNumberFormat="1" applyFont="1" applyFill="1"/>
    <xf numFmtId="0" fontId="7" fillId="0" borderId="2" xfId="0" applyFont="1" applyBorder="1"/>
    <xf numFmtId="0" fontId="7" fillId="0" borderId="3" xfId="0" applyFont="1" applyBorder="1"/>
    <xf numFmtId="0" fontId="8" fillId="0" borderId="2" xfId="0" applyFont="1" applyBorder="1"/>
    <xf numFmtId="0" fontId="8" fillId="0" borderId="0" xfId="0" applyFont="1"/>
    <xf numFmtId="165" fontId="8" fillId="0" borderId="0" xfId="1" applyNumberFormat="1" applyFont="1" applyFill="1"/>
    <xf numFmtId="0" fontId="7" fillId="0" borderId="8" xfId="0" applyFont="1" applyBorder="1" applyAlignment="1">
      <alignment horizontal="center"/>
    </xf>
    <xf numFmtId="165" fontId="7" fillId="0" borderId="9" xfId="1" applyNumberFormat="1" applyFont="1" applyFill="1" applyBorder="1" applyAlignment="1">
      <alignment horizontal="right"/>
    </xf>
    <xf numFmtId="165" fontId="7" fillId="0" borderId="10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0" borderId="0" xfId="1" applyNumberFormat="1" applyFont="1" applyFill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 applyAlignment="1">
      <alignment horizontal="center"/>
    </xf>
    <xf numFmtId="165" fontId="7" fillId="0" borderId="15" xfId="1" applyNumberFormat="1" applyFont="1" applyFill="1" applyBorder="1" applyAlignment="1">
      <alignment horizontal="right"/>
    </xf>
    <xf numFmtId="165" fontId="7" fillId="0" borderId="16" xfId="1" applyNumberFormat="1" applyFont="1" applyFill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7" xfId="0" applyFont="1" applyBorder="1"/>
    <xf numFmtId="0" fontId="7" fillId="0" borderId="11" xfId="0" applyFont="1" applyBorder="1"/>
    <xf numFmtId="0" fontId="7" fillId="0" borderId="1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65" fontId="7" fillId="0" borderId="19" xfId="1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65" fontId="7" fillId="0" borderId="0" xfId="0" applyNumberFormat="1" applyFont="1"/>
    <xf numFmtId="0" fontId="7" fillId="0" borderId="0" xfId="0" applyFont="1" applyAlignment="1">
      <alignment horizontal="center"/>
    </xf>
    <xf numFmtId="165" fontId="7" fillId="0" borderId="0" xfId="1" applyNumberFormat="1" applyFont="1" applyFill="1" applyBorder="1" applyAlignment="1">
      <alignment horizontal="right"/>
    </xf>
    <xf numFmtId="165" fontId="7" fillId="0" borderId="20" xfId="1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165" fontId="7" fillId="0" borderId="21" xfId="0" applyNumberFormat="1" applyFont="1" applyBorder="1"/>
    <xf numFmtId="165" fontId="7" fillId="0" borderId="0" xfId="1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0" fontId="8" fillId="0" borderId="8" xfId="0" applyFont="1" applyBorder="1" applyAlignment="1">
      <alignment horizontal="center"/>
    </xf>
    <xf numFmtId="165" fontId="8" fillId="0" borderId="19" xfId="1" applyNumberFormat="1" applyFont="1" applyFill="1" applyBorder="1" applyAlignment="1">
      <alignment horizontal="right"/>
    </xf>
    <xf numFmtId="43" fontId="8" fillId="0" borderId="19" xfId="1" applyFont="1" applyFill="1" applyBorder="1" applyAlignment="1">
      <alignment horizontal="right"/>
    </xf>
    <xf numFmtId="43" fontId="8" fillId="0" borderId="20" xfId="1" applyFont="1" applyFill="1" applyBorder="1" applyAlignment="1">
      <alignment horizontal="right"/>
    </xf>
    <xf numFmtId="165" fontId="8" fillId="0" borderId="20" xfId="1" applyNumberFormat="1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5" fontId="8" fillId="0" borderId="0" xfId="1" applyNumberFormat="1" applyFont="1" applyFill="1" applyAlignment="1">
      <alignment horizontal="right"/>
    </xf>
    <xf numFmtId="165" fontId="7" fillId="0" borderId="20" xfId="1" applyNumberFormat="1" applyFont="1" applyFill="1" applyBorder="1" applyAlignment="1">
      <alignment horizontal="right"/>
    </xf>
    <xf numFmtId="0" fontId="9" fillId="0" borderId="2" xfId="0" applyFont="1" applyBorder="1"/>
    <xf numFmtId="165" fontId="7" fillId="0" borderId="19" xfId="1" applyNumberFormat="1" applyFon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8" xfId="0" applyFont="1" applyBorder="1" applyAlignment="1">
      <alignment horizontal="center"/>
    </xf>
    <xf numFmtId="165" fontId="10" fillId="0" borderId="19" xfId="1" applyNumberFormat="1" applyFont="1" applyFill="1" applyBorder="1" applyAlignment="1">
      <alignment horizontal="center"/>
    </xf>
    <xf numFmtId="165" fontId="10" fillId="0" borderId="20" xfId="1" applyNumberFormat="1" applyFont="1" applyFill="1" applyBorder="1" applyAlignment="1">
      <alignment horizontal="center"/>
    </xf>
    <xf numFmtId="165" fontId="10" fillId="0" borderId="0" xfId="1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right"/>
    </xf>
    <xf numFmtId="165" fontId="9" fillId="0" borderId="0" xfId="1" applyNumberFormat="1" applyFont="1" applyFill="1" applyAlignment="1">
      <alignment horizontal="right"/>
    </xf>
    <xf numFmtId="165" fontId="10" fillId="0" borderId="0" xfId="1" applyNumberFormat="1" applyFont="1" applyFill="1" applyAlignment="1">
      <alignment horizontal="right"/>
    </xf>
    <xf numFmtId="0" fontId="10" fillId="0" borderId="0" xfId="0" applyFont="1" applyAlignment="1">
      <alignment horizontal="right"/>
    </xf>
    <xf numFmtId="0" fontId="10" fillId="0" borderId="2" xfId="0" applyFont="1" applyBorder="1" applyAlignment="1">
      <alignment horizontal="left" indent="1"/>
    </xf>
    <xf numFmtId="0" fontId="8" fillId="0" borderId="0" xfId="0" applyFont="1" applyAlignment="1">
      <alignment horizontal="left" indent="1"/>
    </xf>
    <xf numFmtId="0" fontId="11" fillId="0" borderId="0" xfId="0" applyFont="1" applyAlignment="1">
      <alignment horizontal="left" wrapText="1"/>
    </xf>
    <xf numFmtId="0" fontId="8" fillId="0" borderId="8" xfId="0" applyFont="1" applyBorder="1" applyAlignment="1">
      <alignment horizontal="left" indent="1"/>
    </xf>
    <xf numFmtId="165" fontId="8" fillId="0" borderId="19" xfId="1" applyNumberFormat="1" applyFont="1" applyFill="1" applyBorder="1" applyAlignment="1">
      <alignment horizontal="left" indent="1"/>
    </xf>
    <xf numFmtId="0" fontId="8" fillId="0" borderId="2" xfId="0" applyFont="1" applyBorder="1" applyAlignment="1">
      <alignment horizontal="left" indent="1"/>
    </xf>
    <xf numFmtId="165" fontId="8" fillId="0" borderId="0" xfId="1" applyNumberFormat="1" applyFont="1" applyFill="1" applyAlignment="1">
      <alignment horizontal="left" indent="1"/>
    </xf>
    <xf numFmtId="0" fontId="10" fillId="0" borderId="2" xfId="0" applyFont="1" applyBorder="1"/>
    <xf numFmtId="0" fontId="10" fillId="0" borderId="0" xfId="0" applyFont="1" applyAlignment="1">
      <alignment horizontal="left" indent="1"/>
    </xf>
    <xf numFmtId="0" fontId="10" fillId="0" borderId="8" xfId="0" applyFont="1" applyBorder="1" applyAlignment="1">
      <alignment horizontal="center"/>
    </xf>
    <xf numFmtId="0" fontId="12" fillId="0" borderId="0" xfId="0" applyFont="1" applyAlignment="1">
      <alignment horizontal="left" wrapText="1" indent="1"/>
    </xf>
    <xf numFmtId="165" fontId="8" fillId="0" borderId="19" xfId="1" applyNumberFormat="1" applyFont="1" applyFill="1" applyBorder="1" applyAlignment="1">
      <alignment horizontal="center"/>
    </xf>
    <xf numFmtId="0" fontId="8" fillId="0" borderId="2" xfId="2" applyFont="1" applyBorder="1"/>
    <xf numFmtId="0" fontId="8" fillId="0" borderId="0" xfId="2" applyFont="1"/>
    <xf numFmtId="165" fontId="8" fillId="0" borderId="20" xfId="1" applyNumberFormat="1" applyFont="1" applyFill="1" applyBorder="1" applyAlignment="1">
      <alignment horizontal="center"/>
    </xf>
    <xf numFmtId="165" fontId="8" fillId="0" borderId="0" xfId="1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right"/>
    </xf>
    <xf numFmtId="166" fontId="7" fillId="0" borderId="9" xfId="1" applyNumberFormat="1" applyFont="1" applyFill="1" applyBorder="1" applyAlignment="1">
      <alignment horizontal="right"/>
    </xf>
    <xf numFmtId="166" fontId="7" fillId="0" borderId="10" xfId="1" applyNumberFormat="1" applyFont="1" applyFill="1" applyBorder="1" applyAlignment="1">
      <alignment horizontal="right"/>
    </xf>
    <xf numFmtId="37" fontId="8" fillId="0" borderId="15" xfId="1" applyNumberFormat="1" applyFont="1" applyFill="1" applyBorder="1" applyAlignment="1">
      <alignment horizontal="right"/>
    </xf>
    <xf numFmtId="37" fontId="8" fillId="0" borderId="16" xfId="1" applyNumberFormat="1" applyFont="1" applyFill="1" applyBorder="1" applyAlignment="1">
      <alignment horizontal="right"/>
    </xf>
    <xf numFmtId="165" fontId="9" fillId="0" borderId="9" xfId="1" applyNumberFormat="1" applyFont="1" applyFill="1" applyBorder="1" applyAlignment="1">
      <alignment horizontal="right"/>
    </xf>
    <xf numFmtId="165" fontId="9" fillId="0" borderId="10" xfId="1" applyNumberFormat="1" applyFont="1" applyFill="1" applyBorder="1" applyAlignment="1">
      <alignment horizontal="right"/>
    </xf>
    <xf numFmtId="165" fontId="9" fillId="0" borderId="19" xfId="1" applyNumberFormat="1" applyFont="1" applyFill="1" applyBorder="1" applyAlignment="1">
      <alignment horizontal="right"/>
    </xf>
    <xf numFmtId="165" fontId="9" fillId="0" borderId="20" xfId="1" applyNumberFormat="1" applyFont="1" applyFill="1" applyBorder="1" applyAlignment="1">
      <alignment horizontal="right"/>
    </xf>
    <xf numFmtId="4" fontId="8" fillId="0" borderId="0" xfId="0" applyNumberFormat="1" applyFont="1"/>
    <xf numFmtId="0" fontId="9" fillId="0" borderId="2" xfId="0" applyFont="1" applyBorder="1" applyAlignment="1">
      <alignment horizontal="right"/>
    </xf>
    <xf numFmtId="165" fontId="8" fillId="0" borderId="15" xfId="1" applyNumberFormat="1" applyFont="1" applyFill="1" applyBorder="1" applyAlignment="1">
      <alignment horizontal="right"/>
    </xf>
    <xf numFmtId="165" fontId="8" fillId="0" borderId="16" xfId="1" applyNumberFormat="1" applyFont="1" applyFill="1" applyBorder="1" applyAlignment="1">
      <alignment horizontal="right"/>
    </xf>
    <xf numFmtId="165" fontId="8" fillId="0" borderId="13" xfId="1" applyNumberFormat="1" applyFont="1" applyFill="1" applyBorder="1" applyAlignment="1">
      <alignment horizontal="right"/>
    </xf>
    <xf numFmtId="37" fontId="7" fillId="0" borderId="9" xfId="1" applyNumberFormat="1" applyFont="1" applyFill="1" applyBorder="1" applyAlignment="1">
      <alignment horizontal="right"/>
    </xf>
    <xf numFmtId="0" fontId="8" fillId="0" borderId="24" xfId="0" applyFont="1" applyBorder="1"/>
    <xf numFmtId="0" fontId="8" fillId="0" borderId="1" xfId="0" applyFont="1" applyBorder="1"/>
    <xf numFmtId="0" fontId="8" fillId="0" borderId="25" xfId="0" applyFont="1" applyBorder="1" applyAlignment="1">
      <alignment horizontal="center"/>
    </xf>
    <xf numFmtId="165" fontId="8" fillId="0" borderId="26" xfId="1" applyNumberFormat="1" applyFont="1" applyFill="1" applyBorder="1" applyAlignment="1">
      <alignment horizontal="right"/>
    </xf>
    <xf numFmtId="165" fontId="8" fillId="0" borderId="27" xfId="1" applyNumberFormat="1" applyFont="1" applyFill="1" applyBorder="1" applyAlignment="1">
      <alignment horizontal="right"/>
    </xf>
    <xf numFmtId="165" fontId="8" fillId="0" borderId="1" xfId="1" applyNumberFormat="1" applyFont="1" applyFill="1" applyBorder="1" applyAlignment="1">
      <alignment horizontal="right"/>
    </xf>
    <xf numFmtId="0" fontId="13" fillId="0" borderId="0" xfId="0" applyFont="1"/>
    <xf numFmtId="0" fontId="10" fillId="0" borderId="0" xfId="0" applyFont="1" applyAlignment="1">
      <alignment horizontal="center"/>
    </xf>
    <xf numFmtId="165" fontId="10" fillId="0" borderId="0" xfId="1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165" fontId="14" fillId="0" borderId="0" xfId="1" applyNumberFormat="1" applyFont="1" applyFill="1" applyBorder="1" applyAlignment="1">
      <alignment horizontal="right"/>
    </xf>
    <xf numFmtId="165" fontId="3" fillId="0" borderId="0" xfId="1" applyNumberFormat="1" applyFont="1" applyFill="1" applyAlignment="1">
      <alignment horizontal="right"/>
    </xf>
    <xf numFmtId="165" fontId="8" fillId="0" borderId="0" xfId="0" applyNumberFormat="1" applyFont="1"/>
    <xf numFmtId="165" fontId="7" fillId="0" borderId="1" xfId="0" applyNumberFormat="1" applyFont="1" applyBorder="1"/>
    <xf numFmtId="165" fontId="8" fillId="0" borderId="1" xfId="0" applyNumberFormat="1" applyFont="1" applyBorder="1"/>
    <xf numFmtId="165" fontId="8" fillId="0" borderId="28" xfId="0" applyNumberFormat="1" applyFont="1" applyBorder="1"/>
    <xf numFmtId="165" fontId="8" fillId="0" borderId="29" xfId="0" applyNumberFormat="1" applyFont="1" applyBorder="1"/>
    <xf numFmtId="165" fontId="8" fillId="0" borderId="30" xfId="0" applyNumberFormat="1" applyFont="1" applyBorder="1" applyAlignment="1">
      <alignment horizontal="right"/>
    </xf>
    <xf numFmtId="165" fontId="8" fillId="0" borderId="2" xfId="0" applyNumberFormat="1" applyFont="1" applyBorder="1"/>
    <xf numFmtId="165" fontId="10" fillId="0" borderId="20" xfId="0" applyNumberFormat="1" applyFont="1" applyBorder="1" applyAlignment="1">
      <alignment horizontal="right"/>
    </xf>
    <xf numFmtId="165" fontId="7" fillId="0" borderId="9" xfId="3" applyNumberFormat="1" applyFont="1" applyFill="1" applyBorder="1" applyAlignment="1">
      <alignment horizontal="right"/>
    </xf>
    <xf numFmtId="165" fontId="7" fillId="0" borderId="10" xfId="3" applyNumberFormat="1" applyFont="1" applyFill="1" applyBorder="1" applyAlignment="1">
      <alignment horizontal="right"/>
    </xf>
    <xf numFmtId="165" fontId="7" fillId="0" borderId="11" xfId="0" applyNumberFormat="1" applyFont="1" applyBorder="1" applyAlignment="1">
      <alignment horizontal="right"/>
    </xf>
    <xf numFmtId="165" fontId="7" fillId="0" borderId="12" xfId="0" applyNumberFormat="1" applyFont="1" applyBorder="1"/>
    <xf numFmtId="165" fontId="7" fillId="0" borderId="13" xfId="0" applyNumberFormat="1" applyFont="1" applyBorder="1"/>
    <xf numFmtId="165" fontId="7" fillId="0" borderId="16" xfId="0" applyNumberFormat="1" applyFont="1" applyBorder="1" applyAlignment="1">
      <alignment horizontal="right"/>
    </xf>
    <xf numFmtId="165" fontId="7" fillId="0" borderId="19" xfId="3" applyNumberFormat="1" applyFont="1" applyFill="1" applyBorder="1" applyAlignment="1">
      <alignment horizontal="right"/>
    </xf>
    <xf numFmtId="165" fontId="7" fillId="0" borderId="20" xfId="3" applyNumberFormat="1" applyFont="1" applyFill="1" applyBorder="1" applyAlignment="1">
      <alignment horizontal="right"/>
    </xf>
    <xf numFmtId="165" fontId="7" fillId="0" borderId="0" xfId="3" applyNumberFormat="1" applyFont="1" applyFill="1" applyBorder="1" applyAlignment="1">
      <alignment horizontal="right"/>
    </xf>
    <xf numFmtId="165" fontId="10" fillId="0" borderId="17" xfId="0" applyNumberFormat="1" applyFont="1" applyBorder="1"/>
    <xf numFmtId="165" fontId="9" fillId="0" borderId="0" xfId="0" applyNumberFormat="1" applyFont="1"/>
    <xf numFmtId="165" fontId="10" fillId="0" borderId="0" xfId="0" applyNumberFormat="1" applyFont="1"/>
    <xf numFmtId="165" fontId="9" fillId="0" borderId="11" xfId="0" applyNumberFormat="1" applyFont="1" applyBorder="1"/>
    <xf numFmtId="165" fontId="10" fillId="0" borderId="10" xfId="0" applyNumberFormat="1" applyFont="1" applyBorder="1" applyAlignment="1">
      <alignment horizontal="right"/>
    </xf>
    <xf numFmtId="165" fontId="7" fillId="0" borderId="10" xfId="0" applyNumberFormat="1" applyFont="1" applyBorder="1" applyAlignment="1">
      <alignment horizontal="right"/>
    </xf>
    <xf numFmtId="165" fontId="10" fillId="0" borderId="2" xfId="0" applyNumberFormat="1" applyFont="1" applyBorder="1"/>
    <xf numFmtId="165" fontId="8" fillId="0" borderId="20" xfId="0" applyNumberFormat="1" applyFont="1" applyBorder="1" applyAlignment="1">
      <alignment horizontal="right"/>
    </xf>
    <xf numFmtId="165" fontId="8" fillId="0" borderId="0" xfId="0" applyNumberFormat="1" applyFont="1" applyAlignment="1">
      <alignment horizontal="right"/>
    </xf>
    <xf numFmtId="165" fontId="8" fillId="2" borderId="2" xfId="0" applyNumberFormat="1" applyFont="1" applyFill="1" applyBorder="1"/>
    <xf numFmtId="165" fontId="7" fillId="2" borderId="0" xfId="0" applyNumberFormat="1" applyFont="1" applyFill="1"/>
    <xf numFmtId="165" fontId="8" fillId="2" borderId="0" xfId="0" applyNumberFormat="1" applyFont="1" applyFill="1"/>
    <xf numFmtId="165" fontId="8" fillId="0" borderId="19" xfId="0" applyNumberFormat="1" applyFont="1" applyBorder="1" applyAlignment="1">
      <alignment horizontal="right"/>
    </xf>
    <xf numFmtId="165" fontId="8" fillId="2" borderId="20" xfId="0" applyNumberFormat="1" applyFont="1" applyFill="1" applyBorder="1" applyAlignment="1">
      <alignment horizontal="right"/>
    </xf>
    <xf numFmtId="165" fontId="8" fillId="0" borderId="0" xfId="0" applyNumberFormat="1" applyFont="1" applyAlignment="1">
      <alignment horizontal="left"/>
    </xf>
    <xf numFmtId="165" fontId="11" fillId="0" borderId="0" xfId="0" applyNumberFormat="1" applyFont="1" applyAlignment="1">
      <alignment horizontal="left"/>
    </xf>
    <xf numFmtId="165" fontId="11" fillId="0" borderId="20" xfId="0" applyNumberFormat="1" applyFont="1" applyBorder="1" applyAlignment="1">
      <alignment horizontal="left"/>
    </xf>
    <xf numFmtId="165" fontId="11" fillId="0" borderId="0" xfId="0" applyNumberFormat="1" applyFont="1"/>
    <xf numFmtId="165" fontId="15" fillId="0" borderId="0" xfId="0" applyNumberFormat="1" applyFont="1"/>
    <xf numFmtId="165" fontId="12" fillId="0" borderId="20" xfId="0" applyNumberFormat="1" applyFont="1" applyBorder="1" applyAlignment="1">
      <alignment horizontal="right"/>
    </xf>
    <xf numFmtId="165" fontId="7" fillId="0" borderId="20" xfId="3" applyNumberFormat="1" applyFont="1" applyFill="1" applyBorder="1" applyAlignment="1">
      <alignment horizontal="center"/>
    </xf>
    <xf numFmtId="165" fontId="7" fillId="0" borderId="0" xfId="3" applyNumberFormat="1" applyFont="1" applyFill="1" applyBorder="1" applyAlignment="1">
      <alignment horizontal="center"/>
    </xf>
    <xf numFmtId="165" fontId="11" fillId="0" borderId="0" xfId="0" applyNumberFormat="1" applyFont="1" applyAlignment="1">
      <alignment horizontal="right"/>
    </xf>
    <xf numFmtId="165" fontId="8" fillId="0" borderId="8" xfId="0" applyNumberFormat="1" applyFont="1" applyBorder="1" applyAlignment="1">
      <alignment horizontal="right"/>
    </xf>
    <xf numFmtId="165" fontId="16" fillId="0" borderId="0" xfId="0" applyNumberFormat="1" applyFont="1"/>
    <xf numFmtId="165" fontId="11" fillId="0" borderId="20" xfId="0" applyNumberFormat="1" applyFont="1" applyBorder="1" applyAlignment="1">
      <alignment horizontal="right"/>
    </xf>
    <xf numFmtId="165" fontId="12" fillId="0" borderId="0" xfId="0" applyNumberFormat="1" applyFont="1"/>
    <xf numFmtId="165" fontId="17" fillId="0" borderId="0" xfId="0" applyNumberFormat="1" applyFont="1" applyAlignment="1">
      <alignment horizontal="left"/>
    </xf>
    <xf numFmtId="165" fontId="8" fillId="0" borderId="19" xfId="3" applyNumberFormat="1" applyFont="1" applyFill="1" applyBorder="1" applyAlignment="1">
      <alignment horizontal="center"/>
    </xf>
    <xf numFmtId="165" fontId="8" fillId="0" borderId="0" xfId="3" applyNumberFormat="1" applyFont="1" applyFill="1" applyBorder="1" applyAlignment="1">
      <alignment horizontal="center"/>
    </xf>
    <xf numFmtId="165" fontId="8" fillId="0" borderId="20" xfId="3" applyNumberFormat="1" applyFont="1" applyFill="1" applyBorder="1" applyAlignment="1">
      <alignment horizontal="center"/>
    </xf>
    <xf numFmtId="165" fontId="12" fillId="0" borderId="0" xfId="0" applyNumberFormat="1" applyFont="1" applyAlignment="1">
      <alignment horizontal="left"/>
    </xf>
    <xf numFmtId="165" fontId="10" fillId="0" borderId="19" xfId="0" applyNumberFormat="1" applyFont="1" applyBorder="1" applyAlignment="1">
      <alignment horizontal="right"/>
    </xf>
    <xf numFmtId="165" fontId="10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left"/>
    </xf>
    <xf numFmtId="165" fontId="10" fillId="0" borderId="19" xfId="3" applyNumberFormat="1" applyFont="1" applyFill="1" applyBorder="1" applyAlignment="1">
      <alignment horizontal="center"/>
    </xf>
    <xf numFmtId="165" fontId="10" fillId="0" borderId="0" xfId="3" applyNumberFormat="1" applyFont="1" applyFill="1" applyBorder="1" applyAlignment="1">
      <alignment horizontal="center"/>
    </xf>
    <xf numFmtId="165" fontId="9" fillId="0" borderId="2" xfId="0" applyNumberFormat="1" applyFont="1" applyBorder="1"/>
    <xf numFmtId="165" fontId="7" fillId="2" borderId="2" xfId="0" applyNumberFormat="1" applyFont="1" applyFill="1" applyBorder="1"/>
    <xf numFmtId="165" fontId="12" fillId="2" borderId="20" xfId="0" applyNumberFormat="1" applyFont="1" applyFill="1" applyBorder="1" applyAlignment="1">
      <alignment horizontal="right"/>
    </xf>
    <xf numFmtId="165" fontId="7" fillId="0" borderId="15" xfId="3" applyNumberFormat="1" applyFont="1" applyFill="1" applyBorder="1" applyAlignment="1">
      <alignment horizontal="center"/>
    </xf>
    <xf numFmtId="165" fontId="7" fillId="0" borderId="13" xfId="3" applyNumberFormat="1" applyFont="1" applyFill="1" applyBorder="1" applyAlignment="1">
      <alignment horizontal="center"/>
    </xf>
    <xf numFmtId="165" fontId="8" fillId="0" borderId="17" xfId="0" applyNumberFormat="1" applyFont="1" applyBorder="1"/>
    <xf numFmtId="165" fontId="7" fillId="0" borderId="11" xfId="0" applyNumberFormat="1" applyFont="1" applyBorder="1"/>
    <xf numFmtId="165" fontId="8" fillId="0" borderId="11" xfId="0" applyNumberFormat="1" applyFont="1" applyBorder="1"/>
    <xf numFmtId="165" fontId="12" fillId="0" borderId="10" xfId="0" applyNumberFormat="1" applyFont="1" applyBorder="1" applyAlignment="1">
      <alignment horizontal="right"/>
    </xf>
    <xf numFmtId="165" fontId="7" fillId="0" borderId="19" xfId="3" applyNumberFormat="1" applyFont="1" applyFill="1" applyBorder="1" applyAlignment="1">
      <alignment horizontal="center"/>
    </xf>
    <xf numFmtId="165" fontId="7" fillId="0" borderId="15" xfId="0" applyNumberFormat="1" applyFont="1" applyBorder="1" applyAlignment="1">
      <alignment horizontal="right"/>
    </xf>
    <xf numFmtId="165" fontId="7" fillId="0" borderId="14" xfId="0" applyNumberFormat="1" applyFont="1" applyBorder="1" applyAlignment="1">
      <alignment horizontal="right"/>
    </xf>
    <xf numFmtId="165" fontId="8" fillId="0" borderId="32" xfId="0" applyNumberFormat="1" applyFont="1" applyBorder="1"/>
    <xf numFmtId="165" fontId="8" fillId="0" borderId="21" xfId="0" applyNumberFormat="1" applyFont="1" applyBorder="1"/>
    <xf numFmtId="165" fontId="11" fillId="0" borderId="21" xfId="0" applyNumberFormat="1" applyFont="1" applyBorder="1"/>
    <xf numFmtId="165" fontId="12" fillId="0" borderId="33" xfId="0" applyNumberFormat="1" applyFont="1" applyBorder="1" applyAlignment="1">
      <alignment horizontal="right"/>
    </xf>
    <xf numFmtId="165" fontId="7" fillId="0" borderId="34" xfId="3" applyNumberFormat="1" applyFont="1" applyFill="1" applyBorder="1" applyAlignment="1">
      <alignment horizontal="center"/>
    </xf>
    <xf numFmtId="165" fontId="7" fillId="0" borderId="35" xfId="3" applyNumberFormat="1" applyFont="1" applyFill="1" applyBorder="1" applyAlignment="1">
      <alignment horizontal="center"/>
    </xf>
    <xf numFmtId="165" fontId="8" fillId="0" borderId="24" xfId="0" applyNumberFormat="1" applyFont="1" applyBorder="1"/>
    <xf numFmtId="165" fontId="12" fillId="0" borderId="1" xfId="0" applyNumberFormat="1" applyFont="1" applyBorder="1" applyAlignment="1">
      <alignment horizontal="right"/>
    </xf>
    <xf numFmtId="165" fontId="7" fillId="0" borderId="9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left"/>
    </xf>
    <xf numFmtId="165" fontId="7" fillId="0" borderId="2" xfId="0" applyNumberFormat="1" applyFont="1" applyBorder="1"/>
    <xf numFmtId="165" fontId="16" fillId="0" borderId="20" xfId="0" applyNumberFormat="1" applyFont="1" applyBorder="1" applyAlignment="1">
      <alignment horizontal="right"/>
    </xf>
    <xf numFmtId="165" fontId="7" fillId="0" borderId="19" xfId="0" applyNumberFormat="1" applyFont="1" applyBorder="1" applyAlignment="1">
      <alignment horizontal="right"/>
    </xf>
    <xf numFmtId="165" fontId="7" fillId="0" borderId="20" xfId="0" applyNumberFormat="1" applyFont="1" applyBorder="1" applyAlignment="1">
      <alignment horizontal="right"/>
    </xf>
    <xf numFmtId="165" fontId="15" fillId="0" borderId="20" xfId="0" applyNumberFormat="1" applyFont="1" applyBorder="1" applyAlignment="1">
      <alignment horizontal="right"/>
    </xf>
    <xf numFmtId="165" fontId="12" fillId="0" borderId="0" xfId="0" applyNumberFormat="1" applyFont="1" applyAlignment="1">
      <alignment horizontal="left" indent="1"/>
    </xf>
    <xf numFmtId="165" fontId="12" fillId="0" borderId="0" xfId="0" applyNumberFormat="1" applyFont="1" applyAlignment="1">
      <alignment horizontal="right"/>
    </xf>
    <xf numFmtId="165" fontId="7" fillId="2" borderId="8" xfId="3" applyNumberFormat="1" applyFont="1" applyFill="1" applyBorder="1" applyProtection="1"/>
    <xf numFmtId="165" fontId="7" fillId="2" borderId="19" xfId="3" applyNumberFormat="1" applyFont="1" applyFill="1" applyBorder="1" applyProtection="1"/>
    <xf numFmtId="165" fontId="11" fillId="0" borderId="0" xfId="0" applyNumberFormat="1" applyFont="1" applyAlignment="1">
      <alignment horizontal="left" indent="1"/>
    </xf>
    <xf numFmtId="165" fontId="8" fillId="0" borderId="19" xfId="4" applyNumberFormat="1" applyFont="1" applyFill="1" applyBorder="1" applyProtection="1"/>
    <xf numFmtId="165" fontId="8" fillId="0" borderId="8" xfId="4" applyNumberFormat="1" applyFont="1" applyFill="1" applyBorder="1" applyProtection="1"/>
    <xf numFmtId="165" fontId="8" fillId="2" borderId="8" xfId="3" applyNumberFormat="1" applyFont="1" applyFill="1" applyBorder="1" applyProtection="1"/>
    <xf numFmtId="165" fontId="8" fillId="2" borderId="19" xfId="3" applyNumberFormat="1" applyFont="1" applyFill="1" applyBorder="1" applyProtection="1"/>
    <xf numFmtId="165" fontId="8" fillId="0" borderId="20" xfId="4" applyNumberFormat="1" applyFont="1" applyFill="1" applyBorder="1" applyProtection="1"/>
    <xf numFmtId="165" fontId="10" fillId="0" borderId="19" xfId="4" applyNumberFormat="1" applyFont="1" applyFill="1" applyBorder="1" applyProtection="1"/>
    <xf numFmtId="165" fontId="10" fillId="0" borderId="8" xfId="4" applyNumberFormat="1" applyFont="1" applyFill="1" applyBorder="1" applyProtection="1"/>
    <xf numFmtId="165" fontId="10" fillId="2" borderId="8" xfId="3" applyNumberFormat="1" applyFont="1" applyFill="1" applyBorder="1" applyProtection="1"/>
    <xf numFmtId="165" fontId="10" fillId="2" borderId="19" xfId="3" applyNumberFormat="1" applyFont="1" applyFill="1" applyBorder="1" applyProtection="1"/>
    <xf numFmtId="165" fontId="10" fillId="0" borderId="20" xfId="4" applyNumberFormat="1" applyFont="1" applyFill="1" applyBorder="1" applyProtection="1"/>
    <xf numFmtId="165" fontId="12" fillId="0" borderId="0" xfId="0" applyNumberFormat="1" applyFont="1" applyAlignment="1">
      <alignment horizontal="left" indent="2"/>
    </xf>
    <xf numFmtId="165" fontId="10" fillId="0" borderId="15" xfId="0" applyNumberFormat="1" applyFont="1" applyBorder="1" applyAlignment="1">
      <alignment horizontal="right"/>
    </xf>
    <xf numFmtId="165" fontId="10" fillId="2" borderId="15" xfId="0" applyNumberFormat="1" applyFont="1" applyFill="1" applyBorder="1" applyAlignment="1">
      <alignment horizontal="right"/>
    </xf>
    <xf numFmtId="165" fontId="7" fillId="0" borderId="32" xfId="0" applyNumberFormat="1" applyFont="1" applyBorder="1"/>
    <xf numFmtId="165" fontId="7" fillId="0" borderId="33" xfId="0" applyNumberFormat="1" applyFont="1" applyBorder="1"/>
    <xf numFmtId="165" fontId="7" fillId="0" borderId="38" xfId="0" applyNumberFormat="1" applyFont="1" applyBorder="1"/>
    <xf numFmtId="165" fontId="7" fillId="0" borderId="28" xfId="0" applyNumberFormat="1" applyFont="1" applyBorder="1"/>
    <xf numFmtId="165" fontId="7" fillId="0" borderId="29" xfId="0" applyNumberFormat="1" applyFont="1" applyBorder="1"/>
    <xf numFmtId="165" fontId="8" fillId="0" borderId="29" xfId="0" applyNumberFormat="1" applyFont="1" applyBorder="1" applyAlignment="1">
      <alignment horizontal="left"/>
    </xf>
    <xf numFmtId="165" fontId="7" fillId="0" borderId="39" xfId="0" applyNumberFormat="1" applyFont="1" applyBorder="1"/>
    <xf numFmtId="165" fontId="7" fillId="0" borderId="30" xfId="0" applyNumberFormat="1" applyFont="1" applyBorder="1"/>
    <xf numFmtId="165" fontId="7" fillId="0" borderId="2" xfId="0" applyNumberFormat="1" applyFont="1" applyBorder="1" applyAlignment="1">
      <alignment horizontal="left"/>
    </xf>
    <xf numFmtId="165" fontId="7" fillId="0" borderId="20" xfId="0" applyNumberFormat="1" applyFont="1" applyBorder="1" applyAlignment="1">
      <alignment horizontal="left"/>
    </xf>
    <xf numFmtId="165" fontId="7" fillId="0" borderId="19" xfId="0" applyNumberFormat="1" applyFont="1" applyBorder="1"/>
    <xf numFmtId="165" fontId="8" fillId="0" borderId="2" xfId="0" applyNumberFormat="1" applyFont="1" applyBorder="1" applyAlignment="1">
      <alignment horizontal="left" indent="1"/>
    </xf>
    <xf numFmtId="165" fontId="8" fillId="0" borderId="0" xfId="0" applyNumberFormat="1" applyFont="1" applyAlignment="1">
      <alignment horizontal="left" indent="1"/>
    </xf>
    <xf numFmtId="165" fontId="8" fillId="0" borderId="23" xfId="0" applyNumberFormat="1" applyFont="1" applyBorder="1" applyAlignment="1">
      <alignment horizontal="right"/>
    </xf>
    <xf numFmtId="165" fontId="7" fillId="0" borderId="8" xfId="0" applyNumberFormat="1" applyFont="1" applyBorder="1" applyAlignment="1">
      <alignment horizontal="right"/>
    </xf>
    <xf numFmtId="165" fontId="8" fillId="0" borderId="2" xfId="0" applyNumberFormat="1" applyFont="1" applyBorder="1" applyAlignment="1">
      <alignment horizontal="left"/>
    </xf>
    <xf numFmtId="165" fontId="8" fillId="0" borderId="12" xfId="0" applyNumberFormat="1" applyFont="1" applyBorder="1"/>
    <xf numFmtId="165" fontId="8" fillId="0" borderId="13" xfId="0" applyNumberFormat="1" applyFont="1" applyBorder="1"/>
    <xf numFmtId="165" fontId="8" fillId="0" borderId="15" xfId="0" applyNumberFormat="1" applyFont="1" applyBorder="1" applyAlignment="1">
      <alignment horizontal="right"/>
    </xf>
    <xf numFmtId="165" fontId="8" fillId="0" borderId="16" xfId="0" applyNumberFormat="1" applyFont="1" applyBorder="1" applyAlignment="1">
      <alignment horizontal="right"/>
    </xf>
    <xf numFmtId="165" fontId="8" fillId="0" borderId="13" xfId="0" applyNumberFormat="1" applyFont="1" applyBorder="1" applyAlignment="1">
      <alignment horizontal="right"/>
    </xf>
    <xf numFmtId="165" fontId="10" fillId="0" borderId="8" xfId="0" applyNumberFormat="1" applyFont="1" applyBorder="1" applyAlignment="1">
      <alignment horizontal="right"/>
    </xf>
    <xf numFmtId="165" fontId="10" fillId="0" borderId="0" xfId="0" applyNumberFormat="1" applyFont="1" applyAlignment="1">
      <alignment horizontal="left"/>
    </xf>
    <xf numFmtId="165" fontId="7" fillId="0" borderId="34" xfId="0" applyNumberFormat="1" applyFont="1" applyBorder="1"/>
    <xf numFmtId="3" fontId="8" fillId="0" borderId="1" xfId="0" applyNumberFormat="1" applyFont="1" applyBorder="1"/>
    <xf numFmtId="0" fontId="19" fillId="0" borderId="0" xfId="0" applyFont="1"/>
    <xf numFmtId="0" fontId="7" fillId="0" borderId="28" xfId="0" applyFont="1" applyBorder="1"/>
    <xf numFmtId="0" fontId="7" fillId="0" borderId="30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" fontId="7" fillId="0" borderId="44" xfId="0" applyNumberFormat="1" applyFont="1" applyBorder="1" applyAlignment="1">
      <alignment horizontal="right"/>
    </xf>
    <xf numFmtId="0" fontId="16" fillId="0" borderId="12" xfId="0" applyFont="1" applyBorder="1"/>
    <xf numFmtId="0" fontId="7" fillId="0" borderId="16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45" xfId="0" applyFont="1" applyBorder="1" applyAlignment="1">
      <alignment horizontal="right"/>
    </xf>
    <xf numFmtId="2" fontId="19" fillId="0" borderId="0" xfId="0" applyNumberFormat="1" applyFont="1"/>
    <xf numFmtId="2" fontId="8" fillId="0" borderId="0" xfId="0" applyNumberFormat="1" applyFont="1"/>
    <xf numFmtId="2" fontId="6" fillId="0" borderId="0" xfId="0" applyNumberFormat="1" applyFont="1"/>
    <xf numFmtId="0" fontId="16" fillId="0" borderId="2" xfId="0" applyFont="1" applyBorder="1"/>
    <xf numFmtId="0" fontId="7" fillId="0" borderId="18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11" fillId="0" borderId="2" xfId="0" applyFont="1" applyBorder="1" applyAlignment="1">
      <alignment horizontal="left"/>
    </xf>
    <xf numFmtId="37" fontId="11" fillId="0" borderId="0" xfId="0" applyNumberFormat="1" applyFont="1"/>
    <xf numFmtId="37" fontId="11" fillId="0" borderId="0" xfId="0" applyNumberFormat="1" applyFont="1" applyAlignment="1">
      <alignment horizontal="right"/>
    </xf>
    <xf numFmtId="165" fontId="8" fillId="0" borderId="8" xfId="3" applyNumberFormat="1" applyFont="1" applyFill="1" applyBorder="1" applyAlignment="1">
      <alignment horizontal="right"/>
    </xf>
    <xf numFmtId="165" fontId="8" fillId="0" borderId="0" xfId="3" applyNumberFormat="1" applyFont="1" applyFill="1" applyBorder="1" applyAlignment="1">
      <alignment horizontal="right"/>
    </xf>
    <xf numFmtId="165" fontId="8" fillId="0" borderId="20" xfId="3" applyNumberFormat="1" applyFont="1" applyFill="1" applyBorder="1" applyAlignment="1">
      <alignment horizontal="right"/>
    </xf>
    <xf numFmtId="165" fontId="8" fillId="0" borderId="0" xfId="3" applyNumberFormat="1" applyFont="1" applyFill="1"/>
    <xf numFmtId="165" fontId="8" fillId="0" borderId="0" xfId="3" applyNumberFormat="1" applyFont="1" applyFill="1" applyBorder="1" applyAlignment="1"/>
    <xf numFmtId="167" fontId="20" fillId="0" borderId="0" xfId="0" applyNumberFormat="1" applyFont="1"/>
    <xf numFmtId="168" fontId="21" fillId="0" borderId="0" xfId="3" applyNumberFormat="1" applyFont="1" applyFill="1" applyBorder="1"/>
    <xf numFmtId="43" fontId="8" fillId="0" borderId="0" xfId="0" applyNumberFormat="1" applyFont="1"/>
    <xf numFmtId="37" fontId="12" fillId="0" borderId="0" xfId="0" quotePrefix="1" applyNumberFormat="1" applyFont="1" applyAlignment="1">
      <alignment horizontal="right"/>
    </xf>
    <xf numFmtId="167" fontId="19" fillId="0" borderId="0" xfId="0" applyNumberFormat="1" applyFont="1"/>
    <xf numFmtId="164" fontId="8" fillId="0" borderId="0" xfId="0" applyNumberFormat="1" applyFont="1" applyAlignment="1">
      <alignment horizontal="right"/>
    </xf>
    <xf numFmtId="167" fontId="22" fillId="3" borderId="0" xfId="0" applyNumberFormat="1" applyFont="1" applyFill="1"/>
    <xf numFmtId="0" fontId="8" fillId="0" borderId="2" xfId="0" applyFont="1" applyBorder="1" applyAlignment="1">
      <alignment horizontal="left"/>
    </xf>
    <xf numFmtId="37" fontId="8" fillId="0" borderId="0" xfId="0" applyNumberFormat="1" applyFont="1"/>
    <xf numFmtId="37" fontId="8" fillId="0" borderId="0" xfId="0" applyNumberFormat="1" applyFont="1" applyAlignment="1">
      <alignment horizontal="right"/>
    </xf>
    <xf numFmtId="168" fontId="3" fillId="0" borderId="0" xfId="3" applyNumberFormat="1" applyFont="1" applyFill="1" applyBorder="1"/>
    <xf numFmtId="0" fontId="10" fillId="0" borderId="0" xfId="0" quotePrefix="1" applyFont="1" applyAlignment="1">
      <alignment horizontal="right"/>
    </xf>
    <xf numFmtId="0" fontId="11" fillId="0" borderId="0" xfId="0" applyFont="1"/>
    <xf numFmtId="167" fontId="22" fillId="0" borderId="0" xfId="0" applyNumberFormat="1" applyFont="1"/>
    <xf numFmtId="37" fontId="10" fillId="0" borderId="0" xfId="0" quotePrefix="1" applyNumberFormat="1" applyFont="1" applyAlignment="1">
      <alignment horizontal="right"/>
    </xf>
    <xf numFmtId="37" fontId="8" fillId="0" borderId="0" xfId="0" applyNumberFormat="1" applyFont="1" applyAlignment="1">
      <alignment horizontal="left"/>
    </xf>
    <xf numFmtId="37" fontId="10" fillId="0" borderId="0" xfId="0" applyNumberFormat="1" applyFont="1" applyAlignment="1">
      <alignment horizontal="right"/>
    </xf>
    <xf numFmtId="167" fontId="19" fillId="3" borderId="0" xfId="0" applyNumberFormat="1" applyFont="1" applyFill="1"/>
    <xf numFmtId="0" fontId="11" fillId="0" borderId="0" xfId="0" applyFont="1" applyAlignment="1">
      <alignment horizontal="right"/>
    </xf>
    <xf numFmtId="0" fontId="11" fillId="0" borderId="12" xfId="0" applyFont="1" applyBorder="1" applyAlignment="1">
      <alignment horizontal="left"/>
    </xf>
    <xf numFmtId="37" fontId="11" fillId="0" borderId="13" xfId="0" applyNumberFormat="1" applyFont="1" applyBorder="1"/>
    <xf numFmtId="0" fontId="8" fillId="0" borderId="13" xfId="0" applyFont="1" applyBorder="1"/>
    <xf numFmtId="37" fontId="11" fillId="0" borderId="16" xfId="0" applyNumberFormat="1" applyFont="1" applyBorder="1" applyAlignment="1">
      <alignment horizontal="right"/>
    </xf>
    <xf numFmtId="165" fontId="8" fillId="0" borderId="14" xfId="3" applyNumberFormat="1" applyFont="1" applyFill="1" applyBorder="1" applyAlignment="1">
      <alignment horizontal="right"/>
    </xf>
    <xf numFmtId="165" fontId="8" fillId="0" borderId="13" xfId="3" applyNumberFormat="1" applyFont="1" applyFill="1" applyBorder="1" applyAlignment="1">
      <alignment horizontal="right"/>
    </xf>
    <xf numFmtId="165" fontId="8" fillId="0" borderId="16" xfId="3" applyNumberFormat="1" applyFont="1" applyFill="1" applyBorder="1" applyAlignment="1">
      <alignment horizontal="right"/>
    </xf>
    <xf numFmtId="0" fontId="16" fillId="0" borderId="24" xfId="0" applyFont="1" applyBorder="1"/>
    <xf numFmtId="37" fontId="11" fillId="0" borderId="1" xfId="0" applyNumberFormat="1" applyFont="1" applyBorder="1"/>
    <xf numFmtId="37" fontId="12" fillId="0" borderId="27" xfId="0" quotePrefix="1" applyNumberFormat="1" applyFont="1" applyBorder="1" applyAlignment="1">
      <alignment horizontal="right"/>
    </xf>
    <xf numFmtId="165" fontId="7" fillId="0" borderId="25" xfId="3" applyNumberFormat="1" applyFont="1" applyFill="1" applyBorder="1" applyAlignment="1">
      <alignment horizontal="right"/>
    </xf>
    <xf numFmtId="165" fontId="7" fillId="0" borderId="1" xfId="3" applyNumberFormat="1" applyFont="1" applyFill="1" applyBorder="1" applyAlignment="1">
      <alignment horizontal="right"/>
    </xf>
    <xf numFmtId="165" fontId="7" fillId="0" borderId="34" xfId="0" applyNumberFormat="1" applyFont="1" applyBorder="1" applyAlignment="1">
      <alignment horizontal="right"/>
    </xf>
    <xf numFmtId="165" fontId="7" fillId="0" borderId="35" xfId="0" applyNumberFormat="1" applyFont="1" applyBorder="1" applyAlignment="1">
      <alignment horizontal="right"/>
    </xf>
    <xf numFmtId="165" fontId="7" fillId="0" borderId="21" xfId="0" applyNumberFormat="1" applyFont="1" applyBorder="1" applyAlignment="1">
      <alignment horizontal="right"/>
    </xf>
    <xf numFmtId="165" fontId="7" fillId="0" borderId="46" xfId="0" applyNumberFormat="1" applyFont="1" applyBorder="1" applyAlignment="1">
      <alignment horizontal="right"/>
    </xf>
    <xf numFmtId="168" fontId="23" fillId="0" borderId="0" xfId="0" applyNumberFormat="1" applyFont="1"/>
    <xf numFmtId="43" fontId="7" fillId="0" borderId="0" xfId="0" applyNumberFormat="1" applyFont="1"/>
    <xf numFmtId="0" fontId="11" fillId="0" borderId="2" xfId="0" applyFont="1" applyBorder="1"/>
    <xf numFmtId="37" fontId="12" fillId="0" borderId="20" xfId="0" quotePrefix="1" applyNumberFormat="1" applyFont="1" applyBorder="1" applyAlignment="1">
      <alignment horizontal="right"/>
    </xf>
    <xf numFmtId="165" fontId="7" fillId="0" borderId="23" xfId="0" applyNumberFormat="1" applyFont="1" applyBorder="1" applyAlignment="1">
      <alignment horizontal="right"/>
    </xf>
    <xf numFmtId="37" fontId="11" fillId="0" borderId="20" xfId="0" applyNumberFormat="1" applyFont="1" applyBorder="1" applyAlignment="1">
      <alignment horizontal="right"/>
    </xf>
    <xf numFmtId="165" fontId="7" fillId="0" borderId="8" xfId="3" applyNumberFormat="1" applyFont="1" applyFill="1" applyBorder="1" applyAlignment="1">
      <alignment horizontal="center"/>
    </xf>
    <xf numFmtId="166" fontId="7" fillId="0" borderId="0" xfId="3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165" fontId="8" fillId="0" borderId="8" xfId="3" applyNumberFormat="1" applyFont="1" applyFill="1" applyBorder="1" applyAlignment="1">
      <alignment horizontal="center"/>
    </xf>
    <xf numFmtId="37" fontId="12" fillId="0" borderId="20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 indent="1"/>
    </xf>
    <xf numFmtId="165" fontId="10" fillId="0" borderId="8" xfId="3" applyNumberFormat="1" applyFont="1" applyFill="1" applyBorder="1" applyAlignment="1">
      <alignment horizontal="right"/>
    </xf>
    <xf numFmtId="165" fontId="10" fillId="0" borderId="0" xfId="3" applyNumberFormat="1" applyFont="1" applyFill="1" applyBorder="1" applyAlignment="1">
      <alignment horizontal="right"/>
    </xf>
    <xf numFmtId="165" fontId="10" fillId="0" borderId="8" xfId="3" applyNumberFormat="1" applyFont="1" applyFill="1" applyBorder="1" applyAlignment="1">
      <alignment horizontal="center"/>
    </xf>
    <xf numFmtId="165" fontId="10" fillId="0" borderId="0" xfId="5" applyNumberFormat="1" applyFont="1" applyFill="1" applyBorder="1" applyAlignment="1">
      <alignment horizontal="center"/>
    </xf>
    <xf numFmtId="165" fontId="10" fillId="0" borderId="23" xfId="0" applyNumberFormat="1" applyFont="1" applyBorder="1" applyAlignment="1">
      <alignment horizontal="right"/>
    </xf>
    <xf numFmtId="167" fontId="24" fillId="0" borderId="0" xfId="0" applyNumberFormat="1" applyFont="1"/>
    <xf numFmtId="168" fontId="25" fillId="0" borderId="0" xfId="5" applyNumberFormat="1" applyFont="1" applyFill="1" applyBorder="1"/>
    <xf numFmtId="43" fontId="10" fillId="0" borderId="0" xfId="0" applyNumberFormat="1" applyFont="1"/>
    <xf numFmtId="165" fontId="10" fillId="0" borderId="8" xfId="5" applyNumberFormat="1" applyFont="1" applyFill="1" applyBorder="1" applyAlignment="1">
      <alignment horizontal="right"/>
    </xf>
    <xf numFmtId="165" fontId="10" fillId="0" borderId="0" xfId="5" applyNumberFormat="1" applyFont="1" applyFill="1" applyBorder="1" applyAlignment="1">
      <alignment horizontal="right"/>
    </xf>
    <xf numFmtId="165" fontId="10" fillId="0" borderId="8" xfId="5" applyNumberFormat="1" applyFont="1" applyFill="1" applyBorder="1" applyAlignment="1">
      <alignment horizontal="center"/>
    </xf>
    <xf numFmtId="165" fontId="8" fillId="0" borderId="8" xfId="5" applyNumberFormat="1" applyFont="1" applyFill="1" applyBorder="1" applyAlignment="1">
      <alignment horizontal="right"/>
    </xf>
    <xf numFmtId="165" fontId="8" fillId="0" borderId="0" xfId="5" applyNumberFormat="1" applyFont="1" applyFill="1" applyBorder="1" applyAlignment="1">
      <alignment horizontal="right"/>
    </xf>
    <xf numFmtId="165" fontId="8" fillId="0" borderId="8" xfId="5" applyNumberFormat="1" applyFont="1" applyFill="1" applyBorder="1" applyAlignment="1">
      <alignment horizontal="center"/>
    </xf>
    <xf numFmtId="165" fontId="8" fillId="0" borderId="0" xfId="5" applyNumberFormat="1" applyFont="1" applyFill="1" applyBorder="1" applyAlignment="1">
      <alignment horizontal="center"/>
    </xf>
    <xf numFmtId="168" fontId="21" fillId="0" borderId="0" xfId="5" applyNumberFormat="1" applyFont="1" applyFill="1" applyBorder="1"/>
    <xf numFmtId="0" fontId="8" fillId="0" borderId="0" xfId="0" applyFont="1" applyAlignment="1">
      <alignment horizontal="left"/>
    </xf>
    <xf numFmtId="37" fontId="8" fillId="0" borderId="20" xfId="0" applyNumberFormat="1" applyFont="1" applyBorder="1" applyAlignment="1">
      <alignment horizontal="right"/>
    </xf>
    <xf numFmtId="168" fontId="3" fillId="0" borderId="0" xfId="5" applyNumberFormat="1" applyFont="1" applyFill="1" applyBorder="1"/>
    <xf numFmtId="165" fontId="8" fillId="0" borderId="0" xfId="5" quotePrefix="1" applyNumberFormat="1" applyFont="1" applyFill="1" applyBorder="1" applyAlignment="1">
      <alignment horizontal="center"/>
    </xf>
    <xf numFmtId="165" fontId="8" fillId="0" borderId="0" xfId="5" applyNumberFormat="1" applyFont="1" applyFill="1" applyBorder="1" applyAlignment="1"/>
    <xf numFmtId="37" fontId="10" fillId="0" borderId="20" xfId="0" quotePrefix="1" applyNumberFormat="1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0" fontId="10" fillId="0" borderId="0" xfId="0" applyFont="1" applyAlignment="1">
      <alignment horizontal="left"/>
    </xf>
    <xf numFmtId="168" fontId="26" fillId="0" borderId="0" xfId="5" applyNumberFormat="1" applyFont="1" applyFill="1" applyBorder="1"/>
    <xf numFmtId="165" fontId="8" fillId="0" borderId="0" xfId="5" applyNumberFormat="1" applyFont="1" applyFill="1"/>
    <xf numFmtId="165" fontId="8" fillId="0" borderId="14" xfId="5" applyNumberFormat="1" applyFont="1" applyFill="1" applyBorder="1" applyAlignment="1">
      <alignment horizontal="right"/>
    </xf>
    <xf numFmtId="165" fontId="8" fillId="0" borderId="13" xfId="5" applyNumberFormat="1" applyFont="1" applyFill="1" applyBorder="1" applyAlignment="1">
      <alignment horizontal="right"/>
    </xf>
    <xf numFmtId="165" fontId="8" fillId="0" borderId="16" xfId="5" applyNumberFormat="1" applyFont="1" applyFill="1" applyBorder="1" applyAlignment="1">
      <alignment horizontal="right"/>
    </xf>
    <xf numFmtId="0" fontId="16" fillId="0" borderId="32" xfId="0" applyFont="1" applyBorder="1"/>
    <xf numFmtId="0" fontId="16" fillId="0" borderId="21" xfId="0" applyFont="1" applyBorder="1"/>
    <xf numFmtId="0" fontId="16" fillId="0" borderId="33" xfId="0" applyFont="1" applyBorder="1"/>
    <xf numFmtId="165" fontId="7" fillId="0" borderId="25" xfId="5" applyNumberFormat="1" applyFont="1" applyFill="1" applyBorder="1" applyAlignment="1">
      <alignment horizontal="right"/>
    </xf>
    <xf numFmtId="165" fontId="7" fillId="0" borderId="1" xfId="5" applyNumberFormat="1" applyFont="1" applyFill="1" applyBorder="1" applyAlignment="1">
      <alignment horizontal="right"/>
    </xf>
    <xf numFmtId="165" fontId="7" fillId="0" borderId="33" xfId="0" applyNumberFormat="1" applyFont="1" applyBorder="1" applyAlignment="1">
      <alignment horizontal="right"/>
    </xf>
    <xf numFmtId="168" fontId="7" fillId="0" borderId="0" xfId="0" applyNumberFormat="1" applyFont="1"/>
    <xf numFmtId="164" fontId="7" fillId="0" borderId="0" xfId="5" applyFont="1" applyFill="1" applyBorder="1" applyAlignment="1"/>
    <xf numFmtId="0" fontId="8" fillId="0" borderId="21" xfId="0" applyFont="1" applyBorder="1"/>
    <xf numFmtId="37" fontId="11" fillId="0" borderId="21" xfId="0" applyNumberFormat="1" applyFont="1" applyBorder="1"/>
    <xf numFmtId="37" fontId="11" fillId="0" borderId="33" xfId="0" applyNumberFormat="1" applyFont="1" applyBorder="1" applyAlignment="1">
      <alignment horizontal="right"/>
    </xf>
    <xf numFmtId="165" fontId="7" fillId="0" borderId="38" xfId="0" applyNumberFormat="1" applyFont="1" applyBorder="1" applyAlignment="1">
      <alignment horizontal="right"/>
    </xf>
    <xf numFmtId="0" fontId="8" fillId="0" borderId="11" xfId="0" applyFont="1" applyBorder="1"/>
    <xf numFmtId="0" fontId="27" fillId="0" borderId="2" xfId="0" applyFont="1" applyBorder="1"/>
    <xf numFmtId="168" fontId="8" fillId="0" borderId="0" xfId="0" applyNumberFormat="1" applyFont="1"/>
    <xf numFmtId="164" fontId="8" fillId="0" borderId="0" xfId="5" applyFont="1" applyFill="1" applyBorder="1" applyAlignment="1"/>
    <xf numFmtId="0" fontId="16" fillId="0" borderId="36" xfId="0" applyFont="1" applyBorder="1"/>
    <xf numFmtId="37" fontId="11" fillId="0" borderId="37" xfId="0" applyNumberFormat="1" applyFont="1" applyBorder="1"/>
    <xf numFmtId="0" fontId="8" fillId="0" borderId="37" xfId="0" applyFont="1" applyBorder="1"/>
    <xf numFmtId="37" fontId="12" fillId="0" borderId="47" xfId="0" quotePrefix="1" applyNumberFormat="1" applyFont="1" applyBorder="1" applyAlignment="1">
      <alignment horizontal="right"/>
    </xf>
    <xf numFmtId="165" fontId="7" fillId="0" borderId="37" xfId="0" applyNumberFormat="1" applyFont="1" applyBorder="1" applyAlignment="1">
      <alignment horizontal="right"/>
    </xf>
    <xf numFmtId="165" fontId="7" fillId="0" borderId="48" xfId="0" applyNumberFormat="1" applyFont="1" applyBorder="1" applyAlignment="1">
      <alignment horizontal="right"/>
    </xf>
    <xf numFmtId="165" fontId="7" fillId="0" borderId="47" xfId="0" applyNumberFormat="1" applyFont="1" applyBorder="1" applyAlignment="1">
      <alignment horizontal="right"/>
    </xf>
    <xf numFmtId="165" fontId="7" fillId="0" borderId="49" xfId="0" applyNumberFormat="1" applyFont="1" applyBorder="1" applyAlignment="1">
      <alignment horizontal="right"/>
    </xf>
    <xf numFmtId="0" fontId="12" fillId="0" borderId="0" xfId="0" applyFont="1"/>
    <xf numFmtId="165" fontId="11" fillId="0" borderId="0" xfId="5" applyNumberFormat="1" applyFont="1" applyFill="1" applyBorder="1" applyAlignment="1"/>
    <xf numFmtId="0" fontId="8" fillId="0" borderId="0" xfId="0" applyFont="1" applyAlignment="1">
      <alignment horizontal="center"/>
    </xf>
    <xf numFmtId="165" fontId="8" fillId="0" borderId="19" xfId="5" applyNumberFormat="1" applyFont="1" applyFill="1" applyBorder="1" applyAlignment="1">
      <alignment horizontal="center"/>
    </xf>
    <xf numFmtId="165" fontId="7" fillId="0" borderId="18" xfId="0" applyNumberFormat="1" applyFont="1" applyBorder="1" applyAlignment="1">
      <alignment horizontal="right"/>
    </xf>
    <xf numFmtId="165" fontId="6" fillId="0" borderId="0" xfId="0" applyNumberFormat="1" applyFont="1"/>
    <xf numFmtId="165" fontId="8" fillId="0" borderId="39" xfId="0" applyNumberFormat="1" applyFont="1" applyBorder="1"/>
    <xf numFmtId="165" fontId="8" fillId="0" borderId="4" xfId="0" applyNumberFormat="1" applyFont="1" applyBorder="1"/>
    <xf numFmtId="165" fontId="8" fillId="0" borderId="5" xfId="0" applyNumberFormat="1" applyFont="1" applyBorder="1"/>
    <xf numFmtId="165" fontId="7" fillId="0" borderId="5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 horizontal="left"/>
    </xf>
    <xf numFmtId="165" fontId="7" fillId="0" borderId="13" xfId="0" applyNumberFormat="1" applyFont="1" applyBorder="1" applyAlignment="1">
      <alignment horizontal="center"/>
    </xf>
    <xf numFmtId="165" fontId="7" fillId="0" borderId="13" xfId="0" applyNumberFormat="1" applyFont="1" applyBorder="1" applyAlignment="1">
      <alignment horizontal="right"/>
    </xf>
    <xf numFmtId="165" fontId="8" fillId="0" borderId="19" xfId="0" applyNumberFormat="1" applyFont="1" applyBorder="1" applyAlignment="1">
      <alignment horizontal="center"/>
    </xf>
    <xf numFmtId="165" fontId="8" fillId="0" borderId="8" xfId="0" applyNumberFormat="1" applyFont="1" applyBorder="1"/>
    <xf numFmtId="165" fontId="7" fillId="0" borderId="19" xfId="0" applyNumberFormat="1" applyFont="1" applyBorder="1" applyAlignment="1">
      <alignment horizontal="center"/>
    </xf>
    <xf numFmtId="165" fontId="7" fillId="0" borderId="8" xfId="0" applyNumberFormat="1" applyFont="1" applyBorder="1"/>
    <xf numFmtId="165" fontId="7" fillId="0" borderId="0" xfId="1" applyNumberFormat="1" applyFont="1" applyFill="1" applyBorder="1"/>
    <xf numFmtId="165" fontId="7" fillId="0" borderId="8" xfId="1" applyNumberFormat="1" applyFont="1" applyFill="1" applyBorder="1"/>
    <xf numFmtId="165" fontId="7" fillId="0" borderId="0" xfId="11" applyNumberFormat="1" applyFont="1"/>
    <xf numFmtId="165" fontId="8" fillId="0" borderId="18" xfId="0" applyNumberFormat="1" applyFont="1" applyBorder="1"/>
    <xf numFmtId="165" fontId="8" fillId="0" borderId="10" xfId="0" applyNumberFormat="1" applyFont="1" applyBorder="1"/>
    <xf numFmtId="165" fontId="8" fillId="0" borderId="11" xfId="1" applyNumberFormat="1" applyFont="1" applyFill="1" applyBorder="1"/>
    <xf numFmtId="165" fontId="8" fillId="0" borderId="41" xfId="1" applyNumberFormat="1" applyFont="1" applyFill="1" applyBorder="1"/>
    <xf numFmtId="165" fontId="8" fillId="0" borderId="11" xfId="11" applyNumberFormat="1" applyFont="1" applyBorder="1"/>
    <xf numFmtId="165" fontId="8" fillId="0" borderId="9" xfId="11" applyNumberFormat="1" applyFont="1" applyBorder="1"/>
    <xf numFmtId="165" fontId="8" fillId="0" borderId="20" xfId="0" applyNumberFormat="1" applyFont="1" applyBorder="1"/>
    <xf numFmtId="165" fontId="8" fillId="0" borderId="9" xfId="0" applyNumberFormat="1" applyFont="1" applyBorder="1"/>
    <xf numFmtId="165" fontId="8" fillId="0" borderId="19" xfId="0" applyNumberFormat="1" applyFont="1" applyBorder="1"/>
    <xf numFmtId="165" fontId="8" fillId="0" borderId="19" xfId="11" applyNumberFormat="1" applyFont="1" applyBorder="1"/>
    <xf numFmtId="165" fontId="8" fillId="0" borderId="15" xfId="11" applyNumberFormat="1" applyFont="1" applyBorder="1"/>
    <xf numFmtId="165" fontId="8" fillId="0" borderId="15" xfId="0" applyNumberFormat="1" applyFont="1" applyBorder="1"/>
    <xf numFmtId="165" fontId="8" fillId="0" borderId="0" xfId="11" applyNumberFormat="1" applyFont="1"/>
    <xf numFmtId="165" fontId="8" fillId="0" borderId="14" xfId="0" applyNumberFormat="1" applyFont="1" applyBorder="1"/>
    <xf numFmtId="165" fontId="8" fillId="0" borderId="13" xfId="11" applyNumberFormat="1" applyFont="1" applyBorder="1"/>
    <xf numFmtId="165" fontId="8" fillId="0" borderId="16" xfId="0" applyNumberFormat="1" applyFont="1" applyBorder="1"/>
    <xf numFmtId="165" fontId="8" fillId="0" borderId="8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5" fontId="8" fillId="0" borderId="18" xfId="0" applyNumberFormat="1" applyFont="1" applyBorder="1" applyAlignment="1">
      <alignment horizontal="center"/>
    </xf>
    <xf numFmtId="169" fontId="8" fillId="0" borderId="19" xfId="0" applyNumberFormat="1" applyFont="1" applyBorder="1" applyAlignment="1">
      <alignment horizontal="right"/>
    </xf>
    <xf numFmtId="169" fontId="8" fillId="0" borderId="8" xfId="0" applyNumberFormat="1" applyFont="1" applyBorder="1" applyAlignment="1">
      <alignment horizontal="right"/>
    </xf>
    <xf numFmtId="169" fontId="8" fillId="0" borderId="19" xfId="0" applyNumberFormat="1" applyFont="1" applyBorder="1" applyAlignment="1">
      <alignment horizontal="center"/>
    </xf>
    <xf numFmtId="169" fontId="8" fillId="0" borderId="8" xfId="0" applyNumberFormat="1" applyFont="1" applyBorder="1" applyAlignment="1">
      <alignment horizontal="center"/>
    </xf>
    <xf numFmtId="169" fontId="8" fillId="0" borderId="14" xfId="0" applyNumberFormat="1" applyFont="1" applyBorder="1" applyAlignment="1">
      <alignment horizontal="center"/>
    </xf>
    <xf numFmtId="169" fontId="8" fillId="0" borderId="0" xfId="0" applyNumberFormat="1" applyFont="1" applyAlignment="1">
      <alignment horizontal="center"/>
    </xf>
    <xf numFmtId="169" fontId="8" fillId="0" borderId="0" xfId="0" applyNumberFormat="1" applyFont="1" applyAlignment="1">
      <alignment horizontal="right"/>
    </xf>
    <xf numFmtId="169" fontId="8" fillId="0" borderId="18" xfId="0" applyNumberFormat="1" applyFont="1" applyBorder="1" applyAlignment="1">
      <alignment horizontal="center"/>
    </xf>
    <xf numFmtId="165" fontId="8" fillId="0" borderId="14" xfId="0" applyNumberFormat="1" applyFont="1" applyBorder="1" applyAlignment="1">
      <alignment horizontal="center"/>
    </xf>
    <xf numFmtId="43" fontId="7" fillId="0" borderId="0" xfId="1" applyFont="1" applyFill="1"/>
    <xf numFmtId="164" fontId="7" fillId="0" borderId="0" xfId="0" applyNumberFormat="1" applyFont="1"/>
    <xf numFmtId="170" fontId="8" fillId="0" borderId="0" xfId="0" applyNumberFormat="1" applyFont="1"/>
    <xf numFmtId="165" fontId="7" fillId="0" borderId="17" xfId="0" applyNumberFormat="1" applyFont="1" applyBorder="1"/>
    <xf numFmtId="165" fontId="7" fillId="0" borderId="10" xfId="0" applyNumberFormat="1" applyFont="1" applyBorder="1"/>
    <xf numFmtId="165" fontId="7" fillId="0" borderId="18" xfId="0" applyNumberFormat="1" applyFont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165" fontId="7" fillId="0" borderId="18" xfId="0" applyNumberFormat="1" applyFont="1" applyBorder="1"/>
    <xf numFmtId="0" fontId="10" fillId="0" borderId="0" xfId="0" quotePrefix="1" applyFont="1" applyAlignment="1">
      <alignment vertical="top"/>
    </xf>
    <xf numFmtId="171" fontId="8" fillId="0" borderId="0" xfId="0" applyNumberFormat="1" applyFont="1"/>
    <xf numFmtId="171" fontId="10" fillId="0" borderId="0" xfId="0" applyNumberFormat="1" applyFont="1"/>
    <xf numFmtId="43" fontId="8" fillId="0" borderId="0" xfId="1" applyFont="1" applyFill="1" applyBorder="1"/>
    <xf numFmtId="172" fontId="8" fillId="0" borderId="0" xfId="0" applyNumberFormat="1" applyFont="1"/>
    <xf numFmtId="173" fontId="8" fillId="0" borderId="0" xfId="0" applyNumberFormat="1" applyFont="1"/>
    <xf numFmtId="165" fontId="6" fillId="0" borderId="1" xfId="0" applyNumberFormat="1" applyFont="1" applyBorder="1"/>
    <xf numFmtId="165" fontId="7" fillId="0" borderId="4" xfId="0" applyNumberFormat="1" applyFont="1" applyBorder="1"/>
    <xf numFmtId="165" fontId="7" fillId="0" borderId="5" xfId="0" applyNumberFormat="1" applyFont="1" applyBorder="1"/>
    <xf numFmtId="165" fontId="7" fillId="0" borderId="14" xfId="0" applyNumberFormat="1" applyFont="1" applyBorder="1" applyAlignment="1">
      <alignment horizontal="left"/>
    </xf>
    <xf numFmtId="165" fontId="7" fillId="0" borderId="13" xfId="0" applyNumberFormat="1" applyFont="1" applyBorder="1" applyAlignment="1">
      <alignment horizontal="left"/>
    </xf>
    <xf numFmtId="165" fontId="7" fillId="0" borderId="14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8" fillId="0" borderId="20" xfId="0" applyNumberFormat="1" applyFont="1" applyBorder="1" applyAlignment="1">
      <alignment horizontal="center"/>
    </xf>
    <xf numFmtId="165" fontId="8" fillId="0" borderId="13" xfId="0" applyNumberFormat="1" applyFont="1" applyBorder="1" applyAlignment="1">
      <alignment horizontal="center"/>
    </xf>
    <xf numFmtId="165" fontId="8" fillId="0" borderId="16" xfId="0" applyNumberFormat="1" applyFont="1" applyBorder="1" applyAlignment="1">
      <alignment horizontal="center"/>
    </xf>
    <xf numFmtId="165" fontId="7" fillId="0" borderId="8" xfId="1" applyNumberFormat="1" applyFont="1" applyFill="1" applyBorder="1" applyAlignment="1">
      <alignment horizontal="right"/>
    </xf>
    <xf numFmtId="165" fontId="8" fillId="0" borderId="11" xfId="1" applyNumberFormat="1" applyFont="1" applyFill="1" applyBorder="1" applyAlignment="1">
      <alignment horizontal="right"/>
    </xf>
    <xf numFmtId="165" fontId="8" fillId="0" borderId="10" xfId="1" applyNumberFormat="1" applyFont="1" applyFill="1" applyBorder="1" applyAlignment="1">
      <alignment horizontal="right"/>
    </xf>
    <xf numFmtId="165" fontId="8" fillId="0" borderId="8" xfId="1" applyNumberFormat="1" applyFont="1" applyFill="1" applyBorder="1" applyAlignment="1">
      <alignment horizontal="right"/>
    </xf>
    <xf numFmtId="165" fontId="8" fillId="0" borderId="18" xfId="1" applyNumberFormat="1" applyFont="1" applyFill="1" applyBorder="1" applyAlignment="1">
      <alignment horizontal="right"/>
    </xf>
    <xf numFmtId="43" fontId="8" fillId="0" borderId="0" xfId="1" applyFont="1" applyFill="1"/>
    <xf numFmtId="165" fontId="8" fillId="0" borderId="40" xfId="0" applyNumberFormat="1" applyFont="1" applyBorder="1"/>
    <xf numFmtId="165" fontId="8" fillId="0" borderId="41" xfId="1" applyNumberFormat="1" applyFont="1" applyFill="1" applyBorder="1" applyAlignment="1">
      <alignment horizontal="left"/>
    </xf>
    <xf numFmtId="165" fontId="8" fillId="0" borderId="42" xfId="1" applyNumberFormat="1" applyFont="1" applyFill="1" applyBorder="1" applyAlignment="1">
      <alignment horizontal="right"/>
    </xf>
    <xf numFmtId="165" fontId="8" fillId="0" borderId="40" xfId="1" applyNumberFormat="1" applyFont="1" applyFill="1" applyBorder="1" applyAlignment="1">
      <alignment horizontal="right"/>
    </xf>
    <xf numFmtId="165" fontId="8" fillId="0" borderId="41" xfId="1" applyNumberFormat="1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left"/>
    </xf>
    <xf numFmtId="165" fontId="8" fillId="0" borderId="14" xfId="1" applyNumberFormat="1" applyFont="1" applyFill="1" applyBorder="1" applyAlignment="1">
      <alignment horizontal="right"/>
    </xf>
    <xf numFmtId="165" fontId="7" fillId="0" borderId="2" xfId="0" applyNumberFormat="1" applyFont="1" applyBorder="1" applyAlignment="1">
      <alignment horizontal="center"/>
    </xf>
    <xf numFmtId="165" fontId="8" fillId="0" borderId="31" xfId="0" applyNumberFormat="1" applyFont="1" applyBorder="1"/>
    <xf numFmtId="165" fontId="8" fillId="0" borderId="22" xfId="0" applyNumberFormat="1" applyFont="1" applyBorder="1"/>
    <xf numFmtId="165" fontId="8" fillId="0" borderId="50" xfId="0" applyNumberFormat="1" applyFont="1" applyBorder="1"/>
    <xf numFmtId="165" fontId="8" fillId="0" borderId="25" xfId="0" applyNumberFormat="1" applyFont="1" applyBorder="1"/>
    <xf numFmtId="165" fontId="8" fillId="0" borderId="25" xfId="1" applyNumberFormat="1" applyFont="1" applyFill="1" applyBorder="1" applyAlignment="1">
      <alignment horizontal="right"/>
    </xf>
    <xf numFmtId="165" fontId="10" fillId="0" borderId="0" xfId="1" applyNumberFormat="1" applyFont="1" applyFill="1" applyBorder="1" applyAlignment="1">
      <alignment horizontal="left"/>
    </xf>
    <xf numFmtId="165" fontId="7" fillId="0" borderId="0" xfId="0" quotePrefix="1" applyNumberFormat="1" applyFont="1"/>
    <xf numFmtId="165" fontId="8" fillId="0" borderId="28" xfId="0" applyNumberFormat="1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165" fontId="8" fillId="0" borderId="2" xfId="0" applyNumberFormat="1" applyFont="1" applyBorder="1" applyAlignment="1">
      <alignment horizontal="right"/>
    </xf>
    <xf numFmtId="165" fontId="8" fillId="0" borderId="8" xfId="0" applyNumberFormat="1" applyFont="1" applyBorder="1" applyAlignment="1">
      <alignment horizontal="left" indent="1"/>
    </xf>
    <xf numFmtId="165" fontId="8" fillId="0" borderId="18" xfId="0" applyNumberFormat="1" applyFont="1" applyBorder="1" applyAlignment="1">
      <alignment horizontal="left" indent="1"/>
    </xf>
    <xf numFmtId="165" fontId="8" fillId="0" borderId="11" xfId="0" applyNumberFormat="1" applyFont="1" applyBorder="1" applyAlignment="1">
      <alignment horizontal="left" indent="1"/>
    </xf>
    <xf numFmtId="165" fontId="8" fillId="0" borderId="8" xfId="0" applyNumberFormat="1" applyFont="1" applyBorder="1" applyAlignment="1">
      <alignment horizontal="left"/>
    </xf>
    <xf numFmtId="165" fontId="8" fillId="0" borderId="14" xfId="0" applyNumberFormat="1" applyFont="1" applyBorder="1" applyAlignment="1">
      <alignment horizontal="left" indent="1"/>
    </xf>
    <xf numFmtId="165" fontId="8" fillId="0" borderId="14" xfId="0" applyNumberFormat="1" applyFont="1" applyBorder="1" applyAlignment="1">
      <alignment horizontal="left"/>
    </xf>
    <xf numFmtId="165" fontId="7" fillId="0" borderId="8" xfId="0" applyNumberFormat="1" applyFont="1" applyBorder="1" applyAlignment="1">
      <alignment horizontal="left"/>
    </xf>
    <xf numFmtId="165" fontId="8" fillId="0" borderId="40" xfId="0" applyNumberFormat="1" applyFont="1" applyBorder="1" applyAlignment="1">
      <alignment horizontal="left" indent="1"/>
    </xf>
    <xf numFmtId="168" fontId="8" fillId="0" borderId="41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/>
    </xf>
    <xf numFmtId="165" fontId="11" fillId="0" borderId="8" xfId="1" applyNumberFormat="1" applyFont="1" applyFill="1" applyBorder="1" applyAlignment="1">
      <alignment horizontal="right"/>
    </xf>
    <xf numFmtId="165" fontId="8" fillId="0" borderId="41" xfId="0" applyNumberFormat="1" applyFont="1" applyBorder="1"/>
    <xf numFmtId="165" fontId="7" fillId="0" borderId="8" xfId="1" applyNumberFormat="1" applyFont="1" applyFill="1" applyBorder="1" applyAlignment="1">
      <alignment horizontal="center"/>
    </xf>
    <xf numFmtId="165" fontId="8" fillId="0" borderId="8" xfId="1" applyNumberFormat="1" applyFont="1" applyFill="1" applyBorder="1" applyAlignment="1">
      <alignment horizontal="center"/>
    </xf>
    <xf numFmtId="165" fontId="8" fillId="0" borderId="0" xfId="11" applyNumberFormat="1" applyFont="1" applyAlignment="1">
      <alignment horizontal="center"/>
    </xf>
    <xf numFmtId="165" fontId="7" fillId="0" borderId="13" xfId="1" applyNumberFormat="1" applyFont="1" applyFill="1" applyBorder="1" applyAlignment="1">
      <alignment horizontal="right"/>
    </xf>
    <xf numFmtId="165" fontId="29" fillId="0" borderId="0" xfId="1" applyNumberFormat="1" applyFont="1" applyFill="1" applyBorder="1" applyAlignment="1">
      <alignment horizontal="right"/>
    </xf>
    <xf numFmtId="165" fontId="11" fillId="0" borderId="1" xfId="1" applyNumberFormat="1" applyFont="1" applyFill="1" applyBorder="1" applyAlignment="1">
      <alignment horizontal="right"/>
    </xf>
    <xf numFmtId="165" fontId="11" fillId="0" borderId="25" xfId="1" applyNumberFormat="1" applyFont="1" applyFill="1" applyBorder="1" applyAlignment="1">
      <alignment horizontal="right"/>
    </xf>
    <xf numFmtId="165" fontId="11" fillId="0" borderId="29" xfId="1" applyNumberFormat="1" applyFont="1" applyFill="1" applyBorder="1" applyAlignment="1">
      <alignment horizontal="right"/>
    </xf>
    <xf numFmtId="165" fontId="8" fillId="0" borderId="29" xfId="1" applyNumberFormat="1" applyFont="1" applyFill="1" applyBorder="1" applyAlignment="1">
      <alignment horizontal="right"/>
    </xf>
    <xf numFmtId="165" fontId="10" fillId="0" borderId="8" xfId="0" applyNumberFormat="1" applyFont="1" applyBorder="1"/>
    <xf numFmtId="165" fontId="9" fillId="0" borderId="0" xfId="0" applyNumberFormat="1" applyFont="1" applyAlignment="1">
      <alignment horizontal="right"/>
    </xf>
    <xf numFmtId="165" fontId="9" fillId="0" borderId="29" xfId="0" applyNumberFormat="1" applyFont="1" applyBorder="1" applyAlignment="1">
      <alignment horizontal="right"/>
    </xf>
    <xf numFmtId="165" fontId="7" fillId="0" borderId="3" xfId="0" applyNumberFormat="1" applyFont="1" applyBorder="1"/>
    <xf numFmtId="165" fontId="7" fillId="0" borderId="29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right"/>
    </xf>
    <xf numFmtId="165" fontId="9" fillId="0" borderId="13" xfId="0" applyNumberFormat="1" applyFont="1" applyBorder="1" applyAlignment="1">
      <alignment horizontal="right"/>
    </xf>
    <xf numFmtId="165" fontId="7" fillId="0" borderId="2" xfId="1" applyNumberFormat="1" applyFont="1" applyFill="1" applyBorder="1" applyAlignment="1">
      <alignment horizontal="center"/>
    </xf>
    <xf numFmtId="165" fontId="8" fillId="0" borderId="11" xfId="1" applyNumberFormat="1" applyFont="1" applyFill="1" applyBorder="1" applyAlignment="1">
      <alignment horizontal="center"/>
    </xf>
    <xf numFmtId="165" fontId="8" fillId="0" borderId="10" xfId="1" applyNumberFormat="1" applyFont="1" applyFill="1" applyBorder="1" applyAlignment="1">
      <alignment horizontal="center"/>
    </xf>
    <xf numFmtId="165" fontId="8" fillId="0" borderId="18" xfId="1" applyNumberFormat="1" applyFont="1" applyFill="1" applyBorder="1" applyAlignment="1">
      <alignment horizontal="center"/>
    </xf>
    <xf numFmtId="165" fontId="8" fillId="0" borderId="2" xfId="1" applyNumberFormat="1" applyFont="1" applyFill="1" applyBorder="1" applyAlignment="1">
      <alignment horizontal="center"/>
    </xf>
    <xf numFmtId="165" fontId="8" fillId="0" borderId="9" xfId="1" applyNumberFormat="1" applyFont="1" applyFill="1" applyBorder="1" applyAlignment="1">
      <alignment horizontal="center"/>
    </xf>
    <xf numFmtId="165" fontId="8" fillId="0" borderId="9" xfId="1" applyNumberFormat="1" applyFont="1" applyFill="1" applyBorder="1" applyAlignment="1">
      <alignment horizontal="right"/>
    </xf>
    <xf numFmtId="165" fontId="8" fillId="0" borderId="15" xfId="1" applyNumberFormat="1" applyFont="1" applyFill="1" applyBorder="1" applyAlignment="1">
      <alignment horizontal="center"/>
    </xf>
    <xf numFmtId="165" fontId="8" fillId="0" borderId="13" xfId="1" applyNumberFormat="1" applyFont="1" applyFill="1" applyBorder="1" applyAlignment="1">
      <alignment horizontal="center"/>
    </xf>
    <xf numFmtId="165" fontId="8" fillId="0" borderId="16" xfId="1" applyNumberFormat="1" applyFont="1" applyFill="1" applyBorder="1" applyAlignment="1">
      <alignment horizontal="center"/>
    </xf>
    <xf numFmtId="165" fontId="8" fillId="0" borderId="14" xfId="1" applyNumberFormat="1" applyFont="1" applyFill="1" applyBorder="1" applyAlignment="1">
      <alignment horizontal="center"/>
    </xf>
    <xf numFmtId="174" fontId="7" fillId="0" borderId="0" xfId="0" applyNumberFormat="1" applyFont="1"/>
    <xf numFmtId="175" fontId="8" fillId="0" borderId="0" xfId="3" applyNumberFormat="1" applyFont="1" applyFill="1" applyBorder="1" applyAlignment="1">
      <alignment horizontal="right"/>
    </xf>
    <xf numFmtId="165" fontId="30" fillId="0" borderId="0" xfId="0" applyNumberFormat="1" applyFont="1" applyAlignment="1">
      <alignment horizontal="center"/>
    </xf>
    <xf numFmtId="165" fontId="8" fillId="0" borderId="2" xfId="0" quotePrefix="1" applyNumberFormat="1" applyFont="1" applyBorder="1"/>
    <xf numFmtId="165" fontId="7" fillId="0" borderId="41" xfId="0" applyNumberFormat="1" applyFont="1" applyBorder="1"/>
    <xf numFmtId="165" fontId="8" fillId="0" borderId="41" xfId="1" applyNumberFormat="1" applyFont="1" applyFill="1" applyBorder="1" applyAlignment="1">
      <alignment horizontal="center"/>
    </xf>
    <xf numFmtId="165" fontId="7" fillId="0" borderId="41" xfId="1" applyNumberFormat="1" applyFont="1" applyFill="1" applyBorder="1" applyAlignment="1">
      <alignment horizontal="center"/>
    </xf>
    <xf numFmtId="165" fontId="7" fillId="0" borderId="41" xfId="1" applyNumberFormat="1" applyFont="1" applyFill="1" applyBorder="1" applyAlignment="1">
      <alignment horizontal="right"/>
    </xf>
    <xf numFmtId="165" fontId="10" fillId="0" borderId="16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right"/>
    </xf>
    <xf numFmtId="165" fontId="7" fillId="0" borderId="35" xfId="0" applyNumberFormat="1" applyFont="1" applyBorder="1"/>
    <xf numFmtId="165" fontId="7" fillId="0" borderId="21" xfId="1" applyNumberFormat="1" applyFont="1" applyFill="1" applyBorder="1" applyAlignment="1">
      <alignment horizontal="center"/>
    </xf>
    <xf numFmtId="165" fontId="7" fillId="0" borderId="35" xfId="1" applyNumberFormat="1" applyFont="1" applyFill="1" applyBorder="1" applyAlignment="1">
      <alignment horizontal="center"/>
    </xf>
    <xf numFmtId="165" fontId="10" fillId="0" borderId="0" xfId="0" quotePrefix="1" applyNumberFormat="1" applyFont="1"/>
    <xf numFmtId="165" fontId="10" fillId="0" borderId="0" xfId="0" quotePrefix="1" applyNumberFormat="1" applyFont="1" applyAlignment="1">
      <alignment horizontal="right"/>
    </xf>
    <xf numFmtId="174" fontId="8" fillId="0" borderId="0" xfId="1" applyNumberFormat="1" applyFont="1" applyFill="1"/>
    <xf numFmtId="176" fontId="8" fillId="0" borderId="0" xfId="0" applyNumberFormat="1" applyFont="1"/>
    <xf numFmtId="177" fontId="8" fillId="0" borderId="0" xfId="0" applyNumberFormat="1" applyFont="1"/>
    <xf numFmtId="178" fontId="8" fillId="0" borderId="0" xfId="1" applyNumberFormat="1" applyFont="1" applyFill="1"/>
    <xf numFmtId="164" fontId="8" fillId="0" borderId="0" xfId="5" applyFont="1" applyFill="1" applyBorder="1"/>
    <xf numFmtId="165" fontId="8" fillId="0" borderId="0" xfId="5" applyNumberFormat="1" applyFont="1" applyFill="1" applyBorder="1"/>
    <xf numFmtId="179" fontId="8" fillId="0" borderId="0" xfId="0" applyNumberFormat="1" applyFont="1"/>
    <xf numFmtId="179" fontId="8" fillId="0" borderId="0" xfId="5" applyNumberFormat="1" applyFont="1" applyFill="1" applyBorder="1"/>
    <xf numFmtId="164" fontId="8" fillId="0" borderId="0" xfId="0" applyNumberFormat="1" applyFont="1"/>
    <xf numFmtId="164" fontId="8" fillId="0" borderId="0" xfId="5" applyFont="1" applyFill="1"/>
    <xf numFmtId="0" fontId="8" fillId="0" borderId="22" xfId="0" applyFont="1" applyBorder="1"/>
    <xf numFmtId="0" fontId="7" fillId="0" borderId="29" xfId="0" applyFont="1" applyBorder="1"/>
    <xf numFmtId="0" fontId="7" fillId="0" borderId="29" xfId="0" applyFont="1" applyBorder="1" applyAlignment="1">
      <alignment horizontal="right"/>
    </xf>
    <xf numFmtId="0" fontId="7" fillId="0" borderId="15" xfId="2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5" fontId="7" fillId="0" borderId="19" xfId="5" applyNumberFormat="1" applyFont="1" applyFill="1" applyBorder="1" applyAlignment="1">
      <alignment horizontal="right"/>
    </xf>
    <xf numFmtId="165" fontId="7" fillId="0" borderId="8" xfId="5" applyNumberFormat="1" applyFont="1" applyFill="1" applyBorder="1" applyAlignment="1">
      <alignment horizontal="right"/>
    </xf>
    <xf numFmtId="180" fontId="8" fillId="0" borderId="0" xfId="0" applyNumberFormat="1" applyFont="1" applyAlignment="1">
      <alignment horizontal="right"/>
    </xf>
    <xf numFmtId="165" fontId="11" fillId="0" borderId="8" xfId="5" applyNumberFormat="1" applyFont="1" applyFill="1" applyBorder="1" applyAlignment="1">
      <alignment horizontal="right"/>
    </xf>
    <xf numFmtId="165" fontId="11" fillId="0" borderId="19" xfId="5" applyNumberFormat="1" applyFont="1" applyFill="1" applyBorder="1" applyAlignment="1">
      <alignment horizontal="right"/>
    </xf>
    <xf numFmtId="165" fontId="8" fillId="0" borderId="19" xfId="5" applyNumberFormat="1" applyFont="1" applyFill="1" applyBorder="1" applyAlignment="1">
      <alignment horizontal="right"/>
    </xf>
    <xf numFmtId="0" fontId="7" fillId="0" borderId="22" xfId="0" applyFont="1" applyBorder="1"/>
    <xf numFmtId="165" fontId="16" fillId="0" borderId="8" xfId="5" applyNumberFormat="1" applyFont="1" applyFill="1" applyBorder="1" applyAlignment="1">
      <alignment horizontal="right"/>
    </xf>
    <xf numFmtId="165" fontId="16" fillId="0" borderId="19" xfId="5" applyNumberFormat="1" applyFont="1" applyFill="1" applyBorder="1" applyAlignment="1">
      <alignment horizontal="right"/>
    </xf>
    <xf numFmtId="0" fontId="8" fillId="0" borderId="0" xfId="0" quotePrefix="1" applyFont="1" applyAlignment="1">
      <alignment horizontal="right"/>
    </xf>
    <xf numFmtId="165" fontId="12" fillId="0" borderId="19" xfId="5" applyNumberFormat="1" applyFont="1" applyFill="1" applyBorder="1" applyAlignment="1">
      <alignment horizontal="right"/>
    </xf>
    <xf numFmtId="0" fontId="10" fillId="0" borderId="22" xfId="0" applyFont="1" applyBorder="1"/>
    <xf numFmtId="165" fontId="12" fillId="0" borderId="8" xfId="5" applyNumberFormat="1" applyFont="1" applyFill="1" applyBorder="1" applyAlignment="1">
      <alignment horizontal="right"/>
    </xf>
    <xf numFmtId="165" fontId="15" fillId="0" borderId="19" xfId="5" applyNumberFormat="1" applyFont="1" applyFill="1" applyBorder="1" applyAlignment="1">
      <alignment horizontal="right"/>
    </xf>
    <xf numFmtId="165" fontId="10" fillId="0" borderId="19" xfId="5" applyNumberFormat="1" applyFont="1" applyFill="1" applyBorder="1" applyAlignment="1">
      <alignment horizontal="right"/>
    </xf>
    <xf numFmtId="164" fontId="10" fillId="0" borderId="0" xfId="5" applyFont="1" applyFill="1"/>
    <xf numFmtId="165" fontId="7" fillId="0" borderId="26" xfId="5" applyNumberFormat="1" applyFont="1" applyFill="1" applyBorder="1" applyAlignment="1">
      <alignment horizontal="right"/>
    </xf>
    <xf numFmtId="165" fontId="7" fillId="0" borderId="19" xfId="5" applyNumberFormat="1" applyFont="1" applyFill="1" applyBorder="1" applyAlignment="1">
      <alignment horizontal="center"/>
    </xf>
    <xf numFmtId="170" fontId="8" fillId="0" borderId="0" xfId="5" applyNumberFormat="1" applyFont="1"/>
    <xf numFmtId="0" fontId="10" fillId="0" borderId="20" xfId="0" applyFont="1" applyBorder="1" applyAlignment="1">
      <alignment horizontal="right"/>
    </xf>
    <xf numFmtId="165" fontId="8" fillId="0" borderId="20" xfId="5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165" fontId="8" fillId="0" borderId="25" xfId="5" applyNumberFormat="1" applyFont="1" applyFill="1" applyBorder="1" applyAlignment="1">
      <alignment horizontal="right"/>
    </xf>
    <xf numFmtId="165" fontId="8" fillId="0" borderId="26" xfId="5" applyNumberFormat="1" applyFont="1" applyFill="1" applyBorder="1" applyAlignment="1">
      <alignment horizontal="right"/>
    </xf>
    <xf numFmtId="165" fontId="8" fillId="0" borderId="37" xfId="5" applyNumberFormat="1" applyFont="1" applyFill="1" applyBorder="1" applyAlignment="1">
      <alignment horizontal="right"/>
    </xf>
    <xf numFmtId="0" fontId="11" fillId="0" borderId="28" xfId="0" applyFont="1" applyBorder="1"/>
    <xf numFmtId="0" fontId="31" fillId="0" borderId="29" xfId="0" applyFont="1" applyBorder="1"/>
    <xf numFmtId="0" fontId="8" fillId="0" borderId="29" xfId="0" applyFont="1" applyBorder="1"/>
    <xf numFmtId="0" fontId="8" fillId="0" borderId="29" xfId="0" applyFont="1" applyBorder="1" applyAlignment="1">
      <alignment horizontal="right"/>
    </xf>
    <xf numFmtId="165" fontId="8" fillId="0" borderId="3" xfId="5" applyNumberFormat="1" applyFont="1" applyFill="1" applyBorder="1" applyAlignment="1">
      <alignment horizontal="right"/>
    </xf>
    <xf numFmtId="165" fontId="8" fillId="0" borderId="39" xfId="5" applyNumberFormat="1" applyFont="1" applyFill="1" applyBorder="1" applyAlignment="1">
      <alignment horizontal="right"/>
    </xf>
    <xf numFmtId="0" fontId="32" fillId="0" borderId="0" xfId="0" applyFont="1"/>
    <xf numFmtId="0" fontId="31" fillId="0" borderId="2" xfId="0" applyFont="1" applyBorder="1"/>
    <xf numFmtId="0" fontId="31" fillId="0" borderId="0" xfId="0" applyFont="1"/>
    <xf numFmtId="165" fontId="8" fillId="0" borderId="8" xfId="2" applyNumberFormat="1" applyFont="1" applyBorder="1"/>
    <xf numFmtId="0" fontId="10" fillId="0" borderId="0" xfId="0" quotePrefix="1" applyFont="1" applyAlignment="1">
      <alignment horizontal="left"/>
    </xf>
    <xf numFmtId="164" fontId="8" fillId="0" borderId="0" xfId="5" applyFont="1" applyFill="1" applyBorder="1" applyAlignment="1">
      <alignment horizontal="right"/>
    </xf>
    <xf numFmtId="167" fontId="8" fillId="0" borderId="0" xfId="5" applyNumberFormat="1" applyFont="1" applyFill="1" applyBorder="1" applyAlignment="1">
      <alignment horizontal="right"/>
    </xf>
    <xf numFmtId="164" fontId="8" fillId="0" borderId="0" xfId="5" applyFont="1"/>
    <xf numFmtId="165" fontId="7" fillId="0" borderId="0" xfId="5" applyNumberFormat="1" applyFont="1" applyFill="1" applyBorder="1" applyAlignment="1">
      <alignment horizontal="right"/>
    </xf>
    <xf numFmtId="0" fontId="5" fillId="0" borderId="1" xfId="0" applyFont="1" applyBorder="1"/>
    <xf numFmtId="0" fontId="5" fillId="0" borderId="0" xfId="0" applyFont="1"/>
    <xf numFmtId="0" fontId="5" fillId="0" borderId="2" xfId="0" applyFont="1" applyBorder="1"/>
    <xf numFmtId="0" fontId="7" fillId="0" borderId="9" xfId="2" applyFont="1" applyBorder="1" applyAlignment="1">
      <alignment horizontal="right"/>
    </xf>
    <xf numFmtId="164" fontId="2" fillId="0" borderId="2" xfId="0" applyNumberFormat="1" applyFont="1" applyBorder="1"/>
    <xf numFmtId="165" fontId="2" fillId="0" borderId="0" xfId="0" applyNumberFormat="1" applyFont="1"/>
    <xf numFmtId="165" fontId="5" fillId="0" borderId="0" xfId="0" applyNumberFormat="1" applyFont="1"/>
    <xf numFmtId="164" fontId="5" fillId="0" borderId="2" xfId="0" applyNumberFormat="1" applyFont="1" applyBorder="1"/>
    <xf numFmtId="165" fontId="8" fillId="0" borderId="19" xfId="2" applyNumberFormat="1" applyFont="1" applyBorder="1" applyAlignment="1">
      <alignment horizontal="right"/>
    </xf>
    <xf numFmtId="0" fontId="32" fillId="0" borderId="2" xfId="0" applyFont="1" applyBorder="1"/>
    <xf numFmtId="0" fontId="32" fillId="0" borderId="24" xfId="0" applyFont="1" applyBorder="1"/>
    <xf numFmtId="0" fontId="8" fillId="0" borderId="1" xfId="0" quotePrefix="1" applyFont="1" applyBorder="1"/>
    <xf numFmtId="0" fontId="8" fillId="0" borderId="1" xfId="0" quotePrefix="1" applyFont="1" applyBorder="1" applyAlignment="1">
      <alignment horizontal="right"/>
    </xf>
    <xf numFmtId="165" fontId="8" fillId="0" borderId="26" xfId="0" applyNumberFormat="1" applyFont="1" applyBorder="1" applyAlignment="1">
      <alignment horizontal="right"/>
    </xf>
    <xf numFmtId="0" fontId="11" fillId="0" borderId="24" xfId="0" applyFont="1" applyBorder="1"/>
    <xf numFmtId="169" fontId="8" fillId="0" borderId="26" xfId="0" applyNumberFormat="1" applyFont="1" applyBorder="1" applyAlignment="1">
      <alignment horizontal="right"/>
    </xf>
    <xf numFmtId="164" fontId="2" fillId="0" borderId="0" xfId="0" applyNumberFormat="1" applyFont="1"/>
    <xf numFmtId="0" fontId="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164" fontId="5" fillId="0" borderId="0" xfId="5" applyFont="1" applyFill="1"/>
    <xf numFmtId="164" fontId="5" fillId="0" borderId="0" xfId="5" applyFont="1"/>
    <xf numFmtId="165" fontId="5" fillId="0" borderId="0" xfId="5" applyNumberFormat="1" applyFont="1" applyFill="1"/>
    <xf numFmtId="165" fontId="5" fillId="0" borderId="0" xfId="5" applyNumberFormat="1" applyFont="1"/>
    <xf numFmtId="181" fontId="5" fillId="0" borderId="0" xfId="5" applyNumberFormat="1" applyFont="1" applyFill="1"/>
    <xf numFmtId="165" fontId="2" fillId="0" borderId="0" xfId="5" applyNumberFormat="1" applyFont="1" applyFill="1"/>
    <xf numFmtId="169" fontId="5" fillId="0" borderId="0" xfId="5" applyNumberFormat="1" applyFont="1" applyFill="1"/>
    <xf numFmtId="169" fontId="2" fillId="0" borderId="0" xfId="5" applyNumberFormat="1" applyFont="1" applyFill="1"/>
    <xf numFmtId="17" fontId="7" fillId="0" borderId="4" xfId="0" quotePrefix="1" applyNumberFormat="1" applyFont="1" applyBorder="1" applyAlignment="1">
      <alignment horizontal="center"/>
    </xf>
    <xf numFmtId="17" fontId="7" fillId="0" borderId="5" xfId="0" quotePrefix="1" applyNumberFormat="1" applyFont="1" applyBorder="1" applyAlignment="1">
      <alignment horizontal="center"/>
    </xf>
    <xf numFmtId="17" fontId="7" fillId="0" borderId="6" xfId="0" quotePrefix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1" applyNumberFormat="1" applyFont="1" applyFill="1" applyAlignment="1">
      <alignment horizontal="center"/>
    </xf>
    <xf numFmtId="165" fontId="10" fillId="0" borderId="0" xfId="0" applyNumberFormat="1" applyFont="1" applyAlignment="1">
      <alignment horizontal="left"/>
    </xf>
    <xf numFmtId="165" fontId="8" fillId="0" borderId="2" xfId="0" applyNumberFormat="1" applyFont="1" applyBorder="1" applyAlignment="1">
      <alignment horizontal="left" indent="1"/>
    </xf>
    <xf numFmtId="165" fontId="8" fillId="0" borderId="0" xfId="0" applyNumberFormat="1" applyFont="1" applyAlignment="1">
      <alignment horizontal="left" indent="1"/>
    </xf>
    <xf numFmtId="165" fontId="8" fillId="0" borderId="20" xfId="0" applyNumberFormat="1" applyFont="1" applyBorder="1" applyAlignment="1">
      <alignment horizontal="left" indent="1"/>
    </xf>
    <xf numFmtId="165" fontId="8" fillId="0" borderId="2" xfId="0" applyNumberFormat="1" applyFont="1" applyBorder="1" applyAlignment="1">
      <alignment horizontal="left"/>
    </xf>
    <xf numFmtId="165" fontId="8" fillId="0" borderId="0" xfId="0" applyNumberFormat="1" applyFont="1" applyAlignment="1">
      <alignment horizontal="left"/>
    </xf>
    <xf numFmtId="165" fontId="8" fillId="0" borderId="20" xfId="0" applyNumberFormat="1" applyFont="1" applyBorder="1" applyAlignment="1">
      <alignment horizontal="left"/>
    </xf>
    <xf numFmtId="165" fontId="10" fillId="0" borderId="2" xfId="0" applyNumberFormat="1" applyFont="1" applyBorder="1" applyAlignment="1">
      <alignment horizontal="left"/>
    </xf>
    <xf numFmtId="165" fontId="10" fillId="0" borderId="20" xfId="0" applyNumberFormat="1" applyFont="1" applyBorder="1" applyAlignment="1">
      <alignment horizontal="left"/>
    </xf>
    <xf numFmtId="165" fontId="10" fillId="0" borderId="12" xfId="0" applyNumberFormat="1" applyFont="1" applyBorder="1" applyAlignment="1">
      <alignment horizontal="left"/>
    </xf>
    <xf numFmtId="165" fontId="10" fillId="0" borderId="13" xfId="0" applyNumberFormat="1" applyFont="1" applyBorder="1" applyAlignment="1">
      <alignment horizontal="left"/>
    </xf>
    <xf numFmtId="165" fontId="10" fillId="0" borderId="16" xfId="0" applyNumberFormat="1" applyFont="1" applyBorder="1" applyAlignment="1">
      <alignment horizontal="left"/>
    </xf>
    <xf numFmtId="165" fontId="10" fillId="0" borderId="29" xfId="0" applyNumberFormat="1" applyFont="1" applyBorder="1" applyAlignment="1">
      <alignment horizontal="left"/>
    </xf>
    <xf numFmtId="165" fontId="11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left"/>
    </xf>
    <xf numFmtId="165" fontId="11" fillId="0" borderId="20" xfId="0" applyNumberFormat="1" applyFont="1" applyBorder="1" applyAlignment="1">
      <alignment horizontal="left"/>
    </xf>
    <xf numFmtId="165" fontId="7" fillId="0" borderId="36" xfId="0" applyNumberFormat="1" applyFont="1" applyBorder="1" applyAlignment="1">
      <alignment horizontal="left" vertical="top"/>
    </xf>
    <xf numFmtId="165" fontId="7" fillId="0" borderId="37" xfId="0" applyNumberFormat="1" applyFont="1" applyBorder="1" applyAlignment="1">
      <alignment horizontal="left" vertical="top"/>
    </xf>
    <xf numFmtId="165" fontId="8" fillId="2" borderId="0" xfId="0" applyNumberFormat="1" applyFont="1" applyFill="1" applyAlignment="1">
      <alignment horizontal="left"/>
    </xf>
    <xf numFmtId="165" fontId="8" fillId="2" borderId="20" xfId="0" applyNumberFormat="1" applyFont="1" applyFill="1" applyBorder="1" applyAlignment="1">
      <alignment horizontal="left"/>
    </xf>
    <xf numFmtId="165" fontId="7" fillId="0" borderId="4" xfId="0" quotePrefix="1" applyNumberFormat="1" applyFont="1" applyBorder="1" applyAlignment="1">
      <alignment horizontal="center"/>
    </xf>
    <xf numFmtId="165" fontId="7" fillId="0" borderId="5" xfId="0" quotePrefix="1" applyNumberFormat="1" applyFont="1" applyBorder="1" applyAlignment="1">
      <alignment horizontal="center"/>
    </xf>
    <xf numFmtId="165" fontId="7" fillId="0" borderId="13" xfId="0" quotePrefix="1" applyNumberFormat="1" applyFont="1" applyBorder="1" applyAlignment="1">
      <alignment horizontal="center"/>
    </xf>
    <xf numFmtId="165" fontId="8" fillId="2" borderId="0" xfId="0" applyNumberFormat="1" applyFont="1" applyFill="1"/>
    <xf numFmtId="0" fontId="0" fillId="2" borderId="0" xfId="0" applyFill="1"/>
    <xf numFmtId="0" fontId="0" fillId="2" borderId="20" xfId="0" applyFill="1" applyBorder="1"/>
    <xf numFmtId="0" fontId="7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37" fontId="8" fillId="0" borderId="0" xfId="0" applyNumberFormat="1" applyFont="1" applyAlignment="1">
      <alignment horizontal="left"/>
    </xf>
    <xf numFmtId="0" fontId="7" fillId="0" borderId="4" xfId="0" quotePrefix="1" applyFont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165" fontId="7" fillId="0" borderId="6" xfId="0" quotePrefix="1" applyNumberFormat="1" applyFont="1" applyBorder="1" applyAlignment="1">
      <alignment horizontal="center"/>
    </xf>
    <xf numFmtId="0" fontId="7" fillId="0" borderId="13" xfId="0" quotePrefix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165" fontId="7" fillId="0" borderId="29" xfId="0" quotePrefix="1" applyNumberFormat="1" applyFont="1" applyBorder="1" applyAlignment="1">
      <alignment horizontal="center"/>
    </xf>
    <xf numFmtId="165" fontId="7" fillId="0" borderId="29" xfId="0" applyNumberFormat="1" applyFont="1" applyBorder="1" applyAlignment="1">
      <alignment horizontal="center"/>
    </xf>
    <xf numFmtId="165" fontId="10" fillId="0" borderId="29" xfId="0" quotePrefix="1" applyNumberFormat="1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13">
    <cellStyle name="Comma" xfId="1" builtinId="3"/>
    <cellStyle name="Comma 13" xfId="5" xr:uid="{AA50778B-29E0-47FE-BA17-645D64F5505D}"/>
    <cellStyle name="Comma 2 2" xfId="3" xr:uid="{30D3B5D0-C62C-4F55-8E07-9744703B8BC6}"/>
    <cellStyle name="Comma 20" xfId="6" xr:uid="{21325D5B-D0BE-461F-BD48-60A5D528DC1D}"/>
    <cellStyle name="Comma 35" xfId="4" xr:uid="{8F6B34BC-124C-4B5B-A0F4-46E34EAD4DDF}"/>
    <cellStyle name="Comma 53" xfId="7" xr:uid="{63C5B70E-DA18-4B41-AFCB-DA436AFA7F17}"/>
    <cellStyle name="Comma 55" xfId="8" xr:uid="{A2FE51D9-BDE9-4316-803C-895F201CB80A}"/>
    <cellStyle name="Comma 58" xfId="9" xr:uid="{04288236-F1BE-4E4E-AAB3-067B1301A219}"/>
    <cellStyle name="Comma 59" xfId="10" xr:uid="{B59E97BC-0943-4D44-8EAD-B751DBC01981}"/>
    <cellStyle name="Normal" xfId="0" builtinId="0"/>
    <cellStyle name="Normal 2" xfId="2" xr:uid="{093C416A-89B3-4320-9A24-CC132D00D5F8}"/>
    <cellStyle name="Normal 2 2" xfId="12" xr:uid="{A3893FAC-271E-4383-B03B-93FFCBF87F57}"/>
    <cellStyle name="Normal 4" xfId="11" xr:uid="{445DBE2C-CD31-4C26-8E4A-489C049A66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6.xml"/><Relationship Id="rId21" Type="http://schemas.openxmlformats.org/officeDocument/2006/relationships/externalLink" Target="externalLinks/externalLink11.xml"/><Relationship Id="rId42" Type="http://schemas.openxmlformats.org/officeDocument/2006/relationships/externalLink" Target="externalLinks/externalLink32.xml"/><Relationship Id="rId47" Type="http://schemas.openxmlformats.org/officeDocument/2006/relationships/externalLink" Target="externalLinks/externalLink37.xml"/><Relationship Id="rId63" Type="http://schemas.openxmlformats.org/officeDocument/2006/relationships/externalLink" Target="externalLinks/externalLink53.xml"/><Relationship Id="rId68" Type="http://schemas.openxmlformats.org/officeDocument/2006/relationships/externalLink" Target="externalLinks/externalLink58.xml"/><Relationship Id="rId16" Type="http://schemas.openxmlformats.org/officeDocument/2006/relationships/externalLink" Target="externalLinks/externalLink6.xml"/><Relationship Id="rId11" Type="http://schemas.openxmlformats.org/officeDocument/2006/relationships/externalLink" Target="externalLinks/externalLink1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53" Type="http://schemas.openxmlformats.org/officeDocument/2006/relationships/externalLink" Target="externalLinks/externalLink43.xml"/><Relationship Id="rId58" Type="http://schemas.openxmlformats.org/officeDocument/2006/relationships/externalLink" Target="externalLinks/externalLink48.xml"/><Relationship Id="rId74" Type="http://schemas.openxmlformats.org/officeDocument/2006/relationships/externalLink" Target="externalLinks/externalLink64.xml"/><Relationship Id="rId79" Type="http://schemas.openxmlformats.org/officeDocument/2006/relationships/externalLink" Target="externalLinks/externalLink69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1.xml"/><Relationship Id="rId82" Type="http://schemas.openxmlformats.org/officeDocument/2006/relationships/sharedStrings" Target="sharedStrings.xml"/><Relationship Id="rId19" Type="http://schemas.openxmlformats.org/officeDocument/2006/relationships/externalLink" Target="externalLinks/externalLink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externalLink" Target="externalLinks/externalLink38.xml"/><Relationship Id="rId56" Type="http://schemas.openxmlformats.org/officeDocument/2006/relationships/externalLink" Target="externalLinks/externalLink46.xml"/><Relationship Id="rId64" Type="http://schemas.openxmlformats.org/officeDocument/2006/relationships/externalLink" Target="externalLinks/externalLink54.xml"/><Relationship Id="rId69" Type="http://schemas.openxmlformats.org/officeDocument/2006/relationships/externalLink" Target="externalLinks/externalLink59.xml"/><Relationship Id="rId77" Type="http://schemas.openxmlformats.org/officeDocument/2006/relationships/externalLink" Target="externalLinks/externalLink6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1.xml"/><Relationship Id="rId72" Type="http://schemas.openxmlformats.org/officeDocument/2006/relationships/externalLink" Target="externalLinks/externalLink62.xml"/><Relationship Id="rId80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externalLink" Target="externalLinks/externalLink36.xml"/><Relationship Id="rId59" Type="http://schemas.openxmlformats.org/officeDocument/2006/relationships/externalLink" Target="externalLinks/externalLink49.xml"/><Relationship Id="rId67" Type="http://schemas.openxmlformats.org/officeDocument/2006/relationships/externalLink" Target="externalLinks/externalLink57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Relationship Id="rId54" Type="http://schemas.openxmlformats.org/officeDocument/2006/relationships/externalLink" Target="externalLinks/externalLink44.xml"/><Relationship Id="rId62" Type="http://schemas.openxmlformats.org/officeDocument/2006/relationships/externalLink" Target="externalLinks/externalLink52.xml"/><Relationship Id="rId70" Type="http://schemas.openxmlformats.org/officeDocument/2006/relationships/externalLink" Target="externalLinks/externalLink60.xml"/><Relationship Id="rId75" Type="http://schemas.openxmlformats.org/officeDocument/2006/relationships/externalLink" Target="externalLinks/externalLink6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externalLink" Target="externalLinks/externalLink39.xml"/><Relationship Id="rId57" Type="http://schemas.openxmlformats.org/officeDocument/2006/relationships/externalLink" Target="externalLinks/externalLink47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52" Type="http://schemas.openxmlformats.org/officeDocument/2006/relationships/externalLink" Target="externalLinks/externalLink42.xml"/><Relationship Id="rId60" Type="http://schemas.openxmlformats.org/officeDocument/2006/relationships/externalLink" Target="externalLinks/externalLink50.xml"/><Relationship Id="rId65" Type="http://schemas.openxmlformats.org/officeDocument/2006/relationships/externalLink" Target="externalLinks/externalLink55.xml"/><Relationship Id="rId73" Type="http://schemas.openxmlformats.org/officeDocument/2006/relationships/externalLink" Target="externalLinks/externalLink63.xml"/><Relationship Id="rId78" Type="http://schemas.openxmlformats.org/officeDocument/2006/relationships/externalLink" Target="externalLinks/externalLink68.xml"/><Relationship Id="rId8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9" Type="http://schemas.openxmlformats.org/officeDocument/2006/relationships/externalLink" Target="externalLinks/externalLink29.xml"/><Relationship Id="rId34" Type="http://schemas.openxmlformats.org/officeDocument/2006/relationships/externalLink" Target="externalLinks/externalLink24.xml"/><Relationship Id="rId50" Type="http://schemas.openxmlformats.org/officeDocument/2006/relationships/externalLink" Target="externalLinks/externalLink40.xml"/><Relationship Id="rId55" Type="http://schemas.openxmlformats.org/officeDocument/2006/relationships/externalLink" Target="externalLinks/externalLink45.xml"/><Relationship Id="rId76" Type="http://schemas.openxmlformats.org/officeDocument/2006/relationships/externalLink" Target="externalLinks/externalLink66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1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9.xml"/><Relationship Id="rId24" Type="http://schemas.openxmlformats.org/officeDocument/2006/relationships/externalLink" Target="externalLinks/externalLink14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66" Type="http://schemas.openxmlformats.org/officeDocument/2006/relationships/externalLink" Target="externalLinks/externalLink5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309\Desktop\NRF\Table%201%20-%20March%20202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9.%20December/Table%201/Table%201%20-%20December%20202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10.%20January/Table%201/Table%201%20-%20January%20202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11.%20February/Table%201/Table%201%20-%20February%202023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Inter%20Branch%20Information\Section%2032%20Report\2022-2023\12.%20March\Table%201\Table%201%20-%20March%202023.xlsx" TargetMode="External"/><Relationship Id="rId1" Type="http://schemas.openxmlformats.org/officeDocument/2006/relationships/externalLinkPath" Target="/Inter%20Branch%20Information/Section%2032%20Report/2022-2023/12.%20March/Table%201/Table%201%20-%20March%202023.xlsx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Inter%20Branch%20Information\Section%2032%20Report\2022-2023\12.%20March\Table%202\Table%202%20CY.xls" TargetMode="External"/><Relationship Id="rId1" Type="http://schemas.openxmlformats.org/officeDocument/2006/relationships/externalLinkPath" Target="/Inter%20Branch%20Information/Section%2032%20Report/2022-2023/12.%20March/Table%202/Table%202%20C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1.%20April/Table%202/Table%202%20CY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2.%20May/Table%202/Table%202%20CY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3.%20June/Table%202/Table%202%20C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4.%20July/Table%202/Table%202%20C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5.%20August/Table%202/Table%202%20C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1.%20April/Table%201/Table%201%20-%20April%20202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6.%20September/Table%202/Table%202%20CY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7.%20October/Table%202/Table%202%20CY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8.%20November/Table%202/Table%202%20CY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9.%20December/Table%202/Table%202%20CY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10.%20January/Table%202/Table%202%20CY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11.%20February/Table%202/Table%202%20CY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1.%20April/Table%202/Table%202%20PY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11.%20February/Table%203/Table%203%2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1.%20April/Table%203/Table%203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2.%20May/Table%203/Table%2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2.%20May/Table%201/Table%201%20-%20May%202022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3.%20June/Table%203/Table%203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4.%20July/Table%203/Table%203%20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5.%20August/Table%203/Table%203%20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6.%20September/Table%203/Table%203%20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7.%20October/Table%203/Table%203%20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8.%20November/Table%203/Table%203%20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9.%20December/Table%203/Table%203%20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10.%20January/Table%203/Table%203%20.xlsx" TargetMode="External"/></Relationships>
</file>

<file path=xl/externalLinks/_rels/externalLink3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Inter%20Branch%20Information\Section%2032%20Report\2022-2023\12.%20March\Table%203\Table%203%20.xlsx" TargetMode="External"/><Relationship Id="rId1" Type="http://schemas.openxmlformats.org/officeDocument/2006/relationships/externalLinkPath" Target="/Inter%20Branch%20Information/Section%2032%20Report/2022-2023/12.%20March/Table%203/Table%203%20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1-2022/07.%20October/Table%203/Table%2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3.%20June/Table%201/Table%201%20-%20June%202022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3.%20June/Table%203/Table%203%20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1.%20April/Table%205/Additional%20Information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2.%20May/Table%205/Additional%20Information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3.%20June/Table%205/Additional%20Information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4.%20July/Table%205/Additional%20Information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5.%20August/Table%205/Additional%20Information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6.%20September/Table%205/Additional%20Information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7.%20October/Table%205/Additional%20Information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8.%20November/Table%205/Additional%20Information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9.%20December/Table%205/Additional%20Informati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4.%20July/Table%201/Table%201%20-%20July%202022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10.%20January/Table%205/Additional%20Information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11.%20February/Table%205/Additional%20Information.xlsx" TargetMode="External"/></Relationships>
</file>

<file path=xl/externalLinks/_rels/externalLink5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Inter%20Branch%20Information\Section%2032%20Report\2022-2023\12.%20March\Table%205\Additional%20Information.xlsx" TargetMode="External"/><Relationship Id="rId1" Type="http://schemas.openxmlformats.org/officeDocument/2006/relationships/externalLinkPath" Target="/Inter%20Branch%20Information/Section%2032%20Report/2022-2023/12.%20March/Table%205/Additional%20Information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11.%20February/Table%204/Recon%20statement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1.%20April/Table%204/Recon%20statement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2.%20May/Table%204/Recon%20statement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3.%20June/Table%204/Recon%20statement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4.%20July/Table%204/Recon%20statement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5.%20August/Table%204/Recon%20statement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6.%20September/Table%204/Recon%20statemen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5.%20August/Table%201/Table%201%20-%20August%202022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7.%20October/Table%204/Recon%20statement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8.%20November/Table%204/Recon%20statement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9.%20December/Table%204/Recon%20statement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10.%20January/Table%204/Recon%20statement.xlsx" TargetMode="External"/></Relationships>
</file>

<file path=xl/externalLinks/_rels/externalLink6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Inter%20Branch%20Information\Section%2032%20Report\2022-2023\12.%20March\Table%204\Recon%20statement.xlsx" TargetMode="External"/><Relationship Id="rId1" Type="http://schemas.openxmlformats.org/officeDocument/2006/relationships/externalLinkPath" Target="/Inter%20Branch%20Information/Section%2032%20Report/2022-2023/12.%20March/Table%204/Recon%20statement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6.%20September/Table%202/Table%202%20PY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5362\Desktop\Section%2032%20statements\Table%203\Table%203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8-2019/APRIL%202018/Table%203/statement%203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8-2019/MAY%202018/Table%203/statement%203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7-2018/March%202018/Table%203/statement%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6.%20September/Table%201/Table%201%20-%20September%20202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7.%20October/Table%201/Table%201%20-%20October%2020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8.%20November/Table%201/Table%201%20-%20Novembe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tement 1"/>
    </sheetNames>
    <sheetDataSet>
      <sheetData sheetId="0">
        <row r="116">
          <cell r="H116">
            <v>1703571089.013885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tement 1"/>
    </sheetNames>
    <sheetDataSet>
      <sheetData sheetId="0">
        <row r="116">
          <cell r="Q116">
            <v>228225490.40653002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tement 1"/>
    </sheetNames>
    <sheetDataSet>
      <sheetData sheetId="0">
        <row r="116">
          <cell r="R116">
            <v>114466016.92885998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tement 1"/>
      <sheetName val="Sheet1"/>
    </sheetNames>
    <sheetDataSet>
      <sheetData sheetId="0">
        <row r="116">
          <cell r="S116">
            <v>174932872.98176998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tatement 1"/>
    </sheetNames>
    <sheetDataSet>
      <sheetData sheetId="0">
        <row r="116">
          <cell r="H116">
            <v>1703571089.013885</v>
          </cell>
          <cell r="T116">
            <v>181901342.30224997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2-23"/>
    </sheetNames>
    <sheetDataSet>
      <sheetData sheetId="0">
        <row r="48">
          <cell r="I48">
            <v>1104035660</v>
          </cell>
          <cell r="BQ48">
            <v>144006163</v>
          </cell>
        </row>
        <row r="51">
          <cell r="I51">
            <v>7704</v>
          </cell>
          <cell r="BQ51">
            <v>482</v>
          </cell>
        </row>
        <row r="52">
          <cell r="I52">
            <v>471709</v>
          </cell>
          <cell r="BQ52">
            <v>39310</v>
          </cell>
        </row>
        <row r="53">
          <cell r="I53">
            <v>307738809</v>
          </cell>
          <cell r="BQ53">
            <v>28049249.086940002</v>
          </cell>
        </row>
        <row r="56">
          <cell r="I56">
            <v>570868206</v>
          </cell>
          <cell r="BQ56">
            <v>48742307</v>
          </cell>
        </row>
        <row r="57">
          <cell r="I57">
            <v>15334823</v>
          </cell>
          <cell r="BQ57">
            <v>5111609</v>
          </cell>
        </row>
        <row r="58">
          <cell r="I58">
            <v>263112</v>
          </cell>
          <cell r="BQ58">
            <v>12</v>
          </cell>
        </row>
        <row r="59">
          <cell r="I59">
            <v>72582</v>
          </cell>
        </row>
        <row r="61">
          <cell r="I61">
            <v>204700</v>
          </cell>
        </row>
        <row r="62">
          <cell r="I62">
            <v>101557</v>
          </cell>
          <cell r="BQ62">
            <v>110870</v>
          </cell>
        </row>
        <row r="63">
          <cell r="I63">
            <v>21238137</v>
          </cell>
          <cell r="BQ63">
            <v>1691408</v>
          </cell>
        </row>
        <row r="64">
          <cell r="I64">
            <v>2398506</v>
          </cell>
          <cell r="BQ64">
            <v>188494</v>
          </cell>
        </row>
        <row r="65">
          <cell r="I65">
            <v>1247118</v>
          </cell>
          <cell r="BQ65">
            <v>109785</v>
          </cell>
        </row>
        <row r="66">
          <cell r="I66">
            <v>12034</v>
          </cell>
        </row>
        <row r="72">
          <cell r="I72">
            <v>-20008372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2-23"/>
      <sheetName val="21-22"/>
    </sheetNames>
    <sheetDataSet>
      <sheetData sheetId="0">
        <row r="48">
          <cell r="N48">
            <v>85995101</v>
          </cell>
        </row>
        <row r="51">
          <cell r="N51">
            <v>475</v>
          </cell>
        </row>
        <row r="52">
          <cell r="N52">
            <v>39309</v>
          </cell>
        </row>
        <row r="53">
          <cell r="N53">
            <v>3383917.5034699999</v>
          </cell>
        </row>
        <row r="56">
          <cell r="N56">
            <v>46729733</v>
          </cell>
        </row>
        <row r="57">
          <cell r="N57">
            <v>0</v>
          </cell>
        </row>
        <row r="58">
          <cell r="N58">
            <v>183362</v>
          </cell>
        </row>
        <row r="60">
          <cell r="N60">
            <v>1894466</v>
          </cell>
        </row>
        <row r="61">
          <cell r="N61">
            <v>183301</v>
          </cell>
        </row>
        <row r="62">
          <cell r="N62">
            <v>83725</v>
          </cell>
        </row>
        <row r="63">
          <cell r="N63">
            <v>0</v>
          </cell>
        </row>
        <row r="65">
          <cell r="A65" t="str">
            <v>Provisional allocations not assigned to votes</v>
          </cell>
        </row>
        <row r="66">
          <cell r="A66" t="str">
            <v>Infrastructure Fund not assigned to votes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2-23"/>
    </sheetNames>
    <sheetDataSet>
      <sheetData sheetId="0">
        <row r="48">
          <cell r="S48">
            <v>72269046</v>
          </cell>
        </row>
        <row r="51">
          <cell r="S51">
            <v>475</v>
          </cell>
        </row>
        <row r="52">
          <cell r="S52">
            <v>39309</v>
          </cell>
        </row>
        <row r="53">
          <cell r="S53">
            <v>2612522.952</v>
          </cell>
        </row>
        <row r="56">
          <cell r="S56">
            <v>46729733</v>
          </cell>
        </row>
        <row r="58">
          <cell r="S58">
            <v>60398</v>
          </cell>
        </row>
        <row r="60">
          <cell r="S60">
            <v>1656276</v>
          </cell>
        </row>
        <row r="61">
          <cell r="S61">
            <v>185421</v>
          </cell>
        </row>
        <row r="62">
          <cell r="S62">
            <v>88993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2-23"/>
    </sheetNames>
    <sheetDataSet>
      <sheetData sheetId="0">
        <row r="48">
          <cell r="X48">
            <v>73372195</v>
          </cell>
        </row>
        <row r="51">
          <cell r="X51">
            <v>475</v>
          </cell>
        </row>
        <row r="52">
          <cell r="X52">
            <v>39309</v>
          </cell>
        </row>
        <row r="53">
          <cell r="X53">
            <v>29876720</v>
          </cell>
        </row>
        <row r="56">
          <cell r="X56">
            <v>46729733</v>
          </cell>
        </row>
        <row r="58">
          <cell r="X58">
            <v>19201</v>
          </cell>
        </row>
        <row r="59">
          <cell r="X59">
            <v>42582</v>
          </cell>
        </row>
        <row r="60">
          <cell r="X60">
            <v>340</v>
          </cell>
        </row>
        <row r="61">
          <cell r="X61">
            <v>182662</v>
          </cell>
        </row>
        <row r="62">
          <cell r="X62">
            <v>88178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2-23"/>
    </sheetNames>
    <sheetDataSet>
      <sheetData sheetId="0">
        <row r="48">
          <cell r="AC48">
            <v>120451030</v>
          </cell>
        </row>
        <row r="51">
          <cell r="AC51">
            <v>573</v>
          </cell>
        </row>
        <row r="52">
          <cell r="AC52">
            <v>39309</v>
          </cell>
        </row>
        <row r="53">
          <cell r="AC53">
            <v>46420658.013999999</v>
          </cell>
        </row>
        <row r="56">
          <cell r="AC56">
            <v>46729733</v>
          </cell>
        </row>
        <row r="57">
          <cell r="AC57">
            <v>0</v>
          </cell>
        </row>
        <row r="58">
          <cell r="AC58">
            <v>9</v>
          </cell>
        </row>
        <row r="59">
          <cell r="AC59">
            <v>30000</v>
          </cell>
        </row>
        <row r="60">
          <cell r="AC60">
            <v>5192</v>
          </cell>
        </row>
        <row r="62">
          <cell r="AC62">
            <v>1612402</v>
          </cell>
        </row>
        <row r="63">
          <cell r="AC63">
            <v>252246</v>
          </cell>
        </row>
        <row r="64">
          <cell r="AC64">
            <v>117011</v>
          </cell>
        </row>
        <row r="65">
          <cell r="AC65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2-23"/>
    </sheetNames>
    <sheetDataSet>
      <sheetData sheetId="0">
        <row r="48">
          <cell r="AH48">
            <v>85259339</v>
          </cell>
        </row>
        <row r="51">
          <cell r="AH51">
            <v>497</v>
          </cell>
        </row>
        <row r="52">
          <cell r="AH52">
            <v>39309</v>
          </cell>
        </row>
        <row r="53">
          <cell r="AH53">
            <v>40543167</v>
          </cell>
        </row>
        <row r="56">
          <cell r="AH56">
            <v>46729733</v>
          </cell>
        </row>
        <row r="57">
          <cell r="AH57">
            <v>5111607</v>
          </cell>
        </row>
        <row r="58">
          <cell r="AH58">
            <v>118</v>
          </cell>
        </row>
        <row r="62">
          <cell r="AH62">
            <v>3319943</v>
          </cell>
        </row>
        <row r="63">
          <cell r="AH63">
            <v>194684</v>
          </cell>
        </row>
        <row r="64">
          <cell r="AH64">
            <v>104190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tement 1"/>
    </sheetNames>
    <sheetDataSet>
      <sheetData sheetId="0">
        <row r="116">
          <cell r="I116">
            <v>93283884.275460005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2-23"/>
    </sheetNames>
    <sheetDataSet>
      <sheetData sheetId="0">
        <row r="48">
          <cell r="AM48">
            <v>65273947</v>
          </cell>
        </row>
        <row r="51">
          <cell r="AM51">
            <v>482</v>
          </cell>
        </row>
        <row r="52">
          <cell r="AM52">
            <v>39309</v>
          </cell>
        </row>
        <row r="53">
          <cell r="AM53">
            <v>24956108.072999999</v>
          </cell>
        </row>
        <row r="56">
          <cell r="AM56">
            <v>46729733</v>
          </cell>
        </row>
        <row r="57">
          <cell r="AM57">
            <v>0</v>
          </cell>
        </row>
        <row r="58">
          <cell r="AM58">
            <v>24</v>
          </cell>
        </row>
        <row r="60">
          <cell r="AL60">
            <v>195467</v>
          </cell>
        </row>
        <row r="62">
          <cell r="AM62">
            <v>1666735</v>
          </cell>
        </row>
        <row r="63">
          <cell r="AM63">
            <v>186524</v>
          </cell>
        </row>
        <row r="64">
          <cell r="AM64">
            <v>95235</v>
          </cell>
        </row>
        <row r="65">
          <cell r="AM65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2-23"/>
    </sheetNames>
    <sheetDataSet>
      <sheetData sheetId="0">
        <row r="48">
          <cell r="AR48">
            <v>90426120</v>
          </cell>
        </row>
        <row r="51">
          <cell r="AR51">
            <v>482</v>
          </cell>
        </row>
        <row r="52">
          <cell r="AR52">
            <v>39309</v>
          </cell>
        </row>
        <row r="53">
          <cell r="AR53">
            <v>6483835</v>
          </cell>
        </row>
        <row r="56">
          <cell r="AR56">
            <v>46729733</v>
          </cell>
        </row>
        <row r="58">
          <cell r="AR58">
            <v>19</v>
          </cell>
        </row>
        <row r="62">
          <cell r="AR62">
            <v>1719424</v>
          </cell>
        </row>
        <row r="63">
          <cell r="AR63">
            <v>190758</v>
          </cell>
        </row>
        <row r="64">
          <cell r="AR64">
            <v>98303</v>
          </cell>
        </row>
        <row r="70">
          <cell r="I70">
            <v>0</v>
          </cell>
        </row>
        <row r="71">
          <cell r="A71" t="str">
            <v>Contingency reserve</v>
          </cell>
        </row>
        <row r="72">
          <cell r="A72" t="str">
            <v>National government projected underspending</v>
          </cell>
        </row>
        <row r="73">
          <cell r="A73" t="str">
            <v>Local government repayment to the National Revenue Fund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2-23"/>
      <sheetName val="Sheet1"/>
    </sheetNames>
    <sheetDataSet>
      <sheetData sheetId="0">
        <row r="48">
          <cell r="AW48">
            <v>79632838</v>
          </cell>
        </row>
        <row r="51">
          <cell r="AW51">
            <v>482</v>
          </cell>
        </row>
        <row r="52">
          <cell r="AW52">
            <v>39309</v>
          </cell>
        </row>
        <row r="53">
          <cell r="AW53">
            <v>3371859</v>
          </cell>
        </row>
        <row r="56">
          <cell r="AW56">
            <v>46729733</v>
          </cell>
        </row>
        <row r="57">
          <cell r="AW57">
            <v>0</v>
          </cell>
        </row>
        <row r="58">
          <cell r="AW58">
            <v>25</v>
          </cell>
        </row>
        <row r="59">
          <cell r="AW59">
            <v>0</v>
          </cell>
        </row>
        <row r="60">
          <cell r="AW60">
            <v>0</v>
          </cell>
        </row>
        <row r="62">
          <cell r="AW62">
            <v>1718306</v>
          </cell>
        </row>
        <row r="63">
          <cell r="AW63">
            <v>183519</v>
          </cell>
        </row>
        <row r="64">
          <cell r="AW64">
            <v>96890</v>
          </cell>
        </row>
        <row r="65">
          <cell r="AW65">
            <v>0</v>
          </cell>
        </row>
      </sheetData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2-23"/>
    </sheetNames>
    <sheetDataSet>
      <sheetData sheetId="0">
        <row r="48">
          <cell r="BB48">
            <v>98873545</v>
          </cell>
        </row>
        <row r="51">
          <cell r="BB51">
            <v>482</v>
          </cell>
        </row>
        <row r="52">
          <cell r="BB52">
            <v>39309</v>
          </cell>
        </row>
        <row r="53">
          <cell r="BB53">
            <v>30525325.083000001</v>
          </cell>
        </row>
        <row r="56">
          <cell r="BB56">
            <v>46729733</v>
          </cell>
        </row>
        <row r="57">
          <cell r="BB57">
            <v>5111607</v>
          </cell>
        </row>
        <row r="58">
          <cell r="BB58">
            <v>47</v>
          </cell>
        </row>
        <row r="59">
          <cell r="BB59">
            <v>0</v>
          </cell>
        </row>
        <row r="60">
          <cell r="BB60">
            <v>0</v>
          </cell>
        </row>
        <row r="62">
          <cell r="B62" t="str">
            <v>Land and Agriculture Development Bank of South Africa</v>
          </cell>
        </row>
        <row r="63">
          <cell r="BB63">
            <v>1700134</v>
          </cell>
        </row>
        <row r="64">
          <cell r="BB64">
            <v>184326</v>
          </cell>
        </row>
        <row r="65">
          <cell r="BB65">
            <v>90404</v>
          </cell>
        </row>
        <row r="66">
          <cell r="BB66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2-23"/>
    </sheetNames>
    <sheetDataSet>
      <sheetData sheetId="0">
        <row r="48">
          <cell r="BG48">
            <v>98304918</v>
          </cell>
        </row>
        <row r="51">
          <cell r="BG51">
            <v>964</v>
          </cell>
        </row>
        <row r="52">
          <cell r="BG52">
            <v>39309</v>
          </cell>
        </row>
        <row r="53">
          <cell r="BG53">
            <v>49904871.368009999</v>
          </cell>
        </row>
        <row r="56">
          <cell r="BG56">
            <v>52815985</v>
          </cell>
        </row>
        <row r="57">
          <cell r="BG57">
            <v>0</v>
          </cell>
        </row>
        <row r="58">
          <cell r="BG58">
            <v>1</v>
          </cell>
        </row>
        <row r="59">
          <cell r="BG59">
            <v>0</v>
          </cell>
        </row>
        <row r="60">
          <cell r="BG60">
            <v>0</v>
          </cell>
        </row>
        <row r="63">
          <cell r="BG63">
            <v>1934519</v>
          </cell>
        </row>
        <row r="64">
          <cell r="BG64">
            <v>181731</v>
          </cell>
        </row>
        <row r="65">
          <cell r="BG65">
            <v>84548</v>
          </cell>
        </row>
        <row r="66">
          <cell r="BG66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2-23"/>
    </sheetNames>
    <sheetDataSet>
      <sheetData sheetId="0">
        <row r="48">
          <cell r="BL48">
            <v>73577366</v>
          </cell>
        </row>
        <row r="51">
          <cell r="BL51">
            <v>482</v>
          </cell>
        </row>
        <row r="52">
          <cell r="BL52">
            <v>39309</v>
          </cell>
        </row>
        <row r="53">
          <cell r="BL53">
            <v>42329160.191849999</v>
          </cell>
        </row>
        <row r="56">
          <cell r="BL56">
            <v>48742317</v>
          </cell>
        </row>
        <row r="57">
          <cell r="BL57">
            <v>0</v>
          </cell>
        </row>
        <row r="58">
          <cell r="BL58">
            <v>61</v>
          </cell>
        </row>
        <row r="63">
          <cell r="BL63">
            <v>1894896</v>
          </cell>
        </row>
        <row r="64">
          <cell r="BL64">
            <v>183751</v>
          </cell>
        </row>
        <row r="65">
          <cell r="BL65">
            <v>104928</v>
          </cell>
        </row>
        <row r="66">
          <cell r="BL66">
            <v>1542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1-22"/>
    </sheetNames>
    <sheetDataSet>
      <sheetData sheetId="0">
        <row r="63">
          <cell r="B63" t="str">
            <v>Denel (Public Enterprises)</v>
          </cell>
        </row>
        <row r="65">
          <cell r="A65" t="str">
            <v>Payments in terms of section 16(1) of the PFMA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13">
          <cell r="H13">
            <v>-25492940</v>
          </cell>
          <cell r="BK13">
            <v>-1461396</v>
          </cell>
        </row>
        <row r="23">
          <cell r="H23">
            <v>239274514</v>
          </cell>
          <cell r="BK23">
            <v>-44469025</v>
          </cell>
        </row>
        <row r="25">
          <cell r="H25">
            <v>358789000</v>
          </cell>
          <cell r="BK25">
            <v>28736666</v>
          </cell>
        </row>
        <row r="26">
          <cell r="H26">
            <v>-47889000</v>
          </cell>
          <cell r="BK26">
            <v>-4719699</v>
          </cell>
        </row>
        <row r="27">
          <cell r="H27">
            <v>-71712000</v>
          </cell>
          <cell r="BK27">
            <v>-68542614</v>
          </cell>
        </row>
        <row r="31">
          <cell r="H31">
            <v>8874774</v>
          </cell>
          <cell r="BK31">
            <v>0</v>
          </cell>
        </row>
        <row r="32">
          <cell r="H32">
            <v>-1093260</v>
          </cell>
          <cell r="BK32">
            <v>0</v>
          </cell>
        </row>
        <row r="33">
          <cell r="H33">
            <v>-7695000</v>
          </cell>
          <cell r="BK33">
            <v>0</v>
          </cell>
        </row>
        <row r="36">
          <cell r="H36">
            <v>9753877</v>
          </cell>
          <cell r="BK36">
            <v>1298550</v>
          </cell>
        </row>
        <row r="37">
          <cell r="H37">
            <v>-9753877</v>
          </cell>
          <cell r="BK37">
            <v>-1241928</v>
          </cell>
        </row>
        <row r="40">
          <cell r="H40">
            <v>48703988</v>
          </cell>
          <cell r="BK40">
            <v>0</v>
          </cell>
        </row>
        <row r="42">
          <cell r="H42">
            <v>64465588</v>
          </cell>
          <cell r="BK42">
            <v>0</v>
          </cell>
        </row>
        <row r="45">
          <cell r="H45">
            <v>-7115000</v>
          </cell>
          <cell r="BK45">
            <v>0</v>
          </cell>
        </row>
        <row r="46">
          <cell r="H46">
            <v>-8646600</v>
          </cell>
          <cell r="BK46">
            <v>0</v>
          </cell>
        </row>
        <row r="63">
          <cell r="H63">
            <v>37929633.986114979</v>
          </cell>
          <cell r="BK63">
            <v>37871360.210080028</v>
          </cell>
        </row>
        <row r="65">
          <cell r="H65">
            <v>0</v>
          </cell>
          <cell r="BK65">
            <v>-343384</v>
          </cell>
        </row>
        <row r="66">
          <cell r="H66">
            <v>0</v>
          </cell>
          <cell r="BK66">
            <v>0</v>
          </cell>
        </row>
        <row r="67">
          <cell r="H67">
            <v>9977633.9861149807</v>
          </cell>
          <cell r="BK67">
            <v>669537</v>
          </cell>
        </row>
        <row r="68">
          <cell r="H68">
            <v>0</v>
          </cell>
          <cell r="BK68">
            <v>0</v>
          </cell>
        </row>
      </sheetData>
      <sheetData sheetId="1"/>
      <sheetData sheetId="2"/>
      <sheetData sheetId="3"/>
      <sheetData sheetId="4">
        <row r="14">
          <cell r="H14">
            <v>134546000</v>
          </cell>
        </row>
        <row r="15">
          <cell r="H15">
            <v>0</v>
          </cell>
        </row>
        <row r="16">
          <cell r="H16">
            <v>128696000</v>
          </cell>
        </row>
        <row r="19">
          <cell r="H19">
            <v>113209000</v>
          </cell>
          <cell r="BK19">
            <v>149280743</v>
          </cell>
        </row>
        <row r="20">
          <cell r="H20">
            <v>0</v>
          </cell>
          <cell r="BK20">
            <v>0</v>
          </cell>
        </row>
        <row r="21">
          <cell r="H21">
            <v>122081000</v>
          </cell>
          <cell r="BK21">
            <v>105039380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13">
          <cell r="M13">
            <v>1030450</v>
          </cell>
        </row>
        <row r="23">
          <cell r="M23">
            <v>20015505</v>
          </cell>
        </row>
        <row r="25">
          <cell r="M25">
            <v>23849866</v>
          </cell>
        </row>
        <row r="26">
          <cell r="M26">
            <v>-3357671</v>
          </cell>
        </row>
        <row r="27">
          <cell r="M27">
            <v>-513949</v>
          </cell>
        </row>
        <row r="31">
          <cell r="M31">
            <v>3409508</v>
          </cell>
        </row>
        <row r="32">
          <cell r="M32">
            <v>-337249</v>
          </cell>
        </row>
        <row r="33">
          <cell r="M33">
            <v>-3035000</v>
          </cell>
        </row>
        <row r="36">
          <cell r="M36">
            <v>827198</v>
          </cell>
        </row>
        <row r="37">
          <cell r="M37">
            <v>-827198</v>
          </cell>
        </row>
        <row r="40">
          <cell r="M40">
            <v>46626420</v>
          </cell>
        </row>
        <row r="42">
          <cell r="M42">
            <v>46626420</v>
          </cell>
        </row>
        <row r="45">
          <cell r="M45">
            <v>0</v>
          </cell>
        </row>
        <row r="46">
          <cell r="M46">
            <v>0</v>
          </cell>
        </row>
        <row r="63">
          <cell r="M63">
            <v>-22462869.771990001</v>
          </cell>
        </row>
        <row r="65">
          <cell r="M65">
            <v>32499994</v>
          </cell>
        </row>
        <row r="66">
          <cell r="M66">
            <v>0</v>
          </cell>
        </row>
        <row r="67">
          <cell r="M67">
            <v>1585476</v>
          </cell>
        </row>
        <row r="68">
          <cell r="M68">
            <v>0</v>
          </cell>
        </row>
      </sheetData>
      <sheetData sheetId="1"/>
      <sheetData sheetId="2"/>
      <sheetData sheetId="3"/>
      <sheetData sheetId="4">
        <row r="14">
          <cell r="M14">
            <v>145289346</v>
          </cell>
        </row>
        <row r="15">
          <cell r="M15">
            <v>128695533</v>
          </cell>
        </row>
        <row r="18">
          <cell r="M18">
            <v>189293723</v>
          </cell>
        </row>
        <row r="19">
          <cell r="M19">
            <v>108403175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13">
          <cell r="R13">
            <v>-592737</v>
          </cell>
        </row>
        <row r="23">
          <cell r="R23">
            <v>25455403</v>
          </cell>
        </row>
        <row r="25">
          <cell r="R25">
            <v>30102790</v>
          </cell>
        </row>
        <row r="26">
          <cell r="R26">
            <v>-4348042</v>
          </cell>
        </row>
        <row r="27">
          <cell r="R27">
            <v>-384648</v>
          </cell>
        </row>
        <row r="31">
          <cell r="R31">
            <v>4054354</v>
          </cell>
        </row>
        <row r="32">
          <cell r="R32">
            <v>-605312</v>
          </cell>
        </row>
        <row r="33">
          <cell r="R33">
            <v>-3410000</v>
          </cell>
        </row>
        <row r="36">
          <cell r="R36">
            <v>3114442</v>
          </cell>
        </row>
        <row r="37">
          <cell r="R37">
            <v>-3068181</v>
          </cell>
        </row>
        <row r="40">
          <cell r="R40">
            <v>-15761600</v>
          </cell>
        </row>
        <row r="42">
          <cell r="R42">
            <v>0</v>
          </cell>
        </row>
        <row r="45">
          <cell r="R45">
            <v>-7115000</v>
          </cell>
        </row>
        <row r="46">
          <cell r="R46">
            <v>-8646600</v>
          </cell>
        </row>
        <row r="63">
          <cell r="R63">
            <v>8028973.5351800174</v>
          </cell>
        </row>
        <row r="65">
          <cell r="R65">
            <v>1683425</v>
          </cell>
        </row>
        <row r="66">
          <cell r="R66">
            <v>0</v>
          </cell>
        </row>
        <row r="67">
          <cell r="R67">
            <v>1883939</v>
          </cell>
        </row>
        <row r="68">
          <cell r="R68">
            <v>0</v>
          </cell>
        </row>
      </sheetData>
      <sheetData sheetId="1"/>
      <sheetData sheetId="2"/>
      <sheetData sheetId="3"/>
      <sheetData sheetId="4">
        <row r="18">
          <cell r="R18">
            <v>172981345</v>
          </cell>
        </row>
        <row r="19">
          <cell r="R19">
            <v>114741326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tement 1"/>
    </sheetNames>
    <sheetDataSet>
      <sheetData sheetId="0">
        <row r="116">
          <cell r="J116">
            <v>106512134.41681997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 refreshError="1">
        <row r="13">
          <cell r="W13">
            <v>3367677</v>
          </cell>
        </row>
        <row r="23">
          <cell r="W23">
            <v>23742808</v>
          </cell>
        </row>
        <row r="40">
          <cell r="W40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13">
          <cell r="AB13">
            <v>2072474</v>
          </cell>
        </row>
        <row r="23">
          <cell r="AB23">
            <v>45716848</v>
          </cell>
        </row>
        <row r="25">
          <cell r="AB25">
            <v>52376510</v>
          </cell>
        </row>
        <row r="26">
          <cell r="AB26">
            <v>-6163152</v>
          </cell>
        </row>
        <row r="27">
          <cell r="AB27">
            <v>-496510</v>
          </cell>
        </row>
        <row r="31">
          <cell r="AB31">
            <v>0</v>
          </cell>
        </row>
        <row r="32">
          <cell r="AB32">
            <v>0</v>
          </cell>
        </row>
        <row r="33">
          <cell r="AB33">
            <v>0</v>
          </cell>
        </row>
        <row r="36">
          <cell r="AB36">
            <v>95339</v>
          </cell>
        </row>
        <row r="37">
          <cell r="AB37">
            <v>-95339</v>
          </cell>
        </row>
        <row r="40">
          <cell r="AB40">
            <v>0</v>
          </cell>
        </row>
        <row r="42">
          <cell r="AB42">
            <v>0</v>
          </cell>
        </row>
        <row r="45">
          <cell r="AB45">
            <v>0</v>
          </cell>
        </row>
        <row r="46">
          <cell r="AB46">
            <v>0</v>
          </cell>
        </row>
        <row r="63">
          <cell r="AB63">
            <v>81733465.921170026</v>
          </cell>
        </row>
        <row r="65">
          <cell r="AB65">
            <v>53727650</v>
          </cell>
        </row>
        <row r="66">
          <cell r="AB66">
            <v>0</v>
          </cell>
        </row>
        <row r="67">
          <cell r="AB67">
            <v>7623</v>
          </cell>
        </row>
        <row r="68">
          <cell r="AB68">
            <v>28311</v>
          </cell>
        </row>
      </sheetData>
      <sheetData sheetId="1"/>
      <sheetData sheetId="2"/>
      <sheetData sheetId="3"/>
      <sheetData sheetId="4">
        <row r="18">
          <cell r="AB18">
            <v>169083708</v>
          </cell>
        </row>
        <row r="19">
          <cell r="AB19">
            <v>191548216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13">
          <cell r="AG13">
            <v>-3444064</v>
          </cell>
        </row>
        <row r="23">
          <cell r="AG23">
            <v>29377866</v>
          </cell>
        </row>
        <row r="25">
          <cell r="AG25">
            <v>35558950</v>
          </cell>
        </row>
        <row r="26">
          <cell r="AG26">
            <v>-5523545</v>
          </cell>
        </row>
        <row r="27">
          <cell r="AG27">
            <v>-802735</v>
          </cell>
        </row>
        <row r="31">
          <cell r="AG31">
            <v>0</v>
          </cell>
        </row>
        <row r="32">
          <cell r="AG32">
            <v>0</v>
          </cell>
        </row>
        <row r="33">
          <cell r="AG33">
            <v>0</v>
          </cell>
        </row>
        <row r="36">
          <cell r="AG36">
            <v>2945441</v>
          </cell>
        </row>
        <row r="37">
          <cell r="AG37">
            <v>-2800245</v>
          </cell>
        </row>
        <row r="40">
          <cell r="AG40">
            <v>0</v>
          </cell>
        </row>
        <row r="42">
          <cell r="AG42">
            <v>0</v>
          </cell>
        </row>
        <row r="45">
          <cell r="AG45">
            <v>0</v>
          </cell>
        </row>
        <row r="46">
          <cell r="AG46">
            <v>0</v>
          </cell>
        </row>
        <row r="63">
          <cell r="AG63">
            <v>16731515.334039986</v>
          </cell>
        </row>
        <row r="65">
          <cell r="AG65">
            <v>-54202159</v>
          </cell>
        </row>
        <row r="66">
          <cell r="AG66">
            <v>0</v>
          </cell>
        </row>
        <row r="67">
          <cell r="AG67">
            <v>2785125</v>
          </cell>
        </row>
        <row r="68">
          <cell r="AG68">
            <v>-30170</v>
          </cell>
        </row>
      </sheetData>
      <sheetData sheetId="1"/>
      <sheetData sheetId="2"/>
      <sheetData sheetId="3"/>
      <sheetData sheetId="4">
        <row r="18">
          <cell r="AG18">
            <v>168176276</v>
          </cell>
        </row>
        <row r="19">
          <cell r="AG19">
            <v>129864367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 refreshError="1">
        <row r="13">
          <cell r="AL13">
            <v>-6180235</v>
          </cell>
        </row>
        <row r="23">
          <cell r="AL23">
            <v>33075335</v>
          </cell>
        </row>
        <row r="25">
          <cell r="AL25">
            <v>38933593</v>
          </cell>
        </row>
        <row r="26">
          <cell r="AL26">
            <v>-5238994</v>
          </cell>
        </row>
        <row r="27">
          <cell r="AL27">
            <v>-474068</v>
          </cell>
        </row>
        <row r="31">
          <cell r="AL31">
            <v>0</v>
          </cell>
        </row>
        <row r="32">
          <cell r="AL32">
            <v>0</v>
          </cell>
        </row>
        <row r="33">
          <cell r="AL33">
            <v>0</v>
          </cell>
        </row>
        <row r="36">
          <cell r="AL36">
            <v>506320</v>
          </cell>
        </row>
        <row r="37">
          <cell r="AL37">
            <v>-651516</v>
          </cell>
        </row>
        <row r="40">
          <cell r="AL40">
            <v>6790681</v>
          </cell>
        </row>
        <row r="42">
          <cell r="AL42">
            <v>6790681</v>
          </cell>
        </row>
        <row r="45">
          <cell r="AL45">
            <v>0</v>
          </cell>
        </row>
        <row r="46">
          <cell r="AL46">
            <v>0</v>
          </cell>
        </row>
        <row r="63">
          <cell r="AL63">
            <v>-30393086.078570008</v>
          </cell>
        </row>
        <row r="65">
          <cell r="AL65">
            <v>-3465898</v>
          </cell>
        </row>
        <row r="66">
          <cell r="AL66">
            <v>0</v>
          </cell>
        </row>
        <row r="67">
          <cell r="AL67">
            <v>4713582</v>
          </cell>
        </row>
        <row r="68">
          <cell r="AL68">
            <v>-107886</v>
          </cell>
        </row>
      </sheetData>
      <sheetData sheetId="1" refreshError="1"/>
      <sheetData sheetId="2" refreshError="1"/>
      <sheetData sheetId="3" refreshError="1"/>
      <sheetData sheetId="4" refreshError="1">
        <row r="14">
          <cell r="BZ14">
            <v>139049630</v>
          </cell>
        </row>
        <row r="18">
          <cell r="BU18">
            <v>169665345</v>
          </cell>
        </row>
        <row r="19">
          <cell r="BU19">
            <v>158337940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13">
          <cell r="AQ13">
            <v>-7686538</v>
          </cell>
        </row>
        <row r="23">
          <cell r="AQ23">
            <v>28660775</v>
          </cell>
        </row>
        <row r="25">
          <cell r="AQ25">
            <v>34472211</v>
          </cell>
        </row>
        <row r="26">
          <cell r="AQ26">
            <v>-5173710</v>
          </cell>
        </row>
        <row r="27">
          <cell r="AQ27">
            <v>-692919</v>
          </cell>
        </row>
        <row r="31">
          <cell r="AQ31">
            <v>0</v>
          </cell>
        </row>
        <row r="32">
          <cell r="AQ32">
            <v>0</v>
          </cell>
        </row>
        <row r="33">
          <cell r="AQ33">
            <v>0</v>
          </cell>
        </row>
        <row r="36">
          <cell r="AQ36">
            <v>513226</v>
          </cell>
        </row>
        <row r="37">
          <cell r="AQ37">
            <v>-458033</v>
          </cell>
        </row>
        <row r="40">
          <cell r="AQ40">
            <v>0</v>
          </cell>
        </row>
        <row r="42">
          <cell r="AQ42">
            <v>0</v>
          </cell>
        </row>
        <row r="45">
          <cell r="AQ45">
            <v>0</v>
          </cell>
        </row>
        <row r="46">
          <cell r="AQ46">
            <v>0</v>
          </cell>
        </row>
        <row r="63">
          <cell r="AQ63">
            <v>19590745.798259988</v>
          </cell>
        </row>
        <row r="65">
          <cell r="AQ65">
            <v>8772236</v>
          </cell>
        </row>
        <row r="66">
          <cell r="AQ66">
            <v>0</v>
          </cell>
        </row>
        <row r="67">
          <cell r="AQ67">
            <v>1340721</v>
          </cell>
        </row>
        <row r="68">
          <cell r="AQ68">
            <v>-962616</v>
          </cell>
        </row>
      </sheetData>
      <sheetData sheetId="1"/>
      <sheetData sheetId="2"/>
      <sheetData sheetId="3"/>
      <sheetData sheetId="4">
        <row r="18">
          <cell r="AQ18">
            <v>166304630</v>
          </cell>
        </row>
        <row r="19">
          <cell r="AQ19">
            <v>145123495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13">
          <cell r="AV13">
            <v>-9814498</v>
          </cell>
        </row>
        <row r="23">
          <cell r="AV23">
            <v>30014600</v>
          </cell>
        </row>
        <row r="25">
          <cell r="AV25">
            <v>36098316</v>
          </cell>
        </row>
        <row r="26">
          <cell r="AV26">
            <v>-5207637</v>
          </cell>
        </row>
        <row r="27">
          <cell r="AV27">
            <v>-820886</v>
          </cell>
        </row>
        <row r="31">
          <cell r="AV31">
            <v>0</v>
          </cell>
        </row>
        <row r="32">
          <cell r="AV32">
            <v>0</v>
          </cell>
        </row>
        <row r="33">
          <cell r="AV33">
            <v>0</v>
          </cell>
        </row>
        <row r="36">
          <cell r="AV36">
            <v>532749</v>
          </cell>
        </row>
        <row r="37">
          <cell r="AV37">
            <v>-587942</v>
          </cell>
        </row>
        <row r="40">
          <cell r="AV40">
            <v>0</v>
          </cell>
        </row>
        <row r="42">
          <cell r="AV42">
            <v>0</v>
          </cell>
        </row>
        <row r="45">
          <cell r="AV45">
            <v>0</v>
          </cell>
        </row>
        <row r="46">
          <cell r="AV46">
            <v>0</v>
          </cell>
        </row>
        <row r="63">
          <cell r="AV63">
            <v>3320086.2674000114</v>
          </cell>
        </row>
        <row r="65">
          <cell r="AV65">
            <v>-3753879</v>
          </cell>
        </row>
        <row r="66">
          <cell r="AV66">
            <v>0</v>
          </cell>
        </row>
        <row r="67">
          <cell r="AV67">
            <v>1361987</v>
          </cell>
        </row>
        <row r="68">
          <cell r="AV68">
            <v>0</v>
          </cell>
        </row>
      </sheetData>
      <sheetData sheetId="1"/>
      <sheetData sheetId="2"/>
      <sheetData sheetId="3"/>
      <sheetData sheetId="4">
        <row r="18">
          <cell r="AV18">
            <v>164446646</v>
          </cell>
        </row>
        <row r="19">
          <cell r="AV19">
            <v>143950568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13">
          <cell r="BA13">
            <v>-4357236</v>
          </cell>
        </row>
        <row r="23">
          <cell r="BA23">
            <v>14711827</v>
          </cell>
        </row>
        <row r="25">
          <cell r="BA25">
            <v>18873846</v>
          </cell>
        </row>
        <row r="26">
          <cell r="BA26">
            <v>-3616198</v>
          </cell>
        </row>
        <row r="27">
          <cell r="BA27">
            <v>-545821</v>
          </cell>
        </row>
        <row r="31">
          <cell r="BA31">
            <v>0</v>
          </cell>
        </row>
        <row r="32">
          <cell r="BA32">
            <v>0</v>
          </cell>
        </row>
        <row r="33">
          <cell r="BA33">
            <v>0</v>
          </cell>
        </row>
        <row r="36">
          <cell r="BA36">
            <v>328260</v>
          </cell>
        </row>
        <row r="37">
          <cell r="BA37">
            <v>-328260</v>
          </cell>
        </row>
        <row r="40">
          <cell r="BA40">
            <v>5451574</v>
          </cell>
        </row>
        <row r="42">
          <cell r="BA42">
            <v>5451574</v>
          </cell>
        </row>
        <row r="45">
          <cell r="BA45">
            <v>0</v>
          </cell>
        </row>
        <row r="46">
          <cell r="BA46">
            <v>0</v>
          </cell>
        </row>
        <row r="63">
          <cell r="BA63">
            <v>-60776743.323530018</v>
          </cell>
        </row>
        <row r="65">
          <cell r="BA65">
            <v>-20434962</v>
          </cell>
        </row>
        <row r="66">
          <cell r="BA66">
            <v>0</v>
          </cell>
        </row>
        <row r="67">
          <cell r="BA67">
            <v>4840836</v>
          </cell>
        </row>
        <row r="68">
          <cell r="BA68">
            <v>0</v>
          </cell>
        </row>
      </sheetData>
      <sheetData sheetId="1"/>
      <sheetData sheetId="2"/>
      <sheetData sheetId="3"/>
      <sheetData sheetId="4">
        <row r="19">
          <cell r="BA19">
            <v>157446097</v>
          </cell>
        </row>
        <row r="20">
          <cell r="M20">
            <v>0</v>
          </cell>
          <cell r="R20">
            <v>0</v>
          </cell>
          <cell r="W20">
            <v>0</v>
          </cell>
          <cell r="AB20">
            <v>0</v>
          </cell>
          <cell r="AG20">
            <v>0</v>
          </cell>
          <cell r="AL20">
            <v>0</v>
          </cell>
          <cell r="AQ20">
            <v>0</v>
          </cell>
          <cell r="AV20">
            <v>0</v>
          </cell>
          <cell r="BA20">
            <v>30000000</v>
          </cell>
        </row>
        <row r="21">
          <cell r="BA21">
            <v>176982687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13">
          <cell r="BF13">
            <v>-4717097</v>
          </cell>
        </row>
        <row r="23">
          <cell r="BF23">
            <v>16486408</v>
          </cell>
        </row>
        <row r="25">
          <cell r="BF25">
            <v>19538777</v>
          </cell>
        </row>
        <row r="26">
          <cell r="BF26">
            <v>-2710299</v>
          </cell>
        </row>
        <row r="27">
          <cell r="BF27">
            <v>-342070</v>
          </cell>
        </row>
        <row r="31">
          <cell r="BF31">
            <v>0</v>
          </cell>
        </row>
        <row r="32">
          <cell r="BF32">
            <v>0</v>
          </cell>
        </row>
        <row r="33">
          <cell r="BF33">
            <v>0</v>
          </cell>
        </row>
        <row r="36">
          <cell r="BF36">
            <v>29969</v>
          </cell>
        </row>
        <row r="37">
          <cell r="BF37">
            <v>-29969</v>
          </cell>
        </row>
        <row r="40">
          <cell r="BF40">
            <v>5596913</v>
          </cell>
        </row>
        <row r="42">
          <cell r="BF42">
            <v>5596913</v>
          </cell>
        </row>
        <row r="45">
          <cell r="BF45">
            <v>0</v>
          </cell>
        </row>
        <row r="46">
          <cell r="BF46">
            <v>0</v>
          </cell>
        </row>
        <row r="63">
          <cell r="BF63">
            <v>71434605.439150006</v>
          </cell>
        </row>
        <row r="65">
          <cell r="BF65">
            <v>14593850</v>
          </cell>
        </row>
        <row r="66">
          <cell r="BF66">
            <v>0</v>
          </cell>
        </row>
        <row r="67">
          <cell r="BF67">
            <v>400240</v>
          </cell>
        </row>
        <row r="68">
          <cell r="BF68">
            <v>0</v>
          </cell>
        </row>
      </sheetData>
      <sheetData sheetId="1"/>
      <sheetData sheetId="2"/>
      <sheetData sheetId="3"/>
      <sheetData sheetId="4">
        <row r="19">
          <cell r="BF19">
            <v>161501086</v>
          </cell>
        </row>
        <row r="20">
          <cell r="BF20">
            <v>20000000</v>
          </cell>
        </row>
        <row r="21">
          <cell r="BF21">
            <v>108461484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8">
          <cell r="H8" t="str">
            <v>2022/23</v>
          </cell>
        </row>
        <row r="9">
          <cell r="H9" t="str">
            <v>Revised</v>
          </cell>
        </row>
        <row r="13">
          <cell r="BP13">
            <v>6205772</v>
          </cell>
        </row>
        <row r="23">
          <cell r="BP23">
            <v>25069189</v>
          </cell>
        </row>
        <row r="25">
          <cell r="BP25">
            <v>30802385</v>
          </cell>
        </row>
        <row r="26">
          <cell r="BP26">
            <v>-5811295</v>
          </cell>
        </row>
        <row r="27">
          <cell r="BP27">
            <v>-529564</v>
          </cell>
        </row>
        <row r="31">
          <cell r="BP31">
            <v>0</v>
          </cell>
        </row>
        <row r="32">
          <cell r="BP32">
            <v>0</v>
          </cell>
        </row>
        <row r="33">
          <cell r="BP33">
            <v>0</v>
          </cell>
        </row>
        <row r="36">
          <cell r="BP36">
            <v>850109</v>
          </cell>
        </row>
        <row r="37">
          <cell r="BP37">
            <v>-242446</v>
          </cell>
        </row>
        <row r="40">
          <cell r="BP40">
            <v>0</v>
          </cell>
        </row>
        <row r="42">
          <cell r="BP42">
            <v>0</v>
          </cell>
        </row>
        <row r="45">
          <cell r="BP45">
            <v>0</v>
          </cell>
        </row>
        <row r="46">
          <cell r="BP46">
            <v>0</v>
          </cell>
        </row>
        <row r="63">
          <cell r="BP63">
            <v>14873385.784690022</v>
          </cell>
        </row>
        <row r="65">
          <cell r="BP65">
            <v>-27141640</v>
          </cell>
        </row>
        <row r="66">
          <cell r="BP66">
            <v>0</v>
          </cell>
        </row>
        <row r="67">
          <cell r="BP67">
            <v>1587551</v>
          </cell>
        </row>
        <row r="68">
          <cell r="BP68">
            <v>-366659</v>
          </cell>
        </row>
      </sheetData>
      <sheetData sheetId="1">
        <row r="9">
          <cell r="G9" t="str">
            <v>Revised</v>
          </cell>
        </row>
        <row r="13">
          <cell r="G13">
            <v>355289000</v>
          </cell>
          <cell r="L13">
            <v>23849866</v>
          </cell>
          <cell r="Q13">
            <v>30102790</v>
          </cell>
          <cell r="V13">
            <v>29395127</v>
          </cell>
          <cell r="AA13">
            <v>52376510</v>
          </cell>
          <cell r="AF13">
            <v>35558950</v>
          </cell>
          <cell r="AK13">
            <v>38933593</v>
          </cell>
          <cell r="AP13">
            <v>34472211</v>
          </cell>
          <cell r="AU13">
            <v>36098316</v>
          </cell>
          <cell r="AZ13">
            <v>18873846</v>
          </cell>
          <cell r="BE13">
            <v>19538777</v>
          </cell>
          <cell r="BJ13">
            <v>28736666</v>
          </cell>
          <cell r="BO13">
            <v>30802385</v>
          </cell>
          <cell r="BT13">
            <v>378739037</v>
          </cell>
        </row>
        <row r="14">
          <cell r="G14">
            <v>8874774</v>
          </cell>
          <cell r="L14">
            <v>3409508</v>
          </cell>
          <cell r="Q14">
            <v>4054354</v>
          </cell>
          <cell r="V14">
            <v>1410912</v>
          </cell>
          <cell r="AA14">
            <v>0</v>
          </cell>
          <cell r="AF14">
            <v>0</v>
          </cell>
          <cell r="AK14">
            <v>0</v>
          </cell>
          <cell r="AP14">
            <v>0</v>
          </cell>
          <cell r="AU14">
            <v>0</v>
          </cell>
          <cell r="AZ14">
            <v>0</v>
          </cell>
          <cell r="BE14">
            <v>0</v>
          </cell>
          <cell r="BJ14">
            <v>0</v>
          </cell>
          <cell r="BO14">
            <v>0</v>
          </cell>
          <cell r="BT14">
            <v>8874774</v>
          </cell>
        </row>
        <row r="15">
          <cell r="G15">
            <v>9753877</v>
          </cell>
          <cell r="L15">
            <v>827198</v>
          </cell>
          <cell r="Q15">
            <v>3114442</v>
          </cell>
          <cell r="V15">
            <v>860933</v>
          </cell>
          <cell r="AA15">
            <v>95339</v>
          </cell>
          <cell r="AF15">
            <v>2945441</v>
          </cell>
          <cell r="AK15">
            <v>506320</v>
          </cell>
          <cell r="AP15">
            <v>513226</v>
          </cell>
          <cell r="AU15">
            <v>532749</v>
          </cell>
          <cell r="AZ15">
            <v>328260</v>
          </cell>
          <cell r="BE15">
            <v>29969</v>
          </cell>
          <cell r="BJ15">
            <v>1298550</v>
          </cell>
          <cell r="BO15">
            <v>850109</v>
          </cell>
          <cell r="BT15">
            <v>11902536</v>
          </cell>
        </row>
        <row r="19">
          <cell r="G19">
            <v>47889000</v>
          </cell>
          <cell r="L19">
            <v>3357671</v>
          </cell>
          <cell r="Q19">
            <v>4348042</v>
          </cell>
          <cell r="V19">
            <v>5199615</v>
          </cell>
          <cell r="AA19">
            <v>6163152</v>
          </cell>
          <cell r="AF19">
            <v>5523545</v>
          </cell>
          <cell r="AK19">
            <v>5238994</v>
          </cell>
          <cell r="AP19">
            <v>5173710</v>
          </cell>
          <cell r="AU19">
            <v>5207637</v>
          </cell>
          <cell r="AZ19">
            <v>3616198</v>
          </cell>
          <cell r="BE19">
            <v>2710299</v>
          </cell>
          <cell r="BJ19">
            <v>4719699</v>
          </cell>
          <cell r="BO19">
            <v>5811295</v>
          </cell>
          <cell r="BT19">
            <v>57069857</v>
          </cell>
        </row>
        <row r="23">
          <cell r="G23">
            <v>3500000</v>
          </cell>
        </row>
        <row r="101">
          <cell r="BV101"/>
        </row>
        <row r="102">
          <cell r="BV102"/>
        </row>
        <row r="103">
          <cell r="BV103"/>
        </row>
        <row r="183">
          <cell r="G183">
            <v>1093260</v>
          </cell>
          <cell r="L183">
            <v>337249</v>
          </cell>
          <cell r="Q183">
            <v>605312</v>
          </cell>
          <cell r="V183">
            <v>150699</v>
          </cell>
          <cell r="AA183">
            <v>0</v>
          </cell>
          <cell r="AF183">
            <v>0</v>
          </cell>
          <cell r="AK183">
            <v>0</v>
          </cell>
          <cell r="AP183">
            <v>0</v>
          </cell>
          <cell r="AU183">
            <v>0</v>
          </cell>
          <cell r="AZ183">
            <v>0</v>
          </cell>
          <cell r="BE183">
            <v>0</v>
          </cell>
          <cell r="BJ183">
            <v>0</v>
          </cell>
          <cell r="BO183">
            <v>0</v>
          </cell>
          <cell r="BT183">
            <v>1093260</v>
          </cell>
        </row>
        <row r="321">
          <cell r="BV321"/>
        </row>
      </sheetData>
      <sheetData sheetId="2">
        <row r="9">
          <cell r="G9" t="str">
            <v>Revised</v>
          </cell>
        </row>
        <row r="13">
          <cell r="G13">
            <v>71712000</v>
          </cell>
          <cell r="L13">
            <v>513949</v>
          </cell>
          <cell r="Q13">
            <v>384648</v>
          </cell>
          <cell r="V13">
            <v>416656</v>
          </cell>
          <cell r="AA13">
            <v>496510</v>
          </cell>
          <cell r="AF13">
            <v>802735</v>
          </cell>
          <cell r="AK13">
            <v>474068</v>
          </cell>
          <cell r="AP13">
            <v>692919</v>
          </cell>
          <cell r="AU13">
            <v>820886</v>
          </cell>
          <cell r="AZ13">
            <v>545821</v>
          </cell>
          <cell r="BE13">
            <v>342070</v>
          </cell>
          <cell r="BJ13">
            <v>68542614</v>
          </cell>
          <cell r="BO13">
            <v>529564</v>
          </cell>
          <cell r="BT13">
            <v>74562440</v>
          </cell>
        </row>
        <row r="14">
          <cell r="G14">
            <v>7695000</v>
          </cell>
          <cell r="L14">
            <v>3035000</v>
          </cell>
          <cell r="Q14">
            <v>3410000</v>
          </cell>
          <cell r="V14">
            <v>1250000</v>
          </cell>
          <cell r="AA14">
            <v>0</v>
          </cell>
          <cell r="AF14">
            <v>0</v>
          </cell>
          <cell r="AK14">
            <v>0</v>
          </cell>
          <cell r="AP14">
            <v>0</v>
          </cell>
          <cell r="AU14">
            <v>0</v>
          </cell>
          <cell r="AZ14">
            <v>0</v>
          </cell>
          <cell r="BE14">
            <v>0</v>
          </cell>
          <cell r="BJ14">
            <v>0</v>
          </cell>
          <cell r="BO14">
            <v>0</v>
          </cell>
          <cell r="BT14">
            <v>7695000</v>
          </cell>
        </row>
        <row r="15">
          <cell r="G15">
            <v>9753877</v>
          </cell>
          <cell r="L15">
            <v>827198</v>
          </cell>
          <cell r="Q15">
            <v>3068181</v>
          </cell>
          <cell r="V15">
            <v>907194</v>
          </cell>
          <cell r="AA15">
            <v>95339</v>
          </cell>
          <cell r="AF15">
            <v>2800245</v>
          </cell>
          <cell r="AK15">
            <v>651516</v>
          </cell>
          <cell r="AP15">
            <v>458033</v>
          </cell>
          <cell r="AU15">
            <v>587942</v>
          </cell>
          <cell r="AZ15">
            <v>328260</v>
          </cell>
          <cell r="BE15">
            <v>29969</v>
          </cell>
          <cell r="BJ15">
            <v>1241928</v>
          </cell>
          <cell r="BO15">
            <v>242446</v>
          </cell>
          <cell r="BT15">
            <v>11238251</v>
          </cell>
        </row>
        <row r="16">
          <cell r="G16">
            <v>0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  <cell r="AF16">
            <v>0</v>
          </cell>
          <cell r="AK16">
            <v>0</v>
          </cell>
          <cell r="AP16">
            <v>0</v>
          </cell>
          <cell r="AU16">
            <v>0</v>
          </cell>
          <cell r="AZ16">
            <v>0</v>
          </cell>
          <cell r="BE16">
            <v>0</v>
          </cell>
          <cell r="BJ16">
            <v>0</v>
          </cell>
          <cell r="BO16">
            <v>0</v>
          </cell>
          <cell r="BT16">
            <v>0</v>
          </cell>
        </row>
        <row r="99">
          <cell r="L99">
            <v>0</v>
          </cell>
          <cell r="Q99">
            <v>0</v>
          </cell>
          <cell r="V99">
            <v>0</v>
          </cell>
          <cell r="AA99">
            <v>0</v>
          </cell>
          <cell r="AF99">
            <v>0</v>
          </cell>
          <cell r="AK99">
            <v>0</v>
          </cell>
          <cell r="AP99">
            <v>0</v>
          </cell>
          <cell r="AU99">
            <v>0</v>
          </cell>
          <cell r="AZ99">
            <v>0</v>
          </cell>
          <cell r="BE99">
            <v>0</v>
          </cell>
          <cell r="BJ99">
            <v>0</v>
          </cell>
          <cell r="BO99">
            <v>0</v>
          </cell>
          <cell r="BT99">
            <v>0</v>
          </cell>
          <cell r="CD99">
            <v>0</v>
          </cell>
        </row>
        <row r="166">
          <cell r="BV166"/>
        </row>
        <row r="167">
          <cell r="BV167"/>
        </row>
        <row r="168">
          <cell r="BV168"/>
        </row>
        <row r="169">
          <cell r="BV169"/>
        </row>
        <row r="187">
          <cell r="BV187"/>
        </row>
        <row r="192">
          <cell r="G192">
            <v>0</v>
          </cell>
          <cell r="L192">
            <v>0</v>
          </cell>
          <cell r="Q192">
            <v>0</v>
          </cell>
          <cell r="V192">
            <v>0</v>
          </cell>
          <cell r="AA192">
            <v>0</v>
          </cell>
          <cell r="AF192">
            <v>0</v>
          </cell>
          <cell r="AK192">
            <v>0</v>
          </cell>
          <cell r="AP192">
            <v>0</v>
          </cell>
          <cell r="AU192">
            <v>0</v>
          </cell>
          <cell r="AZ192">
            <v>0</v>
          </cell>
          <cell r="BE192">
            <v>0</v>
          </cell>
          <cell r="BJ192">
            <v>0</v>
          </cell>
          <cell r="BO192">
            <v>0</v>
          </cell>
          <cell r="BT192">
            <v>0</v>
          </cell>
        </row>
        <row r="278">
          <cell r="BV278">
            <v>0</v>
          </cell>
        </row>
      </sheetData>
      <sheetData sheetId="3">
        <row r="9">
          <cell r="G9" t="str">
            <v>Revised</v>
          </cell>
        </row>
        <row r="17">
          <cell r="G17">
            <v>64465588</v>
          </cell>
          <cell r="L17">
            <v>46626420</v>
          </cell>
          <cell r="Q17">
            <v>0</v>
          </cell>
          <cell r="V17">
            <v>0</v>
          </cell>
          <cell r="AA17">
            <v>0</v>
          </cell>
          <cell r="AF17">
            <v>0</v>
          </cell>
          <cell r="AK17">
            <v>6790681</v>
          </cell>
          <cell r="AP17">
            <v>0</v>
          </cell>
          <cell r="AU17">
            <v>0</v>
          </cell>
          <cell r="AZ17">
            <v>5451574</v>
          </cell>
          <cell r="BE17">
            <v>5596913</v>
          </cell>
          <cell r="BJ17">
            <v>0</v>
          </cell>
          <cell r="BO17">
            <v>0</v>
          </cell>
          <cell r="BT17">
            <v>64465588</v>
          </cell>
        </row>
        <row r="19">
          <cell r="G19">
            <v>0</v>
          </cell>
          <cell r="L19">
            <v>0</v>
          </cell>
          <cell r="Q19">
            <v>0</v>
          </cell>
          <cell r="V19">
            <v>0</v>
          </cell>
          <cell r="AA19">
            <v>0</v>
          </cell>
          <cell r="AF19">
            <v>0</v>
          </cell>
          <cell r="AK19">
            <v>0</v>
          </cell>
          <cell r="AP19">
            <v>0</v>
          </cell>
          <cell r="AU19">
            <v>0</v>
          </cell>
          <cell r="AZ19">
            <v>0</v>
          </cell>
          <cell r="BE19">
            <v>0</v>
          </cell>
          <cell r="BJ19">
            <v>0</v>
          </cell>
          <cell r="BO19">
            <v>0</v>
          </cell>
          <cell r="BT19">
            <v>0</v>
          </cell>
        </row>
        <row r="72">
          <cell r="G72">
            <v>0</v>
          </cell>
          <cell r="L72">
            <v>0</v>
          </cell>
          <cell r="Q72">
            <v>0</v>
          </cell>
          <cell r="V72">
            <v>0</v>
          </cell>
          <cell r="AA72">
            <v>0</v>
          </cell>
          <cell r="AF72">
            <v>0</v>
          </cell>
          <cell r="AK72">
            <v>0</v>
          </cell>
          <cell r="AP72">
            <v>0</v>
          </cell>
          <cell r="AU72">
            <v>0</v>
          </cell>
          <cell r="AZ72">
            <v>0</v>
          </cell>
          <cell r="BE72">
            <v>0</v>
          </cell>
          <cell r="BJ72">
            <v>0</v>
          </cell>
          <cell r="BO72">
            <v>0</v>
          </cell>
          <cell r="BT72">
            <v>0</v>
          </cell>
        </row>
        <row r="74">
          <cell r="G74">
            <v>0</v>
          </cell>
          <cell r="L74">
            <v>0</v>
          </cell>
          <cell r="Q74">
            <v>0</v>
          </cell>
          <cell r="V74">
            <v>0</v>
          </cell>
          <cell r="AA74">
            <v>0</v>
          </cell>
          <cell r="AF74">
            <v>0</v>
          </cell>
          <cell r="AK74">
            <v>0</v>
          </cell>
          <cell r="AP74">
            <v>0</v>
          </cell>
          <cell r="AU74">
            <v>0</v>
          </cell>
          <cell r="AZ74">
            <v>0</v>
          </cell>
          <cell r="BE74">
            <v>0</v>
          </cell>
          <cell r="BJ74">
            <v>0</v>
          </cell>
          <cell r="BO74">
            <v>0</v>
          </cell>
          <cell r="BT74">
            <v>0</v>
          </cell>
        </row>
        <row r="82">
          <cell r="L82">
            <v>0</v>
          </cell>
          <cell r="Q82">
            <v>0</v>
          </cell>
          <cell r="V82">
            <v>0</v>
          </cell>
          <cell r="AA82">
            <v>0</v>
          </cell>
          <cell r="AF82">
            <v>0</v>
          </cell>
          <cell r="AK82">
            <v>0</v>
          </cell>
          <cell r="AP82">
            <v>0</v>
          </cell>
          <cell r="AU82">
            <v>0</v>
          </cell>
          <cell r="AZ82">
            <v>0</v>
          </cell>
          <cell r="BE82">
            <v>0</v>
          </cell>
          <cell r="BJ82">
            <v>0</v>
          </cell>
          <cell r="BO82">
            <v>0</v>
          </cell>
          <cell r="BT82">
            <v>0</v>
          </cell>
        </row>
        <row r="84">
          <cell r="L84">
            <v>0</v>
          </cell>
          <cell r="Q84">
            <v>0</v>
          </cell>
          <cell r="V84">
            <v>0</v>
          </cell>
          <cell r="AA84">
            <v>0</v>
          </cell>
          <cell r="AF84">
            <v>0</v>
          </cell>
          <cell r="AK84">
            <v>0</v>
          </cell>
          <cell r="AP84">
            <v>0</v>
          </cell>
          <cell r="AU84">
            <v>0</v>
          </cell>
          <cell r="AZ84">
            <v>0</v>
          </cell>
          <cell r="BE84">
            <v>0</v>
          </cell>
          <cell r="BJ84">
            <v>0</v>
          </cell>
          <cell r="BO84">
            <v>0</v>
          </cell>
          <cell r="BT84">
            <v>0</v>
          </cell>
        </row>
        <row r="118">
          <cell r="G118">
            <v>7115000</v>
          </cell>
          <cell r="L118">
            <v>0</v>
          </cell>
          <cell r="Q118">
            <v>7115000</v>
          </cell>
          <cell r="V118">
            <v>0</v>
          </cell>
          <cell r="AA118">
            <v>0</v>
          </cell>
          <cell r="AF118">
            <v>0</v>
          </cell>
          <cell r="AK118">
            <v>0</v>
          </cell>
          <cell r="AP118">
            <v>0</v>
          </cell>
          <cell r="AU118">
            <v>0</v>
          </cell>
          <cell r="AZ118">
            <v>0</v>
          </cell>
          <cell r="BE118">
            <v>0</v>
          </cell>
          <cell r="BJ118">
            <v>0</v>
          </cell>
          <cell r="BO118">
            <v>0</v>
          </cell>
          <cell r="BT118">
            <v>7115000</v>
          </cell>
        </row>
        <row r="119">
          <cell r="G119">
            <v>8646600</v>
          </cell>
          <cell r="L119">
            <v>0</v>
          </cell>
          <cell r="Q119">
            <v>8646600</v>
          </cell>
          <cell r="V119">
            <v>0</v>
          </cell>
          <cell r="AA119">
            <v>0</v>
          </cell>
          <cell r="AF119">
            <v>0</v>
          </cell>
          <cell r="AK119">
            <v>0</v>
          </cell>
          <cell r="AP119">
            <v>0</v>
          </cell>
          <cell r="AU119">
            <v>0</v>
          </cell>
          <cell r="AZ119">
            <v>0</v>
          </cell>
          <cell r="BE119">
            <v>0</v>
          </cell>
          <cell r="BJ119">
            <v>0</v>
          </cell>
          <cell r="BO119">
            <v>0</v>
          </cell>
          <cell r="BT119">
            <v>8646600</v>
          </cell>
        </row>
        <row r="123">
          <cell r="BV123"/>
        </row>
        <row r="125">
          <cell r="BV125"/>
        </row>
        <row r="144">
          <cell r="BV144"/>
        </row>
        <row r="146">
          <cell r="BV146"/>
        </row>
        <row r="158">
          <cell r="BV158"/>
        </row>
        <row r="160">
          <cell r="BV160"/>
        </row>
        <row r="166">
          <cell r="G166">
            <v>0</v>
          </cell>
          <cell r="L166">
            <v>0</v>
          </cell>
          <cell r="Q166">
            <v>0</v>
          </cell>
          <cell r="V166">
            <v>0</v>
          </cell>
          <cell r="AA166">
            <v>0</v>
          </cell>
          <cell r="AF166">
            <v>0</v>
          </cell>
          <cell r="AK166">
            <v>0</v>
          </cell>
          <cell r="AP166">
            <v>0</v>
          </cell>
          <cell r="AU166">
            <v>0</v>
          </cell>
          <cell r="AZ166">
            <v>0</v>
          </cell>
          <cell r="BE166">
            <v>0</v>
          </cell>
          <cell r="BJ166">
            <v>0</v>
          </cell>
          <cell r="BO166">
            <v>0</v>
          </cell>
          <cell r="BT166">
            <v>0</v>
          </cell>
        </row>
        <row r="167">
          <cell r="G167">
            <v>0</v>
          </cell>
          <cell r="L167">
            <v>0</v>
          </cell>
          <cell r="Q167">
            <v>0</v>
          </cell>
          <cell r="V167">
            <v>0</v>
          </cell>
          <cell r="AA167">
            <v>0</v>
          </cell>
          <cell r="AF167">
            <v>0</v>
          </cell>
          <cell r="AK167">
            <v>0</v>
          </cell>
          <cell r="AP167">
            <v>0</v>
          </cell>
          <cell r="AU167">
            <v>0</v>
          </cell>
          <cell r="AZ167">
            <v>0</v>
          </cell>
          <cell r="BE167">
            <v>0</v>
          </cell>
          <cell r="BJ167">
            <v>0</v>
          </cell>
          <cell r="BO167">
            <v>0</v>
          </cell>
          <cell r="BT167">
            <v>0</v>
          </cell>
        </row>
        <row r="178">
          <cell r="L178">
            <v>0</v>
          </cell>
          <cell r="Q178">
            <v>0</v>
          </cell>
          <cell r="V178">
            <v>0</v>
          </cell>
          <cell r="AA178">
            <v>0</v>
          </cell>
          <cell r="AF178">
            <v>0</v>
          </cell>
          <cell r="AK178">
            <v>0</v>
          </cell>
          <cell r="AP178">
            <v>0</v>
          </cell>
          <cell r="AU178">
            <v>0</v>
          </cell>
          <cell r="AZ178">
            <v>0</v>
          </cell>
          <cell r="BE178">
            <v>0</v>
          </cell>
          <cell r="BJ178">
            <v>0</v>
          </cell>
          <cell r="BO178">
            <v>0</v>
          </cell>
          <cell r="BT178">
            <v>0</v>
          </cell>
        </row>
        <row r="179">
          <cell r="L179">
            <v>0</v>
          </cell>
          <cell r="Q179">
            <v>0</v>
          </cell>
          <cell r="V179">
            <v>0</v>
          </cell>
          <cell r="AA179">
            <v>0</v>
          </cell>
          <cell r="AF179">
            <v>0</v>
          </cell>
          <cell r="AK179">
            <v>0</v>
          </cell>
          <cell r="AP179">
            <v>0</v>
          </cell>
          <cell r="AU179">
            <v>0</v>
          </cell>
          <cell r="AZ179">
            <v>0</v>
          </cell>
          <cell r="BE179">
            <v>0</v>
          </cell>
          <cell r="BJ179">
            <v>0</v>
          </cell>
          <cell r="BO179">
            <v>0</v>
          </cell>
          <cell r="BT179">
            <v>0</v>
          </cell>
        </row>
        <row r="194">
          <cell r="BV194"/>
        </row>
        <row r="195">
          <cell r="BV195"/>
        </row>
        <row r="237">
          <cell r="BV237">
            <v>0</v>
          </cell>
        </row>
        <row r="238">
          <cell r="BV238">
            <v>0</v>
          </cell>
        </row>
        <row r="249">
          <cell r="BV249">
            <v>0</v>
          </cell>
        </row>
        <row r="250">
          <cell r="BV250">
            <v>0</v>
          </cell>
        </row>
      </sheetData>
      <sheetData sheetId="4">
        <row r="12">
          <cell r="H12">
            <v>27952000</v>
          </cell>
          <cell r="M12">
            <v>-23712019</v>
          </cell>
          <cell r="R12">
            <v>9974227</v>
          </cell>
          <cell r="W12">
            <v>-108076143</v>
          </cell>
          <cell r="AB12">
            <v>35166890</v>
          </cell>
          <cell r="AG12">
            <v>62591281</v>
          </cell>
          <cell r="AL12">
            <v>-29962642</v>
          </cell>
          <cell r="AQ12">
            <v>16575160</v>
          </cell>
          <cell r="AV12">
            <v>3030911</v>
          </cell>
          <cell r="BA12">
            <v>-56031570</v>
          </cell>
          <cell r="BF12">
            <v>74466214</v>
          </cell>
          <cell r="BK12">
            <v>35642447</v>
          </cell>
          <cell r="BP12">
            <v>19769110</v>
          </cell>
          <cell r="BU12">
            <v>39433866</v>
          </cell>
        </row>
        <row r="19">
          <cell r="BP19">
            <v>114050408</v>
          </cell>
        </row>
        <row r="20">
          <cell r="BP20">
            <v>0</v>
          </cell>
        </row>
        <row r="21">
          <cell r="BP21">
            <v>120500605</v>
          </cell>
        </row>
        <row r="25">
          <cell r="H25">
            <v>0</v>
          </cell>
          <cell r="M25">
            <v>32499994</v>
          </cell>
          <cell r="R25">
            <v>1683425</v>
          </cell>
          <cell r="W25">
            <v>3575832</v>
          </cell>
          <cell r="AB25">
            <v>53727650</v>
          </cell>
          <cell r="AG25">
            <v>-54202159</v>
          </cell>
          <cell r="AL25">
            <v>-3465898</v>
          </cell>
          <cell r="AQ25">
            <v>8772236</v>
          </cell>
          <cell r="AV25">
            <v>-3753879</v>
          </cell>
          <cell r="BA25">
            <v>-20434962</v>
          </cell>
          <cell r="BF25">
            <v>14593850</v>
          </cell>
          <cell r="BK25">
            <v>-343384</v>
          </cell>
          <cell r="BP25">
            <v>-27141640</v>
          </cell>
          <cell r="BU25">
            <v>5511065</v>
          </cell>
        </row>
        <row r="27">
          <cell r="H27">
            <v>0</v>
          </cell>
          <cell r="M27">
            <v>0</v>
          </cell>
          <cell r="R27">
            <v>0</v>
          </cell>
          <cell r="W27">
            <v>0</v>
          </cell>
          <cell r="AB27">
            <v>0</v>
          </cell>
          <cell r="AG27">
            <v>0</v>
          </cell>
          <cell r="AL27">
            <v>0</v>
          </cell>
          <cell r="AQ27">
            <v>0</v>
          </cell>
          <cell r="AV27">
            <v>0</v>
          </cell>
          <cell r="BA27">
            <v>0</v>
          </cell>
          <cell r="BF27">
            <v>0</v>
          </cell>
          <cell r="BK27">
            <v>0</v>
          </cell>
          <cell r="BP27">
            <v>0</v>
          </cell>
          <cell r="BU27">
            <v>0</v>
          </cell>
        </row>
        <row r="29">
          <cell r="H29">
            <v>9977633.9861149807</v>
          </cell>
          <cell r="M29">
            <v>1585476</v>
          </cell>
          <cell r="R29">
            <v>1883939</v>
          </cell>
          <cell r="W29">
            <v>1345</v>
          </cell>
          <cell r="AB29">
            <v>7623</v>
          </cell>
          <cell r="AG29">
            <v>2785125</v>
          </cell>
          <cell r="AL29">
            <v>4713582</v>
          </cell>
          <cell r="AQ29">
            <v>1340721</v>
          </cell>
          <cell r="AV29">
            <v>1361987</v>
          </cell>
          <cell r="BA29">
            <v>4840836</v>
          </cell>
          <cell r="BF29">
            <v>400240</v>
          </cell>
          <cell r="BK29">
            <v>669537</v>
          </cell>
          <cell r="BP29">
            <v>1587551</v>
          </cell>
          <cell r="BU29">
            <v>21177962</v>
          </cell>
        </row>
        <row r="32">
          <cell r="H32">
            <v>0</v>
          </cell>
          <cell r="M32">
            <v>0</v>
          </cell>
          <cell r="R32">
            <v>0</v>
          </cell>
          <cell r="W32">
            <v>-28311</v>
          </cell>
          <cell r="AB32">
            <v>28311</v>
          </cell>
          <cell r="AG32">
            <v>-30170</v>
          </cell>
          <cell r="AL32">
            <v>-107886</v>
          </cell>
          <cell r="AQ32">
            <v>-962616</v>
          </cell>
          <cell r="AV32">
            <v>0</v>
          </cell>
          <cell r="BA32">
            <v>0</v>
          </cell>
          <cell r="BF32">
            <v>0</v>
          </cell>
          <cell r="BK32">
            <v>0</v>
          </cell>
          <cell r="BP32">
            <v>-366659</v>
          </cell>
          <cell r="BU32">
            <v>-1467331</v>
          </cell>
        </row>
        <row r="35">
          <cell r="H35">
            <v>0</v>
          </cell>
          <cell r="M35">
            <v>-32836320.771990001</v>
          </cell>
          <cell r="R35">
            <v>-5512617.4648199826</v>
          </cell>
          <cell r="W35">
            <v>3578503.2416499853</v>
          </cell>
          <cell r="AB35">
            <v>-7197008.0788299739</v>
          </cell>
          <cell r="AG35">
            <v>5587438.3340399861</v>
          </cell>
          <cell r="AL35">
            <v>-1570242.0785700083</v>
          </cell>
          <cell r="AQ35">
            <v>-6134755.2017400116</v>
          </cell>
          <cell r="AV35">
            <v>2681067.2674000114</v>
          </cell>
          <cell r="BA35">
            <v>10848952.676469982</v>
          </cell>
          <cell r="BF35">
            <v>-18025698.560849994</v>
          </cell>
          <cell r="BK35">
            <v>1902760.2100800276</v>
          </cell>
          <cell r="BP35">
            <v>21025023.784690022</v>
          </cell>
          <cell r="BU35">
            <v>-25652896.642469957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13">
          <cell r="H13">
            <v>9000000</v>
          </cell>
          <cell r="AQ13">
            <v>-3832432</v>
          </cell>
          <cell r="BU13">
            <v>-3078131</v>
          </cell>
          <cell r="BZ13">
            <v>95325424</v>
          </cell>
          <cell r="DI13">
            <v>31098565</v>
          </cell>
          <cell r="EM13">
            <v>118004808</v>
          </cell>
        </row>
        <row r="23">
          <cell r="H23">
            <v>319185000</v>
          </cell>
          <cell r="AQ23">
            <v>27957835</v>
          </cell>
          <cell r="BU23">
            <v>177903091</v>
          </cell>
          <cell r="BZ23">
            <v>470195262.74399996</v>
          </cell>
          <cell r="DI23">
            <v>50571945</v>
          </cell>
          <cell r="EM23">
            <v>315721651.74399996</v>
          </cell>
        </row>
        <row r="44">
          <cell r="H44">
            <v>41795000</v>
          </cell>
          <cell r="AQ44">
            <v>0</v>
          </cell>
          <cell r="BU44">
            <v>10169566</v>
          </cell>
          <cell r="BZ44">
            <v>77503430</v>
          </cell>
          <cell r="DI44">
            <v>5008164</v>
          </cell>
          <cell r="EM44">
            <v>77510397</v>
          </cell>
        </row>
        <row r="67">
          <cell r="H67">
            <v>112600025.47646379</v>
          </cell>
          <cell r="AQ67">
            <v>12671526.501660004</v>
          </cell>
          <cell r="BU67">
            <v>54252878.560154036</v>
          </cell>
          <cell r="BZ67">
            <v>-92375236.557159662</v>
          </cell>
          <cell r="DI67">
            <v>-36949546.152860001</v>
          </cell>
          <cell r="EM67">
            <v>-94615765.652539998</v>
          </cell>
        </row>
        <row r="77">
          <cell r="H77">
            <v>482580025.47646379</v>
          </cell>
          <cell r="AQ77">
            <v>36796929.501660004</v>
          </cell>
          <cell r="BU77">
            <v>239247404.56015402</v>
          </cell>
          <cell r="BZ77">
            <v>550648880.1868403</v>
          </cell>
          <cell r="DI77">
            <v>49729127.847139999</v>
          </cell>
          <cell r="EM77">
            <v>416621091.09145999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tement 1"/>
    </sheetNames>
    <sheetDataSet>
      <sheetData sheetId="0">
        <row r="116">
          <cell r="K116">
            <v>224189683.75835001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13">
          <cell r="W13">
            <v>3367677</v>
          </cell>
        </row>
        <row r="25">
          <cell r="W25">
            <v>29395127</v>
          </cell>
        </row>
        <row r="26">
          <cell r="W26">
            <v>-5199615</v>
          </cell>
        </row>
        <row r="27">
          <cell r="W27">
            <v>-416656</v>
          </cell>
        </row>
        <row r="31">
          <cell r="W31">
            <v>1410912</v>
          </cell>
        </row>
        <row r="32">
          <cell r="W32">
            <v>-150699</v>
          </cell>
        </row>
        <row r="33">
          <cell r="W33">
            <v>-1250000</v>
          </cell>
        </row>
        <row r="36">
          <cell r="W36">
            <v>860933</v>
          </cell>
        </row>
        <row r="37">
          <cell r="W37">
            <v>-907194</v>
          </cell>
        </row>
        <row r="42">
          <cell r="W42">
            <v>0</v>
          </cell>
        </row>
        <row r="45">
          <cell r="W45">
            <v>0</v>
          </cell>
        </row>
        <row r="46">
          <cell r="W46">
            <v>0</v>
          </cell>
        </row>
        <row r="63">
          <cell r="W63">
            <v>-100948773.75835001</v>
          </cell>
        </row>
        <row r="65">
          <cell r="W65">
            <v>3575832</v>
          </cell>
        </row>
        <row r="66">
          <cell r="W66">
            <v>0</v>
          </cell>
        </row>
        <row r="67">
          <cell r="W67">
            <v>1345</v>
          </cell>
        </row>
        <row r="68">
          <cell r="W68">
            <v>-28311</v>
          </cell>
        </row>
      </sheetData>
      <sheetData sheetId="1"/>
      <sheetData sheetId="2"/>
      <sheetData sheetId="3"/>
      <sheetData sheetId="4">
        <row r="18">
          <cell r="W18">
            <v>170907699</v>
          </cell>
        </row>
        <row r="19">
          <cell r="W19">
            <v>224891115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6">
          <cell r="G6">
            <v>29806</v>
          </cell>
        </row>
        <row r="40">
          <cell r="G40">
            <v>-183362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6">
          <cell r="H6">
            <v>601632</v>
          </cell>
        </row>
        <row r="40">
          <cell r="H40">
            <v>-60398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6">
          <cell r="I6">
            <v>97661</v>
          </cell>
        </row>
        <row r="40">
          <cell r="I40">
            <v>-19201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6">
          <cell r="J6">
            <v>217829</v>
          </cell>
        </row>
        <row r="40">
          <cell r="J40">
            <v>-9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6">
          <cell r="K6">
            <v>105991</v>
          </cell>
        </row>
        <row r="40">
          <cell r="K40">
            <v>-118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6">
          <cell r="L6">
            <v>950856</v>
          </cell>
        </row>
        <row r="40">
          <cell r="L40">
            <v>-24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6">
          <cell r="M6">
            <v>824100</v>
          </cell>
        </row>
        <row r="40">
          <cell r="M40">
            <v>-19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6">
          <cell r="N6">
            <v>406599</v>
          </cell>
        </row>
        <row r="40">
          <cell r="N40">
            <v>-25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6">
          <cell r="O6">
            <v>242053</v>
          </cell>
        </row>
        <row r="40">
          <cell r="O40">
            <v>-47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tement 1"/>
    </sheetNames>
    <sheetDataSet>
      <sheetData sheetId="0">
        <row r="116">
          <cell r="L116">
            <v>86135375.092829973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6">
          <cell r="P6">
            <v>197456</v>
          </cell>
        </row>
        <row r="40">
          <cell r="P40">
            <v>-1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6">
          <cell r="Q6">
            <v>183806</v>
          </cell>
        </row>
        <row r="40">
          <cell r="Q40">
            <v>-61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riginal"/>
    </sheetNames>
    <sheetDataSet>
      <sheetData sheetId="0">
        <row r="6">
          <cell r="R6">
            <v>1363460</v>
          </cell>
        </row>
        <row r="40">
          <cell r="R40">
            <v>-12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82">
          <cell r="E82">
            <v>0</v>
          </cell>
          <cell r="P82">
            <v>-1902760.2100800276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82">
          <cell r="F82">
            <v>32836320.771990001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82">
          <cell r="G82">
            <v>5512617.4648199826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82">
          <cell r="H82">
            <v>-3578503.2416499853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82">
          <cell r="I82">
            <v>7197008.0788299739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82">
          <cell r="J82">
            <v>-5587438.3340399861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82">
          <cell r="K82">
            <v>1570242.0785700083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tement 1"/>
    </sheetNames>
    <sheetDataSet>
      <sheetData sheetId="0">
        <row r="116">
          <cell r="M116">
            <v>138637269.66596001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82">
          <cell r="L82">
            <v>6134755.2017400116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82">
          <cell r="M82">
            <v>-2681067.2674000114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82">
          <cell r="N82">
            <v>-10848952.676469982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82">
          <cell r="O82">
            <v>18025698.560849994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riginal"/>
    </sheetNames>
    <sheetDataSet>
      <sheetData sheetId="0">
        <row r="82">
          <cell r="Q82">
            <v>-21025023.784690022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1-22"/>
    </sheetNames>
    <sheetDataSet>
      <sheetData sheetId="0">
        <row r="63">
          <cell r="B63" t="str">
            <v>Denel (Public Enterprises)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 refreshError="1">
        <row r="13">
          <cell r="BZ13">
            <v>-7954770</v>
          </cell>
        </row>
        <row r="43">
          <cell r="H43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55">
          <cell r="H55">
            <v>0</v>
          </cell>
          <cell r="M55">
            <v>0</v>
          </cell>
        </row>
        <row r="56">
          <cell r="H56">
            <v>0</v>
          </cell>
          <cell r="M56">
            <v>0</v>
          </cell>
        </row>
        <row r="58">
          <cell r="H58">
            <v>0</v>
          </cell>
          <cell r="M58">
            <v>0</v>
          </cell>
        </row>
        <row r="59">
          <cell r="H59">
            <v>0</v>
          </cell>
          <cell r="M59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55">
          <cell r="R55">
            <v>0</v>
          </cell>
        </row>
        <row r="56">
          <cell r="R56">
            <v>0</v>
          </cell>
        </row>
        <row r="58">
          <cell r="R58">
            <v>0</v>
          </cell>
        </row>
        <row r="59">
          <cell r="R59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55">
          <cell r="BP55">
            <v>0</v>
          </cell>
        </row>
        <row r="56">
          <cell r="BP56">
            <v>0</v>
          </cell>
        </row>
        <row r="58">
          <cell r="BP58">
            <v>0</v>
          </cell>
        </row>
        <row r="59">
          <cell r="BP59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tement 1"/>
      <sheetName val="Sheet1"/>
    </sheetNames>
    <sheetDataSet>
      <sheetData sheetId="0">
        <row r="116">
          <cell r="N116">
            <v>135850869.15157002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tement 1"/>
    </sheetNames>
    <sheetDataSet>
      <sheetData sheetId="0">
        <row r="116">
          <cell r="O116">
            <v>105123000.20174001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tement 1"/>
    </sheetNames>
    <sheetDataSet>
      <sheetData sheetId="0">
        <row r="116">
          <cell r="P116">
            <v>108252772.73259999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28789-C9CC-4ED6-90FC-066769CCF619}">
  <dimension ref="B1:BM235"/>
  <sheetViews>
    <sheetView view="pageBreakPreview" zoomScaleNormal="100" zoomScaleSheetLayoutView="100" workbookViewId="0">
      <selection activeCell="U33" sqref="U33"/>
    </sheetView>
  </sheetViews>
  <sheetFormatPr defaultColWidth="3" defaultRowHeight="10.5" x14ac:dyDescent="0.25"/>
  <cols>
    <col min="1" max="1" width="0.81640625" style="4" customWidth="1"/>
    <col min="2" max="2" width="1" style="4" customWidth="1"/>
    <col min="3" max="3" width="1.26953125" style="4" customWidth="1"/>
    <col min="4" max="4" width="61" style="4" customWidth="1"/>
    <col min="5" max="5" width="0.1796875" style="4" customWidth="1"/>
    <col min="6" max="6" width="5.7265625" style="4" customWidth="1"/>
    <col min="7" max="20" width="17.7265625" style="4" customWidth="1"/>
    <col min="21" max="21" width="1.7265625" style="4" customWidth="1"/>
    <col min="22" max="22" width="14.26953125" style="7" hidden="1" customWidth="1"/>
    <col min="23" max="23" width="11.26953125" style="4" hidden="1" customWidth="1"/>
    <col min="24" max="24" width="12" style="4" hidden="1" customWidth="1"/>
    <col min="25" max="25" width="15.1796875" style="13" hidden="1" customWidth="1"/>
    <col min="26" max="26" width="10.7265625" style="13" hidden="1" customWidth="1"/>
    <col min="27" max="27" width="12" style="13" hidden="1" customWidth="1"/>
    <col min="28" max="29" width="8.7265625" style="13" hidden="1" customWidth="1"/>
    <col min="30" max="30" width="8.453125" style="13" hidden="1" customWidth="1"/>
    <col min="31" max="33" width="8.7265625" style="13" hidden="1" customWidth="1"/>
    <col min="34" max="34" width="11.81640625" style="13" bestFit="1" customWidth="1"/>
    <col min="35" max="35" width="10.7265625" style="13" bestFit="1" customWidth="1"/>
    <col min="36" max="36" width="9.26953125" style="13" customWidth="1"/>
    <col min="37" max="37" width="7.7265625" style="13" customWidth="1"/>
    <col min="38" max="38" width="7.26953125" style="13" customWidth="1"/>
    <col min="39" max="39" width="3.7265625" style="13" customWidth="1"/>
    <col min="40" max="43" width="3.1796875" style="13" customWidth="1"/>
    <col min="44" max="44" width="4" style="4" customWidth="1"/>
    <col min="45" max="45" width="3.26953125" style="4" customWidth="1"/>
    <col min="46" max="48" width="3.1796875" style="4" customWidth="1"/>
    <col min="49" max="49" width="9.26953125" style="4" customWidth="1"/>
    <col min="50" max="51" width="3.1796875" style="4" customWidth="1"/>
    <col min="52" max="94" width="1.7265625" style="4" customWidth="1"/>
    <col min="95" max="16384" width="3" style="4"/>
  </cols>
  <sheetData>
    <row r="1" spans="2:65" ht="15.5" x14ac:dyDescent="0.35">
      <c r="B1" s="8" t="s">
        <v>0</v>
      </c>
      <c r="C1" s="9"/>
      <c r="D1" s="10"/>
      <c r="E1" s="10"/>
      <c r="F1" s="11"/>
      <c r="G1" s="10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1"/>
    </row>
    <row r="2" spans="2:65" s="17" customFormat="1" ht="13" x14ac:dyDescent="0.3">
      <c r="B2" s="14"/>
      <c r="C2" s="6"/>
      <c r="D2" s="6"/>
      <c r="E2" s="6"/>
      <c r="F2" s="15"/>
      <c r="G2" s="604" t="s">
        <v>1</v>
      </c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6"/>
      <c r="U2" s="16"/>
      <c r="V2" s="6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</row>
    <row r="3" spans="2:65" s="17" customFormat="1" ht="13" x14ac:dyDescent="0.3">
      <c r="B3" s="14"/>
      <c r="C3" s="6"/>
      <c r="D3" s="6"/>
      <c r="E3" s="6"/>
      <c r="F3" s="19"/>
      <c r="G3" s="20" t="s">
        <v>2</v>
      </c>
      <c r="H3" s="20" t="s">
        <v>3</v>
      </c>
      <c r="I3" s="21" t="s">
        <v>4</v>
      </c>
      <c r="J3" s="21" t="s">
        <v>5</v>
      </c>
      <c r="K3" s="21" t="s">
        <v>6</v>
      </c>
      <c r="L3" s="21" t="s">
        <v>7</v>
      </c>
      <c r="M3" s="21" t="s">
        <v>8</v>
      </c>
      <c r="N3" s="21" t="s">
        <v>9</v>
      </c>
      <c r="O3" s="21" t="s">
        <v>10</v>
      </c>
      <c r="P3" s="21" t="s">
        <v>11</v>
      </c>
      <c r="Q3" s="21" t="s">
        <v>12</v>
      </c>
      <c r="R3" s="21" t="s">
        <v>13</v>
      </c>
      <c r="S3" s="21" t="s">
        <v>14</v>
      </c>
      <c r="T3" s="22" t="s">
        <v>15</v>
      </c>
      <c r="U3" s="16"/>
      <c r="V3" s="6"/>
      <c r="W3" s="6"/>
      <c r="X3" s="6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6"/>
      <c r="AS3" s="6"/>
      <c r="AT3" s="6"/>
      <c r="AU3" s="6"/>
      <c r="AV3" s="6"/>
      <c r="AW3" s="6"/>
    </row>
    <row r="4" spans="2:65" s="17" customFormat="1" ht="13" x14ac:dyDescent="0.3">
      <c r="B4" s="24" t="s">
        <v>16</v>
      </c>
      <c r="C4" s="25"/>
      <c r="D4" s="25"/>
      <c r="E4" s="25"/>
      <c r="F4" s="26" t="s">
        <v>17</v>
      </c>
      <c r="G4" s="27" t="s">
        <v>18</v>
      </c>
      <c r="H4" s="27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9"/>
      <c r="U4" s="16"/>
      <c r="V4" s="6"/>
      <c r="W4" s="6"/>
      <c r="X4" s="6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6"/>
      <c r="AS4" s="6"/>
      <c r="AT4" s="6"/>
      <c r="AU4" s="6"/>
      <c r="AV4" s="6"/>
      <c r="AW4" s="6"/>
    </row>
    <row r="5" spans="2:65" s="17" customFormat="1" ht="13" x14ac:dyDescent="0.3">
      <c r="B5" s="31"/>
      <c r="C5" s="32"/>
      <c r="D5" s="32"/>
      <c r="E5" s="32"/>
      <c r="F5" s="33"/>
      <c r="G5" s="34"/>
      <c r="H5" s="35"/>
      <c r="I5" s="35"/>
      <c r="J5" s="35"/>
      <c r="K5" s="35"/>
      <c r="L5" s="35"/>
      <c r="M5" s="36"/>
      <c r="N5" s="36"/>
      <c r="O5" s="36"/>
      <c r="P5" s="36"/>
      <c r="Q5" s="36"/>
      <c r="R5" s="36"/>
      <c r="S5" s="36"/>
      <c r="T5" s="37"/>
      <c r="U5" s="16"/>
      <c r="V5" s="38"/>
      <c r="W5" s="607"/>
      <c r="X5" s="607"/>
      <c r="Y5" s="607"/>
      <c r="Z5" s="607"/>
      <c r="AA5" s="607"/>
      <c r="AB5" s="607"/>
      <c r="AC5" s="607"/>
      <c r="AD5" s="607"/>
      <c r="AE5" s="607"/>
      <c r="AF5" s="607"/>
      <c r="AG5" s="607"/>
      <c r="AH5" s="607"/>
      <c r="AI5" s="607"/>
      <c r="AJ5" s="18"/>
      <c r="AK5" s="608"/>
      <c r="AL5" s="608"/>
      <c r="AM5" s="608"/>
      <c r="AN5" s="608"/>
      <c r="AO5" s="18"/>
      <c r="AP5" s="18"/>
      <c r="AQ5" s="18"/>
    </row>
    <row r="6" spans="2:65" s="17" customFormat="1" ht="13" x14ac:dyDescent="0.3">
      <c r="B6" s="14" t="s">
        <v>19</v>
      </c>
      <c r="C6" s="6"/>
      <c r="F6" s="19">
        <v>1</v>
      </c>
      <c r="G6" s="35">
        <f>+'[1]Statement 1'!$H$116</f>
        <v>1703571089.013885</v>
      </c>
      <c r="H6" s="35">
        <f>'[2]Statement 1'!$I$116</f>
        <v>93283884.275460005</v>
      </c>
      <c r="I6" s="35">
        <f>+'[3]Statement 1'!$J$116</f>
        <v>106512134.41681997</v>
      </c>
      <c r="J6" s="35">
        <f>+'[4]Statement 1'!$K$116</f>
        <v>224189683.75835001</v>
      </c>
      <c r="K6" s="35">
        <f>'[5]Statement 1'!$L$116</f>
        <v>86135375.092829973</v>
      </c>
      <c r="L6" s="35">
        <f>'[6]Statement 1'!$M$116</f>
        <v>138637269.66596001</v>
      </c>
      <c r="M6" s="35">
        <f>'[7]Statement 1'!$N$116</f>
        <v>135850869.15157002</v>
      </c>
      <c r="N6" s="35">
        <f>+'[8]Statement 1'!$O$116</f>
        <v>105123000.20174001</v>
      </c>
      <c r="O6" s="35">
        <f>+'[9]Statement 1'!$P$116</f>
        <v>108252772.73259999</v>
      </c>
      <c r="P6" s="35">
        <f>+'[10]Statement 1'!$Q$116</f>
        <v>228225490.40653002</v>
      </c>
      <c r="Q6" s="35">
        <f>'[11]Statement 1'!$R$116</f>
        <v>114466016.92885998</v>
      </c>
      <c r="R6" s="35">
        <f>'[12]Statement 1'!$S$116</f>
        <v>174932872.98176998</v>
      </c>
      <c r="S6" s="35">
        <f>+'[13]Statement 1'!$T$116</f>
        <v>181901342.30224997</v>
      </c>
      <c r="T6" s="35">
        <f>SUM(H6:S6)</f>
        <v>1697510711.9147398</v>
      </c>
      <c r="U6" s="42"/>
      <c r="V6" s="43">
        <v>1351672125</v>
      </c>
      <c r="W6" s="43">
        <v>99192221</v>
      </c>
      <c r="X6" s="44">
        <v>820711389</v>
      </c>
      <c r="Y6" s="40">
        <v>1238369459</v>
      </c>
      <c r="Z6" s="40">
        <v>83230717</v>
      </c>
      <c r="AA6" s="40">
        <v>593367722</v>
      </c>
      <c r="AB6" s="40">
        <f>V6-G6</f>
        <v>-351898964.01388502</v>
      </c>
      <c r="AC6" s="40">
        <f>+W6-N6</f>
        <v>-5930779.2017400116</v>
      </c>
      <c r="AD6" s="40">
        <f>+X6-T6</f>
        <v>-876799322.91473985</v>
      </c>
      <c r="AE6" s="40" t="e">
        <f>+Y6-#REF!</f>
        <v>#REF!</v>
      </c>
      <c r="AF6" s="40" t="e">
        <f>+Z6-#REF!</f>
        <v>#REF!</v>
      </c>
      <c r="AG6" s="40" t="e">
        <f>+AA6-#REF!</f>
        <v>#REF!</v>
      </c>
      <c r="AH6" s="40"/>
      <c r="AI6" s="40"/>
      <c r="AJ6" s="40"/>
      <c r="AK6" s="45"/>
      <c r="AL6" s="45"/>
      <c r="AM6" s="45"/>
      <c r="AN6" s="45"/>
      <c r="AO6" s="45"/>
      <c r="AP6" s="45"/>
      <c r="AQ6" s="45"/>
      <c r="AR6" s="46"/>
      <c r="AS6" s="46"/>
      <c r="AT6" s="46"/>
      <c r="AU6" s="46"/>
      <c r="AV6" s="46"/>
      <c r="AW6" s="46"/>
      <c r="AX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</row>
    <row r="7" spans="2:65" s="17" customFormat="1" ht="13" x14ac:dyDescent="0.3">
      <c r="B7" s="16"/>
      <c r="F7" s="47"/>
      <c r="G7" s="48"/>
      <c r="H7" s="49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1"/>
      <c r="U7" s="42"/>
      <c r="V7" s="43"/>
      <c r="W7" s="53"/>
      <c r="X7" s="53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3"/>
      <c r="AS7" s="53"/>
      <c r="AT7" s="53"/>
      <c r="AU7" s="53"/>
      <c r="AV7" s="53"/>
      <c r="AW7" s="53"/>
    </row>
    <row r="8" spans="2:65" s="17" customFormat="1" ht="13" x14ac:dyDescent="0.3">
      <c r="B8" s="14" t="s">
        <v>20</v>
      </c>
      <c r="C8" s="6"/>
      <c r="F8" s="19">
        <v>2</v>
      </c>
      <c r="G8" s="35">
        <f>+G10+G12+G26+G27+G28+G29+G30+G31</f>
        <v>2003986285</v>
      </c>
      <c r="H8" s="35">
        <f t="shared" ref="H8:S8" si="0">+H10+H12</f>
        <v>138493389.50347</v>
      </c>
      <c r="I8" s="35">
        <f t="shared" si="0"/>
        <v>123642173.95199999</v>
      </c>
      <c r="J8" s="35">
        <f t="shared" si="0"/>
        <v>150351395</v>
      </c>
      <c r="K8" s="35">
        <f t="shared" si="0"/>
        <v>215658163.014</v>
      </c>
      <c r="L8" s="35">
        <f t="shared" si="0"/>
        <v>181302587</v>
      </c>
      <c r="M8" s="35">
        <f t="shared" si="0"/>
        <v>139143564.07300001</v>
      </c>
      <c r="N8" s="35">
        <f t="shared" si="0"/>
        <v>145687983</v>
      </c>
      <c r="O8" s="35">
        <f t="shared" si="0"/>
        <v>131772961</v>
      </c>
      <c r="P8" s="35">
        <f t="shared" si="0"/>
        <v>183254912.083</v>
      </c>
      <c r="Q8" s="35">
        <f t="shared" si="0"/>
        <v>203266846.36800998</v>
      </c>
      <c r="R8" s="35">
        <f t="shared" si="0"/>
        <v>166873812.19185001</v>
      </c>
      <c r="S8" s="35">
        <f t="shared" si="0"/>
        <v>228049689.08693999</v>
      </c>
      <c r="T8" s="35">
        <f t="shared" ref="T8" si="1">+T10+T12+T31</f>
        <v>2007497476.27227</v>
      </c>
      <c r="U8" s="42"/>
      <c r="V8" s="45">
        <v>1834252150</v>
      </c>
      <c r="W8" s="45" t="e">
        <f>+#REF!</f>
        <v>#REF!</v>
      </c>
      <c r="X8" s="45" t="e">
        <f>+#REF!</f>
        <v>#REF!</v>
      </c>
      <c r="Y8" s="45" t="e">
        <f>+#REF!</f>
        <v>#REF!</v>
      </c>
      <c r="Z8" s="45" t="e">
        <f>+#REF!</f>
        <v>#REF!</v>
      </c>
      <c r="AA8" s="45" t="e">
        <f>+#REF!</f>
        <v>#REF!</v>
      </c>
      <c r="AB8" s="45">
        <f>V8-G8</f>
        <v>-169734135</v>
      </c>
      <c r="AC8" s="45" t="e">
        <f>+W8-N8</f>
        <v>#REF!</v>
      </c>
      <c r="AD8" s="45" t="e">
        <f>+X8-T8</f>
        <v>#REF!</v>
      </c>
      <c r="AE8" s="45" t="e">
        <f>+Y8-#REF!</f>
        <v>#REF!</v>
      </c>
      <c r="AF8" s="45" t="e">
        <f>+Z8-#REF!</f>
        <v>#REF!</v>
      </c>
      <c r="AG8" s="45" t="e">
        <f>+AA8-#REF!</f>
        <v>#REF!</v>
      </c>
      <c r="AH8" s="45"/>
      <c r="AI8" s="45"/>
      <c r="AJ8" s="54"/>
      <c r="AK8" s="54"/>
      <c r="AL8" s="54"/>
      <c r="AM8" s="54"/>
      <c r="AN8" s="54"/>
      <c r="AO8" s="54"/>
      <c r="AP8" s="54"/>
      <c r="AQ8" s="54"/>
      <c r="AR8" s="53"/>
      <c r="AS8" s="53"/>
      <c r="AT8" s="53"/>
      <c r="AU8" s="53"/>
      <c r="AV8" s="53"/>
      <c r="AW8" s="53"/>
    </row>
    <row r="9" spans="2:65" s="17" customFormat="1" ht="13" x14ac:dyDescent="0.3">
      <c r="B9" s="14"/>
      <c r="C9" s="6"/>
      <c r="F9" s="19"/>
      <c r="G9" s="35"/>
      <c r="H9" s="3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42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54"/>
      <c r="AK9" s="54"/>
      <c r="AL9" s="54"/>
      <c r="AM9" s="54"/>
      <c r="AN9" s="54"/>
      <c r="AO9" s="54"/>
      <c r="AP9" s="54"/>
      <c r="AQ9" s="54"/>
      <c r="AR9" s="53"/>
      <c r="AS9" s="53"/>
      <c r="AT9" s="53"/>
      <c r="AU9" s="53"/>
      <c r="AV9" s="53"/>
      <c r="AW9" s="53"/>
    </row>
    <row r="10" spans="2:65" s="17" customFormat="1" ht="13" x14ac:dyDescent="0.3">
      <c r="B10" s="56"/>
      <c r="C10" s="6" t="s">
        <v>21</v>
      </c>
      <c r="F10" s="19">
        <v>2</v>
      </c>
      <c r="G10" s="57">
        <f>+'[14]22-23'!$I$48</f>
        <v>1104035660</v>
      </c>
      <c r="H10" s="57">
        <f>+'[15]22-23'!$N$48</f>
        <v>85995101</v>
      </c>
      <c r="I10" s="57">
        <f>+'[16]22-23'!$S$48</f>
        <v>72269046</v>
      </c>
      <c r="J10" s="57">
        <f>'[17]22-23'!$X$48</f>
        <v>73372195</v>
      </c>
      <c r="K10" s="57">
        <f>'[18]22-23'!$AC$48</f>
        <v>120451030</v>
      </c>
      <c r="L10" s="57">
        <f>'[19]22-23'!$AH$48</f>
        <v>85259339</v>
      </c>
      <c r="M10" s="57">
        <f>'[20]22-23'!$AM$48</f>
        <v>65273947</v>
      </c>
      <c r="N10" s="57">
        <f>'[21]22-23'!$AR$48</f>
        <v>90426120</v>
      </c>
      <c r="O10" s="57">
        <f>+'[22]22-23'!$AW$48</f>
        <v>79632838</v>
      </c>
      <c r="P10" s="57">
        <f>+'[23]22-23'!$BB$48</f>
        <v>98873545</v>
      </c>
      <c r="Q10" s="57">
        <f>'[24]22-23'!$BG$48</f>
        <v>98304918</v>
      </c>
      <c r="R10" s="57">
        <f>'[25]22-23'!$BL$48</f>
        <v>73577366</v>
      </c>
      <c r="S10" s="57">
        <f>+'[14]22-23'!$BQ$48</f>
        <v>144006163</v>
      </c>
      <c r="T10" s="41">
        <f>SUM(H10:S10)</f>
        <v>1087441608</v>
      </c>
      <c r="U10" s="42"/>
      <c r="V10" s="45" t="e">
        <f>+#REF!</f>
        <v>#REF!</v>
      </c>
      <c r="W10" s="45" t="e">
        <f>+#REF!</f>
        <v>#REF!</v>
      </c>
      <c r="X10" s="45" t="e">
        <f>+#REF!</f>
        <v>#REF!</v>
      </c>
      <c r="Y10" s="45" t="e">
        <f>+#REF!</f>
        <v>#REF!</v>
      </c>
      <c r="Z10" s="45" t="e">
        <f>+#REF!</f>
        <v>#REF!</v>
      </c>
      <c r="AA10" s="45" t="e">
        <f>+#REF!</f>
        <v>#REF!</v>
      </c>
      <c r="AB10" s="45" t="e">
        <f>V10-G10</f>
        <v>#REF!</v>
      </c>
      <c r="AC10" s="45" t="e">
        <f>+W10-N10</f>
        <v>#REF!</v>
      </c>
      <c r="AD10" s="45" t="e">
        <f>+X10-T10</f>
        <v>#REF!</v>
      </c>
      <c r="AE10" s="45" t="e">
        <f>+Y10-#REF!</f>
        <v>#REF!</v>
      </c>
      <c r="AF10" s="45" t="e">
        <f>+Z10-#REF!</f>
        <v>#REF!</v>
      </c>
      <c r="AG10" s="45" t="e">
        <f>+AA10-#REF!</f>
        <v>#REF!</v>
      </c>
      <c r="AH10" s="45"/>
      <c r="AI10" s="45"/>
      <c r="AJ10" s="54"/>
      <c r="AK10" s="54"/>
      <c r="AL10" s="54"/>
      <c r="AM10" s="54"/>
      <c r="AN10" s="54"/>
      <c r="AO10" s="54"/>
      <c r="AP10" s="54"/>
      <c r="AQ10" s="54"/>
      <c r="AR10" s="53"/>
      <c r="AS10" s="53"/>
      <c r="AT10" s="53"/>
      <c r="AU10" s="53"/>
      <c r="AV10" s="53"/>
      <c r="AW10" s="53"/>
    </row>
    <row r="11" spans="2:65" s="17" customFormat="1" ht="13" x14ac:dyDescent="0.3">
      <c r="B11" s="14"/>
      <c r="C11" s="6"/>
      <c r="F11" s="19"/>
      <c r="G11" s="35"/>
      <c r="H11" s="3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42"/>
      <c r="V11" s="45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3"/>
      <c r="AS11" s="53"/>
      <c r="AT11" s="53"/>
      <c r="AU11" s="53"/>
      <c r="AV11" s="53"/>
      <c r="AW11" s="53"/>
    </row>
    <row r="12" spans="2:65" s="17" customFormat="1" ht="13" x14ac:dyDescent="0.3">
      <c r="B12" s="56"/>
      <c r="C12" s="6" t="s">
        <v>22</v>
      </c>
      <c r="F12" s="19">
        <v>2</v>
      </c>
      <c r="G12" s="57">
        <f>SUM(G13:G25)-G18-G22-G24</f>
        <v>919958997</v>
      </c>
      <c r="H12" s="57">
        <f>+H13+H14+H15+H16+H17</f>
        <v>52498288.503470004</v>
      </c>
      <c r="I12" s="57">
        <f>+I13+I14+I15+I16+I17</f>
        <v>51373127.952</v>
      </c>
      <c r="J12" s="57">
        <f>+J13+J14+J15+J16+J17</f>
        <v>76979200</v>
      </c>
      <c r="K12" s="57">
        <f t="shared" ref="K12:S12" si="2">+K13+K14+K15+K16+K17+K18</f>
        <v>95207133.013999999</v>
      </c>
      <c r="L12" s="57">
        <f t="shared" si="2"/>
        <v>96043248</v>
      </c>
      <c r="M12" s="57">
        <f t="shared" si="2"/>
        <v>73869617.072999999</v>
      </c>
      <c r="N12" s="57">
        <f t="shared" si="2"/>
        <v>55261863</v>
      </c>
      <c r="O12" s="57">
        <f t="shared" si="2"/>
        <v>52140123</v>
      </c>
      <c r="P12" s="57">
        <f t="shared" si="2"/>
        <v>84381367.083000004</v>
      </c>
      <c r="Q12" s="57">
        <f t="shared" si="2"/>
        <v>104961928.36801</v>
      </c>
      <c r="R12" s="57">
        <f t="shared" si="2"/>
        <v>93296446.191850007</v>
      </c>
      <c r="S12" s="57">
        <f t="shared" si="2"/>
        <v>84043526.086940005</v>
      </c>
      <c r="T12" s="57">
        <f>SUM(T13:T25)-T18</f>
        <v>920055868.27226996</v>
      </c>
      <c r="U12" s="58"/>
      <c r="V12" s="40" t="e">
        <f>+#REF!</f>
        <v>#REF!</v>
      </c>
      <c r="W12" s="45" t="e">
        <f>+#REF!</f>
        <v>#REF!</v>
      </c>
      <c r="X12" s="45" t="e">
        <f>+#REF!</f>
        <v>#REF!</v>
      </c>
      <c r="Y12" s="45" t="e">
        <f>+#REF!</f>
        <v>#REF!</v>
      </c>
      <c r="Z12" s="45" t="e">
        <f>+#REF!</f>
        <v>#REF!</v>
      </c>
      <c r="AA12" s="45" t="e">
        <f>+#REF!</f>
        <v>#REF!</v>
      </c>
      <c r="AB12" s="45" t="e">
        <f>V12-G12</f>
        <v>#REF!</v>
      </c>
      <c r="AC12" s="45" t="e">
        <f>+W12-N12</f>
        <v>#REF!</v>
      </c>
      <c r="AD12" s="45" t="e">
        <f>+X12-T12</f>
        <v>#REF!</v>
      </c>
      <c r="AE12" s="45">
        <v>0</v>
      </c>
      <c r="AF12" s="45" t="e">
        <f>+Z12-#REF!</f>
        <v>#REF!</v>
      </c>
      <c r="AG12" s="45" t="e">
        <f>+AA12-#REF!</f>
        <v>#REF!</v>
      </c>
      <c r="AH12" s="45"/>
      <c r="AI12" s="45"/>
      <c r="AJ12" s="54"/>
      <c r="AK12" s="54"/>
      <c r="AL12" s="54"/>
      <c r="AM12" s="54"/>
      <c r="AN12" s="54"/>
      <c r="AO12" s="54"/>
      <c r="AP12" s="54"/>
      <c r="AQ12" s="54"/>
      <c r="AR12" s="53"/>
      <c r="AS12" s="53"/>
      <c r="AT12" s="53"/>
      <c r="AU12" s="53"/>
      <c r="AV12" s="53"/>
      <c r="AW12" s="53"/>
    </row>
    <row r="13" spans="2:65" s="60" customFormat="1" ht="13" x14ac:dyDescent="0.3">
      <c r="B13" s="56"/>
      <c r="C13" s="59"/>
      <c r="D13" s="60" t="s">
        <v>23</v>
      </c>
      <c r="F13" s="61"/>
      <c r="G13" s="62">
        <f>+'[14]22-23'!$I$53</f>
        <v>307738809</v>
      </c>
      <c r="H13" s="62">
        <f>+'[15]22-23'!$N$53</f>
        <v>3383917.5034699999</v>
      </c>
      <c r="I13" s="63">
        <f>+'[16]22-23'!$S$53</f>
        <v>2612522.952</v>
      </c>
      <c r="J13" s="63">
        <f>'[17]22-23'!$X$53</f>
        <v>29876720</v>
      </c>
      <c r="K13" s="63">
        <f>'[18]22-23'!$AC$53</f>
        <v>46420658.013999999</v>
      </c>
      <c r="L13" s="63">
        <f>'[19]22-23'!$AH$53</f>
        <v>40543167</v>
      </c>
      <c r="M13" s="63">
        <f>'[20]22-23'!$AM$53</f>
        <v>24956108.072999999</v>
      </c>
      <c r="N13" s="63">
        <f>'[21]22-23'!$AR$53</f>
        <v>6483835</v>
      </c>
      <c r="O13" s="63">
        <f>+'[22]22-23'!$AW$53</f>
        <v>3371859</v>
      </c>
      <c r="P13" s="63">
        <f>+'[23]22-23'!$BB$53</f>
        <v>30525325.083000001</v>
      </c>
      <c r="Q13" s="63">
        <f>'[24]22-23'!$BG$53</f>
        <v>49904871.368009999</v>
      </c>
      <c r="R13" s="63">
        <f>'[25]22-23'!$BL$53</f>
        <v>42329160.191849999</v>
      </c>
      <c r="S13" s="63">
        <f>+'[14]22-23'!$BQ$53</f>
        <v>28049249.086940002</v>
      </c>
      <c r="T13" s="63">
        <f>SUM(H13:S13)</f>
        <v>308457393.27226996</v>
      </c>
      <c r="U13" s="65"/>
      <c r="V13" s="66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8"/>
      <c r="AS13" s="68"/>
      <c r="AT13" s="68"/>
      <c r="AU13" s="68"/>
      <c r="AV13" s="68"/>
      <c r="AW13" s="68"/>
    </row>
    <row r="14" spans="2:65" s="60" customFormat="1" ht="13" x14ac:dyDescent="0.3">
      <c r="B14" s="56"/>
      <c r="C14" s="59"/>
      <c r="D14" s="60" t="s">
        <v>24</v>
      </c>
      <c r="F14" s="61"/>
      <c r="G14" s="62">
        <f>+'[14]22-23'!$I$56</f>
        <v>570868206</v>
      </c>
      <c r="H14" s="62">
        <f>+'[15]22-23'!$N$56</f>
        <v>46729733</v>
      </c>
      <c r="I14" s="63">
        <f>+'[16]22-23'!$S$56</f>
        <v>46729733</v>
      </c>
      <c r="J14" s="63">
        <f>'[17]22-23'!$X$56</f>
        <v>46729733</v>
      </c>
      <c r="K14" s="63">
        <f>'[18]22-23'!$AC$56</f>
        <v>46729733</v>
      </c>
      <c r="L14" s="63">
        <f>'[19]22-23'!$AH$56</f>
        <v>46729733</v>
      </c>
      <c r="M14" s="63">
        <f>'[20]22-23'!$AM$56</f>
        <v>46729733</v>
      </c>
      <c r="N14" s="63">
        <f>'[21]22-23'!$AR$56</f>
        <v>46729733</v>
      </c>
      <c r="O14" s="63">
        <f>+'[22]22-23'!$AW$56</f>
        <v>46729733</v>
      </c>
      <c r="P14" s="63">
        <f>+'[23]22-23'!$BB$56</f>
        <v>46729733</v>
      </c>
      <c r="Q14" s="63">
        <f>'[24]22-23'!$BG$56</f>
        <v>52815985</v>
      </c>
      <c r="R14" s="63">
        <f>'[25]22-23'!$BL$56</f>
        <v>48742317</v>
      </c>
      <c r="S14" s="63">
        <f>+'[14]22-23'!$BQ$56</f>
        <v>48742307</v>
      </c>
      <c r="T14" s="63">
        <f>SUM(H14:S14)</f>
        <v>570868206</v>
      </c>
      <c r="U14" s="65"/>
      <c r="V14" s="66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8"/>
      <c r="AS14" s="68"/>
      <c r="AT14" s="68"/>
      <c r="AU14" s="68"/>
      <c r="AV14" s="68"/>
      <c r="AW14" s="68"/>
    </row>
    <row r="15" spans="2:65" s="60" customFormat="1" ht="13" x14ac:dyDescent="0.3">
      <c r="B15" s="56"/>
      <c r="C15" s="59"/>
      <c r="D15" s="60" t="s">
        <v>25</v>
      </c>
      <c r="F15" s="61"/>
      <c r="G15" s="62">
        <f>+'[14]22-23'!$I$57</f>
        <v>15334823</v>
      </c>
      <c r="H15" s="62">
        <f>+'[15]22-23'!$N$57</f>
        <v>0</v>
      </c>
      <c r="I15" s="63">
        <v>0</v>
      </c>
      <c r="J15" s="63">
        <v>0</v>
      </c>
      <c r="K15" s="63">
        <f>'[18]22-23'!$AC$57</f>
        <v>0</v>
      </c>
      <c r="L15" s="63">
        <f>'[19]22-23'!$AH$57</f>
        <v>5111607</v>
      </c>
      <c r="M15" s="63">
        <f>'[20]22-23'!$AM$57</f>
        <v>0</v>
      </c>
      <c r="N15" s="63">
        <v>0</v>
      </c>
      <c r="O15" s="63">
        <f>+'[22]22-23'!$AW$57</f>
        <v>0</v>
      </c>
      <c r="P15" s="63">
        <f>+'[23]22-23'!$BB$57</f>
        <v>5111607</v>
      </c>
      <c r="Q15" s="63">
        <f>'[24]22-23'!$BG$57</f>
        <v>0</v>
      </c>
      <c r="R15" s="63">
        <f>'[25]22-23'!$BL$57</f>
        <v>0</v>
      </c>
      <c r="S15" s="63">
        <f>+'[14]22-23'!$BQ$57</f>
        <v>5111609</v>
      </c>
      <c r="T15" s="63">
        <f>SUM(H15:S15)</f>
        <v>15334823</v>
      </c>
      <c r="U15" s="65"/>
      <c r="V15" s="66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8"/>
      <c r="AS15" s="68"/>
      <c r="AT15" s="68"/>
      <c r="AU15" s="68"/>
      <c r="AV15" s="68"/>
      <c r="AW15" s="68"/>
    </row>
    <row r="16" spans="2:65" s="60" customFormat="1" ht="13" x14ac:dyDescent="0.3">
      <c r="B16" s="56"/>
      <c r="C16" s="59"/>
      <c r="D16" s="60" t="s">
        <v>26</v>
      </c>
      <c r="F16" s="61"/>
      <c r="G16" s="62">
        <f>+'[14]22-23'!$I$63</f>
        <v>21238137</v>
      </c>
      <c r="H16" s="62">
        <f>+'[15]22-23'!$N$60</f>
        <v>1894466</v>
      </c>
      <c r="I16" s="63">
        <f>+'[16]22-23'!$S$60</f>
        <v>1656276</v>
      </c>
      <c r="J16" s="63">
        <f>'[17]22-23'!$X$60</f>
        <v>340</v>
      </c>
      <c r="K16" s="63">
        <f>+'[18]22-23'!$AC$62</f>
        <v>1612402</v>
      </c>
      <c r="L16" s="63">
        <f>'[19]22-23'!$AH$62</f>
        <v>3319943</v>
      </c>
      <c r="M16" s="63">
        <f>'[20]22-23'!$AM$62</f>
        <v>1666735</v>
      </c>
      <c r="N16" s="63">
        <f>'[21]22-23'!$AR$62</f>
        <v>1719424</v>
      </c>
      <c r="O16" s="63">
        <f>+'[22]22-23'!$AW$62</f>
        <v>1718306</v>
      </c>
      <c r="P16" s="63">
        <f>+'[23]22-23'!$BB$63</f>
        <v>1700134</v>
      </c>
      <c r="Q16" s="63">
        <f>'[24]22-23'!$BG$63</f>
        <v>1934519</v>
      </c>
      <c r="R16" s="63">
        <f>'[25]22-23'!$BL$63</f>
        <v>1894896</v>
      </c>
      <c r="S16" s="63">
        <f>+'[14]22-23'!$BQ$63</f>
        <v>1691408</v>
      </c>
      <c r="T16" s="63">
        <f>SUM(H16:S16)</f>
        <v>20808849</v>
      </c>
      <c r="U16" s="65"/>
      <c r="V16" s="66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8"/>
      <c r="AS16" s="68"/>
      <c r="AT16" s="68"/>
      <c r="AU16" s="68"/>
      <c r="AV16" s="68"/>
      <c r="AW16" s="68"/>
    </row>
    <row r="17" spans="2:49" s="60" customFormat="1" ht="13" x14ac:dyDescent="0.3">
      <c r="B17" s="56"/>
      <c r="C17" s="59"/>
      <c r="D17" s="60" t="s">
        <v>27</v>
      </c>
      <c r="F17" s="61"/>
      <c r="G17" s="62">
        <f>+'[14]22-23'!$I$51+'[14]22-23'!$I$52+'[14]22-23'!$I$58+'[14]22-23'!$I$59+'[14]22-23'!$I$64+'[14]22-23'!$I$65+'[14]22-23'!$I$66</f>
        <v>4472765</v>
      </c>
      <c r="H17" s="62">
        <f>+'[15]22-23'!$N$51+'[15]22-23'!$N$52+'[15]22-23'!$N$58+'[15]22-23'!$N$61+'[15]22-23'!$N$62+'[15]22-23'!$N$63</f>
        <v>490172</v>
      </c>
      <c r="I17" s="63">
        <f>+'[16]22-23'!$S$51+'[16]22-23'!$S$52+'[16]22-23'!$S$58+'[16]22-23'!$S$61+'[16]22-23'!$S$62</f>
        <v>374596</v>
      </c>
      <c r="J17" s="63">
        <f>'[17]22-23'!$X$51+'[17]22-23'!$X$52+'[17]22-23'!$X$58+'[17]22-23'!$X$61+'[17]22-23'!$X$62+'[17]22-23'!$X$59</f>
        <v>372407</v>
      </c>
      <c r="K17" s="63">
        <f>+'[18]22-23'!$AC$51+'[18]22-23'!$AC$52+'[18]22-23'!$AC$59+'[18]22-23'!$AC$58+'[18]22-23'!$AC$63+'[18]22-23'!$AC$64+'[18]22-23'!$AC$65</f>
        <v>439148</v>
      </c>
      <c r="L17" s="63">
        <f>'[19]22-23'!$AH$51+'[19]22-23'!$AH$52+'[19]22-23'!$AH$63+'[19]22-23'!$AH$64+'[19]22-23'!$AH$58</f>
        <v>338798</v>
      </c>
      <c r="M17" s="63">
        <f>+'[20]22-23'!$AM$51+'[20]22-23'!$AM$52+'[20]22-23'!$AM$58+'[20]22-23'!$AM$63+'[20]22-23'!$AM$64+'[20]22-23'!$AM$65</f>
        <v>321574</v>
      </c>
      <c r="N17" s="63">
        <f>'[21]22-23'!$AR$51+'[21]22-23'!$AR$52+'[21]22-23'!$AR$58+'[21]22-23'!$AR$63+'[21]22-23'!$AR$64</f>
        <v>328871</v>
      </c>
      <c r="O17" s="63">
        <f>+'[22]22-23'!$AW$51+'[22]22-23'!$AW$52+'[22]22-23'!$AW$59+'[22]22-23'!$AW$60+'[22]22-23'!$AW$63+'[22]22-23'!$AW$64+'[22]22-23'!$AW$65+'[22]22-23'!$AW$58</f>
        <v>320225</v>
      </c>
      <c r="P17" s="63">
        <f>+'[23]22-23'!$BB$51+'[23]22-23'!$BB$52+'[23]22-23'!$BB$58+'[23]22-23'!$BB$59+'[23]22-23'!$BB$60+'[23]22-23'!$BB$64+'[23]22-23'!$BB$65+'[23]22-23'!$BB$66</f>
        <v>314568</v>
      </c>
      <c r="Q17" s="63">
        <f>'[24]22-23'!$BG$51+'[24]22-23'!$BG$52+'[24]22-23'!$BG$57+'[24]22-23'!$BG$58+'[24]22-23'!$BG$59+'[24]22-23'!$BG$60+'[24]22-23'!$BG$64+'[24]22-23'!$BG$65+'[24]22-23'!$BG$66</f>
        <v>306553</v>
      </c>
      <c r="R17" s="63">
        <f>'[25]22-23'!$BL$51+'[25]22-23'!$BL$52+'[25]22-23'!$BL$58+'[25]22-23'!$BL$64+'[25]22-23'!$BL$65+'[25]22-23'!$BL$66</f>
        <v>330073</v>
      </c>
      <c r="S17" s="63">
        <f>+'[14]22-23'!$BQ$51+'[14]22-23'!$BQ$52+'[14]22-23'!$BQ$58+'[14]22-23'!$BQ$64+'[14]22-23'!$BQ$65</f>
        <v>338083</v>
      </c>
      <c r="T17" s="63">
        <f>SUM(H17:S17)</f>
        <v>4275068</v>
      </c>
      <c r="U17" s="65"/>
      <c r="V17" s="66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8"/>
      <c r="AS17" s="68"/>
      <c r="AT17" s="68"/>
      <c r="AU17" s="68"/>
      <c r="AV17" s="68"/>
      <c r="AW17" s="68"/>
    </row>
    <row r="18" spans="2:49" s="70" customFormat="1" ht="13" x14ac:dyDescent="0.3">
      <c r="B18" s="69"/>
      <c r="D18" s="71" t="s">
        <v>28</v>
      </c>
      <c r="F18" s="72"/>
      <c r="G18" s="73">
        <f>SUM(G19:G20)</f>
        <v>306257</v>
      </c>
      <c r="H18" s="73">
        <f t="shared" ref="H18:R18" si="3">SUM(H19:H20)</f>
        <v>0</v>
      </c>
      <c r="I18" s="73">
        <f t="shared" si="3"/>
        <v>0</v>
      </c>
      <c r="J18" s="73">
        <f t="shared" si="3"/>
        <v>0</v>
      </c>
      <c r="K18" s="73">
        <f t="shared" si="3"/>
        <v>5192</v>
      </c>
      <c r="L18" s="73">
        <f t="shared" si="3"/>
        <v>0</v>
      </c>
      <c r="M18" s="73">
        <f t="shared" si="3"/>
        <v>195467</v>
      </c>
      <c r="N18" s="73">
        <f t="shared" si="3"/>
        <v>0</v>
      </c>
      <c r="O18" s="73">
        <f t="shared" si="3"/>
        <v>0</v>
      </c>
      <c r="P18" s="73">
        <f t="shared" si="3"/>
        <v>0</v>
      </c>
      <c r="Q18" s="73">
        <f t="shared" si="3"/>
        <v>0</v>
      </c>
      <c r="R18" s="73">
        <f t="shared" si="3"/>
        <v>0</v>
      </c>
      <c r="S18" s="73">
        <f>SUM(S19:S20)</f>
        <v>110870</v>
      </c>
      <c r="T18" s="73">
        <f>SUM(T19:T20)</f>
        <v>311529</v>
      </c>
      <c r="U18" s="74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</row>
    <row r="19" spans="2:49" s="60" customFormat="1" ht="13" x14ac:dyDescent="0.3">
      <c r="B19" s="76"/>
      <c r="D19" s="77" t="str">
        <f>+'[26]21-22'!$B$63</f>
        <v>Denel (Public Enterprises)</v>
      </c>
      <c r="F19" s="78"/>
      <c r="G19" s="62">
        <f>+'[14]22-23'!$I$61</f>
        <v>204700</v>
      </c>
      <c r="H19" s="62">
        <v>0</v>
      </c>
      <c r="I19" s="63">
        <v>0</v>
      </c>
      <c r="J19" s="63">
        <v>0</v>
      </c>
      <c r="K19" s="63">
        <f>+'[18]22-23'!$AC$60</f>
        <v>5192</v>
      </c>
      <c r="L19" s="64">
        <v>0</v>
      </c>
      <c r="M19" s="62">
        <f>+'[20]22-23'!$AL$60</f>
        <v>195467</v>
      </c>
      <c r="N19" s="63">
        <v>0</v>
      </c>
      <c r="O19" s="63">
        <v>0</v>
      </c>
      <c r="P19" s="73">
        <v>0</v>
      </c>
      <c r="Q19" s="63">
        <v>0</v>
      </c>
      <c r="R19" s="63">
        <v>0</v>
      </c>
      <c r="S19" s="63">
        <v>0</v>
      </c>
      <c r="T19" s="62">
        <f>SUM(H19:S19)</f>
        <v>200659</v>
      </c>
      <c r="U19" s="65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8"/>
      <c r="AS19" s="68"/>
      <c r="AT19" s="68"/>
      <c r="AU19" s="68"/>
      <c r="AV19" s="68"/>
      <c r="AW19" s="68"/>
    </row>
    <row r="20" spans="2:49" s="60" customFormat="1" ht="13" x14ac:dyDescent="0.3">
      <c r="B20" s="76"/>
      <c r="D20" s="77" t="str">
        <f>+'[23]22-23'!$B$62</f>
        <v>Land and Agriculture Development Bank of South Africa</v>
      </c>
      <c r="F20" s="78"/>
      <c r="G20" s="62">
        <f>+'[14]22-23'!$I$62</f>
        <v>101557</v>
      </c>
      <c r="H20" s="62">
        <v>0</v>
      </c>
      <c r="I20" s="63">
        <v>0</v>
      </c>
      <c r="J20" s="63">
        <v>0</v>
      </c>
      <c r="K20" s="63">
        <v>0</v>
      </c>
      <c r="L20" s="64">
        <v>0</v>
      </c>
      <c r="M20" s="62">
        <v>0</v>
      </c>
      <c r="N20" s="63">
        <v>0</v>
      </c>
      <c r="O20" s="63">
        <v>0</v>
      </c>
      <c r="P20" s="73">
        <v>0</v>
      </c>
      <c r="Q20" s="63">
        <v>0</v>
      </c>
      <c r="R20" s="63">
        <v>0</v>
      </c>
      <c r="S20" s="63">
        <f>'[14]22-23'!$BQ$62</f>
        <v>110870</v>
      </c>
      <c r="T20" s="62">
        <f>SUM(H20:S20)</f>
        <v>110870</v>
      </c>
      <c r="U20" s="65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8"/>
      <c r="AS20" s="68"/>
      <c r="AT20" s="68"/>
      <c r="AU20" s="68"/>
      <c r="AV20" s="68"/>
      <c r="AW20" s="68"/>
    </row>
    <row r="21" spans="2:49" s="60" customFormat="1" ht="13" hidden="1" x14ac:dyDescent="0.3">
      <c r="B21" s="76"/>
      <c r="D21" s="79" t="s">
        <v>29</v>
      </c>
      <c r="F21" s="78"/>
      <c r="G21" s="62">
        <v>0</v>
      </c>
      <c r="H21" s="62"/>
      <c r="I21" s="63">
        <v>0</v>
      </c>
      <c r="J21" s="63">
        <v>0</v>
      </c>
      <c r="K21" s="63">
        <v>0</v>
      </c>
      <c r="L21" s="64">
        <v>0</v>
      </c>
      <c r="M21" s="62">
        <v>0</v>
      </c>
      <c r="N21" s="63">
        <v>0</v>
      </c>
      <c r="O21" s="63"/>
      <c r="P21" s="73">
        <v>0</v>
      </c>
      <c r="Q21" s="63"/>
      <c r="R21" s="63"/>
      <c r="S21" s="63"/>
      <c r="T21" s="62">
        <v>0</v>
      </c>
      <c r="U21" s="65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8"/>
      <c r="AS21" s="68"/>
      <c r="AT21" s="68"/>
      <c r="AU21" s="68"/>
      <c r="AV21" s="68"/>
      <c r="AW21" s="68"/>
    </row>
    <row r="22" spans="2:49" s="17" customFormat="1" ht="13.15" hidden="1" customHeight="1" x14ac:dyDescent="0.3">
      <c r="B22" s="16"/>
      <c r="C22" s="70" t="str">
        <f>+'[26]21-22'!$A$65</f>
        <v>Payments in terms of section 16(1) of the PFMA</v>
      </c>
      <c r="D22" s="60"/>
      <c r="F22" s="47"/>
      <c r="G22" s="80">
        <v>0</v>
      </c>
      <c r="H22" s="62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/>
      <c r="O22" s="80"/>
      <c r="P22" s="73">
        <v>0</v>
      </c>
      <c r="Q22" s="80"/>
      <c r="R22" s="80"/>
      <c r="S22" s="80"/>
      <c r="T22" s="80">
        <f>SUM(T23)</f>
        <v>0</v>
      </c>
      <c r="U22" s="42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3"/>
      <c r="AS22" s="53"/>
      <c r="AT22" s="53"/>
      <c r="AU22" s="53"/>
      <c r="AV22" s="53"/>
      <c r="AW22" s="53"/>
    </row>
    <row r="23" spans="2:49" s="60" customFormat="1" ht="13" hidden="1" x14ac:dyDescent="0.3">
      <c r="B23" s="76"/>
      <c r="D23" s="77" t="s">
        <v>30</v>
      </c>
      <c r="F23" s="78"/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/>
      <c r="O23" s="62"/>
      <c r="P23" s="73">
        <v>0</v>
      </c>
      <c r="Q23" s="62"/>
      <c r="R23" s="63"/>
      <c r="S23" s="63"/>
      <c r="T23" s="63">
        <f>SUM(H23:S23)</f>
        <v>0</v>
      </c>
      <c r="U23" s="65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8"/>
      <c r="AS23" s="68"/>
      <c r="AT23" s="68"/>
      <c r="AU23" s="68"/>
      <c r="AV23" s="68"/>
      <c r="AW23" s="68"/>
    </row>
    <row r="24" spans="2:49" s="17" customFormat="1" ht="13" hidden="1" x14ac:dyDescent="0.3">
      <c r="B24" s="14"/>
      <c r="D24" s="17" t="s">
        <v>31</v>
      </c>
      <c r="F24" s="19"/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/>
      <c r="O24" s="80"/>
      <c r="P24" s="73">
        <v>0</v>
      </c>
      <c r="Q24" s="80"/>
      <c r="R24" s="80"/>
      <c r="S24" s="80"/>
      <c r="T24" s="80">
        <f>SUM(T25:T25)</f>
        <v>0</v>
      </c>
      <c r="U24" s="42"/>
      <c r="V24" s="45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3"/>
      <c r="AS24" s="53"/>
      <c r="AT24" s="53"/>
      <c r="AU24" s="53"/>
      <c r="AV24" s="53"/>
      <c r="AW24" s="53"/>
    </row>
    <row r="25" spans="2:49" s="60" customFormat="1" ht="13" hidden="1" x14ac:dyDescent="0.3">
      <c r="B25" s="56"/>
      <c r="D25" s="77" t="s">
        <v>30</v>
      </c>
      <c r="F25" s="61"/>
      <c r="G25" s="62">
        <v>0</v>
      </c>
      <c r="H25" s="62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/>
      <c r="O25" s="63"/>
      <c r="P25" s="73">
        <v>0</v>
      </c>
      <c r="Q25" s="63"/>
      <c r="R25" s="63"/>
      <c r="S25" s="63"/>
      <c r="T25" s="63">
        <f>SUM(H25:S25)</f>
        <v>0</v>
      </c>
      <c r="U25" s="65"/>
      <c r="V25" s="66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8"/>
      <c r="AS25" s="68"/>
      <c r="AT25" s="68"/>
      <c r="AU25" s="68"/>
      <c r="AV25" s="68"/>
      <c r="AW25" s="68"/>
    </row>
    <row r="26" spans="2:49" s="60" customFormat="1" ht="13" hidden="1" x14ac:dyDescent="0.3">
      <c r="B26" s="56"/>
      <c r="C26" s="17" t="s">
        <v>32</v>
      </c>
      <c r="D26" s="77"/>
      <c r="F26" s="61"/>
      <c r="G26" s="62">
        <v>0</v>
      </c>
      <c r="H26" s="62"/>
      <c r="I26" s="63"/>
      <c r="J26" s="63"/>
      <c r="K26" s="63"/>
      <c r="L26" s="63"/>
      <c r="M26" s="63"/>
      <c r="N26" s="63">
        <v>0</v>
      </c>
      <c r="O26" s="63">
        <v>0</v>
      </c>
      <c r="P26" s="73">
        <v>0</v>
      </c>
      <c r="Q26" s="63"/>
      <c r="R26" s="63"/>
      <c r="S26" s="63"/>
      <c r="T26" s="63">
        <v>0</v>
      </c>
      <c r="U26" s="65"/>
      <c r="V26" s="66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8"/>
      <c r="AS26" s="68"/>
      <c r="AT26" s="68"/>
      <c r="AU26" s="68"/>
      <c r="AV26" s="68"/>
      <c r="AW26" s="68"/>
    </row>
    <row r="27" spans="2:49" s="60" customFormat="1" ht="13" hidden="1" x14ac:dyDescent="0.3">
      <c r="B27" s="81"/>
      <c r="C27" s="82" t="str">
        <f>+'[15]22-23'!$A$65</f>
        <v>Provisional allocations not assigned to votes</v>
      </c>
      <c r="D27" s="77"/>
      <c r="F27" s="61"/>
      <c r="G27" s="80">
        <v>0</v>
      </c>
      <c r="H27" s="62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73">
        <v>0</v>
      </c>
      <c r="Q27" s="63">
        <v>0</v>
      </c>
      <c r="R27" s="63">
        <v>0</v>
      </c>
      <c r="S27" s="63"/>
      <c r="T27" s="63">
        <v>0</v>
      </c>
      <c r="U27" s="65"/>
      <c r="V27" s="66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8"/>
      <c r="AS27" s="68"/>
      <c r="AT27" s="68"/>
      <c r="AU27" s="68"/>
      <c r="AV27" s="68"/>
      <c r="AW27" s="68"/>
    </row>
    <row r="28" spans="2:49" s="6" customFormat="1" ht="13" hidden="1" x14ac:dyDescent="0.3">
      <c r="B28" s="56"/>
      <c r="C28" s="82" t="str">
        <f>+'[15]22-23'!$A$66</f>
        <v>Infrastructure Fund not assigned to votes</v>
      </c>
      <c r="F28" s="19"/>
      <c r="G28" s="80">
        <f>+'[21]22-23'!$I$70</f>
        <v>0</v>
      </c>
      <c r="H28" s="80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73">
        <v>0</v>
      </c>
      <c r="Q28" s="83">
        <v>0</v>
      </c>
      <c r="R28" s="83">
        <v>0</v>
      </c>
      <c r="S28" s="83">
        <v>0</v>
      </c>
      <c r="T28" s="83">
        <v>0</v>
      </c>
      <c r="U28" s="8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6"/>
      <c r="AS28" s="46"/>
      <c r="AT28" s="46"/>
      <c r="AU28" s="46"/>
      <c r="AV28" s="46"/>
      <c r="AW28" s="46"/>
    </row>
    <row r="29" spans="2:49" s="6" customFormat="1" ht="13" hidden="1" x14ac:dyDescent="0.3">
      <c r="B29" s="56"/>
      <c r="C29" s="82" t="str">
        <f>+'[21]22-23'!$A$71</f>
        <v>Contingency reserve</v>
      </c>
      <c r="F29" s="19"/>
      <c r="G29" s="80">
        <v>0</v>
      </c>
      <c r="H29" s="80"/>
      <c r="I29" s="83"/>
      <c r="J29" s="83"/>
      <c r="K29" s="83"/>
      <c r="L29" s="83"/>
      <c r="M29" s="83"/>
      <c r="N29" s="83">
        <v>0</v>
      </c>
      <c r="O29" s="83">
        <v>0</v>
      </c>
      <c r="P29" s="73">
        <v>0</v>
      </c>
      <c r="Q29" s="83">
        <v>0</v>
      </c>
      <c r="R29" s="83">
        <v>0</v>
      </c>
      <c r="S29" s="83"/>
      <c r="T29" s="83">
        <v>0</v>
      </c>
      <c r="U29" s="8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6"/>
      <c r="AS29" s="46"/>
      <c r="AT29" s="46"/>
      <c r="AU29" s="46"/>
      <c r="AV29" s="46"/>
      <c r="AW29" s="46"/>
    </row>
    <row r="30" spans="2:49" s="6" customFormat="1" ht="13" x14ac:dyDescent="0.3">
      <c r="B30" s="56"/>
      <c r="C30" s="82" t="str">
        <f>+'[21]22-23'!$A$72</f>
        <v>National government projected underspending</v>
      </c>
      <c r="F30" s="19"/>
      <c r="G30" s="80">
        <f>+'[14]22-23'!$I$72</f>
        <v>-20008372</v>
      </c>
      <c r="H30" s="80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73">
        <v>0</v>
      </c>
      <c r="Q30" s="41">
        <v>0</v>
      </c>
      <c r="R30" s="41">
        <v>0</v>
      </c>
      <c r="S30" s="83">
        <v>0</v>
      </c>
      <c r="T30" s="83">
        <v>0</v>
      </c>
      <c r="U30" s="8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6"/>
      <c r="AS30" s="46"/>
      <c r="AT30" s="46"/>
      <c r="AU30" s="46"/>
      <c r="AV30" s="46"/>
      <c r="AW30" s="46"/>
    </row>
    <row r="31" spans="2:49" s="6" customFormat="1" ht="13" hidden="1" x14ac:dyDescent="0.3">
      <c r="B31" s="56"/>
      <c r="C31" s="82" t="str">
        <f>+'[21]22-23'!$A$73</f>
        <v>Local government repayment to the National Revenue Fund</v>
      </c>
      <c r="F31" s="19"/>
      <c r="G31" s="80">
        <v>0</v>
      </c>
      <c r="H31" s="80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  <c r="S31" s="83">
        <v>0</v>
      </c>
      <c r="T31" s="83">
        <v>0</v>
      </c>
      <c r="U31" s="8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6"/>
      <c r="AS31" s="46"/>
      <c r="AT31" s="46"/>
      <c r="AU31" s="46"/>
      <c r="AV31" s="46"/>
      <c r="AW31" s="46"/>
    </row>
    <row r="32" spans="2:49" s="6" customFormat="1" ht="13" x14ac:dyDescent="0.3">
      <c r="B32" s="56"/>
      <c r="C32" s="82"/>
      <c r="F32" s="19"/>
      <c r="G32" s="80"/>
      <c r="H32" s="80"/>
      <c r="I32" s="41"/>
      <c r="J32" s="41"/>
      <c r="K32" s="83"/>
      <c r="L32" s="83"/>
      <c r="M32" s="41"/>
      <c r="N32" s="83"/>
      <c r="O32" s="41"/>
      <c r="P32" s="41"/>
      <c r="Q32" s="41"/>
      <c r="R32" s="41"/>
      <c r="S32" s="41"/>
      <c r="T32" s="83"/>
      <c r="U32" s="8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6"/>
      <c r="AS32" s="46"/>
      <c r="AT32" s="46"/>
      <c r="AU32" s="46"/>
      <c r="AV32" s="46"/>
      <c r="AW32" s="46"/>
    </row>
    <row r="33" spans="2:63" s="17" customFormat="1" ht="13" x14ac:dyDescent="0.3">
      <c r="B33" s="14" t="s">
        <v>33</v>
      </c>
      <c r="C33" s="6"/>
      <c r="D33" s="6"/>
      <c r="E33" s="6"/>
      <c r="F33" s="19"/>
      <c r="G33" s="86">
        <f>+G6-G8</f>
        <v>-300415195.98611498</v>
      </c>
      <c r="H33" s="86">
        <f>+H6-H8</f>
        <v>-45209505.228009999</v>
      </c>
      <c r="I33" s="86">
        <f t="shared" ref="I33:S33" si="4">+I6-I8</f>
        <v>-17130039.535180017</v>
      </c>
      <c r="J33" s="86">
        <f t="shared" si="4"/>
        <v>73838288.758350015</v>
      </c>
      <c r="K33" s="86">
        <f t="shared" si="4"/>
        <v>-129522787.92117003</v>
      </c>
      <c r="L33" s="86">
        <f t="shared" si="4"/>
        <v>-42665317.334039986</v>
      </c>
      <c r="M33" s="86">
        <f t="shared" si="4"/>
        <v>-3292694.9214299917</v>
      </c>
      <c r="N33" s="86">
        <f t="shared" si="4"/>
        <v>-40564982.798259988</v>
      </c>
      <c r="O33" s="86">
        <f t="shared" si="4"/>
        <v>-23520188.267400011</v>
      </c>
      <c r="P33" s="86">
        <f t="shared" si="4"/>
        <v>44970578.323530018</v>
      </c>
      <c r="Q33" s="86">
        <f t="shared" si="4"/>
        <v>-88800829.439150006</v>
      </c>
      <c r="R33" s="86">
        <f t="shared" si="4"/>
        <v>8059060.7899199724</v>
      </c>
      <c r="S33" s="86">
        <f t="shared" si="4"/>
        <v>-46148346.784690022</v>
      </c>
      <c r="T33" s="87">
        <f>+T6-T8-1</f>
        <v>-309986765.35753012</v>
      </c>
      <c r="U33" s="42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6"/>
      <c r="AS33" s="46"/>
      <c r="AT33" s="46"/>
      <c r="AU33" s="46"/>
      <c r="AV33" s="46"/>
      <c r="AW33" s="46"/>
      <c r="AX33" s="53"/>
      <c r="AY33" s="53"/>
    </row>
    <row r="34" spans="2:63" s="17" customFormat="1" ht="13" x14ac:dyDescent="0.3">
      <c r="B34" s="16"/>
      <c r="F34" s="19"/>
      <c r="G34" s="88"/>
      <c r="H34" s="88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42"/>
      <c r="V34" s="45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3"/>
      <c r="AS34" s="53"/>
      <c r="AT34" s="53"/>
      <c r="AU34" s="53"/>
      <c r="AV34" s="53"/>
      <c r="AW34" s="53"/>
    </row>
    <row r="35" spans="2:63" s="17" customFormat="1" ht="13" x14ac:dyDescent="0.3">
      <c r="B35" s="14"/>
      <c r="C35" s="6"/>
      <c r="F35" s="61"/>
      <c r="G35" s="90"/>
      <c r="H35" s="90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42"/>
      <c r="V35" s="45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3"/>
      <c r="AS35" s="53"/>
      <c r="AT35" s="53"/>
      <c r="AU35" s="53"/>
      <c r="AV35" s="53"/>
      <c r="AW35" s="53"/>
    </row>
    <row r="36" spans="2:63" s="17" customFormat="1" ht="13" x14ac:dyDescent="0.3">
      <c r="B36" s="14" t="s">
        <v>34</v>
      </c>
      <c r="C36" s="6"/>
      <c r="F36" s="61"/>
      <c r="G36" s="92"/>
      <c r="H36" s="92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42"/>
      <c r="V36" s="45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3"/>
      <c r="AS36" s="53"/>
      <c r="AT36" s="53"/>
      <c r="AU36" s="53"/>
      <c r="AV36" s="53"/>
      <c r="AW36" s="53"/>
    </row>
    <row r="37" spans="2:63" s="17" customFormat="1" ht="13" x14ac:dyDescent="0.3">
      <c r="B37" s="14"/>
      <c r="C37" s="6"/>
      <c r="F37" s="61"/>
      <c r="G37" s="92"/>
      <c r="H37" s="92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42"/>
      <c r="V37" s="45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3"/>
      <c r="AS37" s="53"/>
      <c r="AT37" s="53"/>
      <c r="AU37" s="53"/>
      <c r="AV37" s="53"/>
      <c r="AW37" s="53"/>
    </row>
    <row r="38" spans="2:63" s="17" customFormat="1" ht="13" x14ac:dyDescent="0.3">
      <c r="B38" s="14" t="s">
        <v>35</v>
      </c>
      <c r="C38" s="59"/>
      <c r="E38" s="94"/>
      <c r="F38" s="19">
        <v>3</v>
      </c>
      <c r="G38" s="57">
        <f>[27]Summary!$H$13</f>
        <v>-25492940</v>
      </c>
      <c r="H38" s="57">
        <f>+[28]Summary!$M$13</f>
        <v>1030450</v>
      </c>
      <c r="I38" s="57">
        <f>+[29]Summary!$R$13</f>
        <v>-592737</v>
      </c>
      <c r="J38" s="57">
        <f>[30]Summary!$W$13</f>
        <v>3367677</v>
      </c>
      <c r="K38" s="57">
        <f>[31]Summary!$AB$13</f>
        <v>2072474</v>
      </c>
      <c r="L38" s="57">
        <f>[32]Summary!$AG$13</f>
        <v>-3444064</v>
      </c>
      <c r="M38" s="57">
        <f>[33]Summary!$AL$13</f>
        <v>-6180235</v>
      </c>
      <c r="N38" s="57">
        <f>[34]Summary!$AQ$13</f>
        <v>-7686538</v>
      </c>
      <c r="O38" s="57">
        <f>+[35]Summary!$AV$13</f>
        <v>-9814498</v>
      </c>
      <c r="P38" s="57">
        <f>+[36]Summary!$BA$13</f>
        <v>-4357236</v>
      </c>
      <c r="Q38" s="57">
        <f>[37]Summary!$BF$13</f>
        <v>-4717097</v>
      </c>
      <c r="R38" s="57">
        <f>[27]Summary!$BK$13</f>
        <v>-1461396</v>
      </c>
      <c r="S38" s="57">
        <f>+[38]Summary!$BP$13</f>
        <v>6205772</v>
      </c>
      <c r="T38" s="55">
        <f>SUM(H38:S38)</f>
        <v>-25577428</v>
      </c>
      <c r="U38" s="42"/>
      <c r="V38" s="45">
        <f>+[39]summary!$H$13</f>
        <v>9000000</v>
      </c>
      <c r="W38" s="45">
        <f>+[39]summary!$AQ$13</f>
        <v>-3832432</v>
      </c>
      <c r="X38" s="45">
        <f>+[39]summary!$BU$13</f>
        <v>-3078131</v>
      </c>
      <c r="Y38" s="45">
        <f>+[39]summary!$BZ$13</f>
        <v>95325424</v>
      </c>
      <c r="Z38" s="45">
        <f>+[39]summary!$DI$13</f>
        <v>31098565</v>
      </c>
      <c r="AA38" s="45">
        <f>+[39]summary!$EM$13</f>
        <v>118004808</v>
      </c>
      <c r="AB38" s="45">
        <f>V38-G38</f>
        <v>34492940</v>
      </c>
      <c r="AC38" s="45">
        <f>+W38-N38</f>
        <v>3854106</v>
      </c>
      <c r="AD38" s="45">
        <f>+X38-T38</f>
        <v>22499297</v>
      </c>
      <c r="AE38" s="45">
        <v>0</v>
      </c>
      <c r="AF38" s="45" t="e">
        <f>+Z38-#REF!</f>
        <v>#REF!</v>
      </c>
      <c r="AG38" s="45" t="e">
        <f>+AA38-#REF!</f>
        <v>#REF!</v>
      </c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</row>
    <row r="39" spans="2:63" s="17" customFormat="1" ht="13" x14ac:dyDescent="0.3">
      <c r="B39" s="14"/>
      <c r="C39" s="59"/>
      <c r="F39" s="19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41"/>
      <c r="U39" s="42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</row>
    <row r="40" spans="2:63" s="17" customFormat="1" ht="13" x14ac:dyDescent="0.3">
      <c r="B40" s="14" t="s">
        <v>36</v>
      </c>
      <c r="C40" s="59"/>
      <c r="F40" s="19">
        <v>3</v>
      </c>
      <c r="G40" s="57">
        <f>[27]Summary!$H$23</f>
        <v>239274514</v>
      </c>
      <c r="H40" s="57">
        <f>+[28]Summary!$M$23</f>
        <v>20015505</v>
      </c>
      <c r="I40" s="57">
        <f>+[29]Summary!$R$23</f>
        <v>25455403</v>
      </c>
      <c r="J40" s="57">
        <f>[30]Summary!$W$23</f>
        <v>23742808</v>
      </c>
      <c r="K40" s="57">
        <f>[31]Summary!$AB$23</f>
        <v>45716848</v>
      </c>
      <c r="L40" s="57">
        <f>[32]Summary!$AG$23</f>
        <v>29377866</v>
      </c>
      <c r="M40" s="57">
        <f>[33]Summary!$AL$23</f>
        <v>33075335</v>
      </c>
      <c r="N40" s="57">
        <f>[34]Summary!$AQ$23</f>
        <v>28660775</v>
      </c>
      <c r="O40" s="57">
        <f>+[35]Summary!$AV$23</f>
        <v>30014600</v>
      </c>
      <c r="P40" s="57">
        <f>+[36]Summary!$BA$23</f>
        <v>14711827</v>
      </c>
      <c r="Q40" s="57">
        <f>[37]Summary!$BF$23</f>
        <v>16486408</v>
      </c>
      <c r="R40" s="57">
        <f>[27]Summary!$BK$23</f>
        <v>-44469025</v>
      </c>
      <c r="S40" s="57">
        <f>+[38]Summary!$BP$23</f>
        <v>25069189</v>
      </c>
      <c r="T40" s="55">
        <f>SUM(H40:S40)</f>
        <v>247857539</v>
      </c>
      <c r="U40" s="42"/>
      <c r="V40" s="45">
        <f>+[39]summary!$H$23</f>
        <v>319185000</v>
      </c>
      <c r="W40" s="45">
        <f>+[39]summary!$AQ$23</f>
        <v>27957835</v>
      </c>
      <c r="X40" s="45">
        <f>+[39]summary!$BU$23</f>
        <v>177903091</v>
      </c>
      <c r="Y40" s="45">
        <f>+[39]summary!$BZ$23</f>
        <v>470195262.74399996</v>
      </c>
      <c r="Z40" s="45">
        <f>+[39]summary!$DI$23</f>
        <v>50571945</v>
      </c>
      <c r="AA40" s="45">
        <f>+[39]summary!$EM$23</f>
        <v>315721651.74399996</v>
      </c>
      <c r="AB40" s="45">
        <f>V40-G40</f>
        <v>79910486</v>
      </c>
      <c r="AC40" s="45">
        <f>+W40-N40</f>
        <v>-702940</v>
      </c>
      <c r="AD40" s="45">
        <f>+X40-T40</f>
        <v>-69954448</v>
      </c>
      <c r="AE40" s="45">
        <v>0</v>
      </c>
      <c r="AF40" s="45" t="e">
        <f>+Z40-#REF!</f>
        <v>#REF!</v>
      </c>
      <c r="AG40" s="45" t="e">
        <f>+AA40-#REF!</f>
        <v>#REF!</v>
      </c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</row>
    <row r="41" spans="2:63" s="17" customFormat="1" ht="13" x14ac:dyDescent="0.3">
      <c r="B41" s="16"/>
      <c r="F41" s="19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51"/>
      <c r="U41" s="42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</row>
    <row r="42" spans="2:63" s="17" customFormat="1" ht="13" x14ac:dyDescent="0.3">
      <c r="B42" s="14" t="s">
        <v>37</v>
      </c>
      <c r="C42" s="59"/>
      <c r="F42" s="19">
        <v>3</v>
      </c>
      <c r="G42" s="35">
        <f>[27]Summary!$H$40</f>
        <v>48703988</v>
      </c>
      <c r="H42" s="35">
        <f>+[28]Summary!$M$40</f>
        <v>46626420</v>
      </c>
      <c r="I42" s="35">
        <f>+[29]Summary!$R$40</f>
        <v>-15761600</v>
      </c>
      <c r="J42" s="35">
        <f>[30]Summary!$W$40</f>
        <v>0</v>
      </c>
      <c r="K42" s="35">
        <f>[31]Summary!$AB$40</f>
        <v>0</v>
      </c>
      <c r="L42" s="35">
        <f>[32]Summary!$AG$40</f>
        <v>0</v>
      </c>
      <c r="M42" s="35">
        <f>[33]Summary!$AL$40</f>
        <v>6790681</v>
      </c>
      <c r="N42" s="35">
        <f>[34]Summary!$AQ$40</f>
        <v>0</v>
      </c>
      <c r="O42" s="35">
        <f>+[35]Summary!$AV$40</f>
        <v>0</v>
      </c>
      <c r="P42" s="35">
        <f>+[36]Summary!$BA$40</f>
        <v>5451574</v>
      </c>
      <c r="Q42" s="35">
        <f>[37]Summary!$BF$40</f>
        <v>5596913</v>
      </c>
      <c r="R42" s="35">
        <f>[27]Summary!$BK$40</f>
        <v>0</v>
      </c>
      <c r="S42" s="35">
        <f>+[38]Summary!$BP$40</f>
        <v>0</v>
      </c>
      <c r="T42" s="55">
        <f>SUM(H42:S42)</f>
        <v>48703988</v>
      </c>
      <c r="U42" s="95"/>
      <c r="V42" s="45">
        <f>+[39]summary!$H$44</f>
        <v>41795000</v>
      </c>
      <c r="W42" s="45">
        <f>+[39]summary!$AQ$44</f>
        <v>0</v>
      </c>
      <c r="X42" s="45">
        <f>+[39]summary!$BU$44</f>
        <v>10169566</v>
      </c>
      <c r="Y42" s="45">
        <f>+[39]summary!$BZ$44</f>
        <v>77503430</v>
      </c>
      <c r="Z42" s="45">
        <f>+[39]summary!$DI$44</f>
        <v>5008164</v>
      </c>
      <c r="AA42" s="45">
        <f>+[39]summary!$EM$44</f>
        <v>77510397</v>
      </c>
      <c r="AB42" s="45">
        <f>V42-G42</f>
        <v>-6908988</v>
      </c>
      <c r="AC42" s="45">
        <f>+W42-N42</f>
        <v>0</v>
      </c>
      <c r="AD42" s="45">
        <f>+X42-T42</f>
        <v>-38534422</v>
      </c>
      <c r="AE42" s="45">
        <v>0</v>
      </c>
      <c r="AF42" s="45" t="e">
        <f>+Z42-#REF!</f>
        <v>#REF!</v>
      </c>
      <c r="AG42" s="45" t="e">
        <f>+AA42-#REF!</f>
        <v>#REF!</v>
      </c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</row>
    <row r="43" spans="2:63" s="17" customFormat="1" ht="13" x14ac:dyDescent="0.3">
      <c r="B43" s="14"/>
      <c r="C43" s="59"/>
      <c r="F43" s="47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51"/>
      <c r="U43" s="9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</row>
    <row r="44" spans="2:63" s="17" customFormat="1" ht="13" x14ac:dyDescent="0.3">
      <c r="B44" s="14" t="s">
        <v>38</v>
      </c>
      <c r="C44" s="59"/>
      <c r="F44" s="19">
        <v>3</v>
      </c>
      <c r="G44" s="35">
        <f>[27]Summary!$H$63</f>
        <v>37929633.986114979</v>
      </c>
      <c r="H44" s="35">
        <f>+[28]Summary!$M$63</f>
        <v>-22462869.771990001</v>
      </c>
      <c r="I44" s="35">
        <f>+[29]Summary!$R$63</f>
        <v>8028973.5351800174</v>
      </c>
      <c r="J44" s="35">
        <f>+[40]Summary!$W$63</f>
        <v>-100948773.75835001</v>
      </c>
      <c r="K44" s="35">
        <f>[31]Summary!$AB$63</f>
        <v>81733465.921170026</v>
      </c>
      <c r="L44" s="35">
        <f>[32]Summary!$AG$63</f>
        <v>16731515.334039986</v>
      </c>
      <c r="M44" s="35">
        <f>[33]Summary!$AL$63</f>
        <v>-30393086.078570008</v>
      </c>
      <c r="N44" s="35">
        <f>[34]Summary!$AQ$63</f>
        <v>19590745.798259988</v>
      </c>
      <c r="O44" s="35">
        <f>+[35]Summary!$AV$63</f>
        <v>3320086.2674000114</v>
      </c>
      <c r="P44" s="35">
        <f>+[36]Summary!$BA$63</f>
        <v>-60776743.323530018</v>
      </c>
      <c r="Q44" s="35">
        <f>[37]Summary!$BF$63</f>
        <v>71434605.439150006</v>
      </c>
      <c r="R44" s="35">
        <f>[27]Summary!$BK$63</f>
        <v>37871360.210080028</v>
      </c>
      <c r="S44" s="35">
        <f>+[38]Summary!$BP$63</f>
        <v>14873385.784690022</v>
      </c>
      <c r="T44" s="55">
        <f>SUM(H44:S44)+1</f>
        <v>39002666.357530043</v>
      </c>
      <c r="U44" s="95"/>
      <c r="V44" s="45">
        <f>+[39]summary!$H$67</f>
        <v>112600025.47646379</v>
      </c>
      <c r="W44" s="45">
        <f>+[39]summary!$AQ$67</f>
        <v>12671526.501660004</v>
      </c>
      <c r="X44" s="45">
        <f>+[39]summary!$BU$67</f>
        <v>54252878.560154036</v>
      </c>
      <c r="Y44" s="45">
        <f>+[39]summary!$BZ$67</f>
        <v>-92375236.557159662</v>
      </c>
      <c r="Z44" s="45">
        <f>+[39]summary!$DI$67</f>
        <v>-36949546.152860001</v>
      </c>
      <c r="AA44" s="45">
        <f>+[39]summary!$EM$67</f>
        <v>-94615765.652539998</v>
      </c>
      <c r="AB44" s="45">
        <f>V44-G44</f>
        <v>74670391.490348816</v>
      </c>
      <c r="AC44" s="45">
        <f>+W44-N44</f>
        <v>-6919219.2965999842</v>
      </c>
      <c r="AD44" s="45">
        <f>+X44-T44</f>
        <v>15250212.202623993</v>
      </c>
      <c r="AE44" s="45">
        <v>0</v>
      </c>
      <c r="AF44" s="45" t="e">
        <f>+Z44-#REF!</f>
        <v>#REF!</v>
      </c>
      <c r="AG44" s="45" t="e">
        <f>+AA44-#REF!</f>
        <v>#REF!</v>
      </c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</row>
    <row r="45" spans="2:63" s="17" customFormat="1" ht="13" x14ac:dyDescent="0.3">
      <c r="B45" s="14"/>
      <c r="C45" s="59"/>
      <c r="F45" s="19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7"/>
      <c r="U45" s="9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</row>
    <row r="46" spans="2:63" s="17" customFormat="1" ht="13" x14ac:dyDescent="0.3">
      <c r="B46" s="14" t="s">
        <v>39</v>
      </c>
      <c r="C46" s="6"/>
      <c r="D46" s="6"/>
      <c r="E46" s="6"/>
      <c r="F46" s="47"/>
      <c r="G46" s="99">
        <f>+G38+G40+G42+G44</f>
        <v>300415195.98611498</v>
      </c>
      <c r="H46" s="99">
        <f>+H38+H40+H42+H44</f>
        <v>45209505.228009999</v>
      </c>
      <c r="I46" s="20">
        <f t="shared" ref="I46:S46" si="5">+I38+I40+I42+I44</f>
        <v>17130039.535180017</v>
      </c>
      <c r="J46" s="20">
        <f>+J38+J40+J42+J44</f>
        <v>-73838288.758350015</v>
      </c>
      <c r="K46" s="20">
        <f>+K38+K40+K42+K44</f>
        <v>129522787.92117003</v>
      </c>
      <c r="L46" s="20">
        <f>+L38+L40+L42+L44</f>
        <v>42665317.334039986</v>
      </c>
      <c r="M46" s="20">
        <f>+M38+M40+M42+M44</f>
        <v>3292694.9214299917</v>
      </c>
      <c r="N46" s="20">
        <f t="shared" si="5"/>
        <v>40564982.798259988</v>
      </c>
      <c r="O46" s="20">
        <f t="shared" si="5"/>
        <v>23520188.267400011</v>
      </c>
      <c r="P46" s="21">
        <f t="shared" si="5"/>
        <v>-44970578.323530018</v>
      </c>
      <c r="Q46" s="20">
        <f t="shared" si="5"/>
        <v>88800829.439150006</v>
      </c>
      <c r="R46" s="20">
        <f t="shared" si="5"/>
        <v>-8059060.7899199724</v>
      </c>
      <c r="S46" s="20">
        <f t="shared" si="5"/>
        <v>46148346.784690022</v>
      </c>
      <c r="T46" s="21">
        <f>+T38+T40+T42+T44</f>
        <v>309986765.35753006</v>
      </c>
      <c r="U46" s="95"/>
      <c r="V46" s="45">
        <f>+[39]summary!$H$77</f>
        <v>482580025.47646379</v>
      </c>
      <c r="W46" s="45">
        <f>+[39]summary!$AQ$77</f>
        <v>36796929.501660004</v>
      </c>
      <c r="X46" s="45">
        <f>+[39]summary!$BU$77</f>
        <v>239247404.56015402</v>
      </c>
      <c r="Y46" s="45">
        <f>+[39]summary!$BZ$77</f>
        <v>550648880.1868403</v>
      </c>
      <c r="Z46" s="45">
        <f>+[39]summary!$DI$77</f>
        <v>49729127.847139999</v>
      </c>
      <c r="AA46" s="45">
        <f>+[39]summary!$EM$77</f>
        <v>416621091.09145999</v>
      </c>
      <c r="AB46" s="45">
        <f>V46-G46</f>
        <v>182164829.49034882</v>
      </c>
      <c r="AC46" s="45">
        <f>+W46-N46</f>
        <v>-3768053.2965999842</v>
      </c>
      <c r="AD46" s="45">
        <f>+X46-T46</f>
        <v>-70739360.797376037</v>
      </c>
      <c r="AE46" s="45">
        <v>0</v>
      </c>
      <c r="AF46" s="45" t="e">
        <f>+Z46-#REF!</f>
        <v>#REF!</v>
      </c>
      <c r="AG46" s="45" t="e">
        <f>+AA46-#REF!</f>
        <v>#REF!</v>
      </c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</row>
    <row r="47" spans="2:63" s="17" customFormat="1" ht="13" x14ac:dyDescent="0.3">
      <c r="B47" s="100"/>
      <c r="C47" s="101"/>
      <c r="D47" s="101"/>
      <c r="E47" s="101"/>
      <c r="F47" s="102"/>
      <c r="G47" s="103"/>
      <c r="H47" s="103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42"/>
      <c r="V47" s="46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</row>
    <row r="48" spans="2:63" s="60" customFormat="1" ht="13" x14ac:dyDescent="0.3">
      <c r="B48" s="106" t="s">
        <v>40</v>
      </c>
      <c r="F48" s="107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68"/>
      <c r="V48" s="109"/>
      <c r="W48" s="68"/>
      <c r="X48" s="68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8"/>
      <c r="AS48" s="68"/>
      <c r="AT48" s="68"/>
      <c r="AU48" s="68"/>
      <c r="AV48" s="68"/>
      <c r="AW48" s="68"/>
    </row>
    <row r="49" spans="2:49" s="60" customFormat="1" ht="13" x14ac:dyDescent="0.3">
      <c r="B49" s="106" t="s">
        <v>41</v>
      </c>
      <c r="F49" s="107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68"/>
      <c r="V49" s="109"/>
      <c r="W49" s="68"/>
      <c r="X49" s="68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8"/>
      <c r="AS49" s="68"/>
      <c r="AT49" s="68"/>
      <c r="AU49" s="68"/>
      <c r="AV49" s="68"/>
      <c r="AW49" s="68"/>
    </row>
    <row r="50" spans="2:49" s="60" customFormat="1" ht="13" x14ac:dyDescent="0.3">
      <c r="B50" s="106"/>
      <c r="F50" s="107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68"/>
      <c r="V50" s="109"/>
      <c r="W50" s="68"/>
      <c r="X50" s="68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8"/>
      <c r="AS50" s="68"/>
      <c r="AT50" s="68"/>
      <c r="AU50" s="68"/>
      <c r="AV50" s="68"/>
      <c r="AW50" s="68"/>
    </row>
    <row r="51" spans="2:49" x14ac:dyDescent="0.25"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2"/>
      <c r="V51" s="1"/>
      <c r="W51" s="2"/>
      <c r="X51" s="2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2"/>
      <c r="AS51" s="2"/>
      <c r="AT51" s="2"/>
      <c r="AU51" s="2"/>
      <c r="AV51" s="2"/>
      <c r="AW51" s="2"/>
    </row>
    <row r="52" spans="2:49" x14ac:dyDescent="0.25"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2"/>
      <c r="V52" s="1"/>
      <c r="W52" s="2"/>
      <c r="X52" s="2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2"/>
      <c r="AS52" s="2"/>
      <c r="AT52" s="2"/>
      <c r="AU52" s="2"/>
      <c r="AV52" s="2"/>
      <c r="AW52" s="2"/>
    </row>
    <row r="53" spans="2:49" x14ac:dyDescent="0.25"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2"/>
      <c r="V53" s="1"/>
      <c r="W53" s="2"/>
      <c r="X53" s="2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2"/>
      <c r="AS53" s="2"/>
      <c r="AT53" s="2"/>
      <c r="AU53" s="2"/>
      <c r="AV53" s="2"/>
      <c r="AW53" s="2"/>
    </row>
    <row r="54" spans="2:49" x14ac:dyDescent="0.25"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2"/>
      <c r="V54" s="1"/>
      <c r="W54" s="2"/>
      <c r="X54" s="2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2"/>
      <c r="AS54" s="2"/>
      <c r="AT54" s="2"/>
      <c r="AU54" s="2"/>
      <c r="AV54" s="2"/>
      <c r="AW54" s="2"/>
    </row>
    <row r="55" spans="2:49" x14ac:dyDescent="0.25"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2"/>
      <c r="V55" s="1"/>
      <c r="W55" s="2"/>
      <c r="X55" s="2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2"/>
      <c r="AS55" s="2"/>
      <c r="AT55" s="2"/>
      <c r="AU55" s="2"/>
      <c r="AV55" s="2"/>
      <c r="AW55" s="2"/>
    </row>
    <row r="56" spans="2:49" x14ac:dyDescent="0.25"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2"/>
      <c r="V56" s="1"/>
      <c r="W56" s="2"/>
      <c r="X56" s="2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2"/>
      <c r="AS56" s="2"/>
      <c r="AT56" s="2"/>
      <c r="AU56" s="2"/>
      <c r="AV56" s="2"/>
      <c r="AW56" s="2"/>
    </row>
    <row r="57" spans="2:49" x14ac:dyDescent="0.25"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2"/>
      <c r="V57" s="1"/>
      <c r="W57" s="2"/>
      <c r="X57" s="2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2"/>
      <c r="AS57" s="2"/>
      <c r="AT57" s="2"/>
      <c r="AU57" s="2"/>
      <c r="AV57" s="2"/>
      <c r="AW57" s="2"/>
    </row>
    <row r="58" spans="2:49" x14ac:dyDescent="0.25"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2"/>
      <c r="V58" s="1"/>
      <c r="W58" s="2"/>
      <c r="X58" s="2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2"/>
      <c r="AS58" s="2"/>
      <c r="AT58" s="2"/>
      <c r="AU58" s="2"/>
      <c r="AV58" s="2"/>
      <c r="AW58" s="2"/>
    </row>
    <row r="59" spans="2:49" x14ac:dyDescent="0.25"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2"/>
      <c r="V59" s="1"/>
      <c r="W59" s="2"/>
      <c r="X59" s="2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2"/>
      <c r="AS59" s="2"/>
      <c r="AT59" s="2"/>
      <c r="AU59" s="2"/>
      <c r="AV59" s="2"/>
      <c r="AW59" s="2"/>
    </row>
    <row r="60" spans="2:49" x14ac:dyDescent="0.25"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2"/>
      <c r="V60" s="1"/>
      <c r="W60" s="2"/>
      <c r="X60" s="2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2"/>
      <c r="AS60" s="2"/>
      <c r="AT60" s="2"/>
      <c r="AU60" s="2"/>
      <c r="AV60" s="2"/>
      <c r="AW60" s="2"/>
    </row>
    <row r="61" spans="2:49" x14ac:dyDescent="0.25"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2"/>
      <c r="V61" s="1"/>
      <c r="W61" s="2"/>
      <c r="X61" s="2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2"/>
      <c r="AS61" s="2"/>
      <c r="AT61" s="2"/>
      <c r="AU61" s="2"/>
      <c r="AV61" s="2"/>
      <c r="AW61" s="2"/>
    </row>
    <row r="62" spans="2:49" x14ac:dyDescent="0.25"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2"/>
      <c r="V62" s="1"/>
      <c r="W62" s="2"/>
      <c r="X62" s="2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2"/>
      <c r="AS62" s="2"/>
      <c r="AT62" s="2"/>
      <c r="AU62" s="2"/>
      <c r="AV62" s="2"/>
      <c r="AW62" s="2"/>
    </row>
    <row r="63" spans="2:49" x14ac:dyDescent="0.25"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2"/>
      <c r="V63" s="1"/>
      <c r="W63" s="2"/>
      <c r="X63" s="2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2"/>
      <c r="AS63" s="2"/>
      <c r="AT63" s="2"/>
      <c r="AU63" s="2"/>
      <c r="AV63" s="2"/>
      <c r="AW63" s="2"/>
    </row>
    <row r="64" spans="2:49" x14ac:dyDescent="0.25"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2"/>
      <c r="V64" s="1"/>
      <c r="W64" s="2"/>
      <c r="X64" s="2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2"/>
      <c r="AS64" s="2"/>
      <c r="AT64" s="2"/>
      <c r="AU64" s="2"/>
      <c r="AV64" s="2"/>
      <c r="AW64" s="2"/>
    </row>
    <row r="65" spans="7:49" x14ac:dyDescent="0.25"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2"/>
      <c r="V65" s="1"/>
      <c r="W65" s="2"/>
      <c r="X65" s="2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2"/>
      <c r="AS65" s="2"/>
      <c r="AT65" s="2"/>
      <c r="AU65" s="2"/>
      <c r="AV65" s="2"/>
      <c r="AW65" s="2"/>
    </row>
    <row r="66" spans="7:49" x14ac:dyDescent="0.25"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2"/>
      <c r="V66" s="1"/>
      <c r="W66" s="2"/>
      <c r="X66" s="2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2"/>
      <c r="AS66" s="2"/>
      <c r="AT66" s="2"/>
      <c r="AU66" s="2"/>
      <c r="AV66" s="2"/>
      <c r="AW66" s="2"/>
    </row>
    <row r="67" spans="7:49" x14ac:dyDescent="0.25"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2"/>
      <c r="V67" s="1"/>
      <c r="W67" s="2"/>
      <c r="X67" s="2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2"/>
      <c r="AS67" s="2"/>
      <c r="AT67" s="2"/>
      <c r="AU67" s="2"/>
      <c r="AV67" s="2"/>
      <c r="AW67" s="2"/>
    </row>
    <row r="68" spans="7:49" x14ac:dyDescent="0.25"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2"/>
      <c r="V68" s="1"/>
      <c r="W68" s="2"/>
      <c r="X68" s="2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2"/>
      <c r="AS68" s="2"/>
      <c r="AT68" s="2"/>
      <c r="AU68" s="2"/>
      <c r="AV68" s="2"/>
      <c r="AW68" s="2"/>
    </row>
    <row r="69" spans="7:49" x14ac:dyDescent="0.25"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2"/>
      <c r="V69" s="1"/>
      <c r="W69" s="2"/>
      <c r="X69" s="2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2"/>
      <c r="AS69" s="2"/>
      <c r="AT69" s="2"/>
      <c r="AU69" s="2"/>
      <c r="AV69" s="2"/>
      <c r="AW69" s="2"/>
    </row>
    <row r="70" spans="7:49" x14ac:dyDescent="0.25"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2"/>
      <c r="V70" s="1"/>
      <c r="W70" s="2"/>
      <c r="X70" s="2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2"/>
      <c r="AS70" s="2"/>
      <c r="AT70" s="2"/>
      <c r="AU70" s="2"/>
      <c r="AV70" s="2"/>
      <c r="AW70" s="2"/>
    </row>
    <row r="71" spans="7:49" x14ac:dyDescent="0.25"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2"/>
      <c r="V71" s="1"/>
      <c r="W71" s="2"/>
      <c r="X71" s="2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2"/>
      <c r="AS71" s="2"/>
      <c r="AT71" s="2"/>
      <c r="AU71" s="2"/>
      <c r="AV71" s="2"/>
      <c r="AW71" s="2"/>
    </row>
    <row r="72" spans="7:49" x14ac:dyDescent="0.25"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2"/>
      <c r="V72" s="1"/>
      <c r="W72" s="2"/>
      <c r="X72" s="2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2"/>
      <c r="AS72" s="2"/>
      <c r="AT72" s="2"/>
      <c r="AU72" s="2"/>
      <c r="AV72" s="2"/>
      <c r="AW72" s="2"/>
    </row>
    <row r="73" spans="7:49" x14ac:dyDescent="0.25"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2"/>
      <c r="V73" s="1"/>
      <c r="W73" s="2"/>
      <c r="X73" s="2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2"/>
      <c r="AS73" s="2"/>
      <c r="AT73" s="2"/>
      <c r="AU73" s="2"/>
      <c r="AV73" s="2"/>
      <c r="AW73" s="2"/>
    </row>
    <row r="74" spans="7:49" x14ac:dyDescent="0.25"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2"/>
      <c r="V74" s="1"/>
      <c r="W74" s="2"/>
      <c r="X74" s="2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2"/>
      <c r="AS74" s="2"/>
      <c r="AT74" s="2"/>
      <c r="AU74" s="2"/>
      <c r="AV74" s="2"/>
      <c r="AW74" s="2"/>
    </row>
    <row r="75" spans="7:49" x14ac:dyDescent="0.25"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2"/>
      <c r="V75" s="1"/>
      <c r="W75" s="2"/>
      <c r="X75" s="2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2"/>
      <c r="AS75" s="2"/>
      <c r="AT75" s="2"/>
      <c r="AU75" s="2"/>
      <c r="AV75" s="2"/>
      <c r="AW75" s="2"/>
    </row>
    <row r="76" spans="7:49" x14ac:dyDescent="0.25"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2"/>
      <c r="V76" s="1"/>
      <c r="W76" s="2"/>
      <c r="X76" s="2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2"/>
      <c r="AS76" s="2"/>
      <c r="AT76" s="2"/>
      <c r="AU76" s="2"/>
      <c r="AV76" s="2"/>
      <c r="AW76" s="2"/>
    </row>
    <row r="77" spans="7:49" x14ac:dyDescent="0.25"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2"/>
      <c r="V77" s="1"/>
      <c r="W77" s="2"/>
      <c r="X77" s="2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2"/>
      <c r="AS77" s="2"/>
      <c r="AT77" s="2"/>
      <c r="AU77" s="2"/>
      <c r="AV77" s="2"/>
      <c r="AW77" s="2"/>
    </row>
    <row r="78" spans="7:49" x14ac:dyDescent="0.25"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2"/>
      <c r="V78" s="1"/>
      <c r="W78" s="2"/>
      <c r="X78" s="2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2"/>
      <c r="AS78" s="2"/>
      <c r="AT78" s="2"/>
      <c r="AU78" s="2"/>
      <c r="AV78" s="2"/>
      <c r="AW78" s="2"/>
    </row>
    <row r="79" spans="7:49" x14ac:dyDescent="0.25"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2"/>
      <c r="V79" s="1"/>
      <c r="W79" s="2"/>
      <c r="X79" s="2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2"/>
      <c r="AS79" s="2"/>
      <c r="AT79" s="2"/>
      <c r="AU79" s="2"/>
      <c r="AV79" s="2"/>
      <c r="AW79" s="2"/>
    </row>
    <row r="80" spans="7:49" x14ac:dyDescent="0.25"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2"/>
      <c r="V80" s="1"/>
      <c r="W80" s="2"/>
      <c r="X80" s="2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2"/>
      <c r="AS80" s="2"/>
      <c r="AT80" s="2"/>
      <c r="AU80" s="2"/>
      <c r="AV80" s="2"/>
      <c r="AW80" s="2"/>
    </row>
    <row r="81" spans="7:49" x14ac:dyDescent="0.25"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2"/>
      <c r="V81" s="1"/>
      <c r="W81" s="2"/>
      <c r="X81" s="2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2"/>
      <c r="AS81" s="2"/>
      <c r="AT81" s="2"/>
      <c r="AU81" s="2"/>
      <c r="AV81" s="2"/>
      <c r="AW81" s="2"/>
    </row>
    <row r="82" spans="7:49" x14ac:dyDescent="0.25"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2"/>
      <c r="V82" s="1"/>
      <c r="W82" s="2"/>
      <c r="X82" s="2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2"/>
      <c r="AS82" s="2"/>
      <c r="AT82" s="2"/>
      <c r="AU82" s="2"/>
      <c r="AV82" s="2"/>
      <c r="AW82" s="2"/>
    </row>
    <row r="83" spans="7:49" x14ac:dyDescent="0.25"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2"/>
      <c r="V83" s="1"/>
      <c r="W83" s="2"/>
      <c r="X83" s="2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2"/>
      <c r="AS83" s="2"/>
      <c r="AT83" s="2"/>
      <c r="AU83" s="2"/>
      <c r="AV83" s="2"/>
      <c r="AW83" s="2"/>
    </row>
    <row r="84" spans="7:49" x14ac:dyDescent="0.25"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2"/>
      <c r="V84" s="1"/>
      <c r="W84" s="2"/>
      <c r="X84" s="2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2"/>
      <c r="AS84" s="2"/>
      <c r="AT84" s="2"/>
      <c r="AU84" s="2"/>
      <c r="AV84" s="2"/>
      <c r="AW84" s="2"/>
    </row>
    <row r="85" spans="7:49" x14ac:dyDescent="0.25"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2"/>
      <c r="V85" s="1"/>
      <c r="W85" s="2"/>
      <c r="X85" s="2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2"/>
      <c r="AS85" s="2"/>
      <c r="AT85" s="2"/>
      <c r="AU85" s="2"/>
      <c r="AV85" s="2"/>
      <c r="AW85" s="2"/>
    </row>
    <row r="86" spans="7:49" x14ac:dyDescent="0.25"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2"/>
      <c r="V86" s="1"/>
      <c r="W86" s="2"/>
      <c r="X86" s="2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2"/>
      <c r="AS86" s="2"/>
      <c r="AT86" s="2"/>
      <c r="AU86" s="2"/>
      <c r="AV86" s="2"/>
      <c r="AW86" s="2"/>
    </row>
    <row r="87" spans="7:49" x14ac:dyDescent="0.25"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2"/>
      <c r="V87" s="1"/>
      <c r="W87" s="2"/>
      <c r="X87" s="2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2"/>
      <c r="AS87" s="2"/>
      <c r="AT87" s="2"/>
      <c r="AU87" s="2"/>
      <c r="AV87" s="2"/>
      <c r="AW87" s="2"/>
    </row>
    <row r="88" spans="7:49" x14ac:dyDescent="0.25"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2"/>
      <c r="V88" s="1"/>
      <c r="W88" s="2"/>
      <c r="X88" s="2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2"/>
      <c r="AS88" s="2"/>
      <c r="AT88" s="2"/>
      <c r="AU88" s="2"/>
      <c r="AV88" s="2"/>
      <c r="AW88" s="2"/>
    </row>
    <row r="89" spans="7:49" x14ac:dyDescent="0.25"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2"/>
      <c r="V89" s="1"/>
      <c r="W89" s="2"/>
      <c r="X89" s="2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2"/>
      <c r="AS89" s="2"/>
      <c r="AT89" s="2"/>
      <c r="AU89" s="2"/>
      <c r="AV89" s="2"/>
      <c r="AW89" s="2"/>
    </row>
    <row r="90" spans="7:49" x14ac:dyDescent="0.25"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2"/>
      <c r="V90" s="1"/>
      <c r="W90" s="2"/>
      <c r="X90" s="2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2"/>
      <c r="AS90" s="2"/>
      <c r="AT90" s="2"/>
      <c r="AU90" s="2"/>
      <c r="AV90" s="2"/>
      <c r="AW90" s="2"/>
    </row>
    <row r="91" spans="7:49" x14ac:dyDescent="0.25"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2"/>
      <c r="V91" s="1"/>
      <c r="W91" s="2"/>
      <c r="X91" s="2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2"/>
      <c r="AS91" s="2"/>
      <c r="AT91" s="2"/>
      <c r="AU91" s="2"/>
      <c r="AV91" s="2"/>
      <c r="AW91" s="2"/>
    </row>
    <row r="92" spans="7:49" x14ac:dyDescent="0.25"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2"/>
      <c r="V92" s="1"/>
      <c r="W92" s="2"/>
      <c r="X92" s="2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2"/>
      <c r="AS92" s="2"/>
      <c r="AT92" s="2"/>
      <c r="AU92" s="2"/>
      <c r="AV92" s="2"/>
      <c r="AW92" s="2"/>
    </row>
    <row r="93" spans="7:49" x14ac:dyDescent="0.25"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2"/>
      <c r="V93" s="1"/>
      <c r="W93" s="2"/>
      <c r="X93" s="2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2"/>
      <c r="AS93" s="2"/>
      <c r="AT93" s="2"/>
      <c r="AU93" s="2"/>
      <c r="AV93" s="2"/>
      <c r="AW93" s="2"/>
    </row>
    <row r="94" spans="7:49" x14ac:dyDescent="0.25"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2"/>
      <c r="V94" s="1"/>
      <c r="W94" s="2"/>
      <c r="X94" s="2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2"/>
      <c r="AS94" s="2"/>
      <c r="AT94" s="2"/>
      <c r="AU94" s="2"/>
      <c r="AV94" s="2"/>
      <c r="AW94" s="2"/>
    </row>
    <row r="95" spans="7:49" x14ac:dyDescent="0.25"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2"/>
      <c r="V95" s="1"/>
      <c r="W95" s="2"/>
      <c r="X95" s="2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2"/>
      <c r="AS95" s="2"/>
      <c r="AT95" s="2"/>
      <c r="AU95" s="2"/>
      <c r="AV95" s="2"/>
      <c r="AW95" s="2"/>
    </row>
    <row r="96" spans="7:49" x14ac:dyDescent="0.25"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2"/>
      <c r="V96" s="1"/>
      <c r="W96" s="2"/>
      <c r="X96" s="2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2"/>
      <c r="AS96" s="2"/>
      <c r="AT96" s="2"/>
      <c r="AU96" s="2"/>
      <c r="AV96" s="2"/>
      <c r="AW96" s="2"/>
    </row>
    <row r="97" spans="7:49" x14ac:dyDescent="0.25"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2"/>
      <c r="V97" s="1"/>
      <c r="W97" s="2"/>
      <c r="X97" s="2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2"/>
      <c r="AS97" s="2"/>
      <c r="AT97" s="2"/>
      <c r="AU97" s="2"/>
      <c r="AV97" s="2"/>
      <c r="AW97" s="2"/>
    </row>
    <row r="98" spans="7:49" x14ac:dyDescent="0.25"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2"/>
      <c r="V98" s="1"/>
      <c r="W98" s="2"/>
      <c r="X98" s="2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2"/>
      <c r="AS98" s="2"/>
      <c r="AT98" s="2"/>
      <c r="AU98" s="2"/>
      <c r="AV98" s="2"/>
      <c r="AW98" s="2"/>
    </row>
    <row r="99" spans="7:49" x14ac:dyDescent="0.25"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2"/>
      <c r="V99" s="1"/>
      <c r="W99" s="2"/>
      <c r="X99" s="2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2"/>
      <c r="AS99" s="2"/>
      <c r="AT99" s="2"/>
      <c r="AU99" s="2"/>
      <c r="AV99" s="2"/>
      <c r="AW99" s="2"/>
    </row>
    <row r="100" spans="7:49" x14ac:dyDescent="0.25"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2"/>
      <c r="V100" s="1"/>
      <c r="W100" s="2"/>
      <c r="X100" s="2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2"/>
      <c r="AS100" s="2"/>
      <c r="AT100" s="2"/>
      <c r="AU100" s="2"/>
      <c r="AV100" s="2"/>
      <c r="AW100" s="2"/>
    </row>
    <row r="101" spans="7:49" x14ac:dyDescent="0.25"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2"/>
      <c r="V101" s="1"/>
      <c r="W101" s="2"/>
      <c r="X101" s="2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2"/>
      <c r="AS101" s="2"/>
      <c r="AT101" s="2"/>
      <c r="AU101" s="2"/>
      <c r="AV101" s="2"/>
      <c r="AW101" s="2"/>
    </row>
    <row r="102" spans="7:49" x14ac:dyDescent="0.25"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2"/>
      <c r="V102" s="1"/>
      <c r="W102" s="2"/>
      <c r="X102" s="2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2"/>
      <c r="AS102" s="2"/>
      <c r="AT102" s="2"/>
      <c r="AU102" s="2"/>
      <c r="AV102" s="2"/>
      <c r="AW102" s="2"/>
    </row>
    <row r="103" spans="7:49" x14ac:dyDescent="0.25"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2"/>
      <c r="V103" s="1"/>
      <c r="W103" s="2"/>
      <c r="X103" s="2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2"/>
      <c r="AS103" s="2"/>
      <c r="AT103" s="2"/>
      <c r="AU103" s="2"/>
      <c r="AV103" s="2"/>
      <c r="AW103" s="2"/>
    </row>
    <row r="104" spans="7:49" x14ac:dyDescent="0.25"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2"/>
      <c r="V104" s="1"/>
      <c r="W104" s="2"/>
      <c r="X104" s="2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2"/>
      <c r="AS104" s="2"/>
      <c r="AT104" s="2"/>
      <c r="AU104" s="2"/>
      <c r="AV104" s="2"/>
      <c r="AW104" s="2"/>
    </row>
    <row r="105" spans="7:49" x14ac:dyDescent="0.25"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2"/>
      <c r="V105" s="1"/>
      <c r="W105" s="2"/>
      <c r="X105" s="2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2"/>
      <c r="AS105" s="2"/>
      <c r="AT105" s="2"/>
      <c r="AU105" s="2"/>
      <c r="AV105" s="2"/>
      <c r="AW105" s="2"/>
    </row>
    <row r="106" spans="7:49" x14ac:dyDescent="0.25"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2"/>
      <c r="V106" s="1"/>
      <c r="W106" s="2"/>
      <c r="X106" s="2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2"/>
      <c r="AS106" s="2"/>
      <c r="AT106" s="2"/>
      <c r="AU106" s="2"/>
      <c r="AV106" s="2"/>
      <c r="AW106" s="2"/>
    </row>
    <row r="107" spans="7:49" x14ac:dyDescent="0.25"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2"/>
      <c r="V107" s="1"/>
      <c r="W107" s="2"/>
      <c r="X107" s="2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2"/>
      <c r="AS107" s="2"/>
      <c r="AT107" s="2"/>
      <c r="AU107" s="2"/>
      <c r="AV107" s="2"/>
      <c r="AW107" s="2"/>
    </row>
    <row r="108" spans="7:49" x14ac:dyDescent="0.25"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2"/>
      <c r="V108" s="1"/>
      <c r="W108" s="2"/>
      <c r="X108" s="2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1"/>
      <c r="AQ108" s="111"/>
      <c r="AR108" s="2"/>
      <c r="AS108" s="2"/>
      <c r="AT108" s="2"/>
      <c r="AU108" s="2"/>
      <c r="AV108" s="2"/>
      <c r="AW108" s="2"/>
    </row>
    <row r="109" spans="7:49" x14ac:dyDescent="0.25"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2"/>
      <c r="V109" s="1"/>
      <c r="W109" s="2"/>
      <c r="X109" s="2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2"/>
      <c r="AS109" s="2"/>
      <c r="AT109" s="2"/>
      <c r="AU109" s="2"/>
      <c r="AV109" s="2"/>
      <c r="AW109" s="2"/>
    </row>
    <row r="110" spans="7:49" x14ac:dyDescent="0.25"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2"/>
      <c r="V110" s="1"/>
      <c r="W110" s="2"/>
      <c r="X110" s="2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2"/>
      <c r="AS110" s="2"/>
      <c r="AT110" s="2"/>
      <c r="AU110" s="2"/>
      <c r="AV110" s="2"/>
      <c r="AW110" s="2"/>
    </row>
    <row r="111" spans="7:49" x14ac:dyDescent="0.25"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1"/>
      <c r="W111" s="2"/>
      <c r="X111" s="2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2"/>
      <c r="AS111" s="2"/>
      <c r="AT111" s="2"/>
      <c r="AU111" s="2"/>
      <c r="AV111" s="2"/>
      <c r="AW111" s="2"/>
    </row>
    <row r="112" spans="7:49" x14ac:dyDescent="0.25"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1"/>
      <c r="W112" s="2"/>
      <c r="X112" s="2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2"/>
      <c r="AS112" s="2"/>
      <c r="AT112" s="2"/>
      <c r="AU112" s="2"/>
      <c r="AV112" s="2"/>
      <c r="AW112" s="2"/>
    </row>
    <row r="113" spans="7:49" x14ac:dyDescent="0.25"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1"/>
      <c r="W113" s="2"/>
      <c r="X113" s="2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2"/>
      <c r="AS113" s="2"/>
      <c r="AT113" s="2"/>
      <c r="AU113" s="2"/>
      <c r="AV113" s="2"/>
      <c r="AW113" s="2"/>
    </row>
    <row r="114" spans="7:49" x14ac:dyDescent="0.25"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1"/>
      <c r="W114" s="2"/>
      <c r="X114" s="2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2"/>
      <c r="AS114" s="2"/>
      <c r="AT114" s="2"/>
      <c r="AU114" s="2"/>
      <c r="AV114" s="2"/>
      <c r="AW114" s="2"/>
    </row>
    <row r="115" spans="7:49" x14ac:dyDescent="0.25"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1"/>
      <c r="W115" s="2"/>
      <c r="X115" s="2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2"/>
      <c r="AS115" s="2"/>
      <c r="AT115" s="2"/>
      <c r="AU115" s="2"/>
      <c r="AV115" s="2"/>
      <c r="AW115" s="2"/>
    </row>
    <row r="116" spans="7:49" x14ac:dyDescent="0.25"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1"/>
      <c r="W116" s="2"/>
      <c r="X116" s="2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2"/>
      <c r="AS116" s="2"/>
      <c r="AT116" s="2"/>
      <c r="AU116" s="2"/>
      <c r="AV116" s="2"/>
      <c r="AW116" s="2"/>
    </row>
    <row r="117" spans="7:49" x14ac:dyDescent="0.25"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1"/>
      <c r="W117" s="2"/>
      <c r="X117" s="2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2"/>
      <c r="AS117" s="2"/>
      <c r="AT117" s="2"/>
      <c r="AU117" s="2"/>
      <c r="AV117" s="2"/>
      <c r="AW117" s="2"/>
    </row>
    <row r="118" spans="7:49" x14ac:dyDescent="0.25"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1"/>
      <c r="W118" s="2"/>
      <c r="X118" s="2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2"/>
      <c r="AS118" s="2"/>
      <c r="AT118" s="2"/>
      <c r="AU118" s="2"/>
      <c r="AV118" s="2"/>
      <c r="AW118" s="2"/>
    </row>
    <row r="119" spans="7:49" x14ac:dyDescent="0.25"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1"/>
      <c r="W119" s="2"/>
      <c r="X119" s="2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2"/>
      <c r="AS119" s="2"/>
      <c r="AT119" s="2"/>
      <c r="AU119" s="2"/>
      <c r="AV119" s="2"/>
      <c r="AW119" s="2"/>
    </row>
    <row r="120" spans="7:49" x14ac:dyDescent="0.25"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1"/>
      <c r="W120" s="2"/>
      <c r="X120" s="2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2"/>
      <c r="AS120" s="2"/>
      <c r="AT120" s="2"/>
      <c r="AU120" s="2"/>
      <c r="AV120" s="2"/>
      <c r="AW120" s="2"/>
    </row>
    <row r="121" spans="7:49" x14ac:dyDescent="0.25"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1"/>
      <c r="W121" s="2"/>
      <c r="X121" s="2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2"/>
      <c r="AS121" s="2"/>
      <c r="AT121" s="2"/>
      <c r="AU121" s="2"/>
      <c r="AV121" s="2"/>
      <c r="AW121" s="2"/>
    </row>
    <row r="122" spans="7:49" x14ac:dyDescent="0.25"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1"/>
      <c r="W122" s="2"/>
      <c r="X122" s="2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2"/>
      <c r="AS122" s="2"/>
      <c r="AT122" s="2"/>
      <c r="AU122" s="2"/>
      <c r="AV122" s="2"/>
      <c r="AW122" s="2"/>
    </row>
    <row r="123" spans="7:49" x14ac:dyDescent="0.25"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1"/>
      <c r="W123" s="2"/>
      <c r="X123" s="2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2"/>
      <c r="AS123" s="2"/>
      <c r="AT123" s="2"/>
      <c r="AU123" s="2"/>
      <c r="AV123" s="2"/>
      <c r="AW123" s="2"/>
    </row>
    <row r="124" spans="7:49" x14ac:dyDescent="0.25"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1"/>
      <c r="W124" s="2"/>
      <c r="X124" s="2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2"/>
      <c r="AS124" s="2"/>
      <c r="AT124" s="2"/>
      <c r="AU124" s="2"/>
      <c r="AV124" s="2"/>
      <c r="AW124" s="2"/>
    </row>
    <row r="125" spans="7:49" x14ac:dyDescent="0.25"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1"/>
      <c r="W125" s="2"/>
      <c r="X125" s="2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2"/>
      <c r="AS125" s="2"/>
      <c r="AT125" s="2"/>
      <c r="AU125" s="2"/>
      <c r="AV125" s="2"/>
      <c r="AW125" s="2"/>
    </row>
    <row r="126" spans="7:49" x14ac:dyDescent="0.25"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1"/>
      <c r="W126" s="2"/>
      <c r="X126" s="2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2"/>
      <c r="AS126" s="2"/>
      <c r="AT126" s="2"/>
      <c r="AU126" s="2"/>
      <c r="AV126" s="2"/>
      <c r="AW126" s="2"/>
    </row>
    <row r="127" spans="7:49" x14ac:dyDescent="0.25"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1"/>
      <c r="W127" s="2"/>
      <c r="X127" s="2"/>
      <c r="Y127" s="111"/>
      <c r="Z127" s="111"/>
      <c r="AA127" s="111"/>
      <c r="AB127" s="111"/>
      <c r="AC127" s="111"/>
      <c r="AD127" s="111"/>
      <c r="AE127" s="111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  <c r="AR127" s="2"/>
      <c r="AS127" s="2"/>
      <c r="AT127" s="2"/>
      <c r="AU127" s="2"/>
      <c r="AV127" s="2"/>
      <c r="AW127" s="2"/>
    </row>
    <row r="128" spans="7:49" x14ac:dyDescent="0.25"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1"/>
      <c r="W128" s="2"/>
      <c r="X128" s="2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11"/>
      <c r="AR128" s="2"/>
      <c r="AS128" s="2"/>
      <c r="AT128" s="2"/>
      <c r="AU128" s="2"/>
      <c r="AV128" s="2"/>
      <c r="AW128" s="2"/>
    </row>
    <row r="129" spans="7:49" x14ac:dyDescent="0.25"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1"/>
      <c r="W129" s="2"/>
      <c r="X129" s="2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2"/>
      <c r="AS129" s="2"/>
      <c r="AT129" s="2"/>
      <c r="AU129" s="2"/>
      <c r="AV129" s="2"/>
      <c r="AW129" s="2"/>
    </row>
    <row r="130" spans="7:49" x14ac:dyDescent="0.25"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1"/>
      <c r="W130" s="2"/>
      <c r="X130" s="2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2"/>
      <c r="AS130" s="2"/>
      <c r="AT130" s="2"/>
      <c r="AU130" s="2"/>
      <c r="AV130" s="2"/>
      <c r="AW130" s="2"/>
    </row>
    <row r="131" spans="7:49" x14ac:dyDescent="0.25"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1"/>
      <c r="W131" s="2"/>
      <c r="X131" s="2"/>
      <c r="Y131" s="111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2"/>
      <c r="AS131" s="2"/>
      <c r="AT131" s="2"/>
      <c r="AU131" s="2"/>
      <c r="AV131" s="2"/>
      <c r="AW131" s="2"/>
    </row>
    <row r="132" spans="7:49" x14ac:dyDescent="0.25"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1"/>
      <c r="W132" s="2"/>
      <c r="X132" s="2"/>
      <c r="Y132" s="111"/>
      <c r="Z132" s="111"/>
      <c r="AA132" s="111"/>
      <c r="AB132" s="111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11"/>
      <c r="AQ132" s="111"/>
      <c r="AR132" s="2"/>
      <c r="AS132" s="2"/>
      <c r="AT132" s="2"/>
      <c r="AU132" s="2"/>
      <c r="AV132" s="2"/>
      <c r="AW132" s="2"/>
    </row>
    <row r="133" spans="7:49" x14ac:dyDescent="0.25"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1"/>
      <c r="W133" s="2"/>
      <c r="X133" s="2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2"/>
      <c r="AS133" s="2"/>
      <c r="AT133" s="2"/>
      <c r="AU133" s="2"/>
      <c r="AV133" s="2"/>
      <c r="AW133" s="2"/>
    </row>
    <row r="134" spans="7:49" x14ac:dyDescent="0.25"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1"/>
      <c r="W134" s="2"/>
      <c r="X134" s="2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1"/>
      <c r="AQ134" s="111"/>
      <c r="AR134" s="2"/>
      <c r="AS134" s="2"/>
      <c r="AT134" s="2"/>
      <c r="AU134" s="2"/>
      <c r="AV134" s="2"/>
      <c r="AW134" s="2"/>
    </row>
    <row r="135" spans="7:49" x14ac:dyDescent="0.25"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1"/>
      <c r="W135" s="2"/>
      <c r="X135" s="2"/>
      <c r="Y135" s="111"/>
      <c r="Z135" s="111"/>
      <c r="AA135" s="111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1"/>
      <c r="AQ135" s="111"/>
      <c r="AR135" s="2"/>
      <c r="AS135" s="2"/>
      <c r="AT135" s="2"/>
      <c r="AU135" s="2"/>
      <c r="AV135" s="2"/>
      <c r="AW135" s="2"/>
    </row>
    <row r="136" spans="7:49" x14ac:dyDescent="0.25"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1"/>
      <c r="W136" s="2"/>
      <c r="X136" s="2"/>
      <c r="Y136" s="111"/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2"/>
      <c r="AS136" s="2"/>
      <c r="AT136" s="2"/>
      <c r="AU136" s="2"/>
      <c r="AV136" s="2"/>
      <c r="AW136" s="2"/>
    </row>
    <row r="137" spans="7:49" x14ac:dyDescent="0.25"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1"/>
      <c r="W137" s="2"/>
      <c r="X137" s="2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2"/>
      <c r="AS137" s="2"/>
      <c r="AT137" s="2"/>
      <c r="AU137" s="2"/>
      <c r="AV137" s="2"/>
      <c r="AW137" s="2"/>
    </row>
    <row r="138" spans="7:49" x14ac:dyDescent="0.25"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1"/>
      <c r="W138" s="2"/>
      <c r="X138" s="2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1"/>
      <c r="AM138" s="111"/>
      <c r="AN138" s="111"/>
      <c r="AO138" s="111"/>
      <c r="AP138" s="111"/>
      <c r="AQ138" s="111"/>
      <c r="AR138" s="2"/>
      <c r="AS138" s="2"/>
      <c r="AT138" s="2"/>
      <c r="AU138" s="2"/>
      <c r="AV138" s="2"/>
      <c r="AW138" s="2"/>
    </row>
    <row r="139" spans="7:49" x14ac:dyDescent="0.25"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1"/>
      <c r="W139" s="2"/>
      <c r="X139" s="2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  <c r="AR139" s="2"/>
      <c r="AS139" s="2"/>
      <c r="AT139" s="2"/>
      <c r="AU139" s="2"/>
      <c r="AV139" s="2"/>
      <c r="AW139" s="2"/>
    </row>
    <row r="140" spans="7:49" x14ac:dyDescent="0.25"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1"/>
      <c r="W140" s="2"/>
      <c r="X140" s="2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2"/>
      <c r="AS140" s="2"/>
      <c r="AT140" s="2"/>
      <c r="AU140" s="2"/>
      <c r="AV140" s="2"/>
      <c r="AW140" s="2"/>
    </row>
    <row r="141" spans="7:49" x14ac:dyDescent="0.25"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1"/>
      <c r="W141" s="2"/>
      <c r="X141" s="2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11"/>
      <c r="AQ141" s="111"/>
      <c r="AR141" s="2"/>
      <c r="AS141" s="2"/>
      <c r="AT141" s="2"/>
      <c r="AU141" s="2"/>
      <c r="AV141" s="2"/>
      <c r="AW141" s="2"/>
    </row>
    <row r="142" spans="7:49" x14ac:dyDescent="0.25"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1"/>
      <c r="W142" s="2"/>
      <c r="X142" s="2"/>
      <c r="Y142" s="111"/>
      <c r="Z142" s="111"/>
      <c r="AA142" s="111"/>
      <c r="AB142" s="111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1"/>
      <c r="AM142" s="111"/>
      <c r="AN142" s="111"/>
      <c r="AO142" s="111"/>
      <c r="AP142" s="111"/>
      <c r="AQ142" s="111"/>
      <c r="AR142" s="2"/>
      <c r="AS142" s="2"/>
      <c r="AT142" s="2"/>
      <c r="AU142" s="2"/>
      <c r="AV142" s="2"/>
      <c r="AW142" s="2"/>
    </row>
    <row r="143" spans="7:49" x14ac:dyDescent="0.25"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1"/>
      <c r="W143" s="2"/>
      <c r="X143" s="2"/>
      <c r="Y143" s="111"/>
      <c r="Z143" s="111"/>
      <c r="AA143" s="111"/>
      <c r="AB143" s="111"/>
      <c r="AC143" s="111"/>
      <c r="AD143" s="111"/>
      <c r="AE143" s="111"/>
      <c r="AF143" s="111"/>
      <c r="AG143" s="111"/>
      <c r="AH143" s="111"/>
      <c r="AI143" s="111"/>
      <c r="AJ143" s="111"/>
      <c r="AK143" s="111"/>
      <c r="AL143" s="111"/>
      <c r="AM143" s="111"/>
      <c r="AN143" s="111"/>
      <c r="AO143" s="111"/>
      <c r="AP143" s="111"/>
      <c r="AQ143" s="111"/>
      <c r="AR143" s="2"/>
      <c r="AS143" s="2"/>
      <c r="AT143" s="2"/>
      <c r="AU143" s="2"/>
      <c r="AV143" s="2"/>
      <c r="AW143" s="2"/>
    </row>
    <row r="144" spans="7:49" x14ac:dyDescent="0.25"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1"/>
      <c r="W144" s="2"/>
      <c r="X144" s="2"/>
      <c r="Y144" s="111"/>
      <c r="Z144" s="111"/>
      <c r="AA144" s="111"/>
      <c r="AB144" s="111"/>
      <c r="AC144" s="111"/>
      <c r="AD144" s="111"/>
      <c r="AE144" s="111"/>
      <c r="AF144" s="111"/>
      <c r="AG144" s="111"/>
      <c r="AH144" s="111"/>
      <c r="AI144" s="111"/>
      <c r="AJ144" s="111"/>
      <c r="AK144" s="111"/>
      <c r="AL144" s="111"/>
      <c r="AM144" s="111"/>
      <c r="AN144" s="111"/>
      <c r="AO144" s="111"/>
      <c r="AP144" s="111"/>
      <c r="AQ144" s="111"/>
      <c r="AR144" s="2"/>
      <c r="AS144" s="2"/>
      <c r="AT144" s="2"/>
      <c r="AU144" s="2"/>
      <c r="AV144" s="2"/>
      <c r="AW144" s="2"/>
    </row>
    <row r="145" spans="7:49" x14ac:dyDescent="0.25"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1"/>
      <c r="W145" s="2"/>
      <c r="X145" s="2"/>
      <c r="Y145" s="111"/>
      <c r="Z145" s="111"/>
      <c r="AA145" s="111"/>
      <c r="AB145" s="111"/>
      <c r="AC145" s="111"/>
      <c r="AD145" s="111"/>
      <c r="AE145" s="111"/>
      <c r="AF145" s="111"/>
      <c r="AG145" s="111"/>
      <c r="AH145" s="111"/>
      <c r="AI145" s="111"/>
      <c r="AJ145" s="111"/>
      <c r="AK145" s="111"/>
      <c r="AL145" s="111"/>
      <c r="AM145" s="111"/>
      <c r="AN145" s="111"/>
      <c r="AO145" s="111"/>
      <c r="AP145" s="111"/>
      <c r="AQ145" s="111"/>
      <c r="AR145" s="2"/>
      <c r="AS145" s="2"/>
      <c r="AT145" s="2"/>
      <c r="AU145" s="2"/>
      <c r="AV145" s="2"/>
      <c r="AW145" s="2"/>
    </row>
    <row r="146" spans="7:49" x14ac:dyDescent="0.25"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1"/>
      <c r="W146" s="2"/>
      <c r="X146" s="2"/>
      <c r="Y146" s="111"/>
      <c r="Z146" s="111"/>
      <c r="AA146" s="111"/>
      <c r="AB146" s="111"/>
      <c r="AC146" s="111"/>
      <c r="AD146" s="111"/>
      <c r="AE146" s="111"/>
      <c r="AF146" s="111"/>
      <c r="AG146" s="111"/>
      <c r="AH146" s="111"/>
      <c r="AI146" s="111"/>
      <c r="AJ146" s="111"/>
      <c r="AK146" s="111"/>
      <c r="AL146" s="111"/>
      <c r="AM146" s="111"/>
      <c r="AN146" s="111"/>
      <c r="AO146" s="111"/>
      <c r="AP146" s="111"/>
      <c r="AQ146" s="111"/>
      <c r="AR146" s="2"/>
      <c r="AS146" s="2"/>
      <c r="AT146" s="2"/>
      <c r="AU146" s="2"/>
      <c r="AV146" s="2"/>
      <c r="AW146" s="2"/>
    </row>
    <row r="147" spans="7:49" x14ac:dyDescent="0.25"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1"/>
      <c r="W147" s="2"/>
      <c r="X147" s="2"/>
      <c r="Y147" s="111"/>
      <c r="Z147" s="111"/>
      <c r="AA147" s="111"/>
      <c r="AB147" s="111"/>
      <c r="AC147" s="111"/>
      <c r="AD147" s="111"/>
      <c r="AE147" s="111"/>
      <c r="AF147" s="111"/>
      <c r="AG147" s="111"/>
      <c r="AH147" s="111"/>
      <c r="AI147" s="111"/>
      <c r="AJ147" s="111"/>
      <c r="AK147" s="111"/>
      <c r="AL147" s="111"/>
      <c r="AM147" s="111"/>
      <c r="AN147" s="111"/>
      <c r="AO147" s="111"/>
      <c r="AP147" s="111"/>
      <c r="AQ147" s="111"/>
      <c r="AR147" s="2"/>
      <c r="AS147" s="2"/>
      <c r="AT147" s="2"/>
      <c r="AU147" s="2"/>
      <c r="AV147" s="2"/>
      <c r="AW147" s="2"/>
    </row>
    <row r="148" spans="7:49" x14ac:dyDescent="0.25"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1"/>
      <c r="W148" s="2"/>
      <c r="X148" s="2"/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111"/>
      <c r="AN148" s="111"/>
      <c r="AO148" s="111"/>
      <c r="AP148" s="111"/>
      <c r="AQ148" s="111"/>
      <c r="AR148" s="2"/>
      <c r="AS148" s="2"/>
      <c r="AT148" s="2"/>
      <c r="AU148" s="2"/>
      <c r="AV148" s="2"/>
      <c r="AW148" s="2"/>
    </row>
    <row r="149" spans="7:49" x14ac:dyDescent="0.25"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1"/>
      <c r="W149" s="2"/>
      <c r="X149" s="2"/>
      <c r="Y149" s="111"/>
      <c r="Z149" s="111"/>
      <c r="AA149" s="111"/>
      <c r="AB149" s="111"/>
      <c r="AC149" s="111"/>
      <c r="AD149" s="111"/>
      <c r="AE149" s="111"/>
      <c r="AF149" s="111"/>
      <c r="AG149" s="111"/>
      <c r="AH149" s="111"/>
      <c r="AI149" s="111"/>
      <c r="AJ149" s="111"/>
      <c r="AK149" s="111"/>
      <c r="AL149" s="111"/>
      <c r="AM149" s="111"/>
      <c r="AN149" s="111"/>
      <c r="AO149" s="111"/>
      <c r="AP149" s="111"/>
      <c r="AQ149" s="111"/>
      <c r="AR149" s="2"/>
      <c r="AS149" s="2"/>
      <c r="AT149" s="2"/>
      <c r="AU149" s="2"/>
      <c r="AV149" s="2"/>
      <c r="AW149" s="2"/>
    </row>
    <row r="150" spans="7:49" x14ac:dyDescent="0.25"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1"/>
      <c r="W150" s="2"/>
      <c r="X150" s="2"/>
      <c r="Y150" s="111"/>
      <c r="Z150" s="111"/>
      <c r="AA150" s="111"/>
      <c r="AB150" s="111"/>
      <c r="AC150" s="111"/>
      <c r="AD150" s="111"/>
      <c r="AE150" s="111"/>
      <c r="AF150" s="111"/>
      <c r="AG150" s="111"/>
      <c r="AH150" s="111"/>
      <c r="AI150" s="111"/>
      <c r="AJ150" s="111"/>
      <c r="AK150" s="111"/>
      <c r="AL150" s="111"/>
      <c r="AM150" s="111"/>
      <c r="AN150" s="111"/>
      <c r="AO150" s="111"/>
      <c r="AP150" s="111"/>
      <c r="AQ150" s="111"/>
      <c r="AR150" s="2"/>
      <c r="AS150" s="2"/>
      <c r="AT150" s="2"/>
      <c r="AU150" s="2"/>
      <c r="AV150" s="2"/>
      <c r="AW150" s="2"/>
    </row>
    <row r="151" spans="7:49" x14ac:dyDescent="0.25"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1"/>
      <c r="W151" s="2"/>
      <c r="X151" s="2"/>
      <c r="Y151" s="111"/>
      <c r="Z151" s="111"/>
      <c r="AA151" s="111"/>
      <c r="AB151" s="111"/>
      <c r="AC151" s="111"/>
      <c r="AD151" s="111"/>
      <c r="AE151" s="111"/>
      <c r="AF151" s="111"/>
      <c r="AG151" s="111"/>
      <c r="AH151" s="111"/>
      <c r="AI151" s="111"/>
      <c r="AJ151" s="111"/>
      <c r="AK151" s="111"/>
      <c r="AL151" s="111"/>
      <c r="AM151" s="111"/>
      <c r="AN151" s="111"/>
      <c r="AO151" s="111"/>
      <c r="AP151" s="111"/>
      <c r="AQ151" s="111"/>
      <c r="AR151" s="2"/>
      <c r="AS151" s="2"/>
      <c r="AT151" s="2"/>
      <c r="AU151" s="2"/>
      <c r="AV151" s="2"/>
      <c r="AW151" s="2"/>
    </row>
    <row r="152" spans="7:49" x14ac:dyDescent="0.25"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1"/>
      <c r="W152" s="2"/>
      <c r="X152" s="2"/>
      <c r="Y152" s="111"/>
      <c r="Z152" s="111"/>
      <c r="AA152" s="111"/>
      <c r="AB152" s="111"/>
      <c r="AC152" s="111"/>
      <c r="AD152" s="111"/>
      <c r="AE152" s="111"/>
      <c r="AF152" s="111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  <c r="AQ152" s="111"/>
      <c r="AR152" s="2"/>
      <c r="AS152" s="2"/>
      <c r="AT152" s="2"/>
      <c r="AU152" s="2"/>
      <c r="AV152" s="2"/>
      <c r="AW152" s="2"/>
    </row>
    <row r="153" spans="7:49" x14ac:dyDescent="0.25"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1"/>
      <c r="W153" s="2"/>
      <c r="X153" s="2"/>
      <c r="Y153" s="111"/>
      <c r="Z153" s="111"/>
      <c r="AA153" s="111"/>
      <c r="AB153" s="111"/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111"/>
      <c r="AM153" s="111"/>
      <c r="AN153" s="111"/>
      <c r="AO153" s="111"/>
      <c r="AP153" s="111"/>
      <c r="AQ153" s="111"/>
      <c r="AR153" s="2"/>
      <c r="AS153" s="2"/>
      <c r="AT153" s="2"/>
      <c r="AU153" s="2"/>
      <c r="AV153" s="2"/>
      <c r="AW153" s="2"/>
    </row>
    <row r="154" spans="7:49" x14ac:dyDescent="0.25"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1"/>
      <c r="W154" s="2"/>
      <c r="X154" s="2"/>
      <c r="Y154" s="111"/>
      <c r="Z154" s="111"/>
      <c r="AA154" s="111"/>
      <c r="AB154" s="111"/>
      <c r="AC154" s="111"/>
      <c r="AD154" s="111"/>
      <c r="AE154" s="111"/>
      <c r="AF154" s="111"/>
      <c r="AG154" s="111"/>
      <c r="AH154" s="111"/>
      <c r="AI154" s="111"/>
      <c r="AJ154" s="111"/>
      <c r="AK154" s="111"/>
      <c r="AL154" s="111"/>
      <c r="AM154" s="111"/>
      <c r="AN154" s="111"/>
      <c r="AO154" s="111"/>
      <c r="AP154" s="111"/>
      <c r="AQ154" s="111"/>
      <c r="AR154" s="2"/>
      <c r="AS154" s="2"/>
      <c r="AT154" s="2"/>
      <c r="AU154" s="2"/>
      <c r="AV154" s="2"/>
      <c r="AW154" s="2"/>
    </row>
    <row r="155" spans="7:49" x14ac:dyDescent="0.25"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1"/>
      <c r="W155" s="2"/>
      <c r="X155" s="2"/>
      <c r="Y155" s="111"/>
      <c r="Z155" s="111"/>
      <c r="AA155" s="111"/>
      <c r="AB155" s="111"/>
      <c r="AC155" s="111"/>
      <c r="AD155" s="111"/>
      <c r="AE155" s="111"/>
      <c r="AF155" s="111"/>
      <c r="AG155" s="111"/>
      <c r="AH155" s="111"/>
      <c r="AI155" s="111"/>
      <c r="AJ155" s="111"/>
      <c r="AK155" s="111"/>
      <c r="AL155" s="111"/>
      <c r="AM155" s="111"/>
      <c r="AN155" s="111"/>
      <c r="AO155" s="111"/>
      <c r="AP155" s="111"/>
      <c r="AQ155" s="111"/>
      <c r="AR155" s="2"/>
      <c r="AS155" s="2"/>
      <c r="AT155" s="2"/>
      <c r="AU155" s="2"/>
      <c r="AV155" s="2"/>
      <c r="AW155" s="2"/>
    </row>
    <row r="156" spans="7:49" x14ac:dyDescent="0.25"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1"/>
      <c r="W156" s="2"/>
      <c r="X156" s="2"/>
      <c r="Y156" s="111"/>
      <c r="Z156" s="111"/>
      <c r="AA156" s="111"/>
      <c r="AB156" s="111"/>
      <c r="AC156" s="111"/>
      <c r="AD156" s="111"/>
      <c r="AE156" s="111"/>
      <c r="AF156" s="111"/>
      <c r="AG156" s="111"/>
      <c r="AH156" s="111"/>
      <c r="AI156" s="111"/>
      <c r="AJ156" s="111"/>
      <c r="AK156" s="111"/>
      <c r="AL156" s="111"/>
      <c r="AM156" s="111"/>
      <c r="AN156" s="111"/>
      <c r="AO156" s="111"/>
      <c r="AP156" s="111"/>
      <c r="AQ156" s="111"/>
      <c r="AR156" s="2"/>
      <c r="AS156" s="2"/>
      <c r="AT156" s="2"/>
      <c r="AU156" s="2"/>
      <c r="AV156" s="2"/>
      <c r="AW156" s="2"/>
    </row>
    <row r="157" spans="7:49" x14ac:dyDescent="0.25"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1"/>
      <c r="W157" s="2"/>
      <c r="X157" s="2"/>
      <c r="Y157" s="111"/>
      <c r="Z157" s="111"/>
      <c r="AA157" s="111"/>
      <c r="AB157" s="111"/>
      <c r="AC157" s="111"/>
      <c r="AD157" s="111"/>
      <c r="AE157" s="111"/>
      <c r="AF157" s="111"/>
      <c r="AG157" s="111"/>
      <c r="AH157" s="111"/>
      <c r="AI157" s="111"/>
      <c r="AJ157" s="111"/>
      <c r="AK157" s="111"/>
      <c r="AL157" s="111"/>
      <c r="AM157" s="111"/>
      <c r="AN157" s="111"/>
      <c r="AO157" s="111"/>
      <c r="AP157" s="111"/>
      <c r="AQ157" s="111"/>
      <c r="AR157" s="2"/>
      <c r="AS157" s="2"/>
      <c r="AT157" s="2"/>
      <c r="AU157" s="2"/>
      <c r="AV157" s="2"/>
      <c r="AW157" s="2"/>
    </row>
    <row r="158" spans="7:49" x14ac:dyDescent="0.25"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1"/>
      <c r="W158" s="2"/>
      <c r="X158" s="2"/>
      <c r="Y158" s="111"/>
      <c r="Z158" s="111"/>
      <c r="AA158" s="111"/>
      <c r="AB158" s="111"/>
      <c r="AC158" s="111"/>
      <c r="AD158" s="111"/>
      <c r="AE158" s="111"/>
      <c r="AF158" s="111"/>
      <c r="AG158" s="111"/>
      <c r="AH158" s="111"/>
      <c r="AI158" s="111"/>
      <c r="AJ158" s="111"/>
      <c r="AK158" s="111"/>
      <c r="AL158" s="111"/>
      <c r="AM158" s="111"/>
      <c r="AN158" s="111"/>
      <c r="AO158" s="111"/>
      <c r="AP158" s="111"/>
      <c r="AQ158" s="111"/>
      <c r="AR158" s="2"/>
      <c r="AS158" s="2"/>
      <c r="AT158" s="2"/>
      <c r="AU158" s="2"/>
      <c r="AV158" s="2"/>
      <c r="AW158" s="2"/>
    </row>
    <row r="159" spans="7:49" x14ac:dyDescent="0.25"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1"/>
      <c r="W159" s="2"/>
      <c r="X159" s="2"/>
      <c r="Y159" s="111"/>
      <c r="Z159" s="111"/>
      <c r="AA159" s="111"/>
      <c r="AB159" s="111"/>
      <c r="AC159" s="111"/>
      <c r="AD159" s="111"/>
      <c r="AE159" s="111"/>
      <c r="AF159" s="111"/>
      <c r="AG159" s="111"/>
      <c r="AH159" s="111"/>
      <c r="AI159" s="111"/>
      <c r="AJ159" s="111"/>
      <c r="AK159" s="111"/>
      <c r="AL159" s="111"/>
      <c r="AM159" s="111"/>
      <c r="AN159" s="111"/>
      <c r="AO159" s="111"/>
      <c r="AP159" s="111"/>
      <c r="AQ159" s="111"/>
      <c r="AR159" s="2"/>
      <c r="AS159" s="2"/>
      <c r="AT159" s="2"/>
      <c r="AU159" s="2"/>
      <c r="AV159" s="2"/>
      <c r="AW159" s="2"/>
    </row>
    <row r="160" spans="7:49" x14ac:dyDescent="0.25"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1"/>
      <c r="W160" s="2"/>
      <c r="X160" s="2"/>
      <c r="Y160" s="111"/>
      <c r="Z160" s="111"/>
      <c r="AA160" s="111"/>
      <c r="AB160" s="111"/>
      <c r="AC160" s="111"/>
      <c r="AD160" s="111"/>
      <c r="AE160" s="111"/>
      <c r="AF160" s="111"/>
      <c r="AG160" s="111"/>
      <c r="AH160" s="111"/>
      <c r="AI160" s="111"/>
      <c r="AJ160" s="111"/>
      <c r="AK160" s="111"/>
      <c r="AL160" s="111"/>
      <c r="AM160" s="111"/>
      <c r="AN160" s="111"/>
      <c r="AO160" s="111"/>
      <c r="AP160" s="111"/>
      <c r="AQ160" s="111"/>
      <c r="AR160" s="2"/>
      <c r="AS160" s="2"/>
      <c r="AT160" s="2"/>
      <c r="AU160" s="2"/>
      <c r="AV160" s="2"/>
      <c r="AW160" s="2"/>
    </row>
    <row r="161" spans="7:49" x14ac:dyDescent="0.25"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1"/>
      <c r="W161" s="2"/>
      <c r="X161" s="2"/>
      <c r="Y161" s="111"/>
      <c r="Z161" s="111"/>
      <c r="AA161" s="111"/>
      <c r="AB161" s="111"/>
      <c r="AC161" s="111"/>
      <c r="AD161" s="111"/>
      <c r="AE161" s="111"/>
      <c r="AF161" s="111"/>
      <c r="AG161" s="111"/>
      <c r="AH161" s="111"/>
      <c r="AI161" s="111"/>
      <c r="AJ161" s="111"/>
      <c r="AK161" s="111"/>
      <c r="AL161" s="111"/>
      <c r="AM161" s="111"/>
      <c r="AN161" s="111"/>
      <c r="AO161" s="111"/>
      <c r="AP161" s="111"/>
      <c r="AQ161" s="111"/>
      <c r="AR161" s="2"/>
      <c r="AS161" s="2"/>
      <c r="AT161" s="2"/>
      <c r="AU161" s="2"/>
      <c r="AV161" s="2"/>
      <c r="AW161" s="2"/>
    </row>
    <row r="162" spans="7:49" x14ac:dyDescent="0.25"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1"/>
      <c r="W162" s="2"/>
      <c r="X162" s="2"/>
      <c r="Y162" s="111"/>
      <c r="Z162" s="111"/>
      <c r="AA162" s="111"/>
      <c r="AB162" s="111"/>
      <c r="AC162" s="111"/>
      <c r="AD162" s="111"/>
      <c r="AE162" s="111"/>
      <c r="AF162" s="111"/>
      <c r="AG162" s="111"/>
      <c r="AH162" s="111"/>
      <c r="AI162" s="111"/>
      <c r="AJ162" s="111"/>
      <c r="AK162" s="111"/>
      <c r="AL162" s="111"/>
      <c r="AM162" s="111"/>
      <c r="AN162" s="111"/>
      <c r="AO162" s="111"/>
      <c r="AP162" s="111"/>
      <c r="AQ162" s="111"/>
      <c r="AR162" s="2"/>
      <c r="AS162" s="2"/>
      <c r="AT162" s="2"/>
      <c r="AU162" s="2"/>
      <c r="AV162" s="2"/>
      <c r="AW162" s="2"/>
    </row>
    <row r="163" spans="7:49" x14ac:dyDescent="0.25"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1"/>
      <c r="W163" s="2"/>
      <c r="X163" s="2"/>
      <c r="Y163" s="111"/>
      <c r="Z163" s="111"/>
      <c r="AA163" s="111"/>
      <c r="AB163" s="111"/>
      <c r="AC163" s="111"/>
      <c r="AD163" s="111"/>
      <c r="AE163" s="111"/>
      <c r="AF163" s="111"/>
      <c r="AG163" s="111"/>
      <c r="AH163" s="111"/>
      <c r="AI163" s="111"/>
      <c r="AJ163" s="111"/>
      <c r="AK163" s="111"/>
      <c r="AL163" s="111"/>
      <c r="AM163" s="111"/>
      <c r="AN163" s="111"/>
      <c r="AO163" s="111"/>
      <c r="AP163" s="111"/>
      <c r="AQ163" s="111"/>
      <c r="AR163" s="2"/>
      <c r="AS163" s="2"/>
      <c r="AT163" s="2"/>
      <c r="AU163" s="2"/>
      <c r="AV163" s="2"/>
      <c r="AW163" s="2"/>
    </row>
    <row r="164" spans="7:49" x14ac:dyDescent="0.25"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1"/>
      <c r="W164" s="2"/>
      <c r="X164" s="2"/>
      <c r="Y164" s="111"/>
      <c r="Z164" s="111"/>
      <c r="AA164" s="111"/>
      <c r="AB164" s="111"/>
      <c r="AC164" s="111"/>
      <c r="AD164" s="111"/>
      <c r="AE164" s="111"/>
      <c r="AF164" s="111"/>
      <c r="AG164" s="111"/>
      <c r="AH164" s="111"/>
      <c r="AI164" s="111"/>
      <c r="AJ164" s="111"/>
      <c r="AK164" s="111"/>
      <c r="AL164" s="111"/>
      <c r="AM164" s="111"/>
      <c r="AN164" s="111"/>
      <c r="AO164" s="111"/>
      <c r="AP164" s="111"/>
      <c r="AQ164" s="111"/>
      <c r="AR164" s="2"/>
      <c r="AS164" s="2"/>
      <c r="AT164" s="2"/>
      <c r="AU164" s="2"/>
      <c r="AV164" s="2"/>
      <c r="AW164" s="2"/>
    </row>
    <row r="165" spans="7:49" x14ac:dyDescent="0.25"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1"/>
      <c r="W165" s="2"/>
      <c r="X165" s="2"/>
      <c r="Y165" s="111"/>
      <c r="Z165" s="111"/>
      <c r="AA165" s="111"/>
      <c r="AB165" s="111"/>
      <c r="AC165" s="111"/>
      <c r="AD165" s="111"/>
      <c r="AE165" s="111"/>
      <c r="AF165" s="111"/>
      <c r="AG165" s="111"/>
      <c r="AH165" s="111"/>
      <c r="AI165" s="111"/>
      <c r="AJ165" s="111"/>
      <c r="AK165" s="111"/>
      <c r="AL165" s="111"/>
      <c r="AM165" s="111"/>
      <c r="AN165" s="111"/>
      <c r="AO165" s="111"/>
      <c r="AP165" s="111"/>
      <c r="AQ165" s="111"/>
      <c r="AR165" s="2"/>
      <c r="AS165" s="2"/>
      <c r="AT165" s="2"/>
      <c r="AU165" s="2"/>
      <c r="AV165" s="2"/>
      <c r="AW165" s="2"/>
    </row>
    <row r="166" spans="7:49" x14ac:dyDescent="0.25"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1"/>
      <c r="W166" s="2"/>
      <c r="X166" s="2"/>
      <c r="Y166" s="111"/>
      <c r="Z166" s="111"/>
      <c r="AA166" s="111"/>
      <c r="AB166" s="111"/>
      <c r="AC166" s="111"/>
      <c r="AD166" s="111"/>
      <c r="AE166" s="111"/>
      <c r="AF166" s="111"/>
      <c r="AG166" s="111"/>
      <c r="AH166" s="111"/>
      <c r="AI166" s="111"/>
      <c r="AJ166" s="111"/>
      <c r="AK166" s="111"/>
      <c r="AL166" s="111"/>
      <c r="AM166" s="111"/>
      <c r="AN166" s="111"/>
      <c r="AO166" s="111"/>
      <c r="AP166" s="111"/>
      <c r="AQ166" s="111"/>
      <c r="AR166" s="2"/>
      <c r="AS166" s="2"/>
      <c r="AT166" s="2"/>
      <c r="AU166" s="2"/>
      <c r="AV166" s="2"/>
      <c r="AW166" s="2"/>
    </row>
    <row r="167" spans="7:49" x14ac:dyDescent="0.25"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1"/>
      <c r="W167" s="2"/>
      <c r="X167" s="2"/>
      <c r="Y167" s="111"/>
      <c r="Z167" s="111"/>
      <c r="AA167" s="111"/>
      <c r="AB167" s="111"/>
      <c r="AC167" s="111"/>
      <c r="AD167" s="111"/>
      <c r="AE167" s="111"/>
      <c r="AF167" s="111"/>
      <c r="AG167" s="111"/>
      <c r="AH167" s="111"/>
      <c r="AI167" s="111"/>
      <c r="AJ167" s="111"/>
      <c r="AK167" s="111"/>
      <c r="AL167" s="111"/>
      <c r="AM167" s="111"/>
      <c r="AN167" s="111"/>
      <c r="AO167" s="111"/>
      <c r="AP167" s="111"/>
      <c r="AQ167" s="111"/>
      <c r="AR167" s="2"/>
      <c r="AS167" s="2"/>
      <c r="AT167" s="2"/>
      <c r="AU167" s="2"/>
      <c r="AV167" s="2"/>
      <c r="AW167" s="2"/>
    </row>
    <row r="168" spans="7:49" x14ac:dyDescent="0.25"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1"/>
      <c r="W168" s="2"/>
      <c r="X168" s="2"/>
      <c r="Y168" s="111"/>
      <c r="Z168" s="111"/>
      <c r="AA168" s="111"/>
      <c r="AB168" s="111"/>
      <c r="AC168" s="111"/>
      <c r="AD168" s="111"/>
      <c r="AE168" s="111"/>
      <c r="AF168" s="111"/>
      <c r="AG168" s="111"/>
      <c r="AH168" s="111"/>
      <c r="AI168" s="111"/>
      <c r="AJ168" s="111"/>
      <c r="AK168" s="111"/>
      <c r="AL168" s="111"/>
      <c r="AM168" s="111"/>
      <c r="AN168" s="111"/>
      <c r="AO168" s="111"/>
      <c r="AP168" s="111"/>
      <c r="AQ168" s="111"/>
      <c r="AR168" s="2"/>
      <c r="AS168" s="2"/>
      <c r="AT168" s="2"/>
      <c r="AU168" s="2"/>
      <c r="AV168" s="2"/>
      <c r="AW168" s="2"/>
    </row>
    <row r="169" spans="7:49" x14ac:dyDescent="0.25"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1"/>
      <c r="W169" s="2"/>
      <c r="X169" s="2"/>
      <c r="Y169" s="111"/>
      <c r="Z169" s="111"/>
      <c r="AA169" s="111"/>
      <c r="AB169" s="111"/>
      <c r="AC169" s="111"/>
      <c r="AD169" s="111"/>
      <c r="AE169" s="111"/>
      <c r="AF169" s="111"/>
      <c r="AG169" s="111"/>
      <c r="AH169" s="111"/>
      <c r="AI169" s="111"/>
      <c r="AJ169" s="111"/>
      <c r="AK169" s="111"/>
      <c r="AL169" s="111"/>
      <c r="AM169" s="111"/>
      <c r="AN169" s="111"/>
      <c r="AO169" s="111"/>
      <c r="AP169" s="111"/>
      <c r="AQ169" s="111"/>
      <c r="AR169" s="2"/>
      <c r="AS169" s="2"/>
      <c r="AT169" s="2"/>
      <c r="AU169" s="2"/>
      <c r="AV169" s="2"/>
      <c r="AW169" s="2"/>
    </row>
    <row r="170" spans="7:49" x14ac:dyDescent="0.25"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1"/>
      <c r="W170" s="2"/>
      <c r="X170" s="2"/>
      <c r="Y170" s="111"/>
      <c r="Z170" s="111"/>
      <c r="AA170" s="111"/>
      <c r="AB170" s="111"/>
      <c r="AC170" s="111"/>
      <c r="AD170" s="111"/>
      <c r="AE170" s="111"/>
      <c r="AF170" s="111"/>
      <c r="AG170" s="111"/>
      <c r="AH170" s="111"/>
      <c r="AI170" s="111"/>
      <c r="AJ170" s="111"/>
      <c r="AK170" s="111"/>
      <c r="AL170" s="111"/>
      <c r="AM170" s="111"/>
      <c r="AN170" s="111"/>
      <c r="AO170" s="111"/>
      <c r="AP170" s="111"/>
      <c r="AQ170" s="111"/>
      <c r="AR170" s="2"/>
      <c r="AS170" s="2"/>
      <c r="AT170" s="2"/>
      <c r="AU170" s="2"/>
      <c r="AV170" s="2"/>
      <c r="AW170" s="2"/>
    </row>
    <row r="171" spans="7:49" x14ac:dyDescent="0.25"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1"/>
      <c r="W171" s="2"/>
      <c r="X171" s="2"/>
      <c r="Y171" s="111"/>
      <c r="Z171" s="111"/>
      <c r="AA171" s="111"/>
      <c r="AB171" s="111"/>
      <c r="AC171" s="111"/>
      <c r="AD171" s="111"/>
      <c r="AE171" s="111"/>
      <c r="AF171" s="111"/>
      <c r="AG171" s="111"/>
      <c r="AH171" s="111"/>
      <c r="AI171" s="111"/>
      <c r="AJ171" s="111"/>
      <c r="AK171" s="111"/>
      <c r="AL171" s="111"/>
      <c r="AM171" s="111"/>
      <c r="AN171" s="111"/>
      <c r="AO171" s="111"/>
      <c r="AP171" s="111"/>
      <c r="AQ171" s="111"/>
      <c r="AR171" s="2"/>
      <c r="AS171" s="2"/>
      <c r="AT171" s="2"/>
      <c r="AU171" s="2"/>
      <c r="AV171" s="2"/>
      <c r="AW171" s="2"/>
    </row>
    <row r="172" spans="7:49" x14ac:dyDescent="0.25"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1"/>
      <c r="W172" s="2"/>
      <c r="X172" s="2"/>
      <c r="Y172" s="111"/>
      <c r="Z172" s="111"/>
      <c r="AA172" s="111"/>
      <c r="AB172" s="111"/>
      <c r="AC172" s="111"/>
      <c r="AD172" s="111"/>
      <c r="AE172" s="111"/>
      <c r="AF172" s="111"/>
      <c r="AG172" s="111"/>
      <c r="AH172" s="111"/>
      <c r="AI172" s="111"/>
      <c r="AJ172" s="111"/>
      <c r="AK172" s="111"/>
      <c r="AL172" s="111"/>
      <c r="AM172" s="111"/>
      <c r="AN172" s="111"/>
      <c r="AO172" s="111"/>
      <c r="AP172" s="111"/>
      <c r="AQ172" s="111"/>
      <c r="AR172" s="2"/>
      <c r="AS172" s="2"/>
      <c r="AT172" s="2"/>
      <c r="AU172" s="2"/>
      <c r="AV172" s="2"/>
      <c r="AW172" s="2"/>
    </row>
    <row r="173" spans="7:49" x14ac:dyDescent="0.25"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1"/>
      <c r="W173" s="2"/>
      <c r="X173" s="2"/>
      <c r="Y173" s="111"/>
      <c r="Z173" s="111"/>
      <c r="AA173" s="111"/>
      <c r="AB173" s="111"/>
      <c r="AC173" s="111"/>
      <c r="AD173" s="111"/>
      <c r="AE173" s="111"/>
      <c r="AF173" s="111"/>
      <c r="AG173" s="111"/>
      <c r="AH173" s="111"/>
      <c r="AI173" s="111"/>
      <c r="AJ173" s="111"/>
      <c r="AK173" s="111"/>
      <c r="AL173" s="111"/>
      <c r="AM173" s="111"/>
      <c r="AN173" s="111"/>
      <c r="AO173" s="111"/>
      <c r="AP173" s="111"/>
      <c r="AQ173" s="111"/>
      <c r="AR173" s="2"/>
      <c r="AS173" s="2"/>
      <c r="AT173" s="2"/>
      <c r="AU173" s="2"/>
      <c r="AV173" s="2"/>
      <c r="AW173" s="2"/>
    </row>
    <row r="174" spans="7:49" x14ac:dyDescent="0.25"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1"/>
      <c r="W174" s="2"/>
      <c r="X174" s="2"/>
      <c r="Y174" s="111"/>
      <c r="Z174" s="111"/>
      <c r="AA174" s="111"/>
      <c r="AB174" s="111"/>
      <c r="AC174" s="111"/>
      <c r="AD174" s="111"/>
      <c r="AE174" s="111"/>
      <c r="AF174" s="111"/>
      <c r="AG174" s="111"/>
      <c r="AH174" s="111"/>
      <c r="AI174" s="111"/>
      <c r="AJ174" s="111"/>
      <c r="AK174" s="111"/>
      <c r="AL174" s="111"/>
      <c r="AM174" s="111"/>
      <c r="AN174" s="111"/>
      <c r="AO174" s="111"/>
      <c r="AP174" s="111"/>
      <c r="AQ174" s="111"/>
      <c r="AR174" s="2"/>
      <c r="AS174" s="2"/>
      <c r="AT174" s="2"/>
      <c r="AU174" s="2"/>
      <c r="AV174" s="2"/>
      <c r="AW174" s="2"/>
    </row>
    <row r="175" spans="7:49" x14ac:dyDescent="0.25"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1"/>
      <c r="W175" s="2"/>
      <c r="X175" s="2"/>
      <c r="Y175" s="111"/>
      <c r="Z175" s="111"/>
      <c r="AA175" s="111"/>
      <c r="AB175" s="111"/>
      <c r="AC175" s="111"/>
      <c r="AD175" s="111"/>
      <c r="AE175" s="111"/>
      <c r="AF175" s="111"/>
      <c r="AG175" s="111"/>
      <c r="AH175" s="111"/>
      <c r="AI175" s="111"/>
      <c r="AJ175" s="111"/>
      <c r="AK175" s="111"/>
      <c r="AL175" s="111"/>
      <c r="AM175" s="111"/>
      <c r="AN175" s="111"/>
      <c r="AO175" s="111"/>
      <c r="AP175" s="111"/>
      <c r="AQ175" s="111"/>
      <c r="AR175" s="2"/>
      <c r="AS175" s="2"/>
      <c r="AT175" s="2"/>
      <c r="AU175" s="2"/>
      <c r="AV175" s="2"/>
      <c r="AW175" s="2"/>
    </row>
    <row r="176" spans="7:49" x14ac:dyDescent="0.25"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1"/>
      <c r="W176" s="2"/>
      <c r="X176" s="2"/>
      <c r="Y176" s="111"/>
      <c r="Z176" s="111"/>
      <c r="AA176" s="111"/>
      <c r="AB176" s="111"/>
      <c r="AC176" s="111"/>
      <c r="AD176" s="111"/>
      <c r="AE176" s="111"/>
      <c r="AF176" s="111"/>
      <c r="AG176" s="111"/>
      <c r="AH176" s="111"/>
      <c r="AI176" s="111"/>
      <c r="AJ176" s="111"/>
      <c r="AK176" s="111"/>
      <c r="AL176" s="111"/>
      <c r="AM176" s="111"/>
      <c r="AN176" s="111"/>
      <c r="AO176" s="111"/>
      <c r="AP176" s="111"/>
      <c r="AQ176" s="111"/>
      <c r="AR176" s="2"/>
      <c r="AS176" s="2"/>
      <c r="AT176" s="2"/>
      <c r="AU176" s="2"/>
      <c r="AV176" s="2"/>
      <c r="AW176" s="2"/>
    </row>
    <row r="177" spans="7:49" x14ac:dyDescent="0.25"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1"/>
      <c r="W177" s="2"/>
      <c r="X177" s="2"/>
      <c r="Y177" s="111"/>
      <c r="Z177" s="111"/>
      <c r="AA177" s="111"/>
      <c r="AB177" s="111"/>
      <c r="AC177" s="111"/>
      <c r="AD177" s="111"/>
      <c r="AE177" s="111"/>
      <c r="AF177" s="111"/>
      <c r="AG177" s="111"/>
      <c r="AH177" s="111"/>
      <c r="AI177" s="111"/>
      <c r="AJ177" s="111"/>
      <c r="AK177" s="111"/>
      <c r="AL177" s="111"/>
      <c r="AM177" s="111"/>
      <c r="AN177" s="111"/>
      <c r="AO177" s="111"/>
      <c r="AP177" s="111"/>
      <c r="AQ177" s="111"/>
      <c r="AR177" s="2"/>
      <c r="AS177" s="2"/>
      <c r="AT177" s="2"/>
      <c r="AU177" s="2"/>
      <c r="AV177" s="2"/>
      <c r="AW177" s="2"/>
    </row>
    <row r="178" spans="7:49" x14ac:dyDescent="0.25"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1"/>
      <c r="W178" s="2"/>
      <c r="X178" s="2"/>
      <c r="Y178" s="111"/>
      <c r="Z178" s="111"/>
      <c r="AA178" s="111"/>
      <c r="AB178" s="111"/>
      <c r="AC178" s="111"/>
      <c r="AD178" s="111"/>
      <c r="AE178" s="111"/>
      <c r="AF178" s="111"/>
      <c r="AG178" s="111"/>
      <c r="AH178" s="111"/>
      <c r="AI178" s="111"/>
      <c r="AJ178" s="111"/>
      <c r="AK178" s="111"/>
      <c r="AL178" s="111"/>
      <c r="AM178" s="111"/>
      <c r="AN178" s="111"/>
      <c r="AO178" s="111"/>
      <c r="AP178" s="111"/>
      <c r="AQ178" s="111"/>
      <c r="AR178" s="2"/>
      <c r="AS178" s="2"/>
      <c r="AT178" s="2"/>
      <c r="AU178" s="2"/>
      <c r="AV178" s="2"/>
      <c r="AW178" s="2"/>
    </row>
    <row r="179" spans="7:49" x14ac:dyDescent="0.25"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1"/>
      <c r="W179" s="2"/>
      <c r="X179" s="2"/>
      <c r="Y179" s="111"/>
      <c r="Z179" s="111"/>
      <c r="AA179" s="111"/>
      <c r="AB179" s="111"/>
      <c r="AC179" s="111"/>
      <c r="AD179" s="111"/>
      <c r="AE179" s="111"/>
      <c r="AF179" s="111"/>
      <c r="AG179" s="111"/>
      <c r="AH179" s="111"/>
      <c r="AI179" s="111"/>
      <c r="AJ179" s="111"/>
      <c r="AK179" s="111"/>
      <c r="AL179" s="111"/>
      <c r="AM179" s="111"/>
      <c r="AN179" s="111"/>
      <c r="AO179" s="111"/>
      <c r="AP179" s="111"/>
      <c r="AQ179" s="111"/>
      <c r="AR179" s="2"/>
      <c r="AS179" s="2"/>
      <c r="AT179" s="2"/>
      <c r="AU179" s="2"/>
      <c r="AV179" s="2"/>
      <c r="AW179" s="2"/>
    </row>
    <row r="180" spans="7:49" x14ac:dyDescent="0.25"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1"/>
      <c r="W180" s="2"/>
      <c r="X180" s="2"/>
      <c r="Y180" s="111"/>
      <c r="Z180" s="111"/>
      <c r="AA180" s="111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11"/>
      <c r="AN180" s="111"/>
      <c r="AO180" s="111"/>
      <c r="AP180" s="111"/>
      <c r="AQ180" s="111"/>
      <c r="AR180" s="2"/>
      <c r="AS180" s="2"/>
      <c r="AT180" s="2"/>
      <c r="AU180" s="2"/>
      <c r="AV180" s="2"/>
      <c r="AW180" s="2"/>
    </row>
    <row r="181" spans="7:49" x14ac:dyDescent="0.25"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1"/>
      <c r="W181" s="2"/>
      <c r="X181" s="2"/>
      <c r="Y181" s="111"/>
      <c r="Z181" s="111"/>
      <c r="AA181" s="111"/>
      <c r="AB181" s="111"/>
      <c r="AC181" s="111"/>
      <c r="AD181" s="111"/>
      <c r="AE181" s="111"/>
      <c r="AF181" s="111"/>
      <c r="AG181" s="111"/>
      <c r="AH181" s="111"/>
      <c r="AI181" s="111"/>
      <c r="AJ181" s="111"/>
      <c r="AK181" s="111"/>
      <c r="AL181" s="111"/>
      <c r="AM181" s="111"/>
      <c r="AN181" s="111"/>
      <c r="AO181" s="111"/>
      <c r="AP181" s="111"/>
      <c r="AQ181" s="111"/>
      <c r="AR181" s="2"/>
      <c r="AS181" s="2"/>
      <c r="AT181" s="2"/>
      <c r="AU181" s="2"/>
      <c r="AV181" s="2"/>
      <c r="AW181" s="2"/>
    </row>
    <row r="182" spans="7:49" x14ac:dyDescent="0.25"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1"/>
      <c r="W182" s="2"/>
      <c r="X182" s="2"/>
      <c r="Y182" s="111"/>
      <c r="Z182" s="111"/>
      <c r="AA182" s="111"/>
      <c r="AB182" s="111"/>
      <c r="AC182" s="111"/>
      <c r="AD182" s="111"/>
      <c r="AE182" s="111"/>
      <c r="AF182" s="111"/>
      <c r="AG182" s="111"/>
      <c r="AH182" s="111"/>
      <c r="AI182" s="111"/>
      <c r="AJ182" s="111"/>
      <c r="AK182" s="111"/>
      <c r="AL182" s="111"/>
      <c r="AM182" s="111"/>
      <c r="AN182" s="111"/>
      <c r="AO182" s="111"/>
      <c r="AP182" s="111"/>
      <c r="AQ182" s="111"/>
      <c r="AR182" s="2"/>
      <c r="AS182" s="2"/>
      <c r="AT182" s="2"/>
      <c r="AU182" s="2"/>
      <c r="AV182" s="2"/>
      <c r="AW182" s="2"/>
    </row>
    <row r="183" spans="7:49" x14ac:dyDescent="0.25"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1"/>
      <c r="W183" s="2"/>
      <c r="X183" s="2"/>
      <c r="Y183" s="111"/>
      <c r="Z183" s="111"/>
      <c r="AA183" s="111"/>
      <c r="AB183" s="111"/>
      <c r="AC183" s="111"/>
      <c r="AD183" s="111"/>
      <c r="AE183" s="111"/>
      <c r="AF183" s="111"/>
      <c r="AG183" s="111"/>
      <c r="AH183" s="111"/>
      <c r="AI183" s="111"/>
      <c r="AJ183" s="111"/>
      <c r="AK183" s="111"/>
      <c r="AL183" s="111"/>
      <c r="AM183" s="111"/>
      <c r="AN183" s="111"/>
      <c r="AO183" s="111"/>
      <c r="AP183" s="111"/>
      <c r="AQ183" s="111"/>
      <c r="AR183" s="2"/>
      <c r="AS183" s="2"/>
      <c r="AT183" s="2"/>
      <c r="AU183" s="2"/>
      <c r="AV183" s="2"/>
      <c r="AW183" s="2"/>
    </row>
    <row r="184" spans="7:49" x14ac:dyDescent="0.25"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1"/>
      <c r="W184" s="2"/>
      <c r="X184" s="2"/>
      <c r="Y184" s="111"/>
      <c r="Z184" s="111"/>
      <c r="AA184" s="111"/>
      <c r="AB184" s="111"/>
      <c r="AC184" s="111"/>
      <c r="AD184" s="111"/>
      <c r="AE184" s="111"/>
      <c r="AF184" s="111"/>
      <c r="AG184" s="111"/>
      <c r="AH184" s="111"/>
      <c r="AI184" s="111"/>
      <c r="AJ184" s="111"/>
      <c r="AK184" s="111"/>
      <c r="AL184" s="111"/>
      <c r="AM184" s="111"/>
      <c r="AN184" s="111"/>
      <c r="AO184" s="111"/>
      <c r="AP184" s="111"/>
      <c r="AQ184" s="111"/>
      <c r="AR184" s="2"/>
      <c r="AS184" s="2"/>
      <c r="AT184" s="2"/>
      <c r="AU184" s="2"/>
      <c r="AV184" s="2"/>
      <c r="AW184" s="2"/>
    </row>
    <row r="185" spans="7:49" x14ac:dyDescent="0.25"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1"/>
      <c r="W185" s="2"/>
      <c r="X185" s="2"/>
      <c r="Y185" s="111"/>
      <c r="Z185" s="111"/>
      <c r="AA185" s="111"/>
      <c r="AB185" s="111"/>
      <c r="AC185" s="111"/>
      <c r="AD185" s="111"/>
      <c r="AE185" s="111"/>
      <c r="AF185" s="111"/>
      <c r="AG185" s="111"/>
      <c r="AH185" s="111"/>
      <c r="AI185" s="111"/>
      <c r="AJ185" s="111"/>
      <c r="AK185" s="111"/>
      <c r="AL185" s="111"/>
      <c r="AM185" s="111"/>
      <c r="AN185" s="111"/>
      <c r="AO185" s="111"/>
      <c r="AP185" s="111"/>
      <c r="AQ185" s="111"/>
      <c r="AR185" s="2"/>
      <c r="AS185" s="2"/>
      <c r="AT185" s="2"/>
      <c r="AU185" s="2"/>
      <c r="AV185" s="2"/>
      <c r="AW185" s="2"/>
    </row>
    <row r="186" spans="7:49" x14ac:dyDescent="0.25"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1"/>
      <c r="W186" s="2"/>
      <c r="X186" s="2"/>
      <c r="Y186" s="111"/>
      <c r="Z186" s="111"/>
      <c r="AA186" s="111"/>
      <c r="AB186" s="111"/>
      <c r="AC186" s="111"/>
      <c r="AD186" s="111"/>
      <c r="AE186" s="111"/>
      <c r="AF186" s="111"/>
      <c r="AG186" s="111"/>
      <c r="AH186" s="111"/>
      <c r="AI186" s="111"/>
      <c r="AJ186" s="111"/>
      <c r="AK186" s="111"/>
      <c r="AL186" s="111"/>
      <c r="AM186" s="111"/>
      <c r="AN186" s="111"/>
      <c r="AO186" s="111"/>
      <c r="AP186" s="111"/>
      <c r="AQ186" s="111"/>
      <c r="AR186" s="2"/>
      <c r="AS186" s="2"/>
      <c r="AT186" s="2"/>
      <c r="AU186" s="2"/>
      <c r="AV186" s="2"/>
      <c r="AW186" s="2"/>
    </row>
    <row r="187" spans="7:49" x14ac:dyDescent="0.25"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1"/>
      <c r="W187" s="2"/>
      <c r="X187" s="2"/>
      <c r="Y187" s="111"/>
      <c r="Z187" s="111"/>
      <c r="AA187" s="111"/>
      <c r="AB187" s="111"/>
      <c r="AC187" s="111"/>
      <c r="AD187" s="111"/>
      <c r="AE187" s="111"/>
      <c r="AF187" s="111"/>
      <c r="AG187" s="111"/>
      <c r="AH187" s="111"/>
      <c r="AI187" s="111"/>
      <c r="AJ187" s="111"/>
      <c r="AK187" s="111"/>
      <c r="AL187" s="111"/>
      <c r="AM187" s="111"/>
      <c r="AN187" s="111"/>
      <c r="AO187" s="111"/>
      <c r="AP187" s="111"/>
      <c r="AQ187" s="111"/>
      <c r="AR187" s="2"/>
      <c r="AS187" s="2"/>
      <c r="AT187" s="2"/>
      <c r="AU187" s="2"/>
      <c r="AV187" s="2"/>
      <c r="AW187" s="2"/>
    </row>
    <row r="188" spans="7:49" x14ac:dyDescent="0.25"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1"/>
      <c r="W188" s="2"/>
      <c r="X188" s="2"/>
      <c r="Y188" s="111"/>
      <c r="Z188" s="111"/>
      <c r="AA188" s="111"/>
      <c r="AB188" s="111"/>
      <c r="AC188" s="111"/>
      <c r="AD188" s="111"/>
      <c r="AE188" s="111"/>
      <c r="AF188" s="111"/>
      <c r="AG188" s="111"/>
      <c r="AH188" s="111"/>
      <c r="AI188" s="111"/>
      <c r="AJ188" s="111"/>
      <c r="AK188" s="111"/>
      <c r="AL188" s="111"/>
      <c r="AM188" s="111"/>
      <c r="AN188" s="111"/>
      <c r="AO188" s="111"/>
      <c r="AP188" s="111"/>
      <c r="AQ188" s="111"/>
      <c r="AR188" s="2"/>
      <c r="AS188" s="2"/>
      <c r="AT188" s="2"/>
      <c r="AU188" s="2"/>
      <c r="AV188" s="2"/>
      <c r="AW188" s="2"/>
    </row>
    <row r="189" spans="7:49" x14ac:dyDescent="0.25"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1"/>
      <c r="W189" s="2"/>
      <c r="X189" s="2"/>
      <c r="Y189" s="111"/>
      <c r="Z189" s="111"/>
      <c r="AA189" s="111"/>
      <c r="AB189" s="111"/>
      <c r="AC189" s="111"/>
      <c r="AD189" s="111"/>
      <c r="AE189" s="111"/>
      <c r="AF189" s="111"/>
      <c r="AG189" s="111"/>
      <c r="AH189" s="111"/>
      <c r="AI189" s="111"/>
      <c r="AJ189" s="111"/>
      <c r="AK189" s="111"/>
      <c r="AL189" s="111"/>
      <c r="AM189" s="111"/>
      <c r="AN189" s="111"/>
      <c r="AO189" s="111"/>
      <c r="AP189" s="111"/>
      <c r="AQ189" s="111"/>
      <c r="AR189" s="2"/>
      <c r="AS189" s="2"/>
      <c r="AT189" s="2"/>
      <c r="AU189" s="2"/>
      <c r="AV189" s="2"/>
      <c r="AW189" s="2"/>
    </row>
    <row r="190" spans="7:49" x14ac:dyDescent="0.25"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1"/>
      <c r="W190" s="2"/>
      <c r="X190" s="2"/>
      <c r="Y190" s="111"/>
      <c r="Z190" s="111"/>
      <c r="AA190" s="111"/>
      <c r="AB190" s="111"/>
      <c r="AC190" s="111"/>
      <c r="AD190" s="111"/>
      <c r="AE190" s="111"/>
      <c r="AF190" s="111"/>
      <c r="AG190" s="111"/>
      <c r="AH190" s="111"/>
      <c r="AI190" s="111"/>
      <c r="AJ190" s="111"/>
      <c r="AK190" s="111"/>
      <c r="AL190" s="111"/>
      <c r="AM190" s="111"/>
      <c r="AN190" s="111"/>
      <c r="AO190" s="111"/>
      <c r="AP190" s="111"/>
      <c r="AQ190" s="111"/>
      <c r="AR190" s="2"/>
      <c r="AS190" s="2"/>
      <c r="AT190" s="2"/>
      <c r="AU190" s="2"/>
      <c r="AV190" s="2"/>
      <c r="AW190" s="2"/>
    </row>
    <row r="191" spans="7:49" x14ac:dyDescent="0.25"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1"/>
      <c r="W191" s="2"/>
      <c r="X191" s="2"/>
      <c r="Y191" s="111"/>
      <c r="Z191" s="111"/>
      <c r="AA191" s="111"/>
      <c r="AB191" s="111"/>
      <c r="AC191" s="111"/>
      <c r="AD191" s="111"/>
      <c r="AE191" s="111"/>
      <c r="AF191" s="111"/>
      <c r="AG191" s="111"/>
      <c r="AH191" s="111"/>
      <c r="AI191" s="111"/>
      <c r="AJ191" s="111"/>
      <c r="AK191" s="111"/>
      <c r="AL191" s="111"/>
      <c r="AM191" s="111"/>
      <c r="AN191" s="111"/>
      <c r="AO191" s="111"/>
      <c r="AP191" s="111"/>
      <c r="AQ191" s="111"/>
      <c r="AR191" s="2"/>
      <c r="AS191" s="2"/>
      <c r="AT191" s="2"/>
      <c r="AU191" s="2"/>
      <c r="AV191" s="2"/>
      <c r="AW191" s="2"/>
    </row>
    <row r="192" spans="7:49" x14ac:dyDescent="0.25"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1"/>
      <c r="W192" s="2"/>
      <c r="X192" s="2"/>
      <c r="Y192" s="111"/>
      <c r="Z192" s="111"/>
      <c r="AA192" s="111"/>
      <c r="AB192" s="111"/>
      <c r="AC192" s="111"/>
      <c r="AD192" s="111"/>
      <c r="AE192" s="111"/>
      <c r="AF192" s="111"/>
      <c r="AG192" s="111"/>
      <c r="AH192" s="111"/>
      <c r="AI192" s="111"/>
      <c r="AJ192" s="111"/>
      <c r="AK192" s="111"/>
      <c r="AL192" s="111"/>
      <c r="AM192" s="111"/>
      <c r="AN192" s="111"/>
      <c r="AO192" s="111"/>
      <c r="AP192" s="111"/>
      <c r="AQ192" s="111"/>
      <c r="AR192" s="2"/>
      <c r="AS192" s="2"/>
      <c r="AT192" s="2"/>
      <c r="AU192" s="2"/>
      <c r="AV192" s="2"/>
      <c r="AW192" s="2"/>
    </row>
    <row r="193" spans="7:49" x14ac:dyDescent="0.25"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1"/>
      <c r="W193" s="2"/>
      <c r="X193" s="2"/>
      <c r="Y193" s="111"/>
      <c r="Z193" s="111"/>
      <c r="AA193" s="111"/>
      <c r="AB193" s="111"/>
      <c r="AC193" s="111"/>
      <c r="AD193" s="111"/>
      <c r="AE193" s="111"/>
      <c r="AF193" s="111"/>
      <c r="AG193" s="111"/>
      <c r="AH193" s="111"/>
      <c r="AI193" s="111"/>
      <c r="AJ193" s="111"/>
      <c r="AK193" s="111"/>
      <c r="AL193" s="111"/>
      <c r="AM193" s="111"/>
      <c r="AN193" s="111"/>
      <c r="AO193" s="111"/>
      <c r="AP193" s="111"/>
      <c r="AQ193" s="111"/>
      <c r="AR193" s="2"/>
      <c r="AS193" s="2"/>
      <c r="AT193" s="2"/>
      <c r="AU193" s="2"/>
      <c r="AV193" s="2"/>
      <c r="AW193" s="2"/>
    </row>
    <row r="194" spans="7:49" x14ac:dyDescent="0.25"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1"/>
      <c r="W194" s="2"/>
      <c r="X194" s="2"/>
      <c r="Y194" s="111"/>
      <c r="Z194" s="111"/>
      <c r="AA194" s="111"/>
      <c r="AB194" s="111"/>
      <c r="AC194" s="111"/>
      <c r="AD194" s="111"/>
      <c r="AE194" s="111"/>
      <c r="AF194" s="111"/>
      <c r="AG194" s="111"/>
      <c r="AH194" s="111"/>
      <c r="AI194" s="111"/>
      <c r="AJ194" s="111"/>
      <c r="AK194" s="111"/>
      <c r="AL194" s="111"/>
      <c r="AM194" s="111"/>
      <c r="AN194" s="111"/>
      <c r="AO194" s="111"/>
      <c r="AP194" s="111"/>
      <c r="AQ194" s="111"/>
      <c r="AR194" s="2"/>
      <c r="AS194" s="2"/>
      <c r="AT194" s="2"/>
      <c r="AU194" s="2"/>
      <c r="AV194" s="2"/>
      <c r="AW194" s="2"/>
    </row>
    <row r="195" spans="7:49" x14ac:dyDescent="0.25"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1"/>
      <c r="W195" s="2"/>
      <c r="X195" s="2"/>
      <c r="Y195" s="111"/>
      <c r="Z195" s="111"/>
      <c r="AA195" s="111"/>
      <c r="AB195" s="111"/>
      <c r="AC195" s="111"/>
      <c r="AD195" s="111"/>
      <c r="AE195" s="111"/>
      <c r="AF195" s="111"/>
      <c r="AG195" s="111"/>
      <c r="AH195" s="111"/>
      <c r="AI195" s="111"/>
      <c r="AJ195" s="111"/>
      <c r="AK195" s="111"/>
      <c r="AL195" s="111"/>
      <c r="AM195" s="111"/>
      <c r="AN195" s="111"/>
      <c r="AO195" s="111"/>
      <c r="AP195" s="111"/>
      <c r="AQ195" s="111"/>
      <c r="AR195" s="2"/>
      <c r="AS195" s="2"/>
      <c r="AT195" s="2"/>
      <c r="AU195" s="2"/>
      <c r="AV195" s="2"/>
      <c r="AW195" s="2"/>
    </row>
    <row r="196" spans="7:49" x14ac:dyDescent="0.25"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1"/>
      <c r="W196" s="2"/>
      <c r="X196" s="2"/>
      <c r="Y196" s="111"/>
      <c r="Z196" s="111"/>
      <c r="AA196" s="111"/>
      <c r="AB196" s="111"/>
      <c r="AC196" s="111"/>
      <c r="AD196" s="111"/>
      <c r="AE196" s="111"/>
      <c r="AF196" s="111"/>
      <c r="AG196" s="111"/>
      <c r="AH196" s="111"/>
      <c r="AI196" s="111"/>
      <c r="AJ196" s="111"/>
      <c r="AK196" s="111"/>
      <c r="AL196" s="111"/>
      <c r="AM196" s="111"/>
      <c r="AN196" s="111"/>
      <c r="AO196" s="111"/>
      <c r="AP196" s="111"/>
      <c r="AQ196" s="111"/>
      <c r="AR196" s="2"/>
      <c r="AS196" s="2"/>
      <c r="AT196" s="2"/>
      <c r="AU196" s="2"/>
      <c r="AV196" s="2"/>
      <c r="AW196" s="2"/>
    </row>
    <row r="197" spans="7:49" x14ac:dyDescent="0.25"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1"/>
      <c r="W197" s="2"/>
      <c r="X197" s="2"/>
      <c r="Y197" s="111"/>
      <c r="Z197" s="111"/>
      <c r="AA197" s="111"/>
      <c r="AB197" s="111"/>
      <c r="AC197" s="111"/>
      <c r="AD197" s="111"/>
      <c r="AE197" s="111"/>
      <c r="AF197" s="111"/>
      <c r="AG197" s="111"/>
      <c r="AH197" s="111"/>
      <c r="AI197" s="111"/>
      <c r="AJ197" s="111"/>
      <c r="AK197" s="111"/>
      <c r="AL197" s="111"/>
      <c r="AM197" s="111"/>
      <c r="AN197" s="111"/>
      <c r="AO197" s="111"/>
      <c r="AP197" s="111"/>
      <c r="AQ197" s="111"/>
      <c r="AR197" s="2"/>
      <c r="AS197" s="2"/>
      <c r="AT197" s="2"/>
      <c r="AU197" s="2"/>
      <c r="AV197" s="2"/>
      <c r="AW197" s="2"/>
    </row>
    <row r="198" spans="7:49" x14ac:dyDescent="0.25"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1"/>
      <c r="W198" s="2"/>
      <c r="X198" s="2"/>
      <c r="Y198" s="111"/>
      <c r="Z198" s="111"/>
      <c r="AA198" s="111"/>
      <c r="AB198" s="111"/>
      <c r="AC198" s="111"/>
      <c r="AD198" s="111"/>
      <c r="AE198" s="111"/>
      <c r="AF198" s="111"/>
      <c r="AG198" s="111"/>
      <c r="AH198" s="111"/>
      <c r="AI198" s="111"/>
      <c r="AJ198" s="111"/>
      <c r="AK198" s="111"/>
      <c r="AL198" s="111"/>
      <c r="AM198" s="111"/>
      <c r="AN198" s="111"/>
      <c r="AO198" s="111"/>
      <c r="AP198" s="111"/>
      <c r="AQ198" s="111"/>
      <c r="AR198" s="2"/>
      <c r="AS198" s="2"/>
      <c r="AT198" s="2"/>
      <c r="AU198" s="2"/>
      <c r="AV198" s="2"/>
      <c r="AW198" s="2"/>
    </row>
    <row r="199" spans="7:49" x14ac:dyDescent="0.25"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1"/>
      <c r="W199" s="2"/>
      <c r="X199" s="2"/>
      <c r="Y199" s="111"/>
      <c r="Z199" s="111"/>
      <c r="AA199" s="111"/>
      <c r="AB199" s="111"/>
      <c r="AC199" s="111"/>
      <c r="AD199" s="111"/>
      <c r="AE199" s="111"/>
      <c r="AF199" s="111"/>
      <c r="AG199" s="111"/>
      <c r="AH199" s="111"/>
      <c r="AI199" s="111"/>
      <c r="AJ199" s="111"/>
      <c r="AK199" s="111"/>
      <c r="AL199" s="111"/>
      <c r="AM199" s="111"/>
      <c r="AN199" s="111"/>
      <c r="AO199" s="111"/>
      <c r="AP199" s="111"/>
      <c r="AQ199" s="111"/>
      <c r="AR199" s="2"/>
      <c r="AS199" s="2"/>
      <c r="AT199" s="2"/>
      <c r="AU199" s="2"/>
      <c r="AV199" s="2"/>
      <c r="AW199" s="2"/>
    </row>
    <row r="200" spans="7:49" x14ac:dyDescent="0.25"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1"/>
      <c r="W200" s="2"/>
      <c r="X200" s="2"/>
      <c r="Y200" s="111"/>
      <c r="Z200" s="111"/>
      <c r="AA200" s="111"/>
      <c r="AB200" s="111"/>
      <c r="AC200" s="111"/>
      <c r="AD200" s="111"/>
      <c r="AE200" s="111"/>
      <c r="AF200" s="111"/>
      <c r="AG200" s="111"/>
      <c r="AH200" s="111"/>
      <c r="AI200" s="111"/>
      <c r="AJ200" s="111"/>
      <c r="AK200" s="111"/>
      <c r="AL200" s="111"/>
      <c r="AM200" s="111"/>
      <c r="AN200" s="111"/>
      <c r="AO200" s="111"/>
      <c r="AP200" s="111"/>
      <c r="AQ200" s="111"/>
      <c r="AR200" s="2"/>
      <c r="AS200" s="2"/>
      <c r="AT200" s="2"/>
      <c r="AU200" s="2"/>
      <c r="AV200" s="2"/>
      <c r="AW200" s="2"/>
    </row>
    <row r="201" spans="7:49" x14ac:dyDescent="0.25"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1"/>
      <c r="W201" s="2"/>
      <c r="X201" s="2"/>
      <c r="Y201" s="111"/>
      <c r="Z201" s="111"/>
      <c r="AA201" s="111"/>
      <c r="AB201" s="111"/>
      <c r="AC201" s="111"/>
      <c r="AD201" s="111"/>
      <c r="AE201" s="111"/>
      <c r="AF201" s="111"/>
      <c r="AG201" s="111"/>
      <c r="AH201" s="111"/>
      <c r="AI201" s="111"/>
      <c r="AJ201" s="111"/>
      <c r="AK201" s="111"/>
      <c r="AL201" s="111"/>
      <c r="AM201" s="111"/>
      <c r="AN201" s="111"/>
      <c r="AO201" s="111"/>
      <c r="AP201" s="111"/>
      <c r="AQ201" s="111"/>
      <c r="AR201" s="2"/>
      <c r="AS201" s="2"/>
      <c r="AT201" s="2"/>
      <c r="AU201" s="2"/>
      <c r="AV201" s="2"/>
      <c r="AW201" s="2"/>
    </row>
    <row r="202" spans="7:49" x14ac:dyDescent="0.25"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1"/>
      <c r="W202" s="2"/>
      <c r="X202" s="2"/>
      <c r="Y202" s="111"/>
      <c r="Z202" s="111"/>
      <c r="AA202" s="111"/>
      <c r="AB202" s="111"/>
      <c r="AC202" s="111"/>
      <c r="AD202" s="111"/>
      <c r="AE202" s="111"/>
      <c r="AF202" s="111"/>
      <c r="AG202" s="111"/>
      <c r="AH202" s="111"/>
      <c r="AI202" s="111"/>
      <c r="AJ202" s="111"/>
      <c r="AK202" s="111"/>
      <c r="AL202" s="111"/>
      <c r="AM202" s="111"/>
      <c r="AN202" s="111"/>
      <c r="AO202" s="111"/>
      <c r="AP202" s="111"/>
      <c r="AQ202" s="111"/>
      <c r="AR202" s="2"/>
      <c r="AS202" s="2"/>
      <c r="AT202" s="2"/>
      <c r="AU202" s="2"/>
      <c r="AV202" s="2"/>
      <c r="AW202" s="2"/>
    </row>
    <row r="203" spans="7:49" x14ac:dyDescent="0.25"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1"/>
      <c r="W203" s="2"/>
      <c r="X203" s="2"/>
      <c r="Y203" s="111"/>
      <c r="Z203" s="111"/>
      <c r="AA203" s="111"/>
      <c r="AB203" s="111"/>
      <c r="AC203" s="111"/>
      <c r="AD203" s="111"/>
      <c r="AE203" s="111"/>
      <c r="AF203" s="111"/>
      <c r="AG203" s="111"/>
      <c r="AH203" s="111"/>
      <c r="AI203" s="111"/>
      <c r="AJ203" s="111"/>
      <c r="AK203" s="111"/>
      <c r="AL203" s="111"/>
      <c r="AM203" s="111"/>
      <c r="AN203" s="111"/>
      <c r="AO203" s="111"/>
      <c r="AP203" s="111"/>
      <c r="AQ203" s="111"/>
      <c r="AR203" s="2"/>
      <c r="AS203" s="2"/>
      <c r="AT203" s="2"/>
      <c r="AU203" s="2"/>
      <c r="AV203" s="2"/>
      <c r="AW203" s="2"/>
    </row>
    <row r="204" spans="7:49" x14ac:dyDescent="0.25"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1"/>
      <c r="W204" s="2"/>
      <c r="X204" s="2"/>
      <c r="Y204" s="111"/>
      <c r="Z204" s="111"/>
      <c r="AA204" s="111"/>
      <c r="AB204" s="111"/>
      <c r="AC204" s="111"/>
      <c r="AD204" s="111"/>
      <c r="AE204" s="111"/>
      <c r="AF204" s="111"/>
      <c r="AG204" s="111"/>
      <c r="AH204" s="111"/>
      <c r="AI204" s="111"/>
      <c r="AJ204" s="111"/>
      <c r="AK204" s="111"/>
      <c r="AL204" s="111"/>
      <c r="AM204" s="111"/>
      <c r="AN204" s="111"/>
      <c r="AO204" s="111"/>
      <c r="AP204" s="111"/>
      <c r="AQ204" s="111"/>
      <c r="AR204" s="2"/>
      <c r="AS204" s="2"/>
      <c r="AT204" s="2"/>
      <c r="AU204" s="2"/>
      <c r="AV204" s="2"/>
      <c r="AW204" s="2"/>
    </row>
    <row r="205" spans="7:49" x14ac:dyDescent="0.25"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1"/>
      <c r="W205" s="2"/>
      <c r="X205" s="2"/>
      <c r="Y205" s="111"/>
      <c r="Z205" s="111"/>
      <c r="AA205" s="111"/>
      <c r="AB205" s="111"/>
      <c r="AC205" s="111"/>
      <c r="AD205" s="111"/>
      <c r="AE205" s="111"/>
      <c r="AF205" s="111"/>
      <c r="AG205" s="111"/>
      <c r="AH205" s="111"/>
      <c r="AI205" s="111"/>
      <c r="AJ205" s="111"/>
      <c r="AK205" s="111"/>
      <c r="AL205" s="111"/>
      <c r="AM205" s="111"/>
      <c r="AN205" s="111"/>
      <c r="AO205" s="111"/>
      <c r="AP205" s="111"/>
      <c r="AQ205" s="111"/>
      <c r="AR205" s="2"/>
      <c r="AS205" s="2"/>
      <c r="AT205" s="2"/>
      <c r="AU205" s="2"/>
      <c r="AV205" s="2"/>
      <c r="AW205" s="2"/>
    </row>
    <row r="206" spans="7:49" x14ac:dyDescent="0.25"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1"/>
      <c r="W206" s="2"/>
      <c r="X206" s="2"/>
      <c r="Y206" s="111"/>
      <c r="Z206" s="111"/>
      <c r="AA206" s="111"/>
      <c r="AB206" s="111"/>
      <c r="AC206" s="111"/>
      <c r="AD206" s="111"/>
      <c r="AE206" s="111"/>
      <c r="AF206" s="111"/>
      <c r="AG206" s="111"/>
      <c r="AH206" s="111"/>
      <c r="AI206" s="111"/>
      <c r="AJ206" s="111"/>
      <c r="AK206" s="111"/>
      <c r="AL206" s="111"/>
      <c r="AM206" s="111"/>
      <c r="AN206" s="111"/>
      <c r="AO206" s="111"/>
      <c r="AP206" s="111"/>
      <c r="AQ206" s="111"/>
      <c r="AR206" s="2"/>
      <c r="AS206" s="2"/>
      <c r="AT206" s="2"/>
      <c r="AU206" s="2"/>
      <c r="AV206" s="2"/>
      <c r="AW206" s="2"/>
    </row>
    <row r="207" spans="7:49" x14ac:dyDescent="0.25"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1"/>
      <c r="W207" s="2"/>
      <c r="X207" s="2"/>
      <c r="Y207" s="111"/>
      <c r="Z207" s="111"/>
      <c r="AA207" s="111"/>
      <c r="AB207" s="111"/>
      <c r="AC207" s="111"/>
      <c r="AD207" s="111"/>
      <c r="AE207" s="111"/>
      <c r="AF207" s="111"/>
      <c r="AG207" s="111"/>
      <c r="AH207" s="111"/>
      <c r="AI207" s="111"/>
      <c r="AJ207" s="111"/>
      <c r="AK207" s="111"/>
      <c r="AL207" s="111"/>
      <c r="AM207" s="111"/>
      <c r="AN207" s="111"/>
      <c r="AO207" s="111"/>
      <c r="AP207" s="111"/>
      <c r="AQ207" s="111"/>
      <c r="AR207" s="2"/>
      <c r="AS207" s="2"/>
      <c r="AT207" s="2"/>
      <c r="AU207" s="2"/>
      <c r="AV207" s="2"/>
      <c r="AW207" s="2"/>
    </row>
    <row r="208" spans="7:49" x14ac:dyDescent="0.25"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1"/>
      <c r="W208" s="2"/>
      <c r="X208" s="2"/>
      <c r="Y208" s="111"/>
      <c r="Z208" s="111"/>
      <c r="AA208" s="111"/>
      <c r="AB208" s="111"/>
      <c r="AC208" s="111"/>
      <c r="AD208" s="111"/>
      <c r="AE208" s="111"/>
      <c r="AF208" s="111"/>
      <c r="AG208" s="111"/>
      <c r="AH208" s="111"/>
      <c r="AI208" s="111"/>
      <c r="AJ208" s="111"/>
      <c r="AK208" s="111"/>
      <c r="AL208" s="111"/>
      <c r="AM208" s="111"/>
      <c r="AN208" s="111"/>
      <c r="AO208" s="111"/>
      <c r="AP208" s="111"/>
      <c r="AQ208" s="111"/>
      <c r="AR208" s="2"/>
      <c r="AS208" s="2"/>
      <c r="AT208" s="2"/>
      <c r="AU208" s="2"/>
      <c r="AV208" s="2"/>
      <c r="AW208" s="2"/>
    </row>
    <row r="209" spans="7:49" x14ac:dyDescent="0.25"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1"/>
      <c r="W209" s="2"/>
      <c r="X209" s="2"/>
      <c r="Y209" s="111"/>
      <c r="Z209" s="111"/>
      <c r="AA209" s="111"/>
      <c r="AB209" s="111"/>
      <c r="AC209" s="111"/>
      <c r="AD209" s="111"/>
      <c r="AE209" s="111"/>
      <c r="AF209" s="111"/>
      <c r="AG209" s="111"/>
      <c r="AH209" s="111"/>
      <c r="AI209" s="111"/>
      <c r="AJ209" s="111"/>
      <c r="AK209" s="111"/>
      <c r="AL209" s="111"/>
      <c r="AM209" s="111"/>
      <c r="AN209" s="111"/>
      <c r="AO209" s="111"/>
      <c r="AP209" s="111"/>
      <c r="AQ209" s="111"/>
      <c r="AR209" s="2"/>
      <c r="AS209" s="2"/>
      <c r="AT209" s="2"/>
      <c r="AU209" s="2"/>
      <c r="AV209" s="2"/>
      <c r="AW209" s="2"/>
    </row>
    <row r="210" spans="7:49" x14ac:dyDescent="0.25"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1"/>
      <c r="W210" s="2"/>
      <c r="X210" s="2"/>
      <c r="Y210" s="111"/>
      <c r="Z210" s="111"/>
      <c r="AA210" s="111"/>
      <c r="AB210" s="111"/>
      <c r="AC210" s="111"/>
      <c r="AD210" s="111"/>
      <c r="AE210" s="111"/>
      <c r="AF210" s="111"/>
      <c r="AG210" s="111"/>
      <c r="AH210" s="111"/>
      <c r="AI210" s="111"/>
      <c r="AJ210" s="111"/>
      <c r="AK210" s="111"/>
      <c r="AL210" s="111"/>
      <c r="AM210" s="111"/>
      <c r="AN210" s="111"/>
      <c r="AO210" s="111"/>
      <c r="AP210" s="111"/>
      <c r="AQ210" s="111"/>
      <c r="AR210" s="2"/>
      <c r="AS210" s="2"/>
      <c r="AT210" s="2"/>
      <c r="AU210" s="2"/>
      <c r="AV210" s="2"/>
      <c r="AW210" s="2"/>
    </row>
    <row r="211" spans="7:49" x14ac:dyDescent="0.25"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1"/>
      <c r="W211" s="2"/>
      <c r="X211" s="2"/>
      <c r="Y211" s="111"/>
      <c r="Z211" s="111"/>
      <c r="AA211" s="111"/>
      <c r="AB211" s="111"/>
      <c r="AC211" s="111"/>
      <c r="AD211" s="111"/>
      <c r="AE211" s="111"/>
      <c r="AF211" s="111"/>
      <c r="AG211" s="111"/>
      <c r="AH211" s="111"/>
      <c r="AI211" s="111"/>
      <c r="AJ211" s="111"/>
      <c r="AK211" s="111"/>
      <c r="AL211" s="111"/>
      <c r="AM211" s="111"/>
      <c r="AN211" s="111"/>
      <c r="AO211" s="111"/>
      <c r="AP211" s="111"/>
      <c r="AQ211" s="111"/>
      <c r="AR211" s="2"/>
      <c r="AS211" s="2"/>
      <c r="AT211" s="2"/>
      <c r="AU211" s="2"/>
      <c r="AV211" s="2"/>
      <c r="AW211" s="2"/>
    </row>
    <row r="212" spans="7:49" x14ac:dyDescent="0.25"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1"/>
      <c r="W212" s="2"/>
      <c r="X212" s="2"/>
      <c r="Y212" s="111"/>
      <c r="Z212" s="111"/>
      <c r="AA212" s="111"/>
      <c r="AB212" s="111"/>
      <c r="AC212" s="111"/>
      <c r="AD212" s="111"/>
      <c r="AE212" s="111"/>
      <c r="AF212" s="111"/>
      <c r="AG212" s="111"/>
      <c r="AH212" s="111"/>
      <c r="AI212" s="111"/>
      <c r="AJ212" s="111"/>
      <c r="AK212" s="111"/>
      <c r="AL212" s="111"/>
      <c r="AM212" s="111"/>
      <c r="AN212" s="111"/>
      <c r="AO212" s="111"/>
      <c r="AP212" s="111"/>
      <c r="AQ212" s="111"/>
      <c r="AR212" s="2"/>
      <c r="AS212" s="2"/>
      <c r="AT212" s="2"/>
      <c r="AU212" s="2"/>
      <c r="AV212" s="2"/>
      <c r="AW212" s="2"/>
    </row>
    <row r="213" spans="7:49" x14ac:dyDescent="0.25"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1"/>
      <c r="W213" s="2"/>
      <c r="X213" s="2"/>
      <c r="Y213" s="111"/>
      <c r="Z213" s="111"/>
      <c r="AA213" s="111"/>
      <c r="AB213" s="111"/>
      <c r="AC213" s="111"/>
      <c r="AD213" s="111"/>
      <c r="AE213" s="111"/>
      <c r="AF213" s="111"/>
      <c r="AG213" s="111"/>
      <c r="AH213" s="111"/>
      <c r="AI213" s="111"/>
      <c r="AJ213" s="111"/>
      <c r="AK213" s="111"/>
      <c r="AL213" s="111"/>
      <c r="AM213" s="111"/>
      <c r="AN213" s="111"/>
      <c r="AO213" s="111"/>
      <c r="AP213" s="111"/>
      <c r="AQ213" s="111"/>
      <c r="AR213" s="2"/>
      <c r="AS213" s="2"/>
      <c r="AT213" s="2"/>
      <c r="AU213" s="2"/>
      <c r="AV213" s="2"/>
      <c r="AW213" s="2"/>
    </row>
    <row r="214" spans="7:49" x14ac:dyDescent="0.25"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1"/>
      <c r="W214" s="2"/>
      <c r="X214" s="2"/>
      <c r="Y214" s="111"/>
      <c r="Z214" s="111"/>
      <c r="AA214" s="111"/>
      <c r="AB214" s="111"/>
      <c r="AC214" s="111"/>
      <c r="AD214" s="111"/>
      <c r="AE214" s="111"/>
      <c r="AF214" s="111"/>
      <c r="AG214" s="111"/>
      <c r="AH214" s="111"/>
      <c r="AI214" s="111"/>
      <c r="AJ214" s="111"/>
      <c r="AK214" s="111"/>
      <c r="AL214" s="111"/>
      <c r="AM214" s="111"/>
      <c r="AN214" s="111"/>
      <c r="AO214" s="111"/>
      <c r="AP214" s="111"/>
      <c r="AQ214" s="111"/>
      <c r="AR214" s="2"/>
      <c r="AS214" s="2"/>
      <c r="AT214" s="2"/>
      <c r="AU214" s="2"/>
      <c r="AV214" s="2"/>
      <c r="AW214" s="2"/>
    </row>
    <row r="215" spans="7:49" x14ac:dyDescent="0.25"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1"/>
      <c r="W215" s="2"/>
      <c r="X215" s="2"/>
      <c r="Y215" s="111"/>
      <c r="Z215" s="111"/>
      <c r="AA215" s="111"/>
      <c r="AB215" s="111"/>
      <c r="AC215" s="111"/>
      <c r="AD215" s="111"/>
      <c r="AE215" s="111"/>
      <c r="AF215" s="111"/>
      <c r="AG215" s="111"/>
      <c r="AH215" s="111"/>
      <c r="AI215" s="111"/>
      <c r="AJ215" s="111"/>
      <c r="AK215" s="111"/>
      <c r="AL215" s="111"/>
      <c r="AM215" s="111"/>
      <c r="AN215" s="111"/>
      <c r="AO215" s="111"/>
      <c r="AP215" s="111"/>
      <c r="AQ215" s="111"/>
      <c r="AR215" s="2"/>
      <c r="AS215" s="2"/>
      <c r="AT215" s="2"/>
      <c r="AU215" s="2"/>
      <c r="AV215" s="2"/>
      <c r="AW215" s="2"/>
    </row>
    <row r="216" spans="7:49" x14ac:dyDescent="0.25"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1"/>
      <c r="W216" s="2"/>
      <c r="X216" s="2"/>
      <c r="Y216" s="111"/>
      <c r="Z216" s="111"/>
      <c r="AA216" s="111"/>
      <c r="AB216" s="111"/>
      <c r="AC216" s="111"/>
      <c r="AD216" s="111"/>
      <c r="AE216" s="111"/>
      <c r="AF216" s="111"/>
      <c r="AG216" s="111"/>
      <c r="AH216" s="111"/>
      <c r="AI216" s="111"/>
      <c r="AJ216" s="111"/>
      <c r="AK216" s="111"/>
      <c r="AL216" s="111"/>
      <c r="AM216" s="111"/>
      <c r="AN216" s="111"/>
      <c r="AO216" s="111"/>
      <c r="AP216" s="111"/>
      <c r="AQ216" s="111"/>
      <c r="AR216" s="2"/>
      <c r="AS216" s="2"/>
      <c r="AT216" s="2"/>
      <c r="AU216" s="2"/>
      <c r="AV216" s="2"/>
      <c r="AW216" s="2"/>
    </row>
    <row r="217" spans="7:49" x14ac:dyDescent="0.25"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1"/>
      <c r="W217" s="2"/>
      <c r="X217" s="2"/>
      <c r="Y217" s="111"/>
      <c r="Z217" s="111"/>
      <c r="AA217" s="111"/>
      <c r="AB217" s="111"/>
      <c r="AC217" s="111"/>
      <c r="AD217" s="111"/>
      <c r="AE217" s="111"/>
      <c r="AF217" s="111"/>
      <c r="AG217" s="111"/>
      <c r="AH217" s="111"/>
      <c r="AI217" s="111"/>
      <c r="AJ217" s="111"/>
      <c r="AK217" s="111"/>
      <c r="AL217" s="111"/>
      <c r="AM217" s="111"/>
      <c r="AN217" s="111"/>
      <c r="AO217" s="111"/>
      <c r="AP217" s="111"/>
      <c r="AQ217" s="111"/>
      <c r="AR217" s="2"/>
      <c r="AS217" s="2"/>
      <c r="AT217" s="2"/>
      <c r="AU217" s="2"/>
      <c r="AV217" s="2"/>
      <c r="AW217" s="2"/>
    </row>
    <row r="218" spans="7:49" x14ac:dyDescent="0.25"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1"/>
      <c r="W218" s="2"/>
      <c r="X218" s="2"/>
      <c r="Y218" s="111"/>
      <c r="Z218" s="111"/>
      <c r="AA218" s="111"/>
      <c r="AB218" s="111"/>
      <c r="AC218" s="111"/>
      <c r="AD218" s="111"/>
      <c r="AE218" s="111"/>
      <c r="AF218" s="111"/>
      <c r="AG218" s="111"/>
      <c r="AH218" s="111"/>
      <c r="AI218" s="111"/>
      <c r="AJ218" s="111"/>
      <c r="AK218" s="111"/>
      <c r="AL218" s="111"/>
      <c r="AM218" s="111"/>
      <c r="AN218" s="111"/>
      <c r="AO218" s="111"/>
      <c r="AP218" s="111"/>
      <c r="AQ218" s="111"/>
      <c r="AR218" s="2"/>
      <c r="AS218" s="2"/>
      <c r="AT218" s="2"/>
      <c r="AU218" s="2"/>
      <c r="AV218" s="2"/>
      <c r="AW218" s="2"/>
    </row>
    <row r="219" spans="7:49" x14ac:dyDescent="0.25"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1"/>
      <c r="W219" s="2"/>
      <c r="X219" s="2"/>
      <c r="Y219" s="111"/>
      <c r="Z219" s="111"/>
      <c r="AA219" s="111"/>
      <c r="AB219" s="111"/>
      <c r="AC219" s="111"/>
      <c r="AD219" s="111"/>
      <c r="AE219" s="111"/>
      <c r="AF219" s="111"/>
      <c r="AG219" s="111"/>
      <c r="AH219" s="111"/>
      <c r="AI219" s="111"/>
      <c r="AJ219" s="111"/>
      <c r="AK219" s="111"/>
      <c r="AL219" s="111"/>
      <c r="AM219" s="111"/>
      <c r="AN219" s="111"/>
      <c r="AO219" s="111"/>
      <c r="AP219" s="111"/>
      <c r="AQ219" s="111"/>
      <c r="AR219" s="2"/>
      <c r="AS219" s="2"/>
      <c r="AT219" s="2"/>
      <c r="AU219" s="2"/>
      <c r="AV219" s="2"/>
      <c r="AW219" s="2"/>
    </row>
    <row r="220" spans="7:49" x14ac:dyDescent="0.25"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1"/>
      <c r="W220" s="2"/>
      <c r="X220" s="2"/>
      <c r="Y220" s="111"/>
      <c r="Z220" s="111"/>
      <c r="AA220" s="111"/>
      <c r="AB220" s="111"/>
      <c r="AC220" s="111"/>
      <c r="AD220" s="111"/>
      <c r="AE220" s="111"/>
      <c r="AF220" s="111"/>
      <c r="AG220" s="111"/>
      <c r="AH220" s="111"/>
      <c r="AI220" s="111"/>
      <c r="AJ220" s="111"/>
      <c r="AK220" s="111"/>
      <c r="AL220" s="111"/>
      <c r="AM220" s="111"/>
      <c r="AN220" s="111"/>
      <c r="AO220" s="111"/>
      <c r="AP220" s="111"/>
      <c r="AQ220" s="111"/>
      <c r="AR220" s="2"/>
      <c r="AS220" s="2"/>
      <c r="AT220" s="2"/>
      <c r="AU220" s="2"/>
      <c r="AV220" s="2"/>
      <c r="AW220" s="2"/>
    </row>
    <row r="221" spans="7:49" x14ac:dyDescent="0.25"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1"/>
      <c r="W221" s="2"/>
      <c r="X221" s="2"/>
      <c r="Y221" s="111"/>
      <c r="Z221" s="111"/>
      <c r="AA221" s="111"/>
      <c r="AB221" s="111"/>
      <c r="AC221" s="111"/>
      <c r="AD221" s="111"/>
      <c r="AE221" s="111"/>
      <c r="AF221" s="111"/>
      <c r="AG221" s="111"/>
      <c r="AH221" s="111"/>
      <c r="AI221" s="111"/>
      <c r="AJ221" s="111"/>
      <c r="AK221" s="111"/>
      <c r="AL221" s="111"/>
      <c r="AM221" s="111"/>
      <c r="AN221" s="111"/>
      <c r="AO221" s="111"/>
      <c r="AP221" s="111"/>
      <c r="AQ221" s="111"/>
      <c r="AR221" s="2"/>
      <c r="AS221" s="2"/>
      <c r="AT221" s="2"/>
      <c r="AU221" s="2"/>
      <c r="AV221" s="2"/>
      <c r="AW221" s="2"/>
    </row>
    <row r="222" spans="7:49" x14ac:dyDescent="0.25"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1"/>
      <c r="W222" s="2"/>
      <c r="X222" s="2"/>
      <c r="Y222" s="111"/>
      <c r="Z222" s="111"/>
      <c r="AA222" s="111"/>
      <c r="AB222" s="111"/>
      <c r="AC222" s="111"/>
      <c r="AD222" s="111"/>
      <c r="AE222" s="111"/>
      <c r="AF222" s="111"/>
      <c r="AG222" s="111"/>
      <c r="AH222" s="111"/>
      <c r="AI222" s="111"/>
      <c r="AJ222" s="111"/>
      <c r="AK222" s="111"/>
      <c r="AL222" s="111"/>
      <c r="AM222" s="111"/>
      <c r="AN222" s="111"/>
      <c r="AO222" s="111"/>
      <c r="AP222" s="111"/>
      <c r="AQ222" s="111"/>
      <c r="AR222" s="2"/>
      <c r="AS222" s="2"/>
      <c r="AT222" s="2"/>
      <c r="AU222" s="2"/>
      <c r="AV222" s="2"/>
      <c r="AW222" s="2"/>
    </row>
    <row r="223" spans="7:49" x14ac:dyDescent="0.25"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1"/>
      <c r="W223" s="2"/>
      <c r="X223" s="2"/>
      <c r="Y223" s="111"/>
      <c r="Z223" s="111"/>
      <c r="AA223" s="111"/>
      <c r="AB223" s="111"/>
      <c r="AC223" s="111"/>
      <c r="AD223" s="111"/>
      <c r="AE223" s="111"/>
      <c r="AF223" s="111"/>
      <c r="AG223" s="111"/>
      <c r="AH223" s="111"/>
      <c r="AI223" s="111"/>
      <c r="AJ223" s="111"/>
      <c r="AK223" s="111"/>
      <c r="AL223" s="111"/>
      <c r="AM223" s="111"/>
      <c r="AN223" s="111"/>
      <c r="AO223" s="111"/>
      <c r="AP223" s="111"/>
      <c r="AQ223" s="111"/>
      <c r="AR223" s="2"/>
      <c r="AS223" s="2"/>
      <c r="AT223" s="2"/>
      <c r="AU223" s="2"/>
      <c r="AV223" s="2"/>
      <c r="AW223" s="2"/>
    </row>
    <row r="224" spans="7:49" x14ac:dyDescent="0.25"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1"/>
      <c r="W224" s="2"/>
      <c r="X224" s="2"/>
      <c r="Y224" s="111"/>
      <c r="Z224" s="111"/>
      <c r="AA224" s="111"/>
      <c r="AB224" s="111"/>
      <c r="AC224" s="111"/>
      <c r="AD224" s="111"/>
      <c r="AE224" s="111"/>
      <c r="AF224" s="111"/>
      <c r="AG224" s="111"/>
      <c r="AH224" s="111"/>
      <c r="AI224" s="111"/>
      <c r="AJ224" s="111"/>
      <c r="AK224" s="111"/>
      <c r="AL224" s="111"/>
      <c r="AM224" s="111"/>
      <c r="AN224" s="111"/>
      <c r="AO224" s="111"/>
      <c r="AP224" s="111"/>
      <c r="AQ224" s="111"/>
      <c r="AR224" s="2"/>
      <c r="AS224" s="2"/>
      <c r="AT224" s="2"/>
      <c r="AU224" s="2"/>
      <c r="AV224" s="2"/>
      <c r="AW224" s="2"/>
    </row>
    <row r="225" spans="7:49" x14ac:dyDescent="0.25"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1"/>
      <c r="W225" s="2"/>
      <c r="X225" s="2"/>
      <c r="Y225" s="111"/>
      <c r="Z225" s="111"/>
      <c r="AA225" s="111"/>
      <c r="AB225" s="111"/>
      <c r="AC225" s="111"/>
      <c r="AD225" s="111"/>
      <c r="AE225" s="111"/>
      <c r="AF225" s="111"/>
      <c r="AG225" s="111"/>
      <c r="AH225" s="111"/>
      <c r="AI225" s="111"/>
      <c r="AJ225" s="111"/>
      <c r="AK225" s="111"/>
      <c r="AL225" s="111"/>
      <c r="AM225" s="111"/>
      <c r="AN225" s="111"/>
      <c r="AO225" s="111"/>
      <c r="AP225" s="111"/>
      <c r="AQ225" s="111"/>
      <c r="AR225" s="2"/>
      <c r="AS225" s="2"/>
      <c r="AT225" s="2"/>
      <c r="AU225" s="2"/>
      <c r="AV225" s="2"/>
      <c r="AW225" s="2"/>
    </row>
    <row r="226" spans="7:49" x14ac:dyDescent="0.25"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1"/>
      <c r="W226" s="2"/>
      <c r="X226" s="2"/>
      <c r="Y226" s="111"/>
      <c r="Z226" s="111"/>
      <c r="AA226" s="111"/>
      <c r="AB226" s="111"/>
      <c r="AC226" s="111"/>
      <c r="AD226" s="111"/>
      <c r="AE226" s="111"/>
      <c r="AF226" s="111"/>
      <c r="AG226" s="111"/>
      <c r="AH226" s="111"/>
      <c r="AI226" s="111"/>
      <c r="AJ226" s="111"/>
      <c r="AK226" s="111"/>
      <c r="AL226" s="111"/>
      <c r="AM226" s="111"/>
      <c r="AN226" s="111"/>
      <c r="AO226" s="111"/>
      <c r="AP226" s="111"/>
      <c r="AQ226" s="111"/>
      <c r="AR226" s="2"/>
      <c r="AS226" s="2"/>
      <c r="AT226" s="2"/>
      <c r="AU226" s="2"/>
      <c r="AV226" s="2"/>
      <c r="AW226" s="2"/>
    </row>
    <row r="227" spans="7:49" x14ac:dyDescent="0.25"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1"/>
      <c r="W227" s="2"/>
      <c r="X227" s="2"/>
      <c r="Y227" s="111"/>
      <c r="Z227" s="111"/>
      <c r="AA227" s="111"/>
      <c r="AB227" s="111"/>
      <c r="AC227" s="111"/>
      <c r="AD227" s="111"/>
      <c r="AE227" s="111"/>
      <c r="AF227" s="111"/>
      <c r="AG227" s="111"/>
      <c r="AH227" s="111"/>
      <c r="AI227" s="111"/>
      <c r="AJ227" s="111"/>
      <c r="AK227" s="111"/>
      <c r="AL227" s="111"/>
      <c r="AM227" s="111"/>
      <c r="AN227" s="111"/>
      <c r="AO227" s="111"/>
      <c r="AP227" s="111"/>
      <c r="AQ227" s="111"/>
      <c r="AR227" s="2"/>
      <c r="AS227" s="2"/>
      <c r="AT227" s="2"/>
      <c r="AU227" s="2"/>
      <c r="AV227" s="2"/>
      <c r="AW227" s="2"/>
    </row>
    <row r="228" spans="7:49" x14ac:dyDescent="0.25"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1"/>
      <c r="W228" s="2"/>
      <c r="X228" s="2"/>
      <c r="Y228" s="111"/>
      <c r="Z228" s="111"/>
      <c r="AA228" s="111"/>
      <c r="AB228" s="111"/>
      <c r="AC228" s="111"/>
      <c r="AD228" s="111"/>
      <c r="AE228" s="111"/>
      <c r="AF228" s="111"/>
      <c r="AG228" s="111"/>
      <c r="AH228" s="111"/>
      <c r="AI228" s="111"/>
      <c r="AJ228" s="111"/>
      <c r="AK228" s="111"/>
      <c r="AL228" s="111"/>
      <c r="AM228" s="111"/>
      <c r="AN228" s="111"/>
      <c r="AO228" s="111"/>
      <c r="AP228" s="111"/>
      <c r="AQ228" s="111"/>
      <c r="AR228" s="2"/>
      <c r="AS228" s="2"/>
      <c r="AT228" s="2"/>
      <c r="AU228" s="2"/>
      <c r="AV228" s="2"/>
      <c r="AW228" s="2"/>
    </row>
    <row r="229" spans="7:49" x14ac:dyDescent="0.25"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1"/>
      <c r="W229" s="2"/>
      <c r="X229" s="2"/>
      <c r="Y229" s="111"/>
      <c r="Z229" s="111"/>
      <c r="AA229" s="111"/>
      <c r="AB229" s="111"/>
      <c r="AC229" s="111"/>
      <c r="AD229" s="111"/>
      <c r="AE229" s="111"/>
      <c r="AF229" s="111"/>
      <c r="AG229" s="111"/>
      <c r="AH229" s="111"/>
      <c r="AI229" s="111"/>
      <c r="AJ229" s="111"/>
      <c r="AK229" s="111"/>
      <c r="AL229" s="111"/>
      <c r="AM229" s="111"/>
      <c r="AN229" s="111"/>
      <c r="AO229" s="111"/>
      <c r="AP229" s="111"/>
      <c r="AQ229" s="111"/>
      <c r="AR229" s="2"/>
      <c r="AS229" s="2"/>
      <c r="AT229" s="2"/>
      <c r="AU229" s="2"/>
      <c r="AV229" s="2"/>
      <c r="AW229" s="2"/>
    </row>
    <row r="230" spans="7:49" x14ac:dyDescent="0.25"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1"/>
      <c r="W230" s="2"/>
      <c r="X230" s="2"/>
      <c r="Y230" s="111"/>
      <c r="Z230" s="111"/>
      <c r="AA230" s="111"/>
      <c r="AB230" s="111"/>
      <c r="AC230" s="111"/>
      <c r="AD230" s="111"/>
      <c r="AE230" s="111"/>
      <c r="AF230" s="111"/>
      <c r="AG230" s="111"/>
      <c r="AH230" s="111"/>
      <c r="AI230" s="111"/>
      <c r="AJ230" s="111"/>
      <c r="AK230" s="111"/>
      <c r="AL230" s="111"/>
      <c r="AM230" s="111"/>
      <c r="AN230" s="111"/>
      <c r="AO230" s="111"/>
      <c r="AP230" s="111"/>
      <c r="AQ230" s="111"/>
      <c r="AR230" s="2"/>
      <c r="AS230" s="2"/>
      <c r="AT230" s="2"/>
      <c r="AU230" s="2"/>
      <c r="AV230" s="2"/>
      <c r="AW230" s="2"/>
    </row>
    <row r="231" spans="7:49" x14ac:dyDescent="0.25"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1"/>
      <c r="W231" s="2"/>
      <c r="X231" s="2"/>
      <c r="Y231" s="111"/>
      <c r="Z231" s="111"/>
      <c r="AA231" s="111"/>
      <c r="AB231" s="111"/>
      <c r="AC231" s="111"/>
      <c r="AD231" s="111"/>
      <c r="AE231" s="111"/>
      <c r="AF231" s="111"/>
      <c r="AG231" s="111"/>
      <c r="AH231" s="111"/>
      <c r="AI231" s="111"/>
      <c r="AJ231" s="111"/>
      <c r="AK231" s="111"/>
      <c r="AL231" s="111"/>
      <c r="AM231" s="111"/>
      <c r="AN231" s="111"/>
      <c r="AO231" s="111"/>
      <c r="AP231" s="111"/>
      <c r="AQ231" s="111"/>
      <c r="AR231" s="2"/>
      <c r="AS231" s="2"/>
      <c r="AT231" s="2"/>
      <c r="AU231" s="2"/>
      <c r="AV231" s="2"/>
      <c r="AW231" s="2"/>
    </row>
    <row r="232" spans="7:49" x14ac:dyDescent="0.25"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1"/>
      <c r="W232" s="2"/>
      <c r="X232" s="2"/>
      <c r="Y232" s="111"/>
      <c r="Z232" s="111"/>
      <c r="AA232" s="111"/>
      <c r="AB232" s="111"/>
      <c r="AC232" s="111"/>
      <c r="AD232" s="111"/>
      <c r="AE232" s="111"/>
      <c r="AF232" s="111"/>
      <c r="AG232" s="111"/>
      <c r="AH232" s="111"/>
      <c r="AI232" s="111"/>
      <c r="AJ232" s="111"/>
      <c r="AK232" s="111"/>
      <c r="AL232" s="111"/>
      <c r="AM232" s="111"/>
      <c r="AN232" s="111"/>
      <c r="AO232" s="111"/>
      <c r="AP232" s="111"/>
      <c r="AQ232" s="111"/>
      <c r="AR232" s="2"/>
      <c r="AS232" s="2"/>
      <c r="AT232" s="2"/>
      <c r="AU232" s="2"/>
      <c r="AV232" s="2"/>
      <c r="AW232" s="2"/>
    </row>
    <row r="233" spans="7:49" x14ac:dyDescent="0.25"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1"/>
      <c r="W233" s="2"/>
      <c r="X233" s="2"/>
      <c r="Y233" s="111"/>
      <c r="Z233" s="111"/>
      <c r="AA233" s="111"/>
      <c r="AB233" s="111"/>
      <c r="AC233" s="111"/>
      <c r="AD233" s="111"/>
      <c r="AE233" s="111"/>
      <c r="AF233" s="111"/>
      <c r="AG233" s="111"/>
      <c r="AH233" s="111"/>
      <c r="AI233" s="111"/>
      <c r="AJ233" s="111"/>
      <c r="AK233" s="111"/>
      <c r="AL233" s="111"/>
      <c r="AM233" s="111"/>
      <c r="AN233" s="111"/>
      <c r="AO233" s="111"/>
      <c r="AP233" s="111"/>
      <c r="AQ233" s="111"/>
      <c r="AR233" s="2"/>
      <c r="AS233" s="2"/>
      <c r="AT233" s="2"/>
      <c r="AU233" s="2"/>
      <c r="AV233" s="2"/>
      <c r="AW233" s="2"/>
    </row>
    <row r="234" spans="7:49" x14ac:dyDescent="0.25"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1"/>
      <c r="W234" s="2"/>
      <c r="X234" s="2"/>
      <c r="Y234" s="111"/>
      <c r="Z234" s="111"/>
      <c r="AA234" s="111"/>
      <c r="AB234" s="111"/>
      <c r="AC234" s="111"/>
      <c r="AD234" s="111"/>
      <c r="AE234" s="111"/>
      <c r="AF234" s="111"/>
      <c r="AG234" s="111"/>
      <c r="AH234" s="111"/>
      <c r="AI234" s="111"/>
      <c r="AJ234" s="111"/>
      <c r="AK234" s="111"/>
      <c r="AL234" s="111"/>
      <c r="AM234" s="111"/>
      <c r="AN234" s="111"/>
      <c r="AO234" s="111"/>
      <c r="AP234" s="111"/>
      <c r="AQ234" s="111"/>
      <c r="AR234" s="2"/>
      <c r="AS234" s="2"/>
      <c r="AT234" s="2"/>
      <c r="AU234" s="2"/>
      <c r="AV234" s="2"/>
      <c r="AW234" s="2"/>
    </row>
    <row r="235" spans="7:49" x14ac:dyDescent="0.25"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1"/>
      <c r="W235" s="2"/>
      <c r="X235" s="2"/>
      <c r="Y235" s="111"/>
      <c r="Z235" s="111"/>
      <c r="AA235" s="111"/>
      <c r="AB235" s="111"/>
      <c r="AC235" s="111"/>
      <c r="AD235" s="111"/>
      <c r="AE235" s="111"/>
      <c r="AF235" s="111"/>
      <c r="AG235" s="111"/>
      <c r="AH235" s="111"/>
      <c r="AI235" s="111"/>
      <c r="AJ235" s="111"/>
      <c r="AK235" s="111"/>
      <c r="AL235" s="111"/>
      <c r="AM235" s="111"/>
      <c r="AN235" s="111"/>
      <c r="AO235" s="111"/>
      <c r="AP235" s="111"/>
      <c r="AQ235" s="111"/>
      <c r="AR235" s="2"/>
      <c r="AS235" s="2"/>
      <c r="AT235" s="2"/>
      <c r="AU235" s="2"/>
      <c r="AV235" s="2"/>
      <c r="AW235" s="2"/>
    </row>
  </sheetData>
  <mergeCells count="3">
    <mergeCell ref="G2:T2"/>
    <mergeCell ref="W5:AI5"/>
    <mergeCell ref="AK5:AN5"/>
  </mergeCells>
  <pageMargins left="0.7" right="0.7" top="0.75" bottom="0.75" header="0.3" footer="0.3"/>
  <pageSetup paperSize="9" scale="40" orientation="landscape" r:id="rId1"/>
  <colBreaks count="1" manualBreakCount="1">
    <brk id="3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495A2-6B37-41E4-B4B4-52D0C894D8B3}">
  <sheetPr>
    <pageSetUpPr fitToPage="1"/>
  </sheetPr>
  <dimension ref="A1:X203"/>
  <sheetViews>
    <sheetView view="pageBreakPreview" zoomScaleNormal="100" zoomScaleSheetLayoutView="100" workbookViewId="0">
      <selection activeCell="I49" sqref="I49"/>
    </sheetView>
  </sheetViews>
  <sheetFormatPr defaultColWidth="8.81640625" defaultRowHeight="12.5" x14ac:dyDescent="0.25"/>
  <cols>
    <col min="1" max="2" width="0.81640625" style="576" customWidth="1"/>
    <col min="3" max="3" width="2.7265625" style="576" customWidth="1"/>
    <col min="4" max="4" width="35" style="576" customWidth="1"/>
    <col min="5" max="5" width="3" style="576" customWidth="1"/>
    <col min="6" max="6" width="16.6328125" style="576" customWidth="1"/>
    <col min="7" max="7" width="15.6328125" style="576" customWidth="1"/>
    <col min="8" max="8" width="15.7265625" style="576" customWidth="1"/>
    <col min="9" max="9" width="15" style="576" customWidth="1"/>
    <col min="10" max="10" width="15.7265625" style="576" customWidth="1"/>
    <col min="11" max="11" width="15.26953125" style="576" customWidth="1"/>
    <col min="12" max="12" width="15.7265625" style="576" customWidth="1"/>
    <col min="13" max="13" width="16.26953125" style="576" customWidth="1"/>
    <col min="14" max="14" width="15.7265625" style="576" customWidth="1"/>
    <col min="15" max="16" width="15.26953125" style="576" customWidth="1"/>
    <col min="17" max="17" width="15.7265625" style="576" customWidth="1"/>
    <col min="18" max="18" width="14.26953125" style="576" customWidth="1"/>
    <col min="19" max="19" width="15.7265625" style="576" customWidth="1"/>
    <col min="20" max="20" width="2" style="576" customWidth="1"/>
    <col min="21" max="21" width="1.7265625" style="576" customWidth="1"/>
    <col min="22" max="22" width="19.81640625" style="576" customWidth="1"/>
    <col min="23" max="23" width="11" style="576" customWidth="1"/>
    <col min="24" max="24" width="12.6328125" style="576" customWidth="1"/>
    <col min="25" max="16384" width="8.81640625" style="576"/>
  </cols>
  <sheetData>
    <row r="1" spans="3:23" ht="15.5" x14ac:dyDescent="0.35">
      <c r="C1" s="8" t="s">
        <v>521</v>
      </c>
      <c r="D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</row>
    <row r="2" spans="3:23" ht="13" x14ac:dyDescent="0.3">
      <c r="C2" s="237"/>
      <c r="D2" s="530"/>
      <c r="E2" s="531"/>
      <c r="F2" s="604" t="s">
        <v>1</v>
      </c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4"/>
      <c r="T2" s="577"/>
    </row>
    <row r="3" spans="3:23" ht="13" x14ac:dyDescent="0.3">
      <c r="C3" s="14"/>
      <c r="D3" s="6"/>
      <c r="E3" s="46"/>
      <c r="F3" s="578" t="s">
        <v>2</v>
      </c>
      <c r="G3" s="241" t="s">
        <v>3</v>
      </c>
      <c r="H3" s="252" t="s">
        <v>4</v>
      </c>
      <c r="I3" s="241" t="s">
        <v>5</v>
      </c>
      <c r="J3" s="252" t="s">
        <v>6</v>
      </c>
      <c r="K3" s="241" t="s">
        <v>7</v>
      </c>
      <c r="L3" s="252" t="s">
        <v>8</v>
      </c>
      <c r="M3" s="241" t="s">
        <v>9</v>
      </c>
      <c r="N3" s="252" t="s">
        <v>10</v>
      </c>
      <c r="O3" s="241" t="s">
        <v>11</v>
      </c>
      <c r="P3" s="252" t="s">
        <v>12</v>
      </c>
      <c r="Q3" s="241" t="s">
        <v>13</v>
      </c>
      <c r="R3" s="252" t="s">
        <v>14</v>
      </c>
      <c r="S3" s="252" t="s">
        <v>15</v>
      </c>
      <c r="T3" s="577"/>
    </row>
    <row r="4" spans="3:23" ht="13" x14ac:dyDescent="0.3">
      <c r="C4" s="24" t="s">
        <v>16</v>
      </c>
      <c r="D4" s="463"/>
      <c r="E4" s="29"/>
      <c r="F4" s="532" t="s">
        <v>18</v>
      </c>
      <c r="G4" s="30"/>
      <c r="H4" s="176"/>
      <c r="I4" s="30"/>
      <c r="J4" s="176"/>
      <c r="K4" s="30"/>
      <c r="L4" s="176"/>
      <c r="M4" s="30"/>
      <c r="N4" s="176"/>
      <c r="O4" s="30"/>
      <c r="P4" s="176"/>
      <c r="Q4" s="30"/>
      <c r="R4" s="176"/>
      <c r="S4" s="176"/>
      <c r="T4" s="577"/>
    </row>
    <row r="5" spans="3:23" ht="13" x14ac:dyDescent="0.3">
      <c r="C5" s="14"/>
      <c r="D5" s="39"/>
      <c r="E5" s="46"/>
      <c r="F5" s="255"/>
      <c r="G5" s="255"/>
      <c r="H5" s="239"/>
      <c r="I5" s="255"/>
      <c r="J5" s="46"/>
      <c r="K5" s="255"/>
      <c r="L5" s="46"/>
      <c r="M5" s="255"/>
      <c r="N5" s="46"/>
      <c r="O5" s="255"/>
      <c r="P5" s="46"/>
      <c r="Q5" s="255"/>
      <c r="R5" s="46"/>
      <c r="S5" s="190"/>
      <c r="T5" s="577"/>
    </row>
    <row r="6" spans="3:23" ht="13" x14ac:dyDescent="0.3">
      <c r="C6" s="251" t="s">
        <v>522</v>
      </c>
      <c r="D6" s="6"/>
      <c r="E6" s="68"/>
      <c r="F6" s="190">
        <f>SUM(F7:F38)</f>
        <v>4573527</v>
      </c>
      <c r="G6" s="190">
        <f>SUM(G7:G38)</f>
        <v>29806</v>
      </c>
      <c r="H6" s="190">
        <f t="shared" ref="H6:R6" si="0">SUM(H7:H38)</f>
        <v>601632</v>
      </c>
      <c r="I6" s="190">
        <f>SUM(I7:I38)</f>
        <v>97661</v>
      </c>
      <c r="J6" s="190">
        <f>SUM(J7:J38)</f>
        <v>217829</v>
      </c>
      <c r="K6" s="190">
        <f t="shared" si="0"/>
        <v>105991</v>
      </c>
      <c r="L6" s="190">
        <f>SUM(L7:L38)</f>
        <v>950856</v>
      </c>
      <c r="M6" s="190">
        <f t="shared" si="0"/>
        <v>824100</v>
      </c>
      <c r="N6" s="190">
        <f t="shared" si="0"/>
        <v>406599</v>
      </c>
      <c r="O6" s="190">
        <f>SUM(O7:O38)</f>
        <v>242053</v>
      </c>
      <c r="P6" s="190">
        <f>SUM(P7:P38)</f>
        <v>197456</v>
      </c>
      <c r="Q6" s="190">
        <f t="shared" si="0"/>
        <v>183806</v>
      </c>
      <c r="R6" s="190">
        <f t="shared" si="0"/>
        <v>1363460</v>
      </c>
      <c r="S6" s="190">
        <f>SUM(S7:S38)</f>
        <v>5221249</v>
      </c>
      <c r="T6" s="579"/>
      <c r="V6" s="580"/>
      <c r="W6" s="581"/>
    </row>
    <row r="7" spans="3:23" ht="15.75" hidden="1" customHeight="1" x14ac:dyDescent="0.3">
      <c r="C7" s="251"/>
      <c r="D7" s="17" t="s">
        <v>523</v>
      </c>
      <c r="E7" s="544"/>
      <c r="F7" s="141">
        <v>0</v>
      </c>
      <c r="G7" s="141">
        <v>0</v>
      </c>
      <c r="H7" s="141">
        <v>0</v>
      </c>
      <c r="I7" s="141">
        <v>0</v>
      </c>
      <c r="J7" s="141">
        <v>0</v>
      </c>
      <c r="K7" s="141">
        <v>0</v>
      </c>
      <c r="L7" s="141">
        <v>0</v>
      </c>
      <c r="M7" s="141">
        <v>0</v>
      </c>
      <c r="N7" s="141">
        <v>0</v>
      </c>
      <c r="O7" s="141">
        <v>0</v>
      </c>
      <c r="P7" s="141">
        <v>0</v>
      </c>
      <c r="Q7" s="141">
        <v>0</v>
      </c>
      <c r="R7" s="141">
        <v>0</v>
      </c>
      <c r="S7" s="540">
        <f>SUM(G7:R7)</f>
        <v>0</v>
      </c>
      <c r="T7" s="582"/>
      <c r="V7" s="581"/>
      <c r="W7" s="581"/>
    </row>
    <row r="8" spans="3:23" ht="15.75" hidden="1" customHeight="1" x14ac:dyDescent="0.3">
      <c r="C8" s="251"/>
      <c r="D8" s="17" t="s">
        <v>524</v>
      </c>
      <c r="E8" s="544"/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41">
        <v>0</v>
      </c>
      <c r="S8" s="540">
        <f t="shared" ref="S8:S34" si="1">SUM(G8:R8)</f>
        <v>0</v>
      </c>
      <c r="T8" s="582"/>
      <c r="V8" s="581"/>
      <c r="W8" s="581"/>
    </row>
    <row r="9" spans="3:23" ht="15.75" hidden="1" customHeight="1" x14ac:dyDescent="0.3">
      <c r="C9" s="251"/>
      <c r="D9" s="17" t="s">
        <v>525</v>
      </c>
      <c r="E9" s="544"/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540">
        <f t="shared" si="1"/>
        <v>0</v>
      </c>
      <c r="T9" s="582"/>
      <c r="V9" s="581"/>
      <c r="W9" s="581"/>
    </row>
    <row r="10" spans="3:23" ht="15.75" hidden="1" customHeight="1" x14ac:dyDescent="0.3">
      <c r="C10" s="251"/>
      <c r="D10" s="17" t="s">
        <v>526</v>
      </c>
      <c r="E10" s="53"/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540">
        <f>SUM(G10:R10)</f>
        <v>0</v>
      </c>
      <c r="T10" s="582"/>
      <c r="V10" s="581"/>
      <c r="W10" s="581"/>
    </row>
    <row r="11" spans="3:23" ht="13" hidden="1" x14ac:dyDescent="0.3">
      <c r="C11" s="251"/>
      <c r="D11" s="17" t="s">
        <v>527</v>
      </c>
      <c r="E11" s="544"/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540">
        <f>SUM(G11:R11)</f>
        <v>0</v>
      </c>
      <c r="T11" s="582"/>
      <c r="V11" s="581"/>
      <c r="W11" s="581"/>
    </row>
    <row r="12" spans="3:23" ht="15.75" hidden="1" customHeight="1" x14ac:dyDescent="0.3">
      <c r="C12" s="251"/>
      <c r="D12" s="17" t="s">
        <v>528</v>
      </c>
      <c r="E12" s="544"/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540">
        <f t="shared" si="1"/>
        <v>0</v>
      </c>
      <c r="T12" s="582"/>
      <c r="V12" s="581"/>
      <c r="W12" s="581"/>
    </row>
    <row r="13" spans="3:23" ht="15.75" hidden="1" customHeight="1" x14ac:dyDescent="0.3">
      <c r="C13" s="251"/>
      <c r="D13" s="17" t="s">
        <v>529</v>
      </c>
      <c r="E13" s="544"/>
      <c r="F13" s="141">
        <v>0</v>
      </c>
      <c r="G13" s="540">
        <v>0</v>
      </c>
      <c r="H13" s="540">
        <v>0</v>
      </c>
      <c r="I13" s="540">
        <v>0</v>
      </c>
      <c r="J13" s="540">
        <v>0</v>
      </c>
      <c r="K13" s="540">
        <v>0</v>
      </c>
      <c r="L13" s="540">
        <v>0</v>
      </c>
      <c r="M13" s="540">
        <v>0</v>
      </c>
      <c r="N13" s="540">
        <v>0</v>
      </c>
      <c r="O13" s="540">
        <v>0</v>
      </c>
      <c r="P13" s="540">
        <v>0</v>
      </c>
      <c r="Q13" s="540">
        <v>0</v>
      </c>
      <c r="R13" s="540">
        <v>0</v>
      </c>
      <c r="S13" s="540">
        <f t="shared" si="1"/>
        <v>0</v>
      </c>
      <c r="T13" s="582"/>
      <c r="V13" s="581"/>
      <c r="W13" s="581"/>
    </row>
    <row r="14" spans="3:23" ht="15.75" hidden="1" customHeight="1" x14ac:dyDescent="0.3">
      <c r="C14" s="251"/>
      <c r="D14" s="17" t="s">
        <v>530</v>
      </c>
      <c r="E14" s="544"/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41">
        <v>0</v>
      </c>
      <c r="S14" s="540">
        <f t="shared" si="1"/>
        <v>0</v>
      </c>
      <c r="T14" s="582"/>
      <c r="V14" s="581"/>
      <c r="W14" s="581"/>
    </row>
    <row r="15" spans="3:23" ht="15.75" hidden="1" customHeight="1" x14ac:dyDescent="0.3">
      <c r="C15" s="251"/>
      <c r="D15" s="17" t="s">
        <v>531</v>
      </c>
      <c r="E15" s="544"/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540">
        <f t="shared" si="1"/>
        <v>0</v>
      </c>
      <c r="T15" s="582"/>
      <c r="V15" s="581"/>
      <c r="W15" s="581"/>
    </row>
    <row r="16" spans="3:23" ht="15.75" hidden="1" customHeight="1" x14ac:dyDescent="0.3">
      <c r="C16" s="251"/>
      <c r="D16" s="17" t="s">
        <v>532</v>
      </c>
      <c r="E16" s="544"/>
      <c r="F16" s="141">
        <v>0</v>
      </c>
      <c r="G16" s="540">
        <v>0</v>
      </c>
      <c r="H16" s="540">
        <v>0</v>
      </c>
      <c r="I16" s="540">
        <v>0</v>
      </c>
      <c r="J16" s="540">
        <v>0</v>
      </c>
      <c r="K16" s="540">
        <v>0</v>
      </c>
      <c r="L16" s="540">
        <v>0</v>
      </c>
      <c r="M16" s="540">
        <v>0</v>
      </c>
      <c r="N16" s="540">
        <v>0</v>
      </c>
      <c r="O16" s="540">
        <v>0</v>
      </c>
      <c r="P16" s="540">
        <v>0</v>
      </c>
      <c r="Q16" s="540">
        <v>0</v>
      </c>
      <c r="R16" s="540">
        <v>0</v>
      </c>
      <c r="S16" s="540">
        <f t="shared" si="1"/>
        <v>0</v>
      </c>
      <c r="T16" s="582"/>
      <c r="V16" s="581"/>
      <c r="W16" s="581"/>
    </row>
    <row r="17" spans="3:23" ht="15.75" hidden="1" customHeight="1" x14ac:dyDescent="0.3">
      <c r="C17" s="251"/>
      <c r="D17" s="17" t="s">
        <v>533</v>
      </c>
      <c r="E17" s="544"/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540">
        <f t="shared" si="1"/>
        <v>0</v>
      </c>
      <c r="T17" s="582"/>
      <c r="V17" s="581"/>
      <c r="W17" s="581"/>
    </row>
    <row r="18" spans="3:23" ht="13" x14ac:dyDescent="0.3">
      <c r="C18" s="251"/>
      <c r="D18" s="17" t="s">
        <v>534</v>
      </c>
      <c r="E18" s="544"/>
      <c r="F18" s="583">
        <v>2316</v>
      </c>
      <c r="G18" s="583">
        <v>258</v>
      </c>
      <c r="H18" s="583">
        <v>169</v>
      </c>
      <c r="I18" s="583">
        <v>236</v>
      </c>
      <c r="J18" s="583">
        <v>164</v>
      </c>
      <c r="K18" s="583">
        <v>320</v>
      </c>
      <c r="L18" s="583">
        <v>179</v>
      </c>
      <c r="M18" s="583">
        <v>191</v>
      </c>
      <c r="N18" s="583">
        <v>519</v>
      </c>
      <c r="O18" s="583">
        <v>280</v>
      </c>
      <c r="P18" s="583">
        <v>285</v>
      </c>
      <c r="Q18" s="583">
        <v>442</v>
      </c>
      <c r="R18" s="583">
        <v>327</v>
      </c>
      <c r="S18" s="583">
        <f>SUM(G18:R18)</f>
        <v>3370</v>
      </c>
      <c r="T18" s="582"/>
      <c r="V18" s="581"/>
      <c r="W18" s="581"/>
    </row>
    <row r="19" spans="3:23" ht="12.75" hidden="1" customHeight="1" x14ac:dyDescent="0.3">
      <c r="C19" s="251"/>
      <c r="D19" s="17" t="s">
        <v>535</v>
      </c>
      <c r="E19" s="544"/>
      <c r="F19" s="583">
        <v>0</v>
      </c>
      <c r="G19" s="583">
        <v>0</v>
      </c>
      <c r="H19" s="583">
        <v>0</v>
      </c>
      <c r="I19" s="583">
        <v>0</v>
      </c>
      <c r="J19" s="583">
        <v>0</v>
      </c>
      <c r="K19" s="583">
        <v>0</v>
      </c>
      <c r="L19" s="583">
        <v>0</v>
      </c>
      <c r="M19" s="583">
        <v>0</v>
      </c>
      <c r="N19" s="583">
        <v>0</v>
      </c>
      <c r="O19" s="583">
        <v>0</v>
      </c>
      <c r="P19" s="583">
        <v>0</v>
      </c>
      <c r="Q19" s="583">
        <v>0</v>
      </c>
      <c r="R19" s="583">
        <v>0</v>
      </c>
      <c r="S19" s="583">
        <f t="shared" si="1"/>
        <v>0</v>
      </c>
      <c r="T19" s="582"/>
      <c r="V19" s="581"/>
      <c r="W19" s="581"/>
    </row>
    <row r="20" spans="3:23" ht="12.75" hidden="1" customHeight="1" x14ac:dyDescent="0.3">
      <c r="C20" s="251"/>
      <c r="D20" s="17" t="s">
        <v>536</v>
      </c>
      <c r="E20" s="544"/>
      <c r="F20" s="583">
        <v>0</v>
      </c>
      <c r="G20" s="583">
        <v>0</v>
      </c>
      <c r="H20" s="583">
        <v>0</v>
      </c>
      <c r="I20" s="583">
        <v>0</v>
      </c>
      <c r="J20" s="583">
        <v>0</v>
      </c>
      <c r="K20" s="583">
        <v>0</v>
      </c>
      <c r="L20" s="583">
        <v>0</v>
      </c>
      <c r="M20" s="583">
        <v>0</v>
      </c>
      <c r="N20" s="583">
        <v>0</v>
      </c>
      <c r="O20" s="583">
        <v>0</v>
      </c>
      <c r="P20" s="583">
        <v>0</v>
      </c>
      <c r="Q20" s="583">
        <v>0</v>
      </c>
      <c r="R20" s="583">
        <v>0</v>
      </c>
      <c r="S20" s="583">
        <f t="shared" si="1"/>
        <v>0</v>
      </c>
      <c r="T20" s="582"/>
      <c r="V20" s="581"/>
      <c r="W20" s="581"/>
    </row>
    <row r="21" spans="3:23" ht="12.75" customHeight="1" x14ac:dyDescent="0.3">
      <c r="C21" s="251"/>
      <c r="D21" s="17" t="s">
        <v>537</v>
      </c>
      <c r="E21" s="53"/>
      <c r="F21" s="583">
        <v>0</v>
      </c>
      <c r="G21" s="583">
        <v>0</v>
      </c>
      <c r="H21" s="583">
        <v>0</v>
      </c>
      <c r="I21" s="583">
        <v>0</v>
      </c>
      <c r="J21" s="583">
        <v>0</v>
      </c>
      <c r="K21" s="583">
        <v>0</v>
      </c>
      <c r="L21" s="583">
        <v>0</v>
      </c>
      <c r="M21" s="583">
        <v>0</v>
      </c>
      <c r="N21" s="583">
        <v>0</v>
      </c>
      <c r="O21" s="583">
        <v>0</v>
      </c>
      <c r="P21" s="583">
        <v>0</v>
      </c>
      <c r="Q21" s="583">
        <v>0</v>
      </c>
      <c r="R21" s="583">
        <v>0</v>
      </c>
      <c r="S21" s="583">
        <f t="shared" si="1"/>
        <v>0</v>
      </c>
      <c r="T21" s="582"/>
      <c r="V21" s="581"/>
      <c r="W21" s="581"/>
    </row>
    <row r="22" spans="3:23" ht="13" x14ac:dyDescent="0.3">
      <c r="C22" s="251"/>
      <c r="D22" s="17" t="s">
        <v>538</v>
      </c>
      <c r="E22" s="68"/>
      <c r="F22" s="583">
        <v>442778</v>
      </c>
      <c r="G22" s="583">
        <v>0</v>
      </c>
      <c r="H22" s="583">
        <v>0</v>
      </c>
      <c r="I22" s="583">
        <v>0</v>
      </c>
      <c r="J22" s="583">
        <v>0</v>
      </c>
      <c r="K22" s="583">
        <v>27779</v>
      </c>
      <c r="L22" s="583">
        <v>116280</v>
      </c>
      <c r="M22" s="583">
        <v>158829</v>
      </c>
      <c r="N22" s="583">
        <v>139890</v>
      </c>
      <c r="O22" s="583">
        <v>0</v>
      </c>
      <c r="P22" s="583">
        <v>0</v>
      </c>
      <c r="Q22" s="583">
        <v>0</v>
      </c>
      <c r="R22" s="583">
        <v>0</v>
      </c>
      <c r="S22" s="583">
        <f>SUM(G22:R22)</f>
        <v>442778</v>
      </c>
      <c r="T22" s="582"/>
      <c r="V22" s="581"/>
      <c r="W22" s="581"/>
    </row>
    <row r="23" spans="3:23" ht="12.75" hidden="1" customHeight="1" x14ac:dyDescent="0.3">
      <c r="C23" s="251"/>
      <c r="D23" s="17" t="s">
        <v>539</v>
      </c>
      <c r="E23" s="544"/>
      <c r="F23" s="583">
        <v>0</v>
      </c>
      <c r="G23" s="583">
        <v>0</v>
      </c>
      <c r="H23" s="583">
        <v>0</v>
      </c>
      <c r="I23" s="583">
        <v>0</v>
      </c>
      <c r="J23" s="583">
        <v>0</v>
      </c>
      <c r="K23" s="583">
        <v>0</v>
      </c>
      <c r="L23" s="583">
        <v>0</v>
      </c>
      <c r="M23" s="583">
        <v>0</v>
      </c>
      <c r="N23" s="583">
        <v>0</v>
      </c>
      <c r="O23" s="583">
        <v>0</v>
      </c>
      <c r="P23" s="583">
        <v>0</v>
      </c>
      <c r="Q23" s="583">
        <v>0</v>
      </c>
      <c r="R23" s="583">
        <v>0</v>
      </c>
      <c r="S23" s="583">
        <f t="shared" si="1"/>
        <v>0</v>
      </c>
      <c r="T23" s="582"/>
      <c r="V23" s="581"/>
      <c r="W23" s="581"/>
    </row>
    <row r="24" spans="3:23" ht="12.75" hidden="1" customHeight="1" x14ac:dyDescent="0.3">
      <c r="C24" s="251"/>
      <c r="D24" s="17" t="s">
        <v>540</v>
      </c>
      <c r="E24" s="544"/>
      <c r="F24" s="583">
        <v>0</v>
      </c>
      <c r="G24" s="583">
        <v>0</v>
      </c>
      <c r="H24" s="583">
        <v>0</v>
      </c>
      <c r="I24" s="583">
        <v>0</v>
      </c>
      <c r="J24" s="583">
        <v>0</v>
      </c>
      <c r="K24" s="583">
        <v>0</v>
      </c>
      <c r="L24" s="583">
        <v>0</v>
      </c>
      <c r="M24" s="583">
        <v>0</v>
      </c>
      <c r="N24" s="583">
        <v>0</v>
      </c>
      <c r="O24" s="583">
        <v>0</v>
      </c>
      <c r="P24" s="583">
        <v>0</v>
      </c>
      <c r="Q24" s="583">
        <v>0</v>
      </c>
      <c r="R24" s="583">
        <v>0</v>
      </c>
      <c r="S24" s="583">
        <f t="shared" si="1"/>
        <v>0</v>
      </c>
      <c r="T24" s="582"/>
      <c r="V24" s="581"/>
      <c r="W24" s="581"/>
    </row>
    <row r="25" spans="3:23" ht="12.75" hidden="1" customHeight="1" x14ac:dyDescent="0.3">
      <c r="C25" s="251"/>
      <c r="D25" s="17" t="s">
        <v>541</v>
      </c>
      <c r="E25" s="544"/>
      <c r="F25" s="583">
        <v>0</v>
      </c>
      <c r="G25" s="583">
        <v>0</v>
      </c>
      <c r="H25" s="583">
        <v>0</v>
      </c>
      <c r="I25" s="583">
        <v>0</v>
      </c>
      <c r="J25" s="583">
        <v>0</v>
      </c>
      <c r="K25" s="583">
        <v>0</v>
      </c>
      <c r="L25" s="583">
        <v>0</v>
      </c>
      <c r="M25" s="583">
        <v>0</v>
      </c>
      <c r="N25" s="583">
        <v>0</v>
      </c>
      <c r="O25" s="583">
        <v>0</v>
      </c>
      <c r="P25" s="583">
        <v>0</v>
      </c>
      <c r="Q25" s="583">
        <v>0</v>
      </c>
      <c r="R25" s="583">
        <v>0</v>
      </c>
      <c r="S25" s="583">
        <f t="shared" si="1"/>
        <v>0</v>
      </c>
      <c r="T25" s="582"/>
      <c r="V25" s="581"/>
      <c r="W25" s="581"/>
    </row>
    <row r="26" spans="3:23" ht="13" x14ac:dyDescent="0.3">
      <c r="C26" s="251"/>
      <c r="D26" s="17" t="s">
        <v>542</v>
      </c>
      <c r="E26" s="544"/>
      <c r="F26" s="583">
        <v>4128433</v>
      </c>
      <c r="G26" s="583">
        <v>29548</v>
      </c>
      <c r="H26" s="583">
        <v>601463</v>
      </c>
      <c r="I26" s="583">
        <v>97425</v>
      </c>
      <c r="J26" s="583">
        <v>217665</v>
      </c>
      <c r="K26" s="583">
        <v>77892</v>
      </c>
      <c r="L26" s="583">
        <v>834397</v>
      </c>
      <c r="M26" s="583">
        <v>665080</v>
      </c>
      <c r="N26" s="583">
        <v>266190</v>
      </c>
      <c r="O26" s="583">
        <v>241773</v>
      </c>
      <c r="P26" s="583">
        <v>197171</v>
      </c>
      <c r="Q26" s="583">
        <v>183364</v>
      </c>
      <c r="R26" s="583">
        <v>1363133</v>
      </c>
      <c r="S26" s="583">
        <f t="shared" si="1"/>
        <v>4775101</v>
      </c>
      <c r="T26" s="582"/>
      <c r="V26" s="581"/>
      <c r="W26" s="581"/>
    </row>
    <row r="27" spans="3:23" ht="12.75" hidden="1" customHeight="1" x14ac:dyDescent="0.3">
      <c r="C27" s="251"/>
      <c r="D27" s="17" t="s">
        <v>543</v>
      </c>
      <c r="E27" s="544"/>
      <c r="F27" s="583">
        <v>0</v>
      </c>
      <c r="G27" s="583">
        <v>0</v>
      </c>
      <c r="H27" s="583">
        <v>0</v>
      </c>
      <c r="I27" s="583">
        <v>0</v>
      </c>
      <c r="J27" s="583">
        <v>0</v>
      </c>
      <c r="K27" s="583">
        <v>0</v>
      </c>
      <c r="L27" s="583">
        <v>0</v>
      </c>
      <c r="M27" s="583">
        <v>0</v>
      </c>
      <c r="N27" s="583">
        <v>0</v>
      </c>
      <c r="O27" s="583">
        <v>0</v>
      </c>
      <c r="P27" s="583">
        <v>0</v>
      </c>
      <c r="Q27" s="583">
        <v>0</v>
      </c>
      <c r="R27" s="583">
        <v>0</v>
      </c>
      <c r="S27" s="540">
        <f t="shared" si="1"/>
        <v>0</v>
      </c>
      <c r="T27" s="582"/>
      <c r="V27" s="581"/>
      <c r="W27" s="581"/>
    </row>
    <row r="28" spans="3:23" ht="12.75" hidden="1" customHeight="1" x14ac:dyDescent="0.3">
      <c r="C28" s="251"/>
      <c r="D28" s="17" t="s">
        <v>544</v>
      </c>
      <c r="E28" s="53" t="s">
        <v>67</v>
      </c>
      <c r="F28" s="583">
        <v>0</v>
      </c>
      <c r="G28" s="583">
        <v>0</v>
      </c>
      <c r="H28" s="583">
        <v>0</v>
      </c>
      <c r="I28" s="583">
        <v>0</v>
      </c>
      <c r="J28" s="583">
        <v>0</v>
      </c>
      <c r="K28" s="583">
        <v>0</v>
      </c>
      <c r="L28" s="583">
        <v>0</v>
      </c>
      <c r="M28" s="583">
        <v>0</v>
      </c>
      <c r="N28" s="583">
        <v>0</v>
      </c>
      <c r="O28" s="583">
        <v>0</v>
      </c>
      <c r="P28" s="583">
        <v>0</v>
      </c>
      <c r="Q28" s="583">
        <v>0</v>
      </c>
      <c r="R28" s="583">
        <v>0</v>
      </c>
      <c r="S28" s="540">
        <f t="shared" si="1"/>
        <v>0</v>
      </c>
      <c r="T28" s="582"/>
      <c r="V28" s="581"/>
      <c r="W28" s="581"/>
    </row>
    <row r="29" spans="3:23" ht="12.75" hidden="1" customHeight="1" x14ac:dyDescent="0.3">
      <c r="C29" s="251"/>
      <c r="D29" s="17" t="s">
        <v>545</v>
      </c>
      <c r="E29" s="544"/>
      <c r="F29" s="583">
        <v>0</v>
      </c>
      <c r="G29" s="583">
        <v>0</v>
      </c>
      <c r="H29" s="583">
        <v>0</v>
      </c>
      <c r="I29" s="583">
        <v>0</v>
      </c>
      <c r="J29" s="583">
        <v>0</v>
      </c>
      <c r="K29" s="583">
        <v>0</v>
      </c>
      <c r="L29" s="583">
        <v>0</v>
      </c>
      <c r="M29" s="583">
        <v>0</v>
      </c>
      <c r="N29" s="583">
        <v>0</v>
      </c>
      <c r="O29" s="583">
        <v>0</v>
      </c>
      <c r="P29" s="583">
        <v>0</v>
      </c>
      <c r="Q29" s="583">
        <v>0</v>
      </c>
      <c r="R29" s="583">
        <v>0</v>
      </c>
      <c r="S29" s="540">
        <f>SUM(G29:R29)</f>
        <v>0</v>
      </c>
      <c r="T29" s="582"/>
      <c r="V29" s="581"/>
      <c r="W29" s="581"/>
    </row>
    <row r="30" spans="3:23" ht="12.75" hidden="1" customHeight="1" x14ac:dyDescent="0.3">
      <c r="C30" s="251"/>
      <c r="D30" s="17" t="s">
        <v>546</v>
      </c>
      <c r="E30" s="544"/>
      <c r="F30" s="583">
        <v>0</v>
      </c>
      <c r="G30" s="583">
        <v>0</v>
      </c>
      <c r="H30" s="583">
        <v>0</v>
      </c>
      <c r="I30" s="583">
        <v>0</v>
      </c>
      <c r="J30" s="583">
        <v>0</v>
      </c>
      <c r="K30" s="583">
        <v>0</v>
      </c>
      <c r="L30" s="583">
        <v>0</v>
      </c>
      <c r="M30" s="583">
        <v>0</v>
      </c>
      <c r="N30" s="583">
        <v>0</v>
      </c>
      <c r="O30" s="583">
        <v>0</v>
      </c>
      <c r="P30" s="583">
        <v>0</v>
      </c>
      <c r="Q30" s="583">
        <v>0</v>
      </c>
      <c r="R30" s="583">
        <v>0</v>
      </c>
      <c r="S30" s="540">
        <f t="shared" si="1"/>
        <v>0</v>
      </c>
      <c r="T30" s="582"/>
      <c r="V30" s="581"/>
      <c r="W30" s="581"/>
    </row>
    <row r="31" spans="3:23" ht="12.75" hidden="1" customHeight="1" x14ac:dyDescent="0.3">
      <c r="C31" s="251"/>
      <c r="D31" s="17" t="s">
        <v>547</v>
      </c>
      <c r="E31" s="544"/>
      <c r="F31" s="583">
        <v>0</v>
      </c>
      <c r="G31" s="583">
        <v>0</v>
      </c>
      <c r="H31" s="583">
        <v>0</v>
      </c>
      <c r="I31" s="583">
        <v>0</v>
      </c>
      <c r="J31" s="583">
        <v>0</v>
      </c>
      <c r="K31" s="583">
        <v>0</v>
      </c>
      <c r="L31" s="583">
        <v>0</v>
      </c>
      <c r="M31" s="583">
        <v>0</v>
      </c>
      <c r="N31" s="583">
        <v>0</v>
      </c>
      <c r="O31" s="583">
        <v>0</v>
      </c>
      <c r="P31" s="583">
        <v>0</v>
      </c>
      <c r="Q31" s="583">
        <v>0</v>
      </c>
      <c r="R31" s="583">
        <v>0</v>
      </c>
      <c r="S31" s="540">
        <f t="shared" si="1"/>
        <v>0</v>
      </c>
      <c r="T31" s="582"/>
      <c r="V31" s="581"/>
      <c r="W31" s="581"/>
    </row>
    <row r="32" spans="3:23" ht="12.75" hidden="1" customHeight="1" x14ac:dyDescent="0.3">
      <c r="C32" s="251"/>
      <c r="D32" s="17" t="s">
        <v>548</v>
      </c>
      <c r="E32" s="544"/>
      <c r="F32" s="583">
        <v>0</v>
      </c>
      <c r="G32" s="583">
        <v>0</v>
      </c>
      <c r="H32" s="583">
        <v>0</v>
      </c>
      <c r="I32" s="583">
        <v>0</v>
      </c>
      <c r="J32" s="583">
        <v>0</v>
      </c>
      <c r="K32" s="583">
        <v>0</v>
      </c>
      <c r="L32" s="583">
        <v>0</v>
      </c>
      <c r="M32" s="583">
        <v>0</v>
      </c>
      <c r="N32" s="583">
        <v>0</v>
      </c>
      <c r="O32" s="583">
        <v>0</v>
      </c>
      <c r="P32" s="583">
        <v>0</v>
      </c>
      <c r="Q32" s="583">
        <v>0</v>
      </c>
      <c r="R32" s="583">
        <v>0</v>
      </c>
      <c r="S32" s="540">
        <f t="shared" si="1"/>
        <v>0</v>
      </c>
      <c r="T32" s="582"/>
      <c r="V32" s="581"/>
      <c r="W32" s="581"/>
    </row>
    <row r="33" spans="3:23" ht="12.75" hidden="1" customHeight="1" x14ac:dyDescent="0.3">
      <c r="C33" s="251"/>
      <c r="D33" s="17" t="s">
        <v>548</v>
      </c>
      <c r="E33" s="544"/>
      <c r="F33" s="583">
        <v>0</v>
      </c>
      <c r="G33" s="583">
        <v>0</v>
      </c>
      <c r="H33" s="583">
        <v>0</v>
      </c>
      <c r="I33" s="583">
        <v>0</v>
      </c>
      <c r="J33" s="583">
        <v>0</v>
      </c>
      <c r="K33" s="583">
        <v>0</v>
      </c>
      <c r="L33" s="583">
        <v>0</v>
      </c>
      <c r="M33" s="583">
        <v>0</v>
      </c>
      <c r="N33" s="583">
        <v>0</v>
      </c>
      <c r="O33" s="583">
        <v>0</v>
      </c>
      <c r="P33" s="583">
        <v>0</v>
      </c>
      <c r="Q33" s="583">
        <v>0</v>
      </c>
      <c r="R33" s="583">
        <v>0</v>
      </c>
      <c r="S33" s="540">
        <f t="shared" si="1"/>
        <v>0</v>
      </c>
      <c r="T33" s="582"/>
      <c r="V33" s="581"/>
      <c r="W33" s="581"/>
    </row>
    <row r="34" spans="3:23" ht="15" hidden="1" customHeight="1" x14ac:dyDescent="0.3">
      <c r="C34" s="251"/>
      <c r="D34" s="17" t="s">
        <v>549</v>
      </c>
      <c r="E34" s="544"/>
      <c r="F34" s="583">
        <v>0</v>
      </c>
      <c r="G34" s="583">
        <v>0</v>
      </c>
      <c r="H34" s="583">
        <v>0</v>
      </c>
      <c r="I34" s="583">
        <v>0</v>
      </c>
      <c r="J34" s="583">
        <v>0</v>
      </c>
      <c r="K34" s="583">
        <v>0</v>
      </c>
      <c r="L34" s="583">
        <v>0</v>
      </c>
      <c r="M34" s="583">
        <v>0</v>
      </c>
      <c r="N34" s="583">
        <v>0</v>
      </c>
      <c r="O34" s="583">
        <v>0</v>
      </c>
      <c r="P34" s="583">
        <v>0</v>
      </c>
      <c r="Q34" s="583">
        <v>0</v>
      </c>
      <c r="R34" s="583">
        <v>0</v>
      </c>
      <c r="S34" s="540">
        <f t="shared" si="1"/>
        <v>0</v>
      </c>
      <c r="T34" s="582"/>
      <c r="V34" s="581"/>
      <c r="W34" s="581"/>
    </row>
    <row r="35" spans="3:23" ht="12.75" customHeight="1" x14ac:dyDescent="0.3">
      <c r="C35" s="251"/>
      <c r="D35" s="17" t="s">
        <v>550</v>
      </c>
      <c r="E35" s="544"/>
      <c r="F35" s="583">
        <v>0</v>
      </c>
      <c r="G35" s="583">
        <v>0</v>
      </c>
      <c r="H35" s="583">
        <v>0</v>
      </c>
      <c r="I35" s="583">
        <v>0</v>
      </c>
      <c r="J35" s="583">
        <v>0</v>
      </c>
      <c r="K35" s="583">
        <v>0</v>
      </c>
      <c r="L35" s="583">
        <v>0</v>
      </c>
      <c r="M35" s="583">
        <v>0</v>
      </c>
      <c r="N35" s="583">
        <v>0</v>
      </c>
      <c r="O35" s="583">
        <v>0</v>
      </c>
      <c r="P35" s="583">
        <v>0</v>
      </c>
      <c r="Q35" s="583">
        <v>0</v>
      </c>
      <c r="R35" s="583">
        <v>0</v>
      </c>
      <c r="S35" s="540">
        <f>SUM(G35:R35)</f>
        <v>0</v>
      </c>
      <c r="T35" s="582"/>
      <c r="V35" s="581"/>
      <c r="W35" s="581"/>
    </row>
    <row r="36" spans="3:23" ht="13" hidden="1" x14ac:dyDescent="0.3">
      <c r="C36" s="251"/>
      <c r="D36" s="17" t="s">
        <v>551</v>
      </c>
      <c r="E36" s="544"/>
      <c r="F36" s="583">
        <v>0</v>
      </c>
      <c r="G36" s="141">
        <v>0</v>
      </c>
      <c r="H36" s="141">
        <v>0</v>
      </c>
      <c r="I36" s="141">
        <v>0</v>
      </c>
      <c r="J36" s="141">
        <v>0</v>
      </c>
      <c r="K36" s="141">
        <v>0</v>
      </c>
      <c r="L36" s="141">
        <v>0</v>
      </c>
      <c r="M36" s="141">
        <v>0</v>
      </c>
      <c r="N36" s="141">
        <v>0</v>
      </c>
      <c r="O36" s="141">
        <v>0</v>
      </c>
      <c r="P36" s="141">
        <v>0</v>
      </c>
      <c r="Q36" s="141">
        <v>0</v>
      </c>
      <c r="R36" s="141">
        <v>0</v>
      </c>
      <c r="S36" s="540">
        <f>SUM(G36:R36)</f>
        <v>0</v>
      </c>
      <c r="T36" s="582"/>
      <c r="V36" s="581"/>
      <c r="W36" s="581">
        <v>1316271</v>
      </c>
    </row>
    <row r="37" spans="3:23" ht="13" hidden="1" x14ac:dyDescent="0.3">
      <c r="C37" s="251"/>
      <c r="D37" s="17" t="s">
        <v>552</v>
      </c>
      <c r="E37" s="544"/>
      <c r="F37" s="583">
        <v>0</v>
      </c>
      <c r="G37" s="141">
        <v>0</v>
      </c>
      <c r="H37" s="141">
        <v>0</v>
      </c>
      <c r="I37" s="141">
        <v>0</v>
      </c>
      <c r="J37" s="141">
        <v>0</v>
      </c>
      <c r="K37" s="141">
        <v>0</v>
      </c>
      <c r="L37" s="141">
        <v>0</v>
      </c>
      <c r="M37" s="141">
        <v>0</v>
      </c>
      <c r="N37" s="141">
        <v>0</v>
      </c>
      <c r="O37" s="141">
        <v>0</v>
      </c>
      <c r="P37" s="141">
        <v>0</v>
      </c>
      <c r="Q37" s="141">
        <v>0</v>
      </c>
      <c r="R37" s="141">
        <v>0</v>
      </c>
      <c r="S37" s="540">
        <f>SUM(G37:R37)</f>
        <v>0</v>
      </c>
      <c r="T37" s="582"/>
      <c r="V37" s="581"/>
      <c r="W37" s="581"/>
    </row>
    <row r="38" spans="3:23" ht="13" x14ac:dyDescent="0.3">
      <c r="C38" s="251"/>
      <c r="D38" s="17" t="s">
        <v>553</v>
      </c>
      <c r="E38" s="544"/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540">
        <f>SUM(G38:R38)</f>
        <v>0</v>
      </c>
      <c r="T38" s="582"/>
      <c r="V38" s="581"/>
      <c r="W38" s="581"/>
    </row>
    <row r="39" spans="3:23" ht="12.75" customHeight="1" x14ac:dyDescent="0.3">
      <c r="C39" s="251"/>
      <c r="D39" s="17"/>
      <c r="E39" s="53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540"/>
      <c r="T39" s="582"/>
      <c r="V39" s="581"/>
      <c r="W39" s="581"/>
    </row>
    <row r="40" spans="3:23" ht="13" x14ac:dyDescent="0.3">
      <c r="C40" s="251" t="s">
        <v>554</v>
      </c>
      <c r="D40" s="6"/>
      <c r="E40" s="68"/>
      <c r="F40" s="190">
        <f t="shared" ref="F40:S40" si="2">SUM(F41:F49)</f>
        <v>-263203</v>
      </c>
      <c r="G40" s="190">
        <f t="shared" si="2"/>
        <v>-183362</v>
      </c>
      <c r="H40" s="190">
        <f t="shared" si="2"/>
        <v>-60398</v>
      </c>
      <c r="I40" s="190">
        <f t="shared" si="2"/>
        <v>-19201</v>
      </c>
      <c r="J40" s="190">
        <f t="shared" si="2"/>
        <v>-9</v>
      </c>
      <c r="K40" s="190">
        <f t="shared" si="2"/>
        <v>-118</v>
      </c>
      <c r="L40" s="190">
        <f t="shared" si="2"/>
        <v>-24</v>
      </c>
      <c r="M40" s="190">
        <f t="shared" si="2"/>
        <v>-19</v>
      </c>
      <c r="N40" s="190">
        <f t="shared" si="2"/>
        <v>-25</v>
      </c>
      <c r="O40" s="190">
        <f>SUM(O41:O49)</f>
        <v>-47</v>
      </c>
      <c r="P40" s="190">
        <f t="shared" si="2"/>
        <v>-1</v>
      </c>
      <c r="Q40" s="190">
        <f t="shared" si="2"/>
        <v>-61</v>
      </c>
      <c r="R40" s="190">
        <f t="shared" si="2"/>
        <v>-12</v>
      </c>
      <c r="S40" s="190">
        <f t="shared" si="2"/>
        <v>-263277</v>
      </c>
      <c r="T40" s="582"/>
      <c r="V40" s="580"/>
      <c r="W40" s="581"/>
    </row>
    <row r="41" spans="3:23" ht="13" hidden="1" x14ac:dyDescent="0.3">
      <c r="C41" s="584"/>
      <c r="D41" s="17" t="s">
        <v>555</v>
      </c>
      <c r="E41" s="544"/>
      <c r="F41" s="141">
        <v>0</v>
      </c>
      <c r="G41" s="540">
        <v>0</v>
      </c>
      <c r="H41" s="540">
        <v>0</v>
      </c>
      <c r="I41" s="540">
        <v>0</v>
      </c>
      <c r="J41" s="540">
        <v>0</v>
      </c>
      <c r="K41" s="540">
        <v>0</v>
      </c>
      <c r="L41" s="540">
        <v>0</v>
      </c>
      <c r="M41" s="540">
        <v>0</v>
      </c>
      <c r="N41" s="540">
        <v>0</v>
      </c>
      <c r="O41" s="540">
        <v>0</v>
      </c>
      <c r="P41" s="540">
        <v>0</v>
      </c>
      <c r="Q41" s="540">
        <v>0</v>
      </c>
      <c r="R41" s="540">
        <v>0</v>
      </c>
      <c r="S41" s="540">
        <f t="shared" ref="S41:S49" si="3">SUM(G41:R41)</f>
        <v>0</v>
      </c>
      <c r="T41" s="579"/>
      <c r="V41" s="581"/>
      <c r="W41" s="581"/>
    </row>
    <row r="42" spans="3:23" ht="13" hidden="1" x14ac:dyDescent="0.3">
      <c r="C42" s="584"/>
      <c r="D42" s="17" t="s">
        <v>556</v>
      </c>
      <c r="E42" s="544"/>
      <c r="F42" s="583">
        <v>0</v>
      </c>
      <c r="G42" s="540">
        <v>0</v>
      </c>
      <c r="H42" s="540">
        <v>0</v>
      </c>
      <c r="I42" s="540">
        <v>0</v>
      </c>
      <c r="J42" s="540">
        <v>0</v>
      </c>
      <c r="K42" s="540">
        <v>0</v>
      </c>
      <c r="L42" s="540">
        <v>0</v>
      </c>
      <c r="M42" s="540">
        <v>0</v>
      </c>
      <c r="N42" s="540">
        <v>0</v>
      </c>
      <c r="O42" s="540">
        <v>0</v>
      </c>
      <c r="P42" s="540">
        <v>0</v>
      </c>
      <c r="Q42" s="540">
        <v>0</v>
      </c>
      <c r="R42" s="540">
        <v>0</v>
      </c>
      <c r="S42" s="540">
        <f t="shared" si="3"/>
        <v>0</v>
      </c>
      <c r="T42" s="579"/>
      <c r="V42" s="581"/>
      <c r="W42" s="581"/>
    </row>
    <row r="43" spans="3:23" ht="13" x14ac:dyDescent="0.3">
      <c r="C43" s="584"/>
      <c r="D43" s="17" t="s">
        <v>557</v>
      </c>
      <c r="E43" s="68" t="s">
        <v>84</v>
      </c>
      <c r="F43" s="583">
        <v>-53695</v>
      </c>
      <c r="G43" s="540">
        <v>-53695</v>
      </c>
      <c r="H43" s="540">
        <v>0</v>
      </c>
      <c r="I43" s="540">
        <v>0</v>
      </c>
      <c r="J43" s="540">
        <v>0</v>
      </c>
      <c r="K43" s="540">
        <v>0</v>
      </c>
      <c r="L43" s="540">
        <v>0</v>
      </c>
      <c r="M43" s="540">
        <v>0</v>
      </c>
      <c r="N43" s="540">
        <v>0</v>
      </c>
      <c r="O43" s="540">
        <v>0</v>
      </c>
      <c r="P43" s="540">
        <v>0</v>
      </c>
      <c r="Q43" s="540">
        <v>0</v>
      </c>
      <c r="R43" s="540">
        <v>0</v>
      </c>
      <c r="S43" s="540">
        <f t="shared" si="3"/>
        <v>-53695</v>
      </c>
      <c r="T43" s="579"/>
      <c r="V43" s="581"/>
      <c r="W43" s="581"/>
    </row>
    <row r="44" spans="3:23" ht="12.75" customHeight="1" x14ac:dyDescent="0.3">
      <c r="C44" s="584"/>
      <c r="D44" s="17" t="s">
        <v>558</v>
      </c>
      <c r="E44" s="544"/>
      <c r="F44" s="583">
        <v>-70724</v>
      </c>
      <c r="G44" s="540">
        <v>-70706</v>
      </c>
      <c r="H44" s="540">
        <v>0</v>
      </c>
      <c r="I44" s="540">
        <f>-17-1</f>
        <v>-18</v>
      </c>
      <c r="J44" s="540">
        <v>0</v>
      </c>
      <c r="K44" s="540">
        <v>0</v>
      </c>
      <c r="L44" s="540">
        <v>0</v>
      </c>
      <c r="M44" s="540">
        <v>0</v>
      </c>
      <c r="N44" s="540">
        <v>0</v>
      </c>
      <c r="O44" s="540">
        <v>0</v>
      </c>
      <c r="P44" s="540">
        <v>0</v>
      </c>
      <c r="Q44" s="540">
        <v>0</v>
      </c>
      <c r="R44" s="540">
        <v>0</v>
      </c>
      <c r="S44" s="540">
        <f t="shared" si="3"/>
        <v>-70724</v>
      </c>
      <c r="T44" s="579"/>
      <c r="V44" s="581"/>
      <c r="W44" s="581"/>
    </row>
    <row r="45" spans="3:23" ht="13" x14ac:dyDescent="0.3">
      <c r="C45" s="584"/>
      <c r="D45" s="17" t="s">
        <v>559</v>
      </c>
      <c r="E45" s="544"/>
      <c r="F45" s="583">
        <v>-138317</v>
      </c>
      <c r="G45" s="540">
        <v>-58894</v>
      </c>
      <c r="H45" s="540">
        <v>-60276</v>
      </c>
      <c r="I45" s="540">
        <v>-19147</v>
      </c>
      <c r="J45" s="540">
        <v>0</v>
      </c>
      <c r="K45" s="540">
        <v>0</v>
      </c>
      <c r="L45" s="540">
        <v>0</v>
      </c>
      <c r="M45" s="540">
        <v>0</v>
      </c>
      <c r="N45" s="540">
        <v>0</v>
      </c>
      <c r="O45" s="540">
        <v>0</v>
      </c>
      <c r="P45" s="540">
        <v>0</v>
      </c>
      <c r="Q45" s="540">
        <v>0</v>
      </c>
      <c r="R45" s="540">
        <v>0</v>
      </c>
      <c r="S45" s="540">
        <f t="shared" si="3"/>
        <v>-138317</v>
      </c>
      <c r="T45" s="579"/>
      <c r="V45" s="581"/>
      <c r="W45" s="581"/>
    </row>
    <row r="46" spans="3:23" ht="13" hidden="1" x14ac:dyDescent="0.3">
      <c r="C46" s="584"/>
      <c r="D46" s="17" t="s">
        <v>560</v>
      </c>
      <c r="E46" s="544"/>
      <c r="F46" s="583">
        <v>0</v>
      </c>
      <c r="G46" s="540">
        <v>0</v>
      </c>
      <c r="H46" s="540">
        <v>0</v>
      </c>
      <c r="I46" s="540">
        <v>0</v>
      </c>
      <c r="J46" s="540">
        <v>0</v>
      </c>
      <c r="K46" s="540">
        <v>0</v>
      </c>
      <c r="L46" s="540">
        <v>0</v>
      </c>
      <c r="M46" s="540">
        <v>0</v>
      </c>
      <c r="N46" s="540">
        <v>0</v>
      </c>
      <c r="O46" s="540">
        <v>0</v>
      </c>
      <c r="P46" s="540">
        <v>0</v>
      </c>
      <c r="Q46" s="540">
        <v>0</v>
      </c>
      <c r="R46" s="540">
        <v>0</v>
      </c>
      <c r="S46" s="540">
        <f t="shared" si="3"/>
        <v>0</v>
      </c>
      <c r="T46" s="579"/>
      <c r="V46" s="581"/>
      <c r="W46" s="581"/>
    </row>
    <row r="47" spans="3:23" ht="13" hidden="1" x14ac:dyDescent="0.3">
      <c r="C47" s="584"/>
      <c r="D47" s="17" t="s">
        <v>561</v>
      </c>
      <c r="E47" s="544"/>
      <c r="F47" s="583">
        <v>0</v>
      </c>
      <c r="G47" s="540">
        <v>0</v>
      </c>
      <c r="H47" s="540">
        <v>0</v>
      </c>
      <c r="I47" s="540">
        <v>0</v>
      </c>
      <c r="J47" s="540">
        <v>0</v>
      </c>
      <c r="K47" s="540">
        <v>0</v>
      </c>
      <c r="L47" s="540">
        <v>0</v>
      </c>
      <c r="M47" s="540">
        <v>0</v>
      </c>
      <c r="N47" s="540">
        <v>0</v>
      </c>
      <c r="O47" s="540">
        <v>0</v>
      </c>
      <c r="P47" s="540">
        <v>0</v>
      </c>
      <c r="Q47" s="540">
        <v>0</v>
      </c>
      <c r="R47" s="540">
        <v>0</v>
      </c>
      <c r="S47" s="540">
        <f t="shared" si="3"/>
        <v>0</v>
      </c>
      <c r="T47" s="579"/>
      <c r="V47" s="581"/>
      <c r="W47" s="581"/>
    </row>
    <row r="48" spans="3:23" ht="12.75" hidden="1" customHeight="1" x14ac:dyDescent="0.3">
      <c r="C48" s="584"/>
      <c r="D48" s="17" t="s">
        <v>562</v>
      </c>
      <c r="E48" s="53"/>
      <c r="F48" s="141">
        <v>0</v>
      </c>
      <c r="G48" s="540">
        <v>0</v>
      </c>
      <c r="H48" s="540">
        <v>0</v>
      </c>
      <c r="I48" s="540">
        <v>0</v>
      </c>
      <c r="J48" s="540">
        <v>0</v>
      </c>
      <c r="K48" s="540">
        <v>0</v>
      </c>
      <c r="L48" s="540">
        <v>0</v>
      </c>
      <c r="M48" s="540">
        <v>0</v>
      </c>
      <c r="N48" s="540">
        <v>0</v>
      </c>
      <c r="O48" s="540">
        <v>0</v>
      </c>
      <c r="P48" s="540">
        <v>0</v>
      </c>
      <c r="Q48" s="540">
        <v>0</v>
      </c>
      <c r="R48" s="540">
        <v>0</v>
      </c>
      <c r="S48" s="540">
        <f t="shared" si="3"/>
        <v>0</v>
      </c>
      <c r="T48" s="579"/>
      <c r="V48" s="581"/>
      <c r="W48" s="581"/>
    </row>
    <row r="49" spans="1:24" ht="12.75" customHeight="1" x14ac:dyDescent="0.3">
      <c r="C49" s="584"/>
      <c r="D49" s="17" t="s">
        <v>563</v>
      </c>
      <c r="E49" s="53"/>
      <c r="F49" s="141">
        <v>-467</v>
      </c>
      <c r="G49" s="540">
        <v>-67</v>
      </c>
      <c r="H49" s="540">
        <v>-122</v>
      </c>
      <c r="I49" s="540">
        <f>17-53</f>
        <v>-36</v>
      </c>
      <c r="J49" s="540">
        <v>-9</v>
      </c>
      <c r="K49" s="540">
        <v>-118</v>
      </c>
      <c r="L49" s="540">
        <v>-24</v>
      </c>
      <c r="M49" s="540">
        <v>-19</v>
      </c>
      <c r="N49" s="540">
        <v>-25</v>
      </c>
      <c r="O49" s="540">
        <v>-47</v>
      </c>
      <c r="P49" s="540">
        <v>-1</v>
      </c>
      <c r="Q49" s="540">
        <v>-61</v>
      </c>
      <c r="R49" s="540">
        <v>-12</v>
      </c>
      <c r="S49" s="540">
        <f t="shared" si="3"/>
        <v>-541</v>
      </c>
      <c r="T49" s="579"/>
      <c r="V49" s="581"/>
      <c r="W49" s="581"/>
    </row>
    <row r="50" spans="1:24" ht="12.75" customHeight="1" x14ac:dyDescent="0.3">
      <c r="C50" s="585"/>
      <c r="D50" s="586"/>
      <c r="E50" s="587"/>
      <c r="F50" s="588"/>
      <c r="G50" s="558"/>
      <c r="H50" s="558"/>
      <c r="I50" s="558"/>
      <c r="J50" s="558"/>
      <c r="K50" s="558"/>
      <c r="L50" s="558"/>
      <c r="M50" s="558"/>
      <c r="N50" s="558"/>
      <c r="O50" s="558"/>
      <c r="P50" s="558"/>
      <c r="Q50" s="558"/>
      <c r="R50" s="558"/>
      <c r="S50" s="558"/>
      <c r="T50" s="579"/>
      <c r="V50" s="581"/>
      <c r="W50" s="581"/>
    </row>
    <row r="51" spans="1:24" ht="12.75" hidden="1" customHeight="1" x14ac:dyDescent="0.3">
      <c r="C51" s="589" t="s">
        <v>564</v>
      </c>
      <c r="D51" s="586"/>
      <c r="E51" s="556"/>
      <c r="F51" s="590">
        <v>0</v>
      </c>
      <c r="G51" s="558">
        <v>0</v>
      </c>
      <c r="H51" s="558">
        <v>0</v>
      </c>
      <c r="I51" s="558">
        <v>0</v>
      </c>
      <c r="J51" s="558">
        <v>0</v>
      </c>
      <c r="K51" s="558">
        <v>0</v>
      </c>
      <c r="L51" s="558">
        <v>0</v>
      </c>
      <c r="M51" s="558">
        <v>0</v>
      </c>
      <c r="N51" s="558">
        <v>0</v>
      </c>
      <c r="O51" s="558">
        <v>0</v>
      </c>
      <c r="P51" s="558">
        <v>0</v>
      </c>
      <c r="Q51" s="558">
        <v>0</v>
      </c>
      <c r="R51" s="558">
        <v>0</v>
      </c>
      <c r="S51" s="558">
        <f>SUM(G51:R51)</f>
        <v>0</v>
      </c>
      <c r="T51" s="579"/>
      <c r="V51" s="581"/>
      <c r="W51" s="581"/>
    </row>
    <row r="52" spans="1:24" s="592" customFormat="1" ht="15" customHeight="1" x14ac:dyDescent="0.3">
      <c r="A52" s="576"/>
      <c r="B52" s="576"/>
      <c r="C52" s="60" t="s">
        <v>565</v>
      </c>
      <c r="D52" s="60"/>
      <c r="E52" s="46"/>
      <c r="F52" s="43"/>
      <c r="G52" s="43"/>
      <c r="H52" s="43"/>
      <c r="I52" s="43"/>
      <c r="J52" s="43"/>
      <c r="K52" s="43"/>
      <c r="L52" s="43"/>
      <c r="M52" s="574"/>
      <c r="N52" s="574"/>
      <c r="O52" s="574"/>
      <c r="P52" s="574"/>
      <c r="Q52" s="574"/>
      <c r="R52" s="574"/>
      <c r="S52" s="574"/>
      <c r="T52" s="591"/>
    </row>
    <row r="53" spans="1:24" ht="13" x14ac:dyDescent="0.3">
      <c r="C53" s="60" t="s">
        <v>566</v>
      </c>
      <c r="D53" s="60"/>
      <c r="E53" s="53"/>
      <c r="F53" s="17"/>
      <c r="G53" s="17"/>
      <c r="H53" s="112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12"/>
      <c r="T53" s="591"/>
      <c r="V53" s="581"/>
      <c r="X53" s="581"/>
    </row>
    <row r="54" spans="1:24" ht="13" x14ac:dyDescent="0.3">
      <c r="C54" s="423" t="s">
        <v>41</v>
      </c>
      <c r="D54" s="17"/>
      <c r="E54" s="53"/>
      <c r="F54" s="17"/>
      <c r="G54" s="17"/>
      <c r="H54" s="112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523"/>
      <c r="T54" s="591"/>
      <c r="V54" s="581"/>
      <c r="X54" s="581"/>
    </row>
    <row r="55" spans="1:24" ht="13" x14ac:dyDescent="0.3">
      <c r="C55" s="17"/>
      <c r="E55" s="17"/>
      <c r="F55" s="17"/>
      <c r="G55" s="17"/>
      <c r="H55" s="112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X55" s="580"/>
    </row>
    <row r="56" spans="1:24" ht="12.75" hidden="1" customHeight="1" x14ac:dyDescent="0.25">
      <c r="C56" s="576" t="s">
        <v>567</v>
      </c>
      <c r="H56" s="581"/>
    </row>
    <row r="57" spans="1:24" ht="12.75" hidden="1" customHeight="1" x14ac:dyDescent="0.25">
      <c r="C57" s="576" t="s">
        <v>568</v>
      </c>
      <c r="H57" s="581"/>
    </row>
    <row r="58" spans="1:24" ht="12.75" hidden="1" customHeight="1" x14ac:dyDescent="0.25">
      <c r="C58" s="576" t="s">
        <v>569</v>
      </c>
      <c r="H58" s="581"/>
    </row>
    <row r="59" spans="1:24" ht="12.75" hidden="1" customHeight="1" x14ac:dyDescent="0.25">
      <c r="C59" s="576" t="s">
        <v>570</v>
      </c>
      <c r="H59" s="581"/>
    </row>
    <row r="60" spans="1:24" ht="12.75" hidden="1" customHeight="1" x14ac:dyDescent="0.25">
      <c r="C60" s="576" t="s">
        <v>571</v>
      </c>
    </row>
    <row r="61" spans="1:24" ht="12.75" hidden="1" customHeight="1" x14ac:dyDescent="0.25">
      <c r="C61" s="576" t="s">
        <v>572</v>
      </c>
    </row>
    <row r="62" spans="1:24" ht="12.75" hidden="1" customHeight="1" x14ac:dyDescent="0.25">
      <c r="C62" s="576" t="s">
        <v>573</v>
      </c>
    </row>
    <row r="63" spans="1:24" ht="13" hidden="1" x14ac:dyDescent="0.3">
      <c r="D63" s="593"/>
      <c r="M63" s="581"/>
      <c r="T63" s="591"/>
    </row>
    <row r="64" spans="1:24" ht="13" hidden="1" x14ac:dyDescent="0.3">
      <c r="T64" s="591"/>
    </row>
    <row r="65" spans="3:19" hidden="1" x14ac:dyDescent="0.25">
      <c r="C65" s="594"/>
      <c r="D65" s="594"/>
      <c r="E65" s="595"/>
      <c r="F65" s="595"/>
    </row>
    <row r="66" spans="3:19" hidden="1" x14ac:dyDescent="0.25">
      <c r="F66" s="581"/>
    </row>
    <row r="67" spans="3:19" hidden="1" x14ac:dyDescent="0.25"/>
    <row r="68" spans="3:19" hidden="1" x14ac:dyDescent="0.25"/>
    <row r="69" spans="3:19" hidden="1" x14ac:dyDescent="0.25"/>
    <row r="70" spans="3:19" hidden="1" x14ac:dyDescent="0.25"/>
    <row r="71" spans="3:19" hidden="1" x14ac:dyDescent="0.25"/>
    <row r="72" spans="3:19" hidden="1" x14ac:dyDescent="0.25"/>
    <row r="73" spans="3:19" s="597" customFormat="1" ht="13" x14ac:dyDescent="0.3">
      <c r="E73" s="596"/>
      <c r="F73" s="596"/>
      <c r="G73" s="598"/>
      <c r="H73" s="598"/>
      <c r="I73" s="598"/>
      <c r="J73" s="598"/>
      <c r="K73" s="598"/>
      <c r="L73" s="598"/>
      <c r="M73" s="599"/>
      <c r="N73" s="600"/>
      <c r="O73" s="598"/>
      <c r="P73" s="598"/>
      <c r="Q73" s="598"/>
      <c r="R73" s="598"/>
      <c r="S73" s="601"/>
    </row>
    <row r="74" spans="3:19" s="597" customFormat="1" ht="13" x14ac:dyDescent="0.3">
      <c r="E74" s="596"/>
      <c r="F74" s="596"/>
      <c r="G74" s="598"/>
      <c r="H74" s="598"/>
      <c r="I74" s="598"/>
      <c r="J74" s="598"/>
      <c r="K74" s="598"/>
      <c r="L74" s="598"/>
      <c r="M74" s="598"/>
      <c r="N74" s="598"/>
      <c r="O74" s="598"/>
      <c r="P74" s="598"/>
      <c r="Q74" s="602"/>
      <c r="R74" s="598"/>
      <c r="S74" s="601"/>
    </row>
    <row r="75" spans="3:19" s="597" customFormat="1" ht="13" x14ac:dyDescent="0.3">
      <c r="E75" s="596"/>
      <c r="F75" s="596"/>
      <c r="G75" s="596"/>
      <c r="H75" s="596"/>
      <c r="I75" s="596"/>
      <c r="J75" s="596"/>
      <c r="K75" s="596"/>
      <c r="L75" s="596"/>
      <c r="M75" s="596"/>
      <c r="N75" s="596"/>
      <c r="O75" s="596"/>
      <c r="P75" s="596"/>
      <c r="Q75" s="596"/>
      <c r="R75" s="596"/>
      <c r="S75" s="601"/>
    </row>
    <row r="76" spans="3:19" s="597" customFormat="1" ht="13" x14ac:dyDescent="0.3">
      <c r="E76" s="596"/>
      <c r="F76" s="576"/>
      <c r="G76" s="599"/>
      <c r="H76" s="599"/>
      <c r="I76" s="599"/>
      <c r="J76" s="599"/>
      <c r="K76" s="599"/>
      <c r="L76" s="599"/>
      <c r="M76" s="599"/>
      <c r="N76" s="599"/>
      <c r="O76" s="599"/>
      <c r="P76" s="596"/>
      <c r="Q76" s="596"/>
      <c r="R76" s="596"/>
      <c r="S76" s="603"/>
    </row>
    <row r="77" spans="3:19" ht="15.75" customHeight="1" x14ac:dyDescent="0.3">
      <c r="G77" s="598"/>
      <c r="H77" s="598"/>
      <c r="I77" s="598"/>
      <c r="J77" s="598"/>
      <c r="K77" s="598"/>
      <c r="L77" s="598"/>
      <c r="M77" s="598"/>
      <c r="N77" s="598"/>
      <c r="O77" s="598"/>
      <c r="S77" s="601"/>
    </row>
    <row r="78" spans="3:19" ht="13" x14ac:dyDescent="0.3">
      <c r="S78" s="601"/>
    </row>
    <row r="79" spans="3:19" ht="13" x14ac:dyDescent="0.3">
      <c r="G79" s="581"/>
      <c r="H79" s="581"/>
      <c r="I79" s="581"/>
      <c r="J79" s="581"/>
      <c r="K79" s="581"/>
      <c r="L79" s="581"/>
      <c r="M79" s="581"/>
      <c r="N79" s="581"/>
      <c r="O79" s="581"/>
      <c r="S79" s="601"/>
    </row>
    <row r="80" spans="3:19" ht="13" x14ac:dyDescent="0.3">
      <c r="G80" s="581"/>
      <c r="H80" s="581"/>
      <c r="I80" s="581"/>
      <c r="J80" s="581"/>
      <c r="K80" s="581"/>
      <c r="L80" s="581"/>
      <c r="M80" s="581"/>
      <c r="N80" s="581"/>
      <c r="O80" s="581"/>
      <c r="P80" s="581"/>
      <c r="Q80" s="581"/>
      <c r="R80" s="581"/>
      <c r="S80" s="601"/>
    </row>
    <row r="81" spans="7:19" x14ac:dyDescent="0.25">
      <c r="G81" s="581"/>
      <c r="H81" s="581"/>
      <c r="I81" s="581"/>
      <c r="J81" s="581"/>
      <c r="K81" s="581"/>
      <c r="L81" s="581"/>
      <c r="M81" s="581"/>
      <c r="N81" s="581"/>
      <c r="O81" s="581"/>
      <c r="P81" s="581"/>
      <c r="Q81" s="581"/>
      <c r="R81" s="581"/>
      <c r="S81" s="581"/>
    </row>
    <row r="82" spans="7:19" x14ac:dyDescent="0.25">
      <c r="G82" s="581"/>
      <c r="H82" s="581"/>
      <c r="I82" s="581"/>
      <c r="J82" s="581"/>
      <c r="K82" s="581"/>
      <c r="L82" s="581"/>
      <c r="M82" s="581"/>
      <c r="N82" s="581"/>
      <c r="O82" s="581"/>
      <c r="P82" s="581"/>
      <c r="Q82" s="581"/>
      <c r="R82" s="581"/>
      <c r="S82" s="581"/>
    </row>
    <row r="83" spans="7:19" x14ac:dyDescent="0.25">
      <c r="G83" s="581"/>
      <c r="H83" s="581"/>
      <c r="I83" s="581"/>
      <c r="J83" s="581"/>
      <c r="K83" s="581"/>
      <c r="L83" s="581"/>
      <c r="M83" s="581"/>
      <c r="N83" s="581"/>
      <c r="O83" s="581"/>
      <c r="P83" s="581"/>
      <c r="Q83" s="581"/>
      <c r="R83" s="581"/>
      <c r="S83" s="581"/>
    </row>
    <row r="84" spans="7:19" x14ac:dyDescent="0.25">
      <c r="G84" s="581"/>
      <c r="H84" s="581"/>
      <c r="I84" s="581"/>
      <c r="J84" s="581"/>
      <c r="K84" s="581"/>
      <c r="L84" s="581"/>
      <c r="M84" s="581"/>
      <c r="N84" s="581"/>
      <c r="O84" s="581"/>
      <c r="P84" s="581"/>
      <c r="Q84" s="581"/>
      <c r="R84" s="581"/>
      <c r="S84" s="581"/>
    </row>
    <row r="85" spans="7:19" x14ac:dyDescent="0.25">
      <c r="G85" s="581"/>
      <c r="H85" s="581"/>
      <c r="I85" s="581"/>
      <c r="J85" s="581"/>
      <c r="K85" s="581"/>
      <c r="L85" s="581"/>
      <c r="M85" s="581"/>
      <c r="N85" s="581"/>
      <c r="O85" s="581"/>
      <c r="P85" s="581"/>
      <c r="Q85" s="581"/>
      <c r="R85" s="581"/>
      <c r="S85" s="581"/>
    </row>
    <row r="86" spans="7:19" x14ac:dyDescent="0.25">
      <c r="G86" s="581"/>
      <c r="H86" s="581"/>
      <c r="I86" s="581"/>
      <c r="J86" s="581"/>
      <c r="K86" s="581"/>
      <c r="L86" s="581"/>
      <c r="M86" s="581"/>
      <c r="N86" s="581"/>
      <c r="O86" s="581"/>
      <c r="P86" s="581"/>
      <c r="Q86" s="581"/>
      <c r="R86" s="581"/>
      <c r="S86" s="581"/>
    </row>
    <row r="87" spans="7:19" x14ac:dyDescent="0.25">
      <c r="G87" s="581"/>
      <c r="H87" s="581"/>
      <c r="I87" s="581"/>
      <c r="J87" s="581"/>
      <c r="K87" s="581"/>
      <c r="L87" s="581"/>
      <c r="M87" s="581"/>
      <c r="N87" s="581"/>
      <c r="O87" s="581"/>
      <c r="P87" s="581"/>
      <c r="Q87" s="581"/>
      <c r="R87" s="581"/>
      <c r="S87" s="581"/>
    </row>
    <row r="88" spans="7:19" x14ac:dyDescent="0.25">
      <c r="G88" s="581"/>
      <c r="H88" s="581"/>
      <c r="I88" s="581"/>
      <c r="J88" s="581"/>
      <c r="K88" s="581"/>
      <c r="L88" s="581"/>
      <c r="M88" s="581"/>
      <c r="N88" s="581"/>
      <c r="O88" s="581"/>
      <c r="P88" s="581"/>
      <c r="Q88" s="581"/>
      <c r="R88" s="581"/>
      <c r="S88" s="581"/>
    </row>
    <row r="89" spans="7:19" x14ac:dyDescent="0.25">
      <c r="G89" s="581"/>
      <c r="H89" s="581"/>
      <c r="I89" s="581"/>
      <c r="J89" s="581"/>
      <c r="K89" s="581"/>
      <c r="L89" s="581"/>
      <c r="M89" s="581"/>
      <c r="N89" s="581"/>
      <c r="O89" s="581"/>
      <c r="P89" s="581"/>
      <c r="Q89" s="581"/>
      <c r="R89" s="581"/>
      <c r="S89" s="581"/>
    </row>
    <row r="90" spans="7:19" x14ac:dyDescent="0.25">
      <c r="G90" s="581"/>
      <c r="H90" s="581"/>
      <c r="I90" s="581"/>
      <c r="J90" s="581"/>
      <c r="K90" s="581"/>
      <c r="L90" s="581"/>
      <c r="M90" s="581"/>
      <c r="N90" s="581"/>
      <c r="O90" s="581"/>
      <c r="P90" s="581"/>
      <c r="Q90" s="581"/>
      <c r="R90" s="581"/>
      <c r="S90" s="581"/>
    </row>
    <row r="91" spans="7:19" x14ac:dyDescent="0.25">
      <c r="G91" s="581"/>
      <c r="H91" s="581"/>
      <c r="I91" s="581"/>
      <c r="J91" s="581"/>
      <c r="K91" s="581"/>
      <c r="L91" s="581"/>
      <c r="M91" s="581"/>
      <c r="N91" s="581"/>
      <c r="O91" s="581"/>
      <c r="P91" s="581"/>
      <c r="Q91" s="581"/>
      <c r="R91" s="581"/>
      <c r="S91" s="581"/>
    </row>
    <row r="92" spans="7:19" x14ac:dyDescent="0.25">
      <c r="G92" s="581"/>
      <c r="H92" s="581"/>
      <c r="I92" s="581"/>
      <c r="J92" s="581"/>
      <c r="K92" s="581"/>
      <c r="L92" s="581"/>
      <c r="M92" s="581"/>
      <c r="N92" s="581"/>
      <c r="O92" s="581"/>
      <c r="P92" s="581"/>
      <c r="Q92" s="581"/>
      <c r="R92" s="581"/>
      <c r="S92" s="581"/>
    </row>
    <row r="93" spans="7:19" x14ac:dyDescent="0.25">
      <c r="G93" s="581"/>
      <c r="H93" s="581"/>
      <c r="I93" s="581"/>
      <c r="J93" s="581"/>
      <c r="K93" s="581"/>
      <c r="L93" s="581"/>
      <c r="M93" s="581"/>
      <c r="N93" s="581"/>
      <c r="O93" s="581"/>
      <c r="P93" s="581"/>
      <c r="Q93" s="581"/>
      <c r="R93" s="581"/>
      <c r="S93" s="581"/>
    </row>
    <row r="94" spans="7:19" x14ac:dyDescent="0.25">
      <c r="G94" s="581"/>
      <c r="H94" s="581"/>
      <c r="I94" s="581"/>
      <c r="J94" s="581"/>
      <c r="K94" s="581"/>
      <c r="L94" s="581"/>
      <c r="M94" s="581"/>
      <c r="N94" s="581"/>
      <c r="O94" s="581"/>
      <c r="P94" s="581"/>
      <c r="Q94" s="581"/>
      <c r="R94" s="581"/>
      <c r="S94" s="581"/>
    </row>
    <row r="95" spans="7:19" x14ac:dyDescent="0.25">
      <c r="G95" s="581"/>
      <c r="H95" s="581"/>
      <c r="I95" s="581"/>
      <c r="J95" s="581"/>
      <c r="K95" s="581"/>
      <c r="L95" s="581"/>
      <c r="M95" s="581"/>
      <c r="N95" s="581"/>
      <c r="O95" s="581"/>
      <c r="P95" s="581"/>
      <c r="Q95" s="581"/>
      <c r="R95" s="581"/>
      <c r="S95" s="581"/>
    </row>
    <row r="96" spans="7:19" x14ac:dyDescent="0.25">
      <c r="G96" s="581"/>
      <c r="H96" s="581"/>
      <c r="I96" s="581"/>
      <c r="J96" s="581"/>
      <c r="K96" s="581"/>
      <c r="L96" s="581"/>
      <c r="M96" s="581"/>
      <c r="N96" s="581"/>
      <c r="O96" s="581"/>
      <c r="P96" s="581"/>
      <c r="Q96" s="581"/>
      <c r="R96" s="581"/>
      <c r="S96" s="581"/>
    </row>
    <row r="97" spans="7:19" x14ac:dyDescent="0.25">
      <c r="G97" s="581"/>
      <c r="H97" s="581"/>
      <c r="I97" s="581"/>
      <c r="J97" s="581"/>
      <c r="K97" s="581"/>
      <c r="L97" s="581"/>
      <c r="M97" s="581"/>
      <c r="N97" s="581"/>
      <c r="O97" s="581"/>
      <c r="P97" s="581"/>
      <c r="Q97" s="581"/>
      <c r="R97" s="581"/>
      <c r="S97" s="581"/>
    </row>
    <row r="98" spans="7:19" x14ac:dyDescent="0.25">
      <c r="G98" s="581"/>
      <c r="H98" s="581"/>
      <c r="I98" s="581"/>
      <c r="J98" s="581"/>
      <c r="K98" s="581"/>
      <c r="L98" s="581"/>
      <c r="M98" s="581"/>
      <c r="N98" s="581"/>
      <c r="O98" s="581"/>
      <c r="P98" s="581"/>
      <c r="Q98" s="581"/>
      <c r="R98" s="581"/>
      <c r="S98" s="581"/>
    </row>
    <row r="99" spans="7:19" x14ac:dyDescent="0.25">
      <c r="G99" s="581"/>
      <c r="H99" s="581"/>
      <c r="I99" s="581"/>
      <c r="J99" s="581"/>
      <c r="K99" s="581"/>
      <c r="L99" s="581"/>
      <c r="M99" s="581"/>
      <c r="N99" s="581"/>
      <c r="O99" s="581"/>
      <c r="P99" s="581"/>
      <c r="Q99" s="581"/>
      <c r="R99" s="581"/>
      <c r="S99" s="581"/>
    </row>
    <row r="100" spans="7:19" x14ac:dyDescent="0.25">
      <c r="G100" s="581"/>
      <c r="H100" s="581"/>
      <c r="I100" s="581"/>
      <c r="J100" s="581"/>
      <c r="K100" s="581"/>
      <c r="L100" s="581"/>
      <c r="M100" s="581"/>
      <c r="N100" s="581"/>
      <c r="O100" s="581"/>
      <c r="P100" s="581"/>
      <c r="Q100" s="581"/>
      <c r="R100" s="581"/>
      <c r="S100" s="581"/>
    </row>
    <row r="101" spans="7:19" x14ac:dyDescent="0.25">
      <c r="G101" s="581"/>
      <c r="H101" s="581"/>
      <c r="I101" s="581"/>
      <c r="J101" s="581"/>
      <c r="K101" s="581"/>
      <c r="L101" s="581"/>
      <c r="M101" s="581"/>
      <c r="N101" s="581"/>
      <c r="O101" s="581"/>
      <c r="P101" s="581"/>
      <c r="Q101" s="581"/>
      <c r="R101" s="581"/>
      <c r="S101" s="581"/>
    </row>
    <row r="102" spans="7:19" x14ac:dyDescent="0.25">
      <c r="G102" s="581"/>
      <c r="H102" s="581"/>
      <c r="I102" s="581"/>
      <c r="J102" s="581"/>
      <c r="K102" s="581"/>
      <c r="L102" s="581"/>
      <c r="M102" s="581"/>
      <c r="N102" s="581"/>
      <c r="O102" s="581"/>
      <c r="P102" s="581"/>
      <c r="Q102" s="581"/>
      <c r="R102" s="581"/>
      <c r="S102" s="581"/>
    </row>
    <row r="103" spans="7:19" x14ac:dyDescent="0.25">
      <c r="G103" s="581"/>
      <c r="H103" s="581"/>
      <c r="I103" s="581"/>
      <c r="J103" s="581"/>
      <c r="K103" s="581"/>
      <c r="L103" s="581"/>
      <c r="M103" s="581"/>
      <c r="N103" s="581"/>
      <c r="O103" s="581"/>
      <c r="P103" s="581"/>
      <c r="Q103" s="581"/>
      <c r="R103" s="581"/>
      <c r="S103" s="581"/>
    </row>
    <row r="104" spans="7:19" x14ac:dyDescent="0.25">
      <c r="G104" s="581"/>
      <c r="H104" s="581"/>
      <c r="I104" s="581"/>
      <c r="J104" s="581"/>
      <c r="K104" s="581"/>
      <c r="L104" s="581"/>
      <c r="M104" s="581"/>
      <c r="N104" s="581"/>
      <c r="O104" s="581"/>
      <c r="P104" s="581"/>
      <c r="Q104" s="581"/>
      <c r="R104" s="581"/>
      <c r="S104" s="581"/>
    </row>
    <row r="105" spans="7:19" x14ac:dyDescent="0.25">
      <c r="G105" s="581"/>
      <c r="H105" s="581"/>
      <c r="I105" s="581"/>
      <c r="J105" s="581"/>
      <c r="K105" s="581"/>
      <c r="L105" s="581"/>
      <c r="M105" s="581"/>
      <c r="N105" s="581"/>
      <c r="O105" s="581"/>
      <c r="P105" s="581"/>
      <c r="Q105" s="581"/>
      <c r="R105" s="581"/>
      <c r="S105" s="581"/>
    </row>
    <row r="106" spans="7:19" x14ac:dyDescent="0.25">
      <c r="G106" s="581"/>
      <c r="H106" s="581"/>
      <c r="I106" s="581"/>
      <c r="J106" s="581"/>
      <c r="K106" s="581"/>
      <c r="L106" s="581"/>
      <c r="M106" s="581"/>
      <c r="N106" s="581"/>
      <c r="O106" s="581"/>
      <c r="P106" s="581"/>
      <c r="Q106" s="581"/>
      <c r="R106" s="581"/>
      <c r="S106" s="581"/>
    </row>
    <row r="107" spans="7:19" x14ac:dyDescent="0.25">
      <c r="G107" s="581"/>
      <c r="H107" s="581"/>
      <c r="I107" s="581"/>
      <c r="J107" s="581"/>
      <c r="K107" s="581"/>
      <c r="L107" s="581"/>
      <c r="M107" s="581"/>
      <c r="N107" s="581"/>
      <c r="O107" s="581"/>
      <c r="P107" s="581"/>
      <c r="Q107" s="581"/>
      <c r="R107" s="581"/>
      <c r="S107" s="581"/>
    </row>
    <row r="108" spans="7:19" x14ac:dyDescent="0.25">
      <c r="G108" s="581"/>
      <c r="H108" s="581"/>
      <c r="I108" s="581"/>
      <c r="J108" s="581"/>
      <c r="K108" s="581"/>
      <c r="L108" s="581"/>
      <c r="M108" s="581"/>
      <c r="N108" s="581"/>
      <c r="O108" s="581"/>
      <c r="P108" s="581"/>
      <c r="Q108" s="581"/>
      <c r="R108" s="581"/>
      <c r="S108" s="581"/>
    </row>
    <row r="109" spans="7:19" x14ac:dyDescent="0.25">
      <c r="G109" s="581"/>
      <c r="H109" s="581"/>
      <c r="I109" s="581"/>
      <c r="J109" s="581"/>
      <c r="K109" s="581"/>
      <c r="L109" s="581"/>
      <c r="M109" s="581"/>
      <c r="N109" s="581"/>
      <c r="O109" s="581"/>
      <c r="P109" s="581"/>
      <c r="Q109" s="581"/>
      <c r="R109" s="581"/>
      <c r="S109" s="581"/>
    </row>
    <row r="110" spans="7:19" x14ac:dyDescent="0.25">
      <c r="G110" s="581"/>
      <c r="H110" s="581"/>
      <c r="I110" s="581"/>
      <c r="J110" s="581"/>
      <c r="K110" s="581"/>
      <c r="L110" s="581"/>
      <c r="M110" s="581"/>
      <c r="N110" s="581"/>
      <c r="O110" s="581"/>
      <c r="P110" s="581"/>
      <c r="Q110" s="581"/>
      <c r="R110" s="581"/>
      <c r="S110" s="581"/>
    </row>
    <row r="111" spans="7:19" x14ac:dyDescent="0.25">
      <c r="G111" s="581"/>
      <c r="H111" s="581"/>
      <c r="I111" s="581"/>
      <c r="J111" s="581"/>
      <c r="K111" s="581"/>
      <c r="L111" s="581"/>
      <c r="M111" s="581"/>
      <c r="N111" s="581"/>
      <c r="O111" s="581"/>
      <c r="P111" s="581"/>
      <c r="Q111" s="581"/>
      <c r="R111" s="581"/>
      <c r="S111" s="581"/>
    </row>
    <row r="112" spans="7:19" x14ac:dyDescent="0.25">
      <c r="G112" s="581"/>
      <c r="H112" s="581"/>
      <c r="I112" s="581"/>
      <c r="J112" s="581"/>
      <c r="K112" s="581"/>
      <c r="L112" s="581"/>
      <c r="M112" s="581"/>
      <c r="N112" s="581"/>
      <c r="O112" s="581"/>
      <c r="P112" s="581"/>
      <c r="Q112" s="581"/>
      <c r="R112" s="581"/>
      <c r="S112" s="581"/>
    </row>
    <row r="113" spans="7:19" x14ac:dyDescent="0.25">
      <c r="G113" s="581"/>
      <c r="H113" s="581"/>
      <c r="I113" s="581"/>
      <c r="J113" s="581"/>
      <c r="K113" s="581"/>
      <c r="L113" s="581"/>
      <c r="M113" s="581"/>
      <c r="N113" s="581"/>
      <c r="O113" s="581"/>
      <c r="P113" s="581"/>
      <c r="Q113" s="581"/>
      <c r="R113" s="581"/>
      <c r="S113" s="581"/>
    </row>
    <row r="114" spans="7:19" x14ac:dyDescent="0.25">
      <c r="G114" s="581"/>
      <c r="H114" s="581"/>
      <c r="I114" s="581"/>
      <c r="J114" s="581"/>
      <c r="K114" s="581"/>
      <c r="L114" s="581"/>
      <c r="M114" s="581"/>
      <c r="N114" s="581"/>
      <c r="O114" s="581"/>
      <c r="P114" s="581"/>
      <c r="Q114" s="581"/>
      <c r="R114" s="581"/>
      <c r="S114" s="581"/>
    </row>
    <row r="115" spans="7:19" x14ac:dyDescent="0.25">
      <c r="G115" s="581"/>
      <c r="H115" s="581"/>
      <c r="I115" s="581"/>
      <c r="J115" s="581"/>
      <c r="K115" s="581"/>
      <c r="L115" s="581"/>
      <c r="M115" s="581"/>
      <c r="N115" s="581"/>
      <c r="O115" s="581"/>
      <c r="P115" s="581"/>
      <c r="Q115" s="581"/>
      <c r="R115" s="581"/>
      <c r="S115" s="581"/>
    </row>
    <row r="116" spans="7:19" x14ac:dyDescent="0.25">
      <c r="G116" s="581"/>
      <c r="H116" s="581"/>
      <c r="I116" s="581"/>
      <c r="J116" s="581"/>
      <c r="K116" s="581"/>
      <c r="L116" s="581"/>
      <c r="M116" s="581"/>
      <c r="N116" s="581"/>
      <c r="O116" s="581"/>
      <c r="P116" s="581"/>
      <c r="Q116" s="581"/>
      <c r="R116" s="581"/>
      <c r="S116" s="581"/>
    </row>
    <row r="117" spans="7:19" x14ac:dyDescent="0.25">
      <c r="G117" s="581"/>
      <c r="H117" s="581"/>
      <c r="I117" s="581"/>
      <c r="J117" s="581"/>
      <c r="K117" s="581"/>
      <c r="L117" s="581"/>
      <c r="M117" s="581"/>
      <c r="N117" s="581"/>
      <c r="O117" s="581"/>
      <c r="P117" s="581"/>
      <c r="Q117" s="581"/>
      <c r="R117" s="581"/>
      <c r="S117" s="581"/>
    </row>
    <row r="118" spans="7:19" x14ac:dyDescent="0.25">
      <c r="G118" s="581"/>
      <c r="H118" s="581"/>
      <c r="I118" s="581"/>
      <c r="J118" s="581"/>
      <c r="K118" s="581"/>
      <c r="L118" s="581"/>
      <c r="M118" s="581"/>
      <c r="N118" s="581"/>
      <c r="O118" s="581"/>
      <c r="P118" s="581"/>
      <c r="Q118" s="581"/>
      <c r="R118" s="581"/>
      <c r="S118" s="581"/>
    </row>
    <row r="119" spans="7:19" x14ac:dyDescent="0.25">
      <c r="G119" s="581"/>
      <c r="H119" s="581"/>
      <c r="I119" s="581"/>
      <c r="J119" s="581"/>
      <c r="K119" s="581"/>
      <c r="L119" s="581"/>
      <c r="M119" s="581"/>
      <c r="N119" s="581"/>
      <c r="O119" s="581"/>
      <c r="P119" s="581"/>
      <c r="Q119" s="581"/>
      <c r="R119" s="581"/>
      <c r="S119" s="581"/>
    </row>
    <row r="120" spans="7:19" x14ac:dyDescent="0.25">
      <c r="G120" s="581"/>
      <c r="H120" s="581"/>
      <c r="I120" s="581"/>
      <c r="J120" s="581"/>
      <c r="K120" s="581"/>
      <c r="L120" s="581"/>
      <c r="M120" s="581"/>
      <c r="N120" s="581"/>
      <c r="O120" s="581"/>
      <c r="P120" s="581"/>
      <c r="Q120" s="581"/>
      <c r="R120" s="581"/>
      <c r="S120" s="581"/>
    </row>
    <row r="121" spans="7:19" x14ac:dyDescent="0.25">
      <c r="G121" s="581"/>
      <c r="H121" s="581"/>
      <c r="I121" s="581"/>
      <c r="J121" s="581"/>
      <c r="K121" s="581"/>
      <c r="L121" s="581"/>
      <c r="M121" s="581"/>
      <c r="N121" s="581"/>
      <c r="O121" s="581"/>
      <c r="P121" s="581"/>
      <c r="Q121" s="581"/>
      <c r="R121" s="581"/>
      <c r="S121" s="581"/>
    </row>
    <row r="122" spans="7:19" x14ac:dyDescent="0.25">
      <c r="G122" s="581"/>
      <c r="H122" s="581"/>
      <c r="I122" s="581"/>
      <c r="J122" s="581"/>
      <c r="K122" s="581"/>
      <c r="L122" s="581"/>
      <c r="M122" s="581"/>
      <c r="N122" s="581"/>
      <c r="O122" s="581"/>
      <c r="P122" s="581"/>
      <c r="Q122" s="581"/>
      <c r="R122" s="581"/>
      <c r="S122" s="581"/>
    </row>
    <row r="123" spans="7:19" x14ac:dyDescent="0.25">
      <c r="G123" s="581"/>
      <c r="H123" s="581"/>
      <c r="I123" s="581"/>
      <c r="J123" s="581"/>
      <c r="K123" s="581"/>
      <c r="L123" s="581"/>
      <c r="M123" s="581"/>
      <c r="N123" s="581"/>
      <c r="O123" s="581"/>
      <c r="P123" s="581"/>
      <c r="Q123" s="581"/>
      <c r="R123" s="581"/>
      <c r="S123" s="581"/>
    </row>
    <row r="124" spans="7:19" x14ac:dyDescent="0.25">
      <c r="G124" s="581"/>
      <c r="H124" s="581"/>
      <c r="I124" s="581"/>
      <c r="J124" s="581"/>
      <c r="K124" s="581"/>
      <c r="L124" s="581"/>
      <c r="M124" s="581"/>
      <c r="N124" s="581"/>
      <c r="O124" s="581"/>
      <c r="P124" s="581"/>
      <c r="Q124" s="581"/>
      <c r="R124" s="581"/>
      <c r="S124" s="581"/>
    </row>
    <row r="125" spans="7:19" x14ac:dyDescent="0.25">
      <c r="G125" s="581"/>
      <c r="H125" s="581"/>
      <c r="I125" s="581"/>
      <c r="J125" s="581"/>
      <c r="K125" s="581"/>
      <c r="L125" s="581"/>
      <c r="M125" s="581"/>
      <c r="N125" s="581"/>
      <c r="O125" s="581"/>
      <c r="P125" s="581"/>
      <c r="Q125" s="581"/>
      <c r="R125" s="581"/>
      <c r="S125" s="581"/>
    </row>
    <row r="126" spans="7:19" x14ac:dyDescent="0.25">
      <c r="G126" s="581"/>
      <c r="H126" s="581"/>
      <c r="I126" s="581"/>
      <c r="J126" s="581"/>
      <c r="K126" s="581"/>
      <c r="L126" s="581"/>
      <c r="M126" s="581"/>
      <c r="N126" s="581"/>
      <c r="O126" s="581"/>
      <c r="P126" s="581"/>
      <c r="Q126" s="581"/>
      <c r="R126" s="581"/>
      <c r="S126" s="581"/>
    </row>
    <row r="127" spans="7:19" x14ac:dyDescent="0.25">
      <c r="S127" s="581"/>
    </row>
    <row r="128" spans="7:19" x14ac:dyDescent="0.25">
      <c r="S128" s="581"/>
    </row>
    <row r="129" spans="19:19" x14ac:dyDescent="0.25">
      <c r="S129" s="581"/>
    </row>
    <row r="130" spans="19:19" x14ac:dyDescent="0.25">
      <c r="S130" s="581"/>
    </row>
    <row r="131" spans="19:19" x14ac:dyDescent="0.25">
      <c r="S131" s="581"/>
    </row>
    <row r="132" spans="19:19" x14ac:dyDescent="0.25">
      <c r="S132" s="581"/>
    </row>
    <row r="133" spans="19:19" x14ac:dyDescent="0.25">
      <c r="S133" s="581"/>
    </row>
    <row r="134" spans="19:19" x14ac:dyDescent="0.25">
      <c r="S134" s="581"/>
    </row>
    <row r="135" spans="19:19" x14ac:dyDescent="0.25">
      <c r="S135" s="581"/>
    </row>
    <row r="136" spans="19:19" x14ac:dyDescent="0.25">
      <c r="S136" s="581"/>
    </row>
    <row r="137" spans="19:19" x14ac:dyDescent="0.25">
      <c r="S137" s="581"/>
    </row>
    <row r="138" spans="19:19" x14ac:dyDescent="0.25">
      <c r="S138" s="581"/>
    </row>
    <row r="139" spans="19:19" x14ac:dyDescent="0.25">
      <c r="S139" s="581"/>
    </row>
    <row r="140" spans="19:19" x14ac:dyDescent="0.25">
      <c r="S140" s="581"/>
    </row>
    <row r="141" spans="19:19" x14ac:dyDescent="0.25">
      <c r="S141" s="581"/>
    </row>
    <row r="142" spans="19:19" x14ac:dyDescent="0.25">
      <c r="S142" s="581"/>
    </row>
    <row r="143" spans="19:19" x14ac:dyDescent="0.25">
      <c r="S143" s="581"/>
    </row>
    <row r="144" spans="19:19" x14ac:dyDescent="0.25">
      <c r="S144" s="581"/>
    </row>
    <row r="145" spans="19:19" x14ac:dyDescent="0.25">
      <c r="S145" s="581"/>
    </row>
    <row r="146" spans="19:19" x14ac:dyDescent="0.25">
      <c r="S146" s="581"/>
    </row>
    <row r="147" spans="19:19" x14ac:dyDescent="0.25">
      <c r="S147" s="581"/>
    </row>
    <row r="148" spans="19:19" x14ac:dyDescent="0.25">
      <c r="S148" s="581"/>
    </row>
    <row r="149" spans="19:19" x14ac:dyDescent="0.25">
      <c r="S149" s="581"/>
    </row>
    <row r="150" spans="19:19" x14ac:dyDescent="0.25">
      <c r="S150" s="581"/>
    </row>
    <row r="151" spans="19:19" x14ac:dyDescent="0.25">
      <c r="S151" s="581"/>
    </row>
    <row r="152" spans="19:19" x14ac:dyDescent="0.25">
      <c r="S152" s="581"/>
    </row>
    <row r="153" spans="19:19" x14ac:dyDescent="0.25">
      <c r="S153" s="581"/>
    </row>
    <row r="154" spans="19:19" x14ac:dyDescent="0.25">
      <c r="S154" s="581"/>
    </row>
    <row r="155" spans="19:19" x14ac:dyDescent="0.25">
      <c r="S155" s="581"/>
    </row>
    <row r="156" spans="19:19" x14ac:dyDescent="0.25">
      <c r="S156" s="581"/>
    </row>
    <row r="157" spans="19:19" x14ac:dyDescent="0.25">
      <c r="S157" s="581"/>
    </row>
    <row r="158" spans="19:19" x14ac:dyDescent="0.25">
      <c r="S158" s="581"/>
    </row>
    <row r="159" spans="19:19" x14ac:dyDescent="0.25">
      <c r="S159" s="581"/>
    </row>
    <row r="160" spans="19:19" x14ac:dyDescent="0.25">
      <c r="S160" s="581"/>
    </row>
    <row r="161" spans="19:19" x14ac:dyDescent="0.25">
      <c r="S161" s="581"/>
    </row>
    <row r="162" spans="19:19" x14ac:dyDescent="0.25">
      <c r="S162" s="581"/>
    </row>
    <row r="163" spans="19:19" x14ac:dyDescent="0.25">
      <c r="S163" s="581"/>
    </row>
    <row r="164" spans="19:19" x14ac:dyDescent="0.25">
      <c r="S164" s="581"/>
    </row>
    <row r="165" spans="19:19" x14ac:dyDescent="0.25">
      <c r="S165" s="581"/>
    </row>
    <row r="166" spans="19:19" x14ac:dyDescent="0.25">
      <c r="S166" s="581"/>
    </row>
    <row r="167" spans="19:19" x14ac:dyDescent="0.25">
      <c r="S167" s="581"/>
    </row>
    <row r="168" spans="19:19" x14ac:dyDescent="0.25">
      <c r="S168" s="581"/>
    </row>
    <row r="169" spans="19:19" x14ac:dyDescent="0.25">
      <c r="S169" s="581"/>
    </row>
    <row r="170" spans="19:19" x14ac:dyDescent="0.25">
      <c r="S170" s="581"/>
    </row>
    <row r="171" spans="19:19" x14ac:dyDescent="0.25">
      <c r="S171" s="581"/>
    </row>
    <row r="172" spans="19:19" x14ac:dyDescent="0.25">
      <c r="S172" s="581"/>
    </row>
    <row r="173" spans="19:19" x14ac:dyDescent="0.25">
      <c r="S173" s="581"/>
    </row>
    <row r="174" spans="19:19" x14ac:dyDescent="0.25">
      <c r="S174" s="581"/>
    </row>
    <row r="175" spans="19:19" x14ac:dyDescent="0.25">
      <c r="S175" s="581"/>
    </row>
    <row r="176" spans="19:19" x14ac:dyDescent="0.25">
      <c r="S176" s="581"/>
    </row>
    <row r="177" spans="19:19" x14ac:dyDescent="0.25">
      <c r="S177" s="581"/>
    </row>
    <row r="178" spans="19:19" x14ac:dyDescent="0.25">
      <c r="S178" s="581"/>
    </row>
    <row r="179" spans="19:19" x14ac:dyDescent="0.25">
      <c r="S179" s="581"/>
    </row>
    <row r="180" spans="19:19" x14ac:dyDescent="0.25">
      <c r="S180" s="581"/>
    </row>
    <row r="181" spans="19:19" x14ac:dyDescent="0.25">
      <c r="S181" s="581"/>
    </row>
    <row r="182" spans="19:19" x14ac:dyDescent="0.25">
      <c r="S182" s="581"/>
    </row>
    <row r="183" spans="19:19" x14ac:dyDescent="0.25">
      <c r="S183" s="581"/>
    </row>
    <row r="184" spans="19:19" x14ac:dyDescent="0.25">
      <c r="S184" s="581"/>
    </row>
    <row r="185" spans="19:19" x14ac:dyDescent="0.25">
      <c r="S185" s="581"/>
    </row>
    <row r="186" spans="19:19" x14ac:dyDescent="0.25">
      <c r="S186" s="581"/>
    </row>
    <row r="187" spans="19:19" x14ac:dyDescent="0.25">
      <c r="S187" s="581"/>
    </row>
    <row r="188" spans="19:19" x14ac:dyDescent="0.25">
      <c r="S188" s="581"/>
    </row>
    <row r="189" spans="19:19" x14ac:dyDescent="0.25">
      <c r="S189" s="581"/>
    </row>
    <row r="190" spans="19:19" x14ac:dyDescent="0.25">
      <c r="S190" s="581"/>
    </row>
    <row r="191" spans="19:19" x14ac:dyDescent="0.25">
      <c r="S191" s="581"/>
    </row>
    <row r="192" spans="19:19" x14ac:dyDescent="0.25">
      <c r="S192" s="581"/>
    </row>
    <row r="193" spans="19:19" x14ac:dyDescent="0.25">
      <c r="S193" s="581"/>
    </row>
    <row r="194" spans="19:19" x14ac:dyDescent="0.25">
      <c r="S194" s="581"/>
    </row>
    <row r="195" spans="19:19" x14ac:dyDescent="0.25">
      <c r="S195" s="581"/>
    </row>
    <row r="196" spans="19:19" x14ac:dyDescent="0.25">
      <c r="S196" s="581"/>
    </row>
    <row r="197" spans="19:19" x14ac:dyDescent="0.25">
      <c r="S197" s="581"/>
    </row>
    <row r="198" spans="19:19" x14ac:dyDescent="0.25">
      <c r="S198" s="581"/>
    </row>
    <row r="199" spans="19:19" x14ac:dyDescent="0.25">
      <c r="S199" s="581"/>
    </row>
    <row r="200" spans="19:19" x14ac:dyDescent="0.25">
      <c r="S200" s="581"/>
    </row>
    <row r="201" spans="19:19" x14ac:dyDescent="0.25">
      <c r="S201" s="581"/>
    </row>
    <row r="202" spans="19:19" x14ac:dyDescent="0.25">
      <c r="S202" s="581"/>
    </row>
    <row r="203" spans="19:19" x14ac:dyDescent="0.25">
      <c r="S203" s="581"/>
    </row>
  </sheetData>
  <mergeCells count="1">
    <mergeCell ref="F2:S2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69131-4D20-4C6D-AFE2-C9457C241D6F}">
  <dimension ref="A1:BD551"/>
  <sheetViews>
    <sheetView view="pageBreakPreview" topLeftCell="J114" zoomScale="90" zoomScaleNormal="100" zoomScaleSheetLayoutView="90" workbookViewId="0">
      <selection activeCell="S133" sqref="S133"/>
    </sheetView>
  </sheetViews>
  <sheetFormatPr defaultColWidth="9.1796875" defaultRowHeight="13" x14ac:dyDescent="0.3"/>
  <cols>
    <col min="1" max="4" width="0.81640625" style="112" customWidth="1"/>
    <col min="5" max="5" width="50.81640625" style="112" customWidth="1"/>
    <col min="6" max="6" width="3.453125" style="112" customWidth="1"/>
    <col min="7" max="7" width="3.54296875" style="112" customWidth="1"/>
    <col min="8" max="21" width="14.6328125" style="112" customWidth="1"/>
    <col min="22" max="22" width="4.1796875" style="112" customWidth="1"/>
    <col min="23" max="30" width="13.81640625" style="112" customWidth="1"/>
    <col min="31" max="31" width="9.54296875" style="112" customWidth="1"/>
    <col min="32" max="32" width="12.54296875" style="112" bestFit="1" customWidth="1"/>
    <col min="33" max="16384" width="9.1796875" style="112"/>
  </cols>
  <sheetData>
    <row r="1" spans="1:22" ht="12.75" customHeight="1" x14ac:dyDescent="0.3"/>
    <row r="2" spans="1:22" ht="12.75" customHeight="1" x14ac:dyDescent="0.3">
      <c r="A2" s="113" t="s">
        <v>42</v>
      </c>
      <c r="B2" s="113"/>
      <c r="C2" s="113"/>
      <c r="D2" s="114"/>
      <c r="F2" s="113"/>
      <c r="G2" s="114"/>
      <c r="U2" s="114"/>
    </row>
    <row r="3" spans="1:22" ht="12.75" customHeight="1" x14ac:dyDescent="0.3">
      <c r="A3" s="115"/>
      <c r="B3" s="116"/>
      <c r="C3" s="116"/>
      <c r="D3" s="116"/>
      <c r="E3" s="116"/>
      <c r="F3" s="116"/>
      <c r="G3" s="117"/>
      <c r="H3" s="629" t="s">
        <v>1</v>
      </c>
      <c r="I3" s="630"/>
      <c r="J3" s="630"/>
      <c r="K3" s="630"/>
      <c r="L3" s="630"/>
      <c r="M3" s="630"/>
      <c r="N3" s="630"/>
      <c r="O3" s="630"/>
      <c r="P3" s="630"/>
      <c r="Q3" s="630"/>
      <c r="R3" s="630"/>
      <c r="S3" s="630"/>
      <c r="T3" s="630"/>
      <c r="U3" s="631"/>
      <c r="V3" s="118"/>
    </row>
    <row r="4" spans="1:22" ht="12.75" customHeight="1" x14ac:dyDescent="0.3">
      <c r="A4" s="118"/>
      <c r="C4" s="38"/>
      <c r="E4" s="38"/>
      <c r="F4" s="38"/>
      <c r="G4" s="119"/>
      <c r="H4" s="120" t="s">
        <v>2</v>
      </c>
      <c r="I4" s="121" t="s">
        <v>3</v>
      </c>
      <c r="J4" s="121" t="s">
        <v>4</v>
      </c>
      <c r="K4" s="121" t="s">
        <v>5</v>
      </c>
      <c r="L4" s="121" t="s">
        <v>6</v>
      </c>
      <c r="M4" s="121" t="s">
        <v>7</v>
      </c>
      <c r="N4" s="121" t="s">
        <v>8</v>
      </c>
      <c r="O4" s="121" t="s">
        <v>9</v>
      </c>
      <c r="P4" s="121" t="s">
        <v>10</v>
      </c>
      <c r="Q4" s="121" t="s">
        <v>11</v>
      </c>
      <c r="R4" s="121" t="s">
        <v>12</v>
      </c>
      <c r="S4" s="121" t="s">
        <v>13</v>
      </c>
      <c r="T4" s="121" t="s">
        <v>14</v>
      </c>
      <c r="U4" s="122" t="s">
        <v>15</v>
      </c>
      <c r="V4" s="118"/>
    </row>
    <row r="5" spans="1:22" ht="12.75" customHeight="1" x14ac:dyDescent="0.3">
      <c r="A5" s="123" t="s">
        <v>16</v>
      </c>
      <c r="B5" s="124"/>
      <c r="C5" s="124"/>
      <c r="D5" s="124"/>
      <c r="E5" s="124"/>
      <c r="F5" s="124"/>
      <c r="G5" s="125"/>
      <c r="H5" s="126" t="s">
        <v>18</v>
      </c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8"/>
      <c r="V5" s="118"/>
    </row>
    <row r="6" spans="1:22" s="131" customFormat="1" ht="12.75" customHeight="1" x14ac:dyDescent="0.3">
      <c r="A6" s="129"/>
      <c r="B6" s="38" t="s">
        <v>43</v>
      </c>
      <c r="C6" s="130"/>
      <c r="E6" s="130"/>
      <c r="F6" s="132"/>
      <c r="G6" s="133"/>
      <c r="H6" s="134">
        <f t="shared" ref="H6:T6" si="0">+H7+H14+H15+H16+H17+H20+H21+H18</f>
        <v>989876665.24699998</v>
      </c>
      <c r="I6" s="134">
        <f t="shared" si="0"/>
        <v>56487756.352540001</v>
      </c>
      <c r="J6" s="134">
        <f t="shared" si="0"/>
        <v>53444582.78012</v>
      </c>
      <c r="K6" s="134">
        <f t="shared" si="0"/>
        <v>156382866.64514002</v>
      </c>
      <c r="L6" s="134">
        <f t="shared" si="0"/>
        <v>39648489.165269993</v>
      </c>
      <c r="M6" s="134">
        <f t="shared" si="0"/>
        <v>84878582.525029987</v>
      </c>
      <c r="N6" s="134">
        <f t="shared" si="0"/>
        <v>74952422.333840013</v>
      </c>
      <c r="O6" s="134">
        <f t="shared" si="0"/>
        <v>54017604.07508</v>
      </c>
      <c r="P6" s="134">
        <f t="shared" si="0"/>
        <v>55837366.606019989</v>
      </c>
      <c r="Q6" s="134">
        <f t="shared" si="0"/>
        <v>152427305.16129002</v>
      </c>
      <c r="R6" s="134">
        <f t="shared" si="0"/>
        <v>58373928.451399989</v>
      </c>
      <c r="S6" s="134">
        <f t="shared" si="0"/>
        <v>112428582.16737998</v>
      </c>
      <c r="T6" s="134">
        <f t="shared" si="0"/>
        <v>89625767.376359969</v>
      </c>
      <c r="U6" s="122">
        <f>+U7+U14+U15+U16+U17+U20+U21+U18</f>
        <v>988505253.63946986</v>
      </c>
      <c r="V6" s="135"/>
    </row>
    <row r="7" spans="1:22" ht="12.75" customHeight="1" x14ac:dyDescent="0.3">
      <c r="A7" s="118"/>
      <c r="C7" s="112" t="s">
        <v>44</v>
      </c>
      <c r="F7" s="38"/>
      <c r="G7" s="119"/>
      <c r="H7" s="136">
        <f>(+H8+H9+H10+H11+H12)</f>
        <v>601649443.65400004</v>
      </c>
      <c r="I7" s="136">
        <f t="shared" ref="I7:T7" si="1">(+I8+I9+I10+I11+I12)</f>
        <v>50614584.828339994</v>
      </c>
      <c r="J7" s="136">
        <f t="shared" si="1"/>
        <v>46430286.613189995</v>
      </c>
      <c r="K7" s="136">
        <f t="shared" si="1"/>
        <v>45033475.400590003</v>
      </c>
      <c r="L7" s="136">
        <f t="shared" si="1"/>
        <v>35492458.697759993</v>
      </c>
      <c r="M7" s="136">
        <f t="shared" si="1"/>
        <v>53009809.120149985</v>
      </c>
      <c r="N7" s="136">
        <f t="shared" si="1"/>
        <v>47499131.663070008</v>
      </c>
      <c r="O7" s="136">
        <f t="shared" si="1"/>
        <v>45441250.619539991</v>
      </c>
      <c r="P7" s="136">
        <f t="shared" si="1"/>
        <v>48677718.843999982</v>
      </c>
      <c r="Q7" s="136">
        <f t="shared" si="1"/>
        <v>53123970.477730028</v>
      </c>
      <c r="R7" s="136">
        <f t="shared" si="1"/>
        <v>53319021.298879974</v>
      </c>
      <c r="S7" s="136">
        <f t="shared" si="1"/>
        <v>66920695.551269993</v>
      </c>
      <c r="T7" s="136">
        <f t="shared" si="1"/>
        <v>54804405.024699971</v>
      </c>
      <c r="U7" s="137">
        <f>(+U8+U9+U10+U11+U12)</f>
        <v>600366808.13921988</v>
      </c>
      <c r="V7" s="118"/>
    </row>
    <row r="8" spans="1:22" s="140" customFormat="1" ht="12.75" customHeight="1" x14ac:dyDescent="0.3">
      <c r="A8" s="138"/>
      <c r="B8" s="139"/>
      <c r="E8" s="627" t="s">
        <v>45</v>
      </c>
      <c r="F8" s="627"/>
      <c r="G8" s="628"/>
      <c r="H8" s="141">
        <v>50601091.410000004</v>
      </c>
      <c r="I8" s="141">
        <v>879018.17065999995</v>
      </c>
      <c r="J8" s="141">
        <f>1056635.44909-879018+880691</f>
        <v>1058308.44909</v>
      </c>
      <c r="K8" s="141">
        <f>1041798.40138-1937327+1941046</f>
        <v>1045517.4013800001</v>
      </c>
      <c r="L8" s="141">
        <f>1123917.81139-2982844+2987119</f>
        <v>1128192.8113899999</v>
      </c>
      <c r="M8" s="141">
        <f>11177215.08382-4111037+4116084</f>
        <v>11182262.08382</v>
      </c>
      <c r="N8" s="141">
        <f>2538998.15084-15293299+15297635</f>
        <v>2543334.1508399993</v>
      </c>
      <c r="O8" s="141">
        <f>1806983.61752-17836633+17844541</f>
        <v>1814891.6175200008</v>
      </c>
      <c r="P8" s="141">
        <f>1803421.85525-19651525+19662251</f>
        <v>1814147.855250001</v>
      </c>
      <c r="Q8" s="141">
        <f>1557999.47301-21465673+21469222</f>
        <v>1561548.4730099998</v>
      </c>
      <c r="R8" s="141">
        <f>1937131.22649-23027221+23033051</f>
        <v>1942961.2264899984</v>
      </c>
      <c r="S8" s="141">
        <f>21585968.57206-24970182+24976029</f>
        <v>21591815.57206</v>
      </c>
      <c r="T8" s="141">
        <f>2244188.27427-46561998+46570617</f>
        <v>2252807.2742699981</v>
      </c>
      <c r="U8" s="137">
        <f>SUM(I8:T8)</f>
        <v>48814805.085779995</v>
      </c>
      <c r="V8" s="138"/>
    </row>
    <row r="9" spans="1:22" s="140" customFormat="1" ht="12.75" customHeight="1" x14ac:dyDescent="0.3">
      <c r="A9" s="138"/>
      <c r="B9" s="139"/>
      <c r="E9" s="140" t="s">
        <v>46</v>
      </c>
      <c r="F9" s="139"/>
      <c r="G9" s="142"/>
      <c r="H9" s="141">
        <v>593327737.19299996</v>
      </c>
      <c r="I9" s="141">
        <v>51441296.588519998</v>
      </c>
      <c r="J9" s="141">
        <f>46664290.33227-51441297+51441297</f>
        <v>46664290.332269996</v>
      </c>
      <c r="K9" s="141">
        <f>45747090.17222-98105587+98105587</f>
        <v>45747090.172219999</v>
      </c>
      <c r="L9" s="141">
        <f>48025660.0666-143852677+143852677</f>
        <v>48025660.066599995</v>
      </c>
      <c r="M9" s="141">
        <f>45917118.8221-191878337+191878337</f>
        <v>45917118.822099984</v>
      </c>
      <c r="N9" s="141">
        <f>48931957.83563-237795456+237795456</f>
        <v>48931957.83563</v>
      </c>
      <c r="O9" s="141">
        <f>47684494.46543-286727414+286727414</f>
        <v>47684494.465429991</v>
      </c>
      <c r="P9" s="141">
        <f>50070476.24029-334411908+334411908</f>
        <v>50070476.240289986</v>
      </c>
      <c r="Q9" s="141">
        <f>53509286.36194-384482385+384482385</f>
        <v>53509286.361940026</v>
      </c>
      <c r="R9" s="141">
        <f>53335723.39956-437991671+437991671</f>
        <v>53335723.399559975</v>
      </c>
      <c r="S9" s="141">
        <f>47357253.96058-491327394+491327394</f>
        <v>47357253.960579991</v>
      </c>
      <c r="T9" s="141">
        <f>54356488.5936-538684648+538684648</f>
        <v>54356488.593599975</v>
      </c>
      <c r="U9" s="137">
        <f>SUM(I9:T9)</f>
        <v>593041136.83873987</v>
      </c>
      <c r="V9" s="138"/>
    </row>
    <row r="10" spans="1:22" s="140" customFormat="1" ht="12.75" customHeight="1" x14ac:dyDescent="0.35">
      <c r="A10" s="138"/>
      <c r="B10" s="139"/>
      <c r="E10" s="632" t="s">
        <v>47</v>
      </c>
      <c r="F10" s="633"/>
      <c r="G10" s="634"/>
      <c r="H10" s="141">
        <v>-4230269.5250000004</v>
      </c>
      <c r="I10" s="141">
        <v>-411481.32438999997</v>
      </c>
      <c r="J10" s="141">
        <f>-350948.40192-411481+411481</f>
        <v>-350948.40191999997</v>
      </c>
      <c r="K10" s="141">
        <f>-328107.47903-762430+762430</f>
        <v>-328107.47903000005</v>
      </c>
      <c r="L10" s="141">
        <f>-322603.9959-1090537+1090537</f>
        <v>-322603.99589999998</v>
      </c>
      <c r="M10" s="141">
        <f>-423535.89881-1413140+1413140</f>
        <v>-423535.89880999993</v>
      </c>
      <c r="N10" s="141">
        <f>-529403.5606-1836676+1836676</f>
        <v>-529403.56059999997</v>
      </c>
      <c r="O10" s="141">
        <f>-331380.60258-2366080+2366080</f>
        <v>-331380.60258000018</v>
      </c>
      <c r="P10" s="141">
        <f>-360069.01838-2697461+2697461</f>
        <v>-360069.01838000026</v>
      </c>
      <c r="Q10" s="141">
        <f>-388961.80016+3057530-3057530</f>
        <v>-388961.8001600001</v>
      </c>
      <c r="R10" s="141">
        <f>-338080.02021-3446492+3446492</f>
        <v>-338080.02020999976</v>
      </c>
      <c r="S10" s="141">
        <f>-333001.07056-3784572+3784572</f>
        <v>-333001.07055999991</v>
      </c>
      <c r="T10" s="141">
        <f>-325056.69288+4117573-4117573</f>
        <v>-325056.69287999999</v>
      </c>
      <c r="U10" s="137">
        <f>SUM(I10:T10)</f>
        <v>-4442629.8654200006</v>
      </c>
      <c r="V10" s="138"/>
    </row>
    <row r="11" spans="1:22" s="140" customFormat="1" ht="12.75" customHeight="1" x14ac:dyDescent="0.3">
      <c r="A11" s="138"/>
      <c r="B11" s="139"/>
      <c r="E11" s="140" t="s">
        <v>48</v>
      </c>
      <c r="F11" s="139"/>
      <c r="G11" s="142"/>
      <c r="H11" s="141">
        <v>-329127.22600000002</v>
      </c>
      <c r="I11" s="141">
        <v>-36246.527409999995</v>
      </c>
      <c r="J11" s="141">
        <f>-29180.63976-36247+36247</f>
        <v>-29180.639759999998</v>
      </c>
      <c r="K11" s="141">
        <f>-18846.59918-65427+65427</f>
        <v>-18846.599180000005</v>
      </c>
      <c r="L11" s="141">
        <f>-17508.31474-84274+84274</f>
        <v>-17508.314740000002</v>
      </c>
      <c r="M11" s="141">
        <f>-39060.36824-101783+101783</f>
        <v>-39060.368240000011</v>
      </c>
      <c r="N11" s="141">
        <f>-14797.52535-140843+140843</f>
        <v>-14797.525350000011</v>
      </c>
      <c r="O11" s="141">
        <f>-37421.41234-155641+155641</f>
        <v>-37421.41234000001</v>
      </c>
      <c r="P11" s="141">
        <f>-33799.44444-193061+193061</f>
        <v>-33799.444439999992</v>
      </c>
      <c r="Q11" s="141">
        <f>-31293.91706+226861-226861</f>
        <v>-31293.917060000007</v>
      </c>
      <c r="R11" s="141">
        <f>-34814.65313-258155+258155</f>
        <v>-34814.653129999992</v>
      </c>
      <c r="S11" s="141">
        <f>-24734.24026-292969+292969</f>
        <v>-24734.240259999991</v>
      </c>
      <c r="T11" s="141">
        <f>-30224.64489+317704-317704</f>
        <v>-30224.644889999996</v>
      </c>
      <c r="U11" s="137">
        <f>SUM(I11:T11)</f>
        <v>-347928.2868</v>
      </c>
      <c r="V11" s="138"/>
    </row>
    <row r="12" spans="1:22" s="140" customFormat="1" ht="12.75" customHeight="1" x14ac:dyDescent="0.3">
      <c r="A12" s="138"/>
      <c r="B12" s="139"/>
      <c r="E12" s="140" t="s">
        <v>49</v>
      </c>
      <c r="F12" s="139"/>
      <c r="G12" s="142"/>
      <c r="H12" s="141">
        <v>-37719988.197999999</v>
      </c>
      <c r="I12" s="141">
        <v>-1258002.07904</v>
      </c>
      <c r="J12" s="141">
        <f>-912183.12649-1258002+1258002</f>
        <v>-912183.12649000017</v>
      </c>
      <c r="K12" s="141">
        <f>-1412178.0948-2170185+2170185</f>
        <v>-1412178.0948000001</v>
      </c>
      <c r="L12" s="141">
        <f>-13321281.86959-3582363+3582363</f>
        <v>-13321281.869589999</v>
      </c>
      <c r="M12" s="141">
        <f>-3626975.51872-16903645+16903645</f>
        <v>-3626975.518720001</v>
      </c>
      <c r="N12" s="141">
        <f>-3431959.23745-20530621+20530621</f>
        <v>-3431959.2374499999</v>
      </c>
      <c r="O12" s="141">
        <f>-3689333.44849-23962580+23962580</f>
        <v>-3689333.4484900013</v>
      </c>
      <c r="P12" s="141">
        <f>-2813036.78872-27651913+27651913</f>
        <v>-2813036.7887200005</v>
      </c>
      <c r="Q12" s="141">
        <f>-1526608.64+30464950-30464950</f>
        <v>-1526608.6400000006</v>
      </c>
      <c r="R12" s="141">
        <f>-1586768.65383-31991559+31991559</f>
        <v>-1586768.6538299993</v>
      </c>
      <c r="S12" s="141">
        <f>-1670638.67055-33578327+33578327</f>
        <v>-1670638.6705500036</v>
      </c>
      <c r="T12" s="141">
        <f>-1449609.5054+35248966-35248966</f>
        <v>-1449609.505400002</v>
      </c>
      <c r="U12" s="137">
        <f>SUM(I12:T12)</f>
        <v>-36698575.633080006</v>
      </c>
      <c r="V12" s="138"/>
    </row>
    <row r="13" spans="1:22" ht="12.75" customHeight="1" x14ac:dyDescent="0.3">
      <c r="A13" s="118"/>
      <c r="C13" s="614" t="s">
        <v>50</v>
      </c>
      <c r="D13" s="614"/>
      <c r="E13" s="614"/>
      <c r="F13" s="614"/>
      <c r="G13" s="615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37"/>
      <c r="V13" s="118"/>
    </row>
    <row r="14" spans="1:22" s="140" customFormat="1" ht="12.75" customHeight="1" x14ac:dyDescent="0.3">
      <c r="A14" s="138"/>
      <c r="E14" s="140" t="s">
        <v>51</v>
      </c>
      <c r="G14" s="142"/>
      <c r="H14" s="141">
        <v>344944414.51800001</v>
      </c>
      <c r="I14" s="141">
        <v>1445213.9371999998</v>
      </c>
      <c r="J14" s="141">
        <f>2228708.21435-1445214+1447968</f>
        <v>2231462.21435</v>
      </c>
      <c r="K14" s="141">
        <f>108234293.51349-3676676+3725014</f>
        <v>108282631.51349001</v>
      </c>
      <c r="L14" s="141">
        <f>1531191.04432-111959308+111968324</f>
        <v>1540207.0443200022</v>
      </c>
      <c r="M14" s="141">
        <f>29419098.54763-113499515+113518983</f>
        <v>29438566.547629997</v>
      </c>
      <c r="N14" s="141">
        <f>24682789.91005-142938082+142967620</f>
        <v>24712327.910050005</v>
      </c>
      <c r="O14" s="141">
        <f>2337993.03652-167650409+167699977</f>
        <v>2387561.0365200043</v>
      </c>
      <c r="P14" s="141">
        <f>2272928.6694-170037970+170070428</f>
        <v>2305386.6694000065</v>
      </c>
      <c r="Q14" s="141">
        <f>97383268.08134-172343357+172349673</f>
        <v>97389584.08134</v>
      </c>
      <c r="R14" s="141">
        <f>2291938.85958-269732941+269747578</f>
        <v>2306575.8595800102</v>
      </c>
      <c r="S14" s="141">
        <f>42420701.68947-272039517+272066287</f>
        <v>42447471.689469993</v>
      </c>
      <c r="T14" s="141">
        <f>29969242.54258-314486989+314690670</f>
        <v>30172923.542580009</v>
      </c>
      <c r="U14" s="137">
        <f>SUM(I14:T14)</f>
        <v>344659912.04593009</v>
      </c>
      <c r="V14" s="138"/>
    </row>
    <row r="15" spans="1:22" ht="12.75" customHeight="1" x14ac:dyDescent="0.3">
      <c r="A15" s="118"/>
      <c r="E15" s="622" t="s">
        <v>52</v>
      </c>
      <c r="F15" s="622"/>
      <c r="G15" s="624"/>
      <c r="H15" s="141">
        <v>91088.2</v>
      </c>
      <c r="I15" s="141">
        <v>16663.091400000001</v>
      </c>
      <c r="J15" s="141">
        <v>387.51416999999998</v>
      </c>
      <c r="K15" s="141">
        <v>24608.664989999997</v>
      </c>
      <c r="L15" s="141">
        <v>568.66095999999993</v>
      </c>
      <c r="M15" s="141">
        <v>20665.979190000002</v>
      </c>
      <c r="N15" s="141">
        <v>10341.418369999999</v>
      </c>
      <c r="O15" s="141">
        <v>221.26931999999999</v>
      </c>
      <c r="P15" s="141">
        <v>565.27589999999998</v>
      </c>
      <c r="Q15" s="141">
        <v>258.6551</v>
      </c>
      <c r="R15" s="141">
        <v>10499.263730000001</v>
      </c>
      <c r="S15" s="141">
        <v>10203.32158</v>
      </c>
      <c r="T15" s="141">
        <v>11527.065909999999</v>
      </c>
      <c r="U15" s="137">
        <f>SUM(I15:T15)</f>
        <v>106510.18062000001</v>
      </c>
      <c r="V15" s="118"/>
    </row>
    <row r="16" spans="1:22" ht="12.75" customHeight="1" x14ac:dyDescent="0.3">
      <c r="A16" s="118"/>
      <c r="E16" s="622" t="s">
        <v>53</v>
      </c>
      <c r="F16" s="622"/>
      <c r="G16" s="624"/>
      <c r="H16" s="141">
        <v>38423438.629000001</v>
      </c>
      <c r="I16" s="141">
        <v>4089919.6072199997</v>
      </c>
      <c r="J16" s="141">
        <v>4426783.3002500003</v>
      </c>
      <c r="K16" s="141">
        <v>2773711.9808899998</v>
      </c>
      <c r="L16" s="141">
        <v>2256406.4329599999</v>
      </c>
      <c r="M16" s="141">
        <v>2156220.0672199996</v>
      </c>
      <c r="N16" s="141">
        <v>2371777.8851999999</v>
      </c>
      <c r="O16" s="141">
        <v>5750161.9132899996</v>
      </c>
      <c r="P16" s="141">
        <v>4275458.9103600001</v>
      </c>
      <c r="Q16" s="141">
        <v>1493983.1955599999</v>
      </c>
      <c r="R16" s="141">
        <v>2384678.2415700001</v>
      </c>
      <c r="S16" s="141">
        <v>2666224.0128600001</v>
      </c>
      <c r="T16" s="141">
        <v>3366873.5185500002</v>
      </c>
      <c r="U16" s="137">
        <f>SUM(I16:T16)</f>
        <v>38012199.065930001</v>
      </c>
      <c r="V16" s="118"/>
    </row>
    <row r="17" spans="1:22" ht="12.75" customHeight="1" x14ac:dyDescent="0.3">
      <c r="A17" s="118"/>
      <c r="E17" s="146" t="s">
        <v>54</v>
      </c>
      <c r="F17" s="146"/>
      <c r="G17" s="146"/>
      <c r="H17" s="141">
        <v>767451.08400000003</v>
      </c>
      <c r="I17" s="141">
        <v>76887.930030000003</v>
      </c>
      <c r="J17" s="141">
        <v>57951.848130000006</v>
      </c>
      <c r="K17" s="141">
        <v>42654.747360000001</v>
      </c>
      <c r="L17" s="141">
        <v>58340.391649999998</v>
      </c>
      <c r="M17" s="141">
        <v>37205.917299999994</v>
      </c>
      <c r="N17" s="141">
        <v>69169.482120000001</v>
      </c>
      <c r="O17" s="141">
        <v>84684.321559999997</v>
      </c>
      <c r="P17" s="141">
        <v>45356.482329999999</v>
      </c>
      <c r="Q17" s="141">
        <v>52895.180319999999</v>
      </c>
      <c r="R17" s="141">
        <v>93719.150250000006</v>
      </c>
      <c r="S17" s="141">
        <v>59552.925810000001</v>
      </c>
      <c r="T17" s="141">
        <v>47506.364580000001</v>
      </c>
      <c r="U17" s="137">
        <f>SUM(I17:T17)</f>
        <v>725924.74144000013</v>
      </c>
      <c r="V17" s="118"/>
    </row>
    <row r="18" spans="1:22" ht="12.75" customHeight="1" x14ac:dyDescent="0.3">
      <c r="A18" s="118"/>
      <c r="E18" s="144" t="s">
        <v>55</v>
      </c>
      <c r="F18" s="144"/>
      <c r="G18" s="145"/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37">
        <f>SUM(I18:T18)</f>
        <v>0</v>
      </c>
      <c r="V18" s="118"/>
    </row>
    <row r="19" spans="1:22" x14ac:dyDescent="0.3">
      <c r="A19" s="118"/>
      <c r="C19" s="112" t="s">
        <v>56</v>
      </c>
      <c r="G19" s="136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37"/>
      <c r="V19" s="118"/>
    </row>
    <row r="20" spans="1:22" s="140" customFormat="1" ht="12.75" customHeight="1" x14ac:dyDescent="0.3">
      <c r="A20" s="138"/>
      <c r="E20" s="627" t="s">
        <v>57</v>
      </c>
      <c r="F20" s="627"/>
      <c r="G20" s="628"/>
      <c r="H20" s="141">
        <v>4000829.162</v>
      </c>
      <c r="I20" s="141">
        <v>244486.95835000003</v>
      </c>
      <c r="J20" s="141">
        <f>302146.31938-244487+240060</f>
        <v>297719.31938</v>
      </c>
      <c r="K20" s="141">
        <f>277841.33782-542206+490149</f>
        <v>225784.33782000002</v>
      </c>
      <c r="L20" s="141">
        <f>313799.93762-767991+754699</f>
        <v>300507.93761999998</v>
      </c>
      <c r="M20" s="141">
        <f>240627.89354-1068499+1043986</f>
        <v>216114.89353999996</v>
      </c>
      <c r="N20" s="141">
        <f>323548.97503-1284614+1250739</f>
        <v>289673.97502999997</v>
      </c>
      <c r="O20" s="141">
        <f>411199.91485-1574287+1516812</f>
        <v>353724.91485000006</v>
      </c>
      <c r="P20" s="141">
        <f>576064.42403-1928012+1884828</f>
        <v>532880.42402999988</v>
      </c>
      <c r="Q20" s="141">
        <f>376480.57124-2460893+2451026</f>
        <v>366613.57123999996</v>
      </c>
      <c r="R20" s="141">
        <f>279900.63739-2827506+2807040</f>
        <v>259434.63738999981</v>
      </c>
      <c r="S20" s="141">
        <f>357052.66639-3086941+3054323</f>
        <v>324434.66638999991</v>
      </c>
      <c r="T20" s="141">
        <f>1434831.86004-3411376+3199076</f>
        <v>1222531.8600399999</v>
      </c>
      <c r="U20" s="137">
        <f>SUM(I20:T20)</f>
        <v>4633907.4956799997</v>
      </c>
      <c r="V20" s="138"/>
    </row>
    <row r="21" spans="1:22" ht="12.75" customHeight="1" x14ac:dyDescent="0.3">
      <c r="A21" s="118"/>
      <c r="E21" s="622" t="s">
        <v>58</v>
      </c>
      <c r="F21" s="622"/>
      <c r="G21" s="624"/>
      <c r="H21" s="141">
        <v>0</v>
      </c>
      <c r="I21" s="141">
        <v>0</v>
      </c>
      <c r="J21" s="141">
        <v>-8.0293500000000009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37">
        <f>SUM(I21:T21)</f>
        <v>-8.0293500000000009</v>
      </c>
      <c r="V21" s="118"/>
    </row>
    <row r="22" spans="1:22" s="131" customFormat="1" ht="12.75" customHeight="1" x14ac:dyDescent="0.3">
      <c r="A22" s="135"/>
      <c r="B22" s="38" t="s">
        <v>59</v>
      </c>
      <c r="C22" s="130"/>
      <c r="E22" s="147"/>
      <c r="F22" s="147"/>
      <c r="G22" s="148"/>
      <c r="H22" s="149">
        <f>H23</f>
        <v>21238136.607999999</v>
      </c>
      <c r="I22" s="149">
        <f t="shared" ref="I22:T22" si="2">I23</f>
        <v>1660101.22755</v>
      </c>
      <c r="J22" s="149">
        <f t="shared" si="2"/>
        <v>1616941.40891</v>
      </c>
      <c r="K22" s="149">
        <f t="shared" si="2"/>
        <v>1643656.7283399999</v>
      </c>
      <c r="L22" s="149">
        <f t="shared" si="2"/>
        <v>1687752.2746199998</v>
      </c>
      <c r="M22" s="149">
        <f t="shared" si="2"/>
        <v>1674874.8490799998</v>
      </c>
      <c r="N22" s="149">
        <f t="shared" si="2"/>
        <v>1725158.5147599999</v>
      </c>
      <c r="O22" s="149">
        <f t="shared" si="2"/>
        <v>1724532.1867200001</v>
      </c>
      <c r="P22" s="149">
        <f t="shared" si="2"/>
        <v>1707063.5057000001</v>
      </c>
      <c r="Q22" s="149">
        <f t="shared" si="2"/>
        <v>1941924.9640899999</v>
      </c>
      <c r="R22" s="149">
        <f t="shared" si="2"/>
        <v>1901514.1428599998</v>
      </c>
      <c r="S22" s="149">
        <f t="shared" si="2"/>
        <v>1697659.00392</v>
      </c>
      <c r="T22" s="149">
        <f t="shared" si="2"/>
        <v>1911309.69796</v>
      </c>
      <c r="U22" s="150">
        <f>U23</f>
        <v>20892488.50451</v>
      </c>
      <c r="V22" s="135"/>
    </row>
    <row r="23" spans="1:22" ht="12.75" customHeight="1" x14ac:dyDescent="0.3">
      <c r="A23" s="118"/>
      <c r="C23" s="146" t="s">
        <v>60</v>
      </c>
      <c r="F23" s="151"/>
      <c r="G23" s="148"/>
      <c r="H23" s="141">
        <v>21238136.607999999</v>
      </c>
      <c r="I23" s="141">
        <v>1660101.22755</v>
      </c>
      <c r="J23" s="141">
        <v>1616941.40891</v>
      </c>
      <c r="K23" s="141">
        <v>1643656.7283399999</v>
      </c>
      <c r="L23" s="141">
        <v>1687752.2746199998</v>
      </c>
      <c r="M23" s="141">
        <v>1674874.8490799998</v>
      </c>
      <c r="N23" s="141">
        <v>1725158.5147599999</v>
      </c>
      <c r="O23" s="141">
        <v>1724532.1867200001</v>
      </c>
      <c r="P23" s="141">
        <v>1707063.5057000001</v>
      </c>
      <c r="Q23" s="141">
        <v>1941924.9640899999</v>
      </c>
      <c r="R23" s="141">
        <v>1901514.1428599998</v>
      </c>
      <c r="S23" s="141">
        <v>1697659.00392</v>
      </c>
      <c r="T23" s="141">
        <v>1911309.69796</v>
      </c>
      <c r="U23" s="152">
        <f>SUM(I23:T23)</f>
        <v>20892488.50451</v>
      </c>
      <c r="V23" s="118"/>
    </row>
    <row r="24" spans="1:22" s="131" customFormat="1" ht="12.75" customHeight="1" x14ac:dyDescent="0.3">
      <c r="A24" s="135"/>
      <c r="B24" s="38" t="s">
        <v>61</v>
      </c>
      <c r="C24" s="130"/>
      <c r="E24" s="147"/>
      <c r="F24" s="147"/>
      <c r="G24" s="148"/>
      <c r="H24" s="149">
        <f>SUM(H25:H30)</f>
        <v>22655536.024</v>
      </c>
      <c r="I24" s="149">
        <f t="shared" ref="I24:T24" si="3">SUM(I25:I30)</f>
        <v>1951297.0983799999</v>
      </c>
      <c r="J24" s="149">
        <f t="shared" si="3"/>
        <v>1913878.4097</v>
      </c>
      <c r="K24" s="149">
        <f t="shared" si="3"/>
        <v>1770712.83767</v>
      </c>
      <c r="L24" s="149">
        <f t="shared" si="3"/>
        <v>2044026.54892</v>
      </c>
      <c r="M24" s="149">
        <f t="shared" si="3"/>
        <v>1886664.08901</v>
      </c>
      <c r="N24" s="149">
        <f t="shared" si="3"/>
        <v>1860959.3199499999</v>
      </c>
      <c r="O24" s="149">
        <f t="shared" si="3"/>
        <v>1826814.1424099999</v>
      </c>
      <c r="P24" s="149">
        <f t="shared" si="3"/>
        <v>1803951.3562400001</v>
      </c>
      <c r="Q24" s="149">
        <f t="shared" si="3"/>
        <v>1312416.97159</v>
      </c>
      <c r="R24" s="149">
        <f t="shared" si="3"/>
        <v>1404177.5864200001</v>
      </c>
      <c r="S24" s="149">
        <f t="shared" si="3"/>
        <v>1592044.72324</v>
      </c>
      <c r="T24" s="149">
        <f t="shared" si="3"/>
        <v>1870770.3396799997</v>
      </c>
      <c r="U24" s="150">
        <f>SUM(U25:U30)</f>
        <v>21237713.423210002</v>
      </c>
      <c r="V24" s="135"/>
    </row>
    <row r="25" spans="1:22" s="131" customFormat="1" ht="12.75" customHeight="1" x14ac:dyDescent="0.3">
      <c r="A25" s="135"/>
      <c r="B25" s="38"/>
      <c r="C25" s="614" t="s">
        <v>62</v>
      </c>
      <c r="D25" s="614"/>
      <c r="E25" s="614"/>
      <c r="F25" s="614"/>
      <c r="G25" s="615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37"/>
      <c r="V25" s="135"/>
    </row>
    <row r="26" spans="1:22" ht="12.75" customHeight="1" x14ac:dyDescent="0.3">
      <c r="A26" s="118"/>
      <c r="E26" s="146" t="s">
        <v>63</v>
      </c>
      <c r="F26" s="146"/>
      <c r="G26" s="148"/>
      <c r="H26" s="141">
        <v>664560.34299999999</v>
      </c>
      <c r="I26" s="141">
        <v>25600.022149999997</v>
      </c>
      <c r="J26" s="141">
        <v>74037.122370000012</v>
      </c>
      <c r="K26" s="141">
        <v>37754.54855</v>
      </c>
      <c r="L26" s="141">
        <v>41266.001299999996</v>
      </c>
      <c r="M26" s="141">
        <v>54616.02289</v>
      </c>
      <c r="N26" s="141">
        <v>26552.485829999998</v>
      </c>
      <c r="O26" s="141">
        <v>23944.790960000002</v>
      </c>
      <c r="P26" s="141">
        <v>30078.305960000002</v>
      </c>
      <c r="Q26" s="141">
        <v>24469.84246</v>
      </c>
      <c r="R26" s="141">
        <v>95039.601720000006</v>
      </c>
      <c r="S26" s="141">
        <v>85466.693200000009</v>
      </c>
      <c r="T26" s="141">
        <v>163961.30153</v>
      </c>
      <c r="U26" s="137">
        <f>SUM(I26:T26)</f>
        <v>682786.73891999992</v>
      </c>
      <c r="V26" s="118"/>
    </row>
    <row r="27" spans="1:22" ht="12.75" customHeight="1" x14ac:dyDescent="0.3">
      <c r="A27" s="118"/>
      <c r="E27" s="146" t="s">
        <v>64</v>
      </c>
      <c r="F27" s="146"/>
      <c r="G27" s="148"/>
      <c r="H27" s="141">
        <v>3826501.1830000002</v>
      </c>
      <c r="I27" s="141">
        <v>272558.40057</v>
      </c>
      <c r="J27" s="141">
        <v>309852.30497000006</v>
      </c>
      <c r="K27" s="141">
        <v>274216.80638000002</v>
      </c>
      <c r="L27" s="141">
        <v>379884.65922000003</v>
      </c>
      <c r="M27" s="141">
        <v>398721.7635</v>
      </c>
      <c r="N27" s="141">
        <v>420011.56579000002</v>
      </c>
      <c r="O27" s="141">
        <v>270959.95656999998</v>
      </c>
      <c r="P27" s="141">
        <v>244039.81593000001</v>
      </c>
      <c r="Q27" s="141">
        <v>312675.77126000001</v>
      </c>
      <c r="R27" s="141">
        <v>169544.10728</v>
      </c>
      <c r="S27" s="141">
        <v>249051.35469000001</v>
      </c>
      <c r="T27" s="141">
        <v>400709.81</v>
      </c>
      <c r="U27" s="137">
        <f>SUM(I27:T27)</f>
        <v>3702226.3161599999</v>
      </c>
      <c r="V27" s="118"/>
    </row>
    <row r="28" spans="1:22" x14ac:dyDescent="0.3">
      <c r="A28" s="118"/>
      <c r="C28" s="614" t="s">
        <v>65</v>
      </c>
      <c r="D28" s="614"/>
      <c r="E28" s="614"/>
      <c r="F28" s="614"/>
      <c r="G28" s="615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37"/>
      <c r="V28" s="118"/>
    </row>
    <row r="29" spans="1:22" ht="12.75" customHeight="1" x14ac:dyDescent="0.3">
      <c r="A29" s="118"/>
      <c r="E29" s="146" t="s">
        <v>66</v>
      </c>
      <c r="F29" s="146"/>
      <c r="G29" s="148" t="s">
        <v>67</v>
      </c>
      <c r="H29" s="141">
        <v>6426108.6940000001</v>
      </c>
      <c r="I29" s="141">
        <v>765315.02598000003</v>
      </c>
      <c r="J29" s="141">
        <v>455601.96260999999</v>
      </c>
      <c r="K29" s="141">
        <v>483301.92552999995</v>
      </c>
      <c r="L29" s="141">
        <v>428748.63607000001</v>
      </c>
      <c r="M29" s="141">
        <v>377671.79012000002</v>
      </c>
      <c r="N29" s="141">
        <v>416326.46333999996</v>
      </c>
      <c r="O29" s="141">
        <v>559683.54961999995</v>
      </c>
      <c r="P29" s="141">
        <v>426568.75205000001</v>
      </c>
      <c r="Q29" s="141">
        <v>437073.61007999995</v>
      </c>
      <c r="R29" s="141">
        <v>334230.11569999997</v>
      </c>
      <c r="S29" s="141">
        <v>362309.05842000002</v>
      </c>
      <c r="T29" s="141">
        <v>353768.06474</v>
      </c>
      <c r="U29" s="137">
        <f>SUM(I29:T29)</f>
        <v>5400598.95426</v>
      </c>
      <c r="V29" s="118"/>
    </row>
    <row r="30" spans="1:22" ht="12.75" customHeight="1" x14ac:dyDescent="0.3">
      <c r="A30" s="118"/>
      <c r="E30" s="146" t="s">
        <v>68</v>
      </c>
      <c r="F30" s="146"/>
      <c r="G30" s="148"/>
      <c r="H30" s="141">
        <v>11738365.804</v>
      </c>
      <c r="I30" s="141">
        <v>887823.64967999991</v>
      </c>
      <c r="J30" s="141">
        <v>1074387.01975</v>
      </c>
      <c r="K30" s="141">
        <v>975439.55721</v>
      </c>
      <c r="L30" s="141">
        <v>1194127.2523299998</v>
      </c>
      <c r="M30" s="141">
        <v>1055654.5125</v>
      </c>
      <c r="N30" s="141">
        <v>998068.80498999998</v>
      </c>
      <c r="O30" s="141">
        <v>972225.84525999997</v>
      </c>
      <c r="P30" s="141">
        <v>1103264.4823</v>
      </c>
      <c r="Q30" s="141">
        <v>538197.74778999994</v>
      </c>
      <c r="R30" s="141">
        <v>805363.76172000007</v>
      </c>
      <c r="S30" s="141">
        <v>895217.6169299999</v>
      </c>
      <c r="T30" s="141">
        <v>952331.16340999992</v>
      </c>
      <c r="U30" s="137">
        <f>SUM(I30:T30)</f>
        <v>11452101.413870001</v>
      </c>
      <c r="V30" s="118"/>
    </row>
    <row r="31" spans="1:22" ht="12.75" customHeight="1" x14ac:dyDescent="0.3">
      <c r="A31" s="118"/>
      <c r="B31" s="38" t="s">
        <v>69</v>
      </c>
      <c r="C31" s="130"/>
      <c r="E31" s="146"/>
      <c r="F31" s="146"/>
      <c r="G31" s="148"/>
      <c r="H31" s="149">
        <f>H32+H36+H37+H47+H48+H49+H55+H56+H57+H58+H59+H60+H61+H64+H62</f>
        <v>581870916.91799998</v>
      </c>
      <c r="I31" s="149">
        <f t="shared" ref="I31:T31" si="4">I32+I36+I37+I47+I48+I49+I55+I56+I57+I58+I59+I60+I61+I64+I62</f>
        <v>40643406.289640002</v>
      </c>
      <c r="J31" s="149">
        <f t="shared" si="4"/>
        <v>43436047.551559985</v>
      </c>
      <c r="K31" s="149">
        <f t="shared" si="4"/>
        <v>44312205.931900002</v>
      </c>
      <c r="L31" s="149">
        <f t="shared" si="4"/>
        <v>46427522.138519995</v>
      </c>
      <c r="M31" s="149">
        <f t="shared" si="4"/>
        <v>41621526.910510004</v>
      </c>
      <c r="N31" s="149">
        <f t="shared" si="4"/>
        <v>48124348.258830003</v>
      </c>
      <c r="O31" s="149">
        <f t="shared" si="4"/>
        <v>49960929.399520002</v>
      </c>
      <c r="P31" s="149">
        <f t="shared" si="4"/>
        <v>41214600.333399989</v>
      </c>
      <c r="Q31" s="149">
        <f t="shared" si="4"/>
        <v>54333832.87030001</v>
      </c>
      <c r="R31" s="149">
        <f t="shared" si="4"/>
        <v>55436810.049639985</v>
      </c>
      <c r="S31" s="149">
        <f t="shared" si="4"/>
        <v>50524007.119330011</v>
      </c>
      <c r="T31" s="149">
        <f t="shared" si="4"/>
        <v>63954822.89069999</v>
      </c>
      <c r="U31" s="150">
        <f>U32+U36+U37+U47+U48+U49+U55+U56+U57+U58+U59+U60+U61+U64+U62</f>
        <v>579990059.74385011</v>
      </c>
      <c r="V31" s="118"/>
    </row>
    <row r="32" spans="1:22" s="131" customFormat="1" ht="12.75" customHeight="1" x14ac:dyDescent="0.3">
      <c r="A32" s="135"/>
      <c r="B32" s="112"/>
      <c r="C32" s="146" t="s">
        <v>70</v>
      </c>
      <c r="D32" s="112"/>
      <c r="E32" s="112"/>
      <c r="F32" s="153"/>
      <c r="G32" s="154"/>
      <c r="H32" s="141">
        <f>+H33+H34+H35</f>
        <v>426283050.85999995</v>
      </c>
      <c r="I32" s="141">
        <f t="shared" ref="I32:T32" si="5">+I33+I34+I35</f>
        <v>26673889.369550001</v>
      </c>
      <c r="J32" s="141">
        <f t="shared" si="5"/>
        <v>32739181.415269986</v>
      </c>
      <c r="K32" s="141">
        <f t="shared" si="5"/>
        <v>34645418.176230006</v>
      </c>
      <c r="L32" s="141">
        <f t="shared" si="5"/>
        <v>33851639.098310009</v>
      </c>
      <c r="M32" s="141">
        <f t="shared" si="5"/>
        <v>31789611.648840003</v>
      </c>
      <c r="N32" s="141">
        <f t="shared" si="5"/>
        <v>36041193.301650003</v>
      </c>
      <c r="O32" s="141">
        <f t="shared" si="5"/>
        <v>35795874.321880005</v>
      </c>
      <c r="P32" s="141">
        <f t="shared" si="5"/>
        <v>28243032.395229995</v>
      </c>
      <c r="Q32" s="141">
        <f t="shared" si="5"/>
        <v>40095330.672220007</v>
      </c>
      <c r="R32" s="141">
        <f t="shared" si="5"/>
        <v>39745654.908839986</v>
      </c>
      <c r="S32" s="141">
        <f t="shared" si="5"/>
        <v>34935265.553000018</v>
      </c>
      <c r="T32" s="141">
        <f t="shared" si="5"/>
        <v>47860308.407419994</v>
      </c>
      <c r="U32" s="137">
        <f>+U33+U34+U35</f>
        <v>422416399.26844001</v>
      </c>
      <c r="V32" s="135"/>
    </row>
    <row r="33" spans="1:22" s="131" customFormat="1" ht="12.75" customHeight="1" x14ac:dyDescent="0.3">
      <c r="A33" s="135"/>
      <c r="C33" s="155"/>
      <c r="D33" s="112"/>
      <c r="E33" s="156" t="s">
        <v>71</v>
      </c>
      <c r="F33" s="153"/>
      <c r="G33" s="148"/>
      <c r="H33" s="141">
        <v>489819504.921</v>
      </c>
      <c r="I33" s="141">
        <v>40421052.542730004</v>
      </c>
      <c r="J33" s="141">
        <v>39302166.295719996</v>
      </c>
      <c r="K33" s="141">
        <v>36904608.570310004</v>
      </c>
      <c r="L33" s="141">
        <v>39272350.371420003</v>
      </c>
      <c r="M33" s="141">
        <v>40613894.029760003</v>
      </c>
      <c r="N33" s="141">
        <v>40205120.969619997</v>
      </c>
      <c r="O33" s="141">
        <v>41623490.551789999</v>
      </c>
      <c r="P33" s="141">
        <v>41427759.368519999</v>
      </c>
      <c r="Q33" s="141">
        <v>42384143.088789999</v>
      </c>
      <c r="R33" s="141">
        <v>44176559.595339991</v>
      </c>
      <c r="S33" s="141">
        <v>39675716.020610005</v>
      </c>
      <c r="T33" s="141">
        <v>40430363.808760002</v>
      </c>
      <c r="U33" s="137">
        <f>SUM(I33:T33)</f>
        <v>486437225.21337003</v>
      </c>
      <c r="V33" s="135"/>
    </row>
    <row r="34" spans="1:22" s="131" customFormat="1" ht="12.75" customHeight="1" x14ac:dyDescent="0.3">
      <c r="A34" s="135"/>
      <c r="C34" s="155"/>
      <c r="D34" s="112"/>
      <c r="E34" s="156" t="s">
        <v>72</v>
      </c>
      <c r="F34" s="153"/>
      <c r="G34" s="148"/>
      <c r="H34" s="141">
        <v>251031602.36399999</v>
      </c>
      <c r="I34" s="141">
        <v>6114526.1441299999</v>
      </c>
      <c r="J34" s="141">
        <v>17958841.721289996</v>
      </c>
      <c r="K34" s="141">
        <v>21048649.366850004</v>
      </c>
      <c r="L34" s="141">
        <v>20430475.75299</v>
      </c>
      <c r="M34" s="141">
        <v>21469806.384029999</v>
      </c>
      <c r="N34" s="141">
        <v>22630310.472270001</v>
      </c>
      <c r="O34" s="141">
        <v>21654257.840890002</v>
      </c>
      <c r="P34" s="141">
        <v>21336659.043080002</v>
      </c>
      <c r="Q34" s="141">
        <v>22283228.226030003</v>
      </c>
      <c r="R34" s="141">
        <v>20207329.256170001</v>
      </c>
      <c r="S34" s="141">
        <v>21790967.575990003</v>
      </c>
      <c r="T34" s="141">
        <v>38058965.787529998</v>
      </c>
      <c r="U34" s="137">
        <f>SUM(I34:T34)</f>
        <v>254984017.57124999</v>
      </c>
      <c r="V34" s="135"/>
    </row>
    <row r="35" spans="1:22" s="131" customFormat="1" ht="12.75" customHeight="1" x14ac:dyDescent="0.3">
      <c r="A35" s="135"/>
      <c r="C35" s="155"/>
      <c r="D35" s="112"/>
      <c r="E35" s="156" t="s">
        <v>73</v>
      </c>
      <c r="F35" s="153"/>
      <c r="G35" s="154"/>
      <c r="H35" s="141">
        <v>-314568056.42500001</v>
      </c>
      <c r="I35" s="141">
        <v>-19861689.317310002</v>
      </c>
      <c r="J35" s="141">
        <v>-24521826.601740003</v>
      </c>
      <c r="K35" s="141">
        <v>-23307839.760930002</v>
      </c>
      <c r="L35" s="141">
        <v>-25851187.026099999</v>
      </c>
      <c r="M35" s="141">
        <v>-30294088.76495</v>
      </c>
      <c r="N35" s="141">
        <v>-26794238.140240002</v>
      </c>
      <c r="O35" s="141">
        <v>-27481874.070799999</v>
      </c>
      <c r="P35" s="141">
        <v>-34521386.016370006</v>
      </c>
      <c r="Q35" s="141">
        <v>-24572040.6426</v>
      </c>
      <c r="R35" s="141">
        <v>-24638233.942669999</v>
      </c>
      <c r="S35" s="141">
        <v>-26531418.043599997</v>
      </c>
      <c r="T35" s="141">
        <v>-30629021.188869998</v>
      </c>
      <c r="U35" s="137">
        <f>SUM(I35:T35)</f>
        <v>-319004843.51618004</v>
      </c>
      <c r="V35" s="135"/>
    </row>
    <row r="36" spans="1:22" s="131" customFormat="1" ht="12.75" customHeight="1" x14ac:dyDescent="0.3">
      <c r="A36" s="135"/>
      <c r="B36" s="112"/>
      <c r="C36" s="146" t="s">
        <v>74</v>
      </c>
      <c r="D36" s="146"/>
      <c r="E36" s="146"/>
      <c r="F36" s="146"/>
      <c r="G36" s="148"/>
      <c r="H36" s="141">
        <v>10226.178</v>
      </c>
      <c r="I36" s="141">
        <v>185.20839999999998</v>
      </c>
      <c r="J36" s="141">
        <v>77.842500000000001</v>
      </c>
      <c r="K36" s="141">
        <v>45.777279999999998</v>
      </c>
      <c r="L36" s="141">
        <v>409.89931999999999</v>
      </c>
      <c r="M36" s="141">
        <v>3684.67742</v>
      </c>
      <c r="N36" s="141">
        <v>1406.93445</v>
      </c>
      <c r="O36" s="141">
        <v>387.20425</v>
      </c>
      <c r="P36" s="141">
        <v>35.10183</v>
      </c>
      <c r="Q36" s="141">
        <v>329.19783000000001</v>
      </c>
      <c r="R36" s="141">
        <v>232.19361999999998</v>
      </c>
      <c r="S36" s="141">
        <v>4225.9230299999999</v>
      </c>
      <c r="T36" s="141">
        <v>1118.6626999999999</v>
      </c>
      <c r="U36" s="137">
        <f>SUM(I36:T36)</f>
        <v>12138.622629999998</v>
      </c>
      <c r="V36" s="135"/>
    </row>
    <row r="37" spans="1:22" x14ac:dyDescent="0.3">
      <c r="A37" s="118"/>
      <c r="C37" s="112" t="s">
        <v>75</v>
      </c>
      <c r="E37" s="146"/>
      <c r="F37" s="146"/>
      <c r="G37" s="148"/>
      <c r="H37" s="157">
        <f>SUM(H38:H46)</f>
        <v>55228048.57</v>
      </c>
      <c r="I37" s="157">
        <f t="shared" ref="I37:T37" si="6">SUM(I38:I46)</f>
        <v>4416481.5727899997</v>
      </c>
      <c r="J37" s="157">
        <f t="shared" si="6"/>
        <v>3658555.9095899998</v>
      </c>
      <c r="K37" s="157">
        <f t="shared" si="6"/>
        <v>3878971.8547099996</v>
      </c>
      <c r="L37" s="157">
        <f t="shared" si="6"/>
        <v>4584521.77874</v>
      </c>
      <c r="M37" s="157">
        <f t="shared" si="6"/>
        <v>2841924.0774300001</v>
      </c>
      <c r="N37" s="157">
        <f t="shared" si="6"/>
        <v>3980537.9041899997</v>
      </c>
      <c r="O37" s="157">
        <f t="shared" si="6"/>
        <v>4948910.83519</v>
      </c>
      <c r="P37" s="157">
        <f t="shared" si="6"/>
        <v>4338151.4483499993</v>
      </c>
      <c r="Q37" s="157">
        <f t="shared" si="6"/>
        <v>4625407.4854600001</v>
      </c>
      <c r="R37" s="157">
        <f t="shared" si="6"/>
        <v>6592703.7139799995</v>
      </c>
      <c r="S37" s="157">
        <f t="shared" si="6"/>
        <v>5634390.4726200011</v>
      </c>
      <c r="T37" s="157">
        <f t="shared" si="6"/>
        <v>5654141.5526400004</v>
      </c>
      <c r="U37" s="158">
        <f t="shared" ref="U37:U49" si="7">SUM(I37:T37)</f>
        <v>55154698.605689995</v>
      </c>
      <c r="V37" s="118"/>
    </row>
    <row r="38" spans="1:22" ht="12.75" customHeight="1" x14ac:dyDescent="0.3">
      <c r="A38" s="118"/>
      <c r="E38" s="146" t="s">
        <v>76</v>
      </c>
      <c r="F38" s="146"/>
      <c r="G38" s="148"/>
      <c r="H38" s="141">
        <v>21036382.102000002</v>
      </c>
      <c r="I38" s="141">
        <v>905445.07671000005</v>
      </c>
      <c r="J38" s="141">
        <v>1687975.8765799999</v>
      </c>
      <c r="K38" s="141">
        <v>1575207.7021300001</v>
      </c>
      <c r="L38" s="141">
        <v>1556757.5407799999</v>
      </c>
      <c r="M38" s="141">
        <v>1655374.37583</v>
      </c>
      <c r="N38" s="141">
        <v>1813958.1386099998</v>
      </c>
      <c r="O38" s="141">
        <v>1828531.8908800001</v>
      </c>
      <c r="P38" s="141">
        <v>1890034.2195899999</v>
      </c>
      <c r="Q38" s="141">
        <v>1896976.0308699999</v>
      </c>
      <c r="R38" s="141">
        <v>1837557.0435500001</v>
      </c>
      <c r="S38" s="141">
        <v>2112192.8046400002</v>
      </c>
      <c r="T38" s="141">
        <v>2610177.2239600001</v>
      </c>
      <c r="U38" s="137">
        <f t="shared" si="7"/>
        <v>21370187.92413</v>
      </c>
      <c r="V38" s="118"/>
    </row>
    <row r="39" spans="1:22" ht="12.75" customHeight="1" x14ac:dyDescent="0.3">
      <c r="A39" s="118"/>
      <c r="E39" s="146" t="s">
        <v>77</v>
      </c>
      <c r="F39" s="146"/>
      <c r="G39" s="148"/>
      <c r="H39" s="141">
        <v>4494.3720000000003</v>
      </c>
      <c r="I39" s="141">
        <v>581.43031999999994</v>
      </c>
      <c r="J39" s="141">
        <v>187.96544</v>
      </c>
      <c r="K39" s="141">
        <v>75.838750000000005</v>
      </c>
      <c r="L39" s="141">
        <v>351.76253000000003</v>
      </c>
      <c r="M39" s="141">
        <v>363.35343999999998</v>
      </c>
      <c r="N39" s="141">
        <v>293.69781999999998</v>
      </c>
      <c r="O39" s="141">
        <v>428.51355000000001</v>
      </c>
      <c r="P39" s="141">
        <v>414.29869000000002</v>
      </c>
      <c r="Q39" s="141">
        <v>257.64774999999997</v>
      </c>
      <c r="R39" s="141">
        <v>625.7550500000001</v>
      </c>
      <c r="S39" s="141">
        <v>816.77143000000001</v>
      </c>
      <c r="T39" s="141">
        <v>88.689960000000013</v>
      </c>
      <c r="U39" s="137">
        <f t="shared" si="7"/>
        <v>4485.7247299999999</v>
      </c>
      <c r="V39" s="118"/>
    </row>
    <row r="40" spans="1:22" s="131" customFormat="1" ht="12.75" customHeight="1" x14ac:dyDescent="0.3">
      <c r="A40" s="135"/>
      <c r="B40" s="112"/>
      <c r="C40" s="112"/>
      <c r="E40" s="146" t="s">
        <v>78</v>
      </c>
      <c r="F40" s="146"/>
      <c r="G40" s="148"/>
      <c r="H40" s="141">
        <v>6405120.1359999999</v>
      </c>
      <c r="I40" s="141">
        <v>533080.78587999998</v>
      </c>
      <c r="J40" s="141">
        <v>467654.14630000002</v>
      </c>
      <c r="K40" s="141">
        <v>511360.39814</v>
      </c>
      <c r="L40" s="141">
        <v>634365.57529999991</v>
      </c>
      <c r="M40" s="141">
        <v>22802.490579999998</v>
      </c>
      <c r="N40" s="141">
        <v>487481.27289999998</v>
      </c>
      <c r="O40" s="141">
        <v>572067.99277000001</v>
      </c>
      <c r="P40" s="141">
        <v>616989.33005999995</v>
      </c>
      <c r="Q40" s="141">
        <v>585645.02679999999</v>
      </c>
      <c r="R40" s="141">
        <v>666744.88010000007</v>
      </c>
      <c r="S40" s="141">
        <v>1314949.44316</v>
      </c>
      <c r="T40" s="141">
        <v>508386.30064999999</v>
      </c>
      <c r="U40" s="137">
        <f t="shared" si="7"/>
        <v>6921527.6426399993</v>
      </c>
      <c r="V40" s="135"/>
    </row>
    <row r="41" spans="1:22" ht="12.75" customHeight="1" x14ac:dyDescent="0.3">
      <c r="A41" s="118"/>
      <c r="E41" s="146" t="s">
        <v>79</v>
      </c>
      <c r="F41" s="146"/>
      <c r="G41" s="148"/>
      <c r="H41" s="141">
        <v>13455853.846999999</v>
      </c>
      <c r="I41" s="141">
        <v>1384527.3620199999</v>
      </c>
      <c r="J41" s="141">
        <v>1148846.15488</v>
      </c>
      <c r="K41" s="141">
        <v>1312197.2880299999</v>
      </c>
      <c r="L41" s="141">
        <v>1263655.09482</v>
      </c>
      <c r="M41" s="141">
        <v>488893.50336000003</v>
      </c>
      <c r="N41" s="141">
        <v>1002315.54963</v>
      </c>
      <c r="O41" s="141">
        <v>913561.62369000004</v>
      </c>
      <c r="P41" s="141">
        <v>779463.10254999995</v>
      </c>
      <c r="Q41" s="141">
        <v>1103177.2622100001</v>
      </c>
      <c r="R41" s="141">
        <v>1323406.2467</v>
      </c>
      <c r="S41" s="141">
        <v>1241286.6732699999</v>
      </c>
      <c r="T41" s="141">
        <v>1213374.47694</v>
      </c>
      <c r="U41" s="137">
        <f t="shared" si="7"/>
        <v>13174704.338100001</v>
      </c>
      <c r="V41" s="118"/>
    </row>
    <row r="42" spans="1:22" ht="12.75" customHeight="1" x14ac:dyDescent="0.3">
      <c r="A42" s="118"/>
      <c r="E42" s="622" t="s">
        <v>80</v>
      </c>
      <c r="F42" s="622"/>
      <c r="G42" s="624"/>
      <c r="H42" s="141">
        <v>10915104.540999999</v>
      </c>
      <c r="I42" s="141">
        <v>1448697.17842</v>
      </c>
      <c r="J42" s="141">
        <v>257756.93937000001</v>
      </c>
      <c r="K42" s="141">
        <v>404144.27419999999</v>
      </c>
      <c r="L42" s="141">
        <v>469731.90049999999</v>
      </c>
      <c r="M42" s="141">
        <v>594407.70371000003</v>
      </c>
      <c r="N42" s="141">
        <v>588560.99100000004</v>
      </c>
      <c r="O42" s="141">
        <v>903590.96554999996</v>
      </c>
      <c r="P42" s="141">
        <v>947537.85331999999</v>
      </c>
      <c r="Q42" s="141">
        <v>586044.63372000004</v>
      </c>
      <c r="R42" s="141">
        <v>2494615.5983800003</v>
      </c>
      <c r="S42" s="141">
        <v>863882.62234</v>
      </c>
      <c r="T42" s="141">
        <v>629534.11398000002</v>
      </c>
      <c r="U42" s="137">
        <f t="shared" si="7"/>
        <v>10188504.774490001</v>
      </c>
      <c r="V42" s="118"/>
    </row>
    <row r="43" spans="1:22" ht="12.75" customHeight="1" x14ac:dyDescent="0.3">
      <c r="A43" s="118"/>
      <c r="E43" s="144" t="s">
        <v>81</v>
      </c>
      <c r="F43" s="144"/>
      <c r="G43" s="145"/>
      <c r="H43" s="141">
        <v>0</v>
      </c>
      <c r="I43" s="141">
        <v>0</v>
      </c>
      <c r="J43" s="141">
        <v>0</v>
      </c>
      <c r="K43" s="141">
        <v>0</v>
      </c>
      <c r="L43" s="141">
        <v>0</v>
      </c>
      <c r="M43" s="141">
        <v>0</v>
      </c>
      <c r="N43" s="141">
        <v>0</v>
      </c>
      <c r="O43" s="141">
        <v>0</v>
      </c>
      <c r="P43" s="141">
        <v>0</v>
      </c>
      <c r="Q43" s="141">
        <v>0</v>
      </c>
      <c r="R43" s="141">
        <v>0</v>
      </c>
      <c r="S43" s="141">
        <v>0</v>
      </c>
      <c r="T43" s="141">
        <v>0</v>
      </c>
      <c r="U43" s="137">
        <f t="shared" si="7"/>
        <v>0</v>
      </c>
      <c r="V43" s="118"/>
    </row>
    <row r="44" spans="1:22" ht="12.75" customHeight="1" x14ac:dyDescent="0.3">
      <c r="A44" s="118"/>
      <c r="E44" s="146" t="s">
        <v>82</v>
      </c>
      <c r="F44" s="155"/>
      <c r="G44" s="148"/>
      <c r="H44" s="141">
        <v>431669.96600000001</v>
      </c>
      <c r="I44" s="141">
        <v>68901.417950000003</v>
      </c>
      <c r="J44" s="141">
        <v>34757.58008</v>
      </c>
      <c r="K44" s="141">
        <v>20969.701989999998</v>
      </c>
      <c r="L44" s="141">
        <v>21568.202789999999</v>
      </c>
      <c r="M44" s="141">
        <v>22788.251</v>
      </c>
      <c r="N44" s="141">
        <v>30931.837889999999</v>
      </c>
      <c r="O44" s="141">
        <v>58270.217530000002</v>
      </c>
      <c r="P44" s="141">
        <v>42996.146670000002</v>
      </c>
      <c r="Q44" s="141">
        <v>26741.112209999999</v>
      </c>
      <c r="R44" s="141">
        <v>16007.37458</v>
      </c>
      <c r="S44" s="141">
        <v>32084.607809999998</v>
      </c>
      <c r="T44" s="141">
        <v>26891.779480000001</v>
      </c>
      <c r="U44" s="137">
        <f t="shared" si="7"/>
        <v>402908.22998</v>
      </c>
      <c r="V44" s="118"/>
    </row>
    <row r="45" spans="1:22" ht="12.75" customHeight="1" x14ac:dyDescent="0.3">
      <c r="A45" s="118"/>
      <c r="E45" s="146" t="s">
        <v>83</v>
      </c>
      <c r="F45" s="155"/>
      <c r="G45" s="148" t="s">
        <v>84</v>
      </c>
      <c r="H45" s="141">
        <v>732512.44200000004</v>
      </c>
      <c r="I45" s="141">
        <v>65179.002280000001</v>
      </c>
      <c r="J45" s="141">
        <v>61377.246939999997</v>
      </c>
      <c r="K45" s="141">
        <v>55016.651469999997</v>
      </c>
      <c r="L45" s="141">
        <v>60041.767209999998</v>
      </c>
      <c r="M45" s="141">
        <v>57294.399509999996</v>
      </c>
      <c r="N45" s="141">
        <v>56996.416340000003</v>
      </c>
      <c r="O45" s="141">
        <v>53302.862420000005</v>
      </c>
      <c r="P45" s="141">
        <v>60716.497470000002</v>
      </c>
      <c r="Q45" s="141">
        <v>56574.940289999999</v>
      </c>
      <c r="R45" s="141">
        <v>57030.351210000001</v>
      </c>
      <c r="S45" s="141">
        <v>69177.549969999993</v>
      </c>
      <c r="T45" s="141">
        <v>52229.055869999997</v>
      </c>
      <c r="U45" s="137">
        <f t="shared" si="7"/>
        <v>704936.74098</v>
      </c>
      <c r="V45" s="118"/>
    </row>
    <row r="46" spans="1:22" ht="12.75" customHeight="1" x14ac:dyDescent="0.3">
      <c r="A46" s="118"/>
      <c r="E46" s="614" t="s">
        <v>85</v>
      </c>
      <c r="F46" s="614"/>
      <c r="G46" s="148" t="s">
        <v>86</v>
      </c>
      <c r="H46" s="157">
        <v>2246911.1639999999</v>
      </c>
      <c r="I46" s="157">
        <v>10069.319210000001</v>
      </c>
      <c r="J46" s="157">
        <v>0</v>
      </c>
      <c r="K46" s="157">
        <v>0</v>
      </c>
      <c r="L46" s="157">
        <v>578049.93480999989</v>
      </c>
      <c r="M46" s="157">
        <v>0</v>
      </c>
      <c r="N46" s="157">
        <v>0</v>
      </c>
      <c r="O46" s="157">
        <v>619156.76879999996</v>
      </c>
      <c r="P46" s="157">
        <v>0</v>
      </c>
      <c r="Q46" s="157">
        <v>369990.83160999999</v>
      </c>
      <c r="R46" s="157">
        <v>196716.46440999999</v>
      </c>
      <c r="S46" s="157">
        <v>0</v>
      </c>
      <c r="T46" s="157">
        <v>613459.9118</v>
      </c>
      <c r="U46" s="158">
        <f t="shared" si="7"/>
        <v>2387443.2306399997</v>
      </c>
      <c r="V46" s="118"/>
    </row>
    <row r="47" spans="1:22" ht="12.75" customHeight="1" x14ac:dyDescent="0.3">
      <c r="A47" s="118"/>
      <c r="C47" s="112" t="s">
        <v>87</v>
      </c>
      <c r="F47" s="155"/>
      <c r="G47" s="148"/>
      <c r="H47" s="141">
        <v>4461119.3059999999</v>
      </c>
      <c r="I47" s="141">
        <v>1490960.95741</v>
      </c>
      <c r="J47" s="141">
        <v>-19669.311229999999</v>
      </c>
      <c r="K47" s="141">
        <v>384.78935999999999</v>
      </c>
      <c r="L47" s="141">
        <v>722989.58889999997</v>
      </c>
      <c r="M47" s="141">
        <v>1519.5155300000001</v>
      </c>
      <c r="N47" s="141">
        <v>-631.55714999999998</v>
      </c>
      <c r="O47" s="141">
        <v>942524.94272000005</v>
      </c>
      <c r="P47" s="141">
        <v>297.51749000000001</v>
      </c>
      <c r="Q47" s="141">
        <v>2389.7070400000002</v>
      </c>
      <c r="R47" s="141">
        <v>1198601.2793800002</v>
      </c>
      <c r="S47" s="141">
        <v>464973.23898999998</v>
      </c>
      <c r="T47" s="141">
        <v>716154.35667999997</v>
      </c>
      <c r="U47" s="137">
        <f t="shared" si="7"/>
        <v>5520495.0251199994</v>
      </c>
      <c r="V47" s="118"/>
    </row>
    <row r="48" spans="1:22" ht="12.75" customHeight="1" x14ac:dyDescent="0.3">
      <c r="A48" s="118"/>
      <c r="C48" s="112" t="s">
        <v>88</v>
      </c>
      <c r="F48" s="155"/>
      <c r="G48" s="148"/>
      <c r="H48" s="141">
        <v>2319698.3659999999</v>
      </c>
      <c r="I48" s="141">
        <v>228405.77165000001</v>
      </c>
      <c r="J48" s="141">
        <v>152257.77334000001</v>
      </c>
      <c r="K48" s="141">
        <v>155509.64734</v>
      </c>
      <c r="L48" s="141">
        <v>125970.03737999999</v>
      </c>
      <c r="M48" s="141">
        <v>127097.72557</v>
      </c>
      <c r="N48" s="141">
        <v>175699.97627000001</v>
      </c>
      <c r="O48" s="141">
        <v>184406.95541999998</v>
      </c>
      <c r="P48" s="141">
        <v>232587.70514999999</v>
      </c>
      <c r="Q48" s="141">
        <v>209198.18539</v>
      </c>
      <c r="R48" s="141">
        <v>220373.00933999999</v>
      </c>
      <c r="S48" s="141">
        <v>185385.24346999999</v>
      </c>
      <c r="T48" s="141">
        <v>197807.83522000001</v>
      </c>
      <c r="U48" s="137">
        <f t="shared" si="7"/>
        <v>2194699.8655399997</v>
      </c>
      <c r="V48" s="118"/>
    </row>
    <row r="49" spans="1:22" ht="12.75" customHeight="1" x14ac:dyDescent="0.3">
      <c r="A49" s="118"/>
      <c r="C49" s="112" t="s">
        <v>89</v>
      </c>
      <c r="F49" s="155"/>
      <c r="G49" s="148"/>
      <c r="H49" s="141">
        <v>79131043.939999983</v>
      </c>
      <c r="I49" s="141">
        <v>6818533.0492599988</v>
      </c>
      <c r="J49" s="141">
        <v>6023535.9782300014</v>
      </c>
      <c r="K49" s="141">
        <v>4497401.4950899994</v>
      </c>
      <c r="L49" s="141">
        <v>4517132.5756200003</v>
      </c>
      <c r="M49" s="141">
        <v>5786006.7037599999</v>
      </c>
      <c r="N49" s="141">
        <v>6756385.9239999996</v>
      </c>
      <c r="O49" s="141">
        <v>7050619.1953199999</v>
      </c>
      <c r="P49" s="141">
        <v>7474890.93958</v>
      </c>
      <c r="Q49" s="141">
        <v>8281546.0388500001</v>
      </c>
      <c r="R49" s="141">
        <v>6681535.6667200001</v>
      </c>
      <c r="S49" s="141">
        <v>8416527.0080999993</v>
      </c>
      <c r="T49" s="141">
        <v>8168729.7027199995</v>
      </c>
      <c r="U49" s="137">
        <f t="shared" si="7"/>
        <v>80472844.277250007</v>
      </c>
      <c r="V49" s="118"/>
    </row>
    <row r="50" spans="1:22" ht="12.75" customHeight="1" x14ac:dyDescent="0.3">
      <c r="A50" s="118"/>
      <c r="E50" s="160" t="s">
        <v>90</v>
      </c>
      <c r="F50" s="155"/>
      <c r="G50" s="148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37"/>
      <c r="V50" s="118"/>
    </row>
    <row r="51" spans="1:22" s="131" customFormat="1" ht="12.75" customHeight="1" x14ac:dyDescent="0.3">
      <c r="A51" s="135"/>
      <c r="E51" s="131" t="s">
        <v>91</v>
      </c>
      <c r="F51" s="155"/>
      <c r="G51" s="148"/>
      <c r="H51" s="161">
        <f>SUM(H52:H53)</f>
        <v>2365652.9649999999</v>
      </c>
      <c r="I51" s="161">
        <f t="shared" ref="I51:U51" si="8">SUM(I52:I53)</f>
        <v>280398.79680000001</v>
      </c>
      <c r="J51" s="161">
        <f t="shared" si="8"/>
        <v>251308.03902999999</v>
      </c>
      <c r="K51" s="161">
        <f t="shared" si="8"/>
        <v>198875.32008999999</v>
      </c>
      <c r="L51" s="161">
        <f t="shared" si="8"/>
        <v>188883.95955</v>
      </c>
      <c r="M51" s="161">
        <f t="shared" si="8"/>
        <v>171577.09216</v>
      </c>
      <c r="N51" s="161">
        <f t="shared" si="8"/>
        <v>170061.13024</v>
      </c>
      <c r="O51" s="161">
        <f t="shared" si="8"/>
        <v>183364.25448</v>
      </c>
      <c r="P51" s="161">
        <f t="shared" si="8"/>
        <v>193578.71187000003</v>
      </c>
      <c r="Q51" s="161">
        <f t="shared" si="8"/>
        <v>201851.52460999999</v>
      </c>
      <c r="R51" s="161">
        <f t="shared" si="8"/>
        <v>175191.16878000001</v>
      </c>
      <c r="S51" s="161">
        <f t="shared" si="8"/>
        <v>216713.84578</v>
      </c>
      <c r="T51" s="161">
        <f t="shared" si="8"/>
        <v>209443.76457</v>
      </c>
      <c r="U51" s="162">
        <f t="shared" si="8"/>
        <v>2441247.6079599997</v>
      </c>
      <c r="V51" s="135"/>
    </row>
    <row r="52" spans="1:22" s="131" customFormat="1" ht="12.75" customHeight="1" x14ac:dyDescent="0.3">
      <c r="A52" s="135"/>
      <c r="E52" s="163" t="s">
        <v>92</v>
      </c>
      <c r="F52" s="155"/>
      <c r="G52" s="148"/>
      <c r="H52" s="161">
        <v>1789083.892</v>
      </c>
      <c r="I52" s="161">
        <v>247798.47219999999</v>
      </c>
      <c r="J52" s="161">
        <v>200302.15018999999</v>
      </c>
      <c r="K52" s="161">
        <v>146658.68414</v>
      </c>
      <c r="L52" s="161">
        <v>140212.62424999999</v>
      </c>
      <c r="M52" s="161">
        <v>112988.51167000001</v>
      </c>
      <c r="N52" s="161">
        <v>116551.63205</v>
      </c>
      <c r="O52" s="161">
        <v>131684.87351999999</v>
      </c>
      <c r="P52" s="161">
        <v>144901.71633000002</v>
      </c>
      <c r="Q52" s="161">
        <v>132523.54723</v>
      </c>
      <c r="R52" s="161">
        <v>134434.4859</v>
      </c>
      <c r="S52" s="161">
        <v>159940.57563000001</v>
      </c>
      <c r="T52" s="161">
        <v>135295.58768</v>
      </c>
      <c r="U52" s="162">
        <f>SUM(I52:T52)</f>
        <v>1803292.8607899998</v>
      </c>
      <c r="V52" s="135"/>
    </row>
    <row r="53" spans="1:22" s="131" customFormat="1" ht="12.75" customHeight="1" x14ac:dyDescent="0.3">
      <c r="A53" s="135"/>
      <c r="E53" s="163" t="s">
        <v>93</v>
      </c>
      <c r="F53" s="155"/>
      <c r="G53" s="148"/>
      <c r="H53" s="164">
        <v>576569.07299999997</v>
      </c>
      <c r="I53" s="164">
        <v>32600.3246</v>
      </c>
      <c r="J53" s="164">
        <v>51005.888840000007</v>
      </c>
      <c r="K53" s="164">
        <v>52216.635950000004</v>
      </c>
      <c r="L53" s="164">
        <v>48671.335299999999</v>
      </c>
      <c r="M53" s="164">
        <v>58588.58049</v>
      </c>
      <c r="N53" s="164">
        <v>53509.498189999998</v>
      </c>
      <c r="O53" s="164">
        <v>51679.380960000002</v>
      </c>
      <c r="P53" s="164">
        <v>48676.995539999996</v>
      </c>
      <c r="Q53" s="164">
        <v>69327.977379999997</v>
      </c>
      <c r="R53" s="164">
        <v>40756.68288</v>
      </c>
      <c r="S53" s="164">
        <v>56773.270149999997</v>
      </c>
      <c r="T53" s="164">
        <v>74148.176890000002</v>
      </c>
      <c r="U53" s="165">
        <f>SUM(I53:T53)</f>
        <v>637954.74716999987</v>
      </c>
      <c r="V53" s="135"/>
    </row>
    <row r="54" spans="1:22" ht="12.75" customHeight="1" x14ac:dyDescent="0.3">
      <c r="A54" s="118"/>
      <c r="C54" s="614" t="s">
        <v>94</v>
      </c>
      <c r="D54" s="614"/>
      <c r="E54" s="614"/>
      <c r="F54" s="614"/>
      <c r="G54" s="615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37"/>
      <c r="V54" s="118"/>
    </row>
    <row r="55" spans="1:22" ht="12.75" customHeight="1" x14ac:dyDescent="0.3">
      <c r="A55" s="118"/>
      <c r="E55" s="146" t="s">
        <v>95</v>
      </c>
      <c r="F55" s="146"/>
      <c r="G55" s="148"/>
      <c r="H55" s="141">
        <v>748301.61800000002</v>
      </c>
      <c r="I55" s="141">
        <v>55989.531670000004</v>
      </c>
      <c r="J55" s="141">
        <v>61753.557890000004</v>
      </c>
      <c r="K55" s="141">
        <v>55309.85</v>
      </c>
      <c r="L55" s="141">
        <v>59021.759380000003</v>
      </c>
      <c r="M55" s="141">
        <v>59221.292670000003</v>
      </c>
      <c r="N55" s="141">
        <v>67428.544379999992</v>
      </c>
      <c r="O55" s="141">
        <v>65440.008479999997</v>
      </c>
      <c r="P55" s="141">
        <v>66547.032909999994</v>
      </c>
      <c r="Q55" s="141">
        <v>66020.473450000005</v>
      </c>
      <c r="R55" s="141">
        <v>87339.109680000009</v>
      </c>
      <c r="S55" s="141">
        <v>75562.173609999998</v>
      </c>
      <c r="T55" s="141">
        <v>68948.520629999999</v>
      </c>
      <c r="U55" s="137">
        <f t="shared" ref="U55:U62" si="9">SUM(I55:T55)</f>
        <v>788581.85475000006</v>
      </c>
      <c r="V55" s="118"/>
    </row>
    <row r="56" spans="1:22" ht="12.75" customHeight="1" x14ac:dyDescent="0.3">
      <c r="A56" s="118"/>
      <c r="E56" s="146" t="s">
        <v>96</v>
      </c>
      <c r="F56" s="146"/>
      <c r="G56" s="148"/>
      <c r="H56" s="157">
        <v>741868.174</v>
      </c>
      <c r="I56" s="157">
        <v>476.25900999999999</v>
      </c>
      <c r="J56" s="157">
        <v>5480.7833499999997</v>
      </c>
      <c r="K56" s="157">
        <v>167912.42283000002</v>
      </c>
      <c r="L56" s="157">
        <v>1225.8779999999999</v>
      </c>
      <c r="M56" s="157">
        <v>1172.78394</v>
      </c>
      <c r="N56" s="157">
        <v>165727.11959000002</v>
      </c>
      <c r="O56" s="157">
        <v>1857.3910800000001</v>
      </c>
      <c r="P56" s="157">
        <v>1711.1148999999998</v>
      </c>
      <c r="Q56" s="157">
        <v>202925.76921999999</v>
      </c>
      <c r="R56" s="157">
        <v>2211.2006499999998</v>
      </c>
      <c r="S56" s="157">
        <v>1255.8048700000002</v>
      </c>
      <c r="T56" s="157">
        <v>127861.26256</v>
      </c>
      <c r="U56" s="158">
        <f t="shared" si="9"/>
        <v>679817.79</v>
      </c>
      <c r="V56" s="118"/>
    </row>
    <row r="57" spans="1:22" ht="12.75" customHeight="1" x14ac:dyDescent="0.3">
      <c r="A57" s="118"/>
      <c r="E57" s="146" t="s">
        <v>97</v>
      </c>
      <c r="F57" s="146"/>
      <c r="G57" s="148"/>
      <c r="H57" s="157">
        <v>7644148.9649999999</v>
      </c>
      <c r="I57" s="157">
        <v>648439.72436999995</v>
      </c>
      <c r="J57" s="157">
        <v>610507.45800999994</v>
      </c>
      <c r="K57" s="157">
        <v>667773.97060999996</v>
      </c>
      <c r="L57" s="157">
        <v>666716.51095000003</v>
      </c>
      <c r="M57" s="157">
        <v>669795.15197999997</v>
      </c>
      <c r="N57" s="157">
        <v>675435.08213</v>
      </c>
      <c r="O57" s="157">
        <v>594472.02945999999</v>
      </c>
      <c r="P57" s="157">
        <v>624560.84308000002</v>
      </c>
      <c r="Q57" s="157">
        <v>594830.76764999994</v>
      </c>
      <c r="R57" s="157">
        <v>538662.72788000002</v>
      </c>
      <c r="S57" s="157">
        <v>559624.36784000008</v>
      </c>
      <c r="T57" s="157">
        <v>523617.10294999997</v>
      </c>
      <c r="U57" s="158">
        <f t="shared" si="9"/>
        <v>7374435.7369100004</v>
      </c>
      <c r="V57" s="118"/>
    </row>
    <row r="58" spans="1:22" ht="12.75" customHeight="1" x14ac:dyDescent="0.3">
      <c r="A58" s="118"/>
      <c r="E58" s="146" t="s">
        <v>98</v>
      </c>
      <c r="F58" s="146"/>
      <c r="G58" s="136"/>
      <c r="H58" s="157">
        <v>25979.25</v>
      </c>
      <c r="I58" s="157">
        <v>312.12180000000001</v>
      </c>
      <c r="J58" s="157">
        <v>4661.4049999999997</v>
      </c>
      <c r="K58" s="157">
        <v>1868.5650000000001</v>
      </c>
      <c r="L58" s="157">
        <v>2138.37</v>
      </c>
      <c r="M58" s="157">
        <v>2436.6149999999998</v>
      </c>
      <c r="N58" s="157">
        <v>2576.4610400000001</v>
      </c>
      <c r="O58" s="157">
        <v>1355.4889599999999</v>
      </c>
      <c r="P58" s="157">
        <v>2256.5574700000002</v>
      </c>
      <c r="Q58" s="157">
        <v>1723.7103400000001</v>
      </c>
      <c r="R58" s="157">
        <v>922.05</v>
      </c>
      <c r="S58" s="157">
        <v>1275.3150000000001</v>
      </c>
      <c r="T58" s="157">
        <v>2655.03449</v>
      </c>
      <c r="U58" s="158">
        <f t="shared" si="9"/>
        <v>24181.694100000001</v>
      </c>
      <c r="V58" s="118"/>
    </row>
    <row r="59" spans="1:22" ht="12.75" customHeight="1" x14ac:dyDescent="0.3">
      <c r="A59" s="118"/>
      <c r="E59" s="622" t="s">
        <v>99</v>
      </c>
      <c r="F59" s="622"/>
      <c r="G59" s="136"/>
      <c r="H59" s="157">
        <v>2693662.8620000002</v>
      </c>
      <c r="I59" s="157">
        <v>232734.59733000002</v>
      </c>
      <c r="J59" s="157">
        <v>152730.6073</v>
      </c>
      <c r="K59" s="157">
        <v>191260.90663999997</v>
      </c>
      <c r="L59" s="157">
        <v>263666.10323000001</v>
      </c>
      <c r="M59" s="157">
        <v>200051.27158999999</v>
      </c>
      <c r="N59" s="157">
        <v>197339.07579</v>
      </c>
      <c r="O59" s="157">
        <v>274267.7133</v>
      </c>
      <c r="P59" s="157">
        <v>179054.51705000002</v>
      </c>
      <c r="Q59" s="157">
        <v>199517.16039999999</v>
      </c>
      <c r="R59" s="157">
        <v>279588.23142000003</v>
      </c>
      <c r="S59" s="157">
        <v>206583.64874</v>
      </c>
      <c r="T59" s="157">
        <v>552785.13657000009</v>
      </c>
      <c r="U59" s="158">
        <f t="shared" si="9"/>
        <v>2929578.96936</v>
      </c>
      <c r="V59" s="118"/>
    </row>
    <row r="60" spans="1:22" ht="12.75" customHeight="1" x14ac:dyDescent="0.3">
      <c r="A60" s="118"/>
      <c r="E60" s="146" t="s">
        <v>100</v>
      </c>
      <c r="G60" s="136"/>
      <c r="H60" s="157">
        <v>789073.33200000005</v>
      </c>
      <c r="I60" s="157">
        <v>70963.989429999987</v>
      </c>
      <c r="J60" s="157">
        <v>46907.581899999997</v>
      </c>
      <c r="K60" s="157">
        <v>48167.197719999996</v>
      </c>
      <c r="L60" s="157">
        <v>98958.685889999979</v>
      </c>
      <c r="M60" s="157">
        <v>55412.388399999996</v>
      </c>
      <c r="N60" s="157">
        <v>56846.919430000002</v>
      </c>
      <c r="O60" s="157">
        <v>90912.230710000003</v>
      </c>
      <c r="P60" s="157">
        <v>36012.487630000003</v>
      </c>
      <c r="Q60" s="157">
        <v>43128.67684</v>
      </c>
      <c r="R60" s="157">
        <v>86189.081919999997</v>
      </c>
      <c r="S60" s="157">
        <v>37169.887029999998</v>
      </c>
      <c r="T60" s="157">
        <v>74603.810099999988</v>
      </c>
      <c r="U60" s="158">
        <f t="shared" si="9"/>
        <v>745272.93699999992</v>
      </c>
      <c r="V60" s="118"/>
    </row>
    <row r="61" spans="1:22" ht="12.75" customHeight="1" x14ac:dyDescent="0.3">
      <c r="A61" s="118"/>
      <c r="E61" s="146" t="s">
        <v>101</v>
      </c>
      <c r="F61" s="146"/>
      <c r="G61" s="136"/>
      <c r="H61" s="157">
        <v>0</v>
      </c>
      <c r="I61" s="157">
        <v>0</v>
      </c>
      <c r="J61" s="157">
        <v>0</v>
      </c>
      <c r="K61" s="157">
        <v>0</v>
      </c>
      <c r="L61" s="157">
        <v>0</v>
      </c>
      <c r="M61" s="157">
        <v>0</v>
      </c>
      <c r="N61" s="157">
        <v>0</v>
      </c>
      <c r="O61" s="157">
        <v>0</v>
      </c>
      <c r="P61" s="157">
        <v>0</v>
      </c>
      <c r="Q61" s="157">
        <v>0</v>
      </c>
      <c r="R61" s="157">
        <v>0</v>
      </c>
      <c r="S61" s="157">
        <v>0</v>
      </c>
      <c r="T61" s="157">
        <v>0</v>
      </c>
      <c r="U61" s="158">
        <f t="shared" si="9"/>
        <v>0</v>
      </c>
      <c r="V61" s="118"/>
    </row>
    <row r="62" spans="1:22" ht="12.75" customHeight="1" x14ac:dyDescent="0.3">
      <c r="A62" s="118"/>
      <c r="E62" s="146" t="s">
        <v>102</v>
      </c>
      <c r="F62" s="146"/>
      <c r="G62" s="136"/>
      <c r="H62" s="157">
        <v>1689042.2660000001</v>
      </c>
      <c r="I62" s="157">
        <v>4629.0451900000007</v>
      </c>
      <c r="J62" s="157">
        <v>22.038550000000001</v>
      </c>
      <c r="K62" s="157">
        <v>1088.7866799999999</v>
      </c>
      <c r="L62" s="157">
        <v>1532747.3365999998</v>
      </c>
      <c r="M62" s="157">
        <v>19986.560430000001</v>
      </c>
      <c r="N62" s="157">
        <v>4402.5730599999997</v>
      </c>
      <c r="O62" s="157">
        <v>3984.8846800000001</v>
      </c>
      <c r="P62" s="157">
        <v>4694.1964699999999</v>
      </c>
      <c r="Q62" s="157">
        <v>10927.75576</v>
      </c>
      <c r="R62" s="157">
        <v>1383.4290700000001</v>
      </c>
      <c r="S62" s="157">
        <v>1380.99827</v>
      </c>
      <c r="T62" s="157">
        <v>5146.1201300000002</v>
      </c>
      <c r="U62" s="158">
        <f t="shared" si="9"/>
        <v>1590393.7248900002</v>
      </c>
      <c r="V62" s="118"/>
    </row>
    <row r="63" spans="1:22" ht="12.75" customHeight="1" x14ac:dyDescent="0.3">
      <c r="A63" s="118"/>
      <c r="C63" s="112" t="s">
        <v>56</v>
      </c>
      <c r="E63" s="146"/>
      <c r="F63" s="146"/>
      <c r="G63" s="136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37"/>
      <c r="V63" s="118"/>
    </row>
    <row r="64" spans="1:22" ht="12.75" customHeight="1" x14ac:dyDescent="0.3">
      <c r="A64" s="118"/>
      <c r="E64" s="146" t="s">
        <v>103</v>
      </c>
      <c r="F64" s="146"/>
      <c r="G64" s="136"/>
      <c r="H64" s="141">
        <v>105653.231</v>
      </c>
      <c r="I64" s="141">
        <v>1405.09178</v>
      </c>
      <c r="J64" s="141">
        <v>44.511859999999999</v>
      </c>
      <c r="K64" s="141">
        <v>1092.4924099999998</v>
      </c>
      <c r="L64" s="141">
        <v>384.51620000000003</v>
      </c>
      <c r="M64" s="141">
        <v>63606.497950000004</v>
      </c>
      <c r="N64" s="141">
        <v>0</v>
      </c>
      <c r="O64" s="141">
        <v>5916.1980700000004</v>
      </c>
      <c r="P64" s="141">
        <v>10768.476259999999</v>
      </c>
      <c r="Q64" s="141">
        <v>557.26985000000002</v>
      </c>
      <c r="R64" s="141">
        <v>1413.44714</v>
      </c>
      <c r="S64" s="141">
        <v>387.48475999999999</v>
      </c>
      <c r="T64" s="141">
        <v>945.38589000000002</v>
      </c>
      <c r="U64" s="137">
        <f>SUM(I64:T64)</f>
        <v>86521.372170000017</v>
      </c>
      <c r="V64" s="118"/>
    </row>
    <row r="65" spans="1:23" s="131" customFormat="1" ht="12.75" customHeight="1" x14ac:dyDescent="0.3">
      <c r="A65" s="166"/>
      <c r="B65" s="38" t="s">
        <v>104</v>
      </c>
      <c r="C65" s="130"/>
      <c r="E65" s="147"/>
      <c r="F65" s="147"/>
      <c r="G65" s="148"/>
      <c r="H65" s="149">
        <f>SUM(H67:H73)</f>
        <v>76535407.937000021</v>
      </c>
      <c r="I65" s="149">
        <f t="shared" ref="I65:T65" si="10">SUM(I67:I73)</f>
        <v>2677328.3715899996</v>
      </c>
      <c r="J65" s="149">
        <f t="shared" si="10"/>
        <v>4767156.7342099994</v>
      </c>
      <c r="K65" s="149">
        <f t="shared" si="10"/>
        <v>5801274.7881000005</v>
      </c>
      <c r="L65" s="149">
        <f t="shared" si="10"/>
        <v>6364509.2139699999</v>
      </c>
      <c r="M65" s="149">
        <f t="shared" si="10"/>
        <v>6665937.1647000005</v>
      </c>
      <c r="N65" s="149">
        <f t="shared" si="10"/>
        <v>6772835.5864199987</v>
      </c>
      <c r="O65" s="149">
        <f t="shared" si="10"/>
        <v>6578268.0598400012</v>
      </c>
      <c r="P65" s="149">
        <f t="shared" si="10"/>
        <v>6217064.0145700006</v>
      </c>
      <c r="Q65" s="149">
        <f t="shared" si="10"/>
        <v>6796934.78847</v>
      </c>
      <c r="R65" s="149">
        <f t="shared" si="10"/>
        <v>7013251.290529999</v>
      </c>
      <c r="S65" s="149">
        <f t="shared" si="10"/>
        <v>6483151.6486099996</v>
      </c>
      <c r="T65" s="149">
        <f t="shared" si="10"/>
        <v>9929813.5105799995</v>
      </c>
      <c r="U65" s="150">
        <f>SUM(U67:U73)</f>
        <v>76067525.17159</v>
      </c>
      <c r="V65" s="135"/>
      <c r="W65" s="112"/>
    </row>
    <row r="66" spans="1:23" s="131" customFormat="1" ht="12.75" customHeight="1" x14ac:dyDescent="0.3">
      <c r="A66" s="166"/>
      <c r="B66" s="38"/>
      <c r="C66" s="112" t="s">
        <v>105</v>
      </c>
      <c r="E66" s="147"/>
      <c r="F66" s="147"/>
      <c r="G66" s="148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37"/>
      <c r="V66" s="135"/>
    </row>
    <row r="67" spans="1:23" s="131" customFormat="1" ht="12.75" customHeight="1" x14ac:dyDescent="0.3">
      <c r="A67" s="166"/>
      <c r="B67" s="112"/>
      <c r="E67" s="112" t="s">
        <v>106</v>
      </c>
      <c r="F67" s="146"/>
      <c r="G67" s="148"/>
      <c r="H67" s="141">
        <v>65360604.230000004</v>
      </c>
      <c r="I67" s="141">
        <v>2392753.48679</v>
      </c>
      <c r="J67" s="141">
        <v>4071818.7859299998</v>
      </c>
      <c r="K67" s="141">
        <v>4934558.6743000001</v>
      </c>
      <c r="L67" s="141">
        <v>5533913.5941799991</v>
      </c>
      <c r="M67" s="141">
        <v>5757235.2431100002</v>
      </c>
      <c r="N67" s="141">
        <v>5819648.0370099992</v>
      </c>
      <c r="O67" s="141">
        <v>5593408.9695000006</v>
      </c>
      <c r="P67" s="141">
        <v>5175480.6787599996</v>
      </c>
      <c r="Q67" s="141">
        <v>5454011.5056400001</v>
      </c>
      <c r="R67" s="141">
        <v>5990738.4367699996</v>
      </c>
      <c r="S67" s="141">
        <v>5470291.8923899997</v>
      </c>
      <c r="T67" s="141">
        <v>8911272.5172699988</v>
      </c>
      <c r="U67" s="137">
        <f>SUM(I67:T67)</f>
        <v>65105131.821649991</v>
      </c>
      <c r="V67" s="135"/>
    </row>
    <row r="68" spans="1:23" ht="12.75" customHeight="1" x14ac:dyDescent="0.3">
      <c r="A68" s="118"/>
      <c r="E68" s="112" t="s">
        <v>107</v>
      </c>
      <c r="F68" s="146"/>
      <c r="G68" s="154"/>
      <c r="H68" s="157">
        <v>8815170.0609999988</v>
      </c>
      <c r="I68" s="157">
        <v>111384.01167999998</v>
      </c>
      <c r="J68" s="157">
        <v>497382.69390000001</v>
      </c>
      <c r="K68" s="157">
        <v>686288.90659999999</v>
      </c>
      <c r="L68" s="157">
        <v>621081.35008</v>
      </c>
      <c r="M68" s="157">
        <v>713612.57559000002</v>
      </c>
      <c r="N68" s="157">
        <v>692108.63354999991</v>
      </c>
      <c r="O68" s="157">
        <v>808474.69320999994</v>
      </c>
      <c r="P68" s="157">
        <v>739239.82413000008</v>
      </c>
      <c r="Q68" s="157">
        <v>1137958.7182900002</v>
      </c>
      <c r="R68" s="157">
        <v>745925.45687999984</v>
      </c>
      <c r="S68" s="157">
        <v>931045.88297000004</v>
      </c>
      <c r="T68" s="157">
        <v>1155761.3296500002</v>
      </c>
      <c r="U68" s="158">
        <f>SUM(I68:T68)</f>
        <v>8840264.0765300002</v>
      </c>
      <c r="V68" s="118"/>
    </row>
    <row r="69" spans="1:23" ht="12.75" customHeight="1" x14ac:dyDescent="0.3">
      <c r="A69" s="118"/>
      <c r="C69" s="112" t="s">
        <v>108</v>
      </c>
      <c r="G69" s="154"/>
      <c r="H69" s="157">
        <v>113502.288</v>
      </c>
      <c r="I69" s="157">
        <v>3284.8394700000003</v>
      </c>
      <c r="J69" s="157">
        <v>8588.084429999999</v>
      </c>
      <c r="K69" s="157">
        <v>7313.3212199999998</v>
      </c>
      <c r="L69" s="157">
        <v>10042.298130000001</v>
      </c>
      <c r="M69" s="157">
        <v>5723.3942000000006</v>
      </c>
      <c r="N69" s="157">
        <v>8058.9395999999997</v>
      </c>
      <c r="O69" s="157">
        <v>10083.69448</v>
      </c>
      <c r="P69" s="157">
        <v>13741.97401</v>
      </c>
      <c r="Q69" s="157">
        <v>10163.052439999999</v>
      </c>
      <c r="R69" s="157">
        <v>9964.93361</v>
      </c>
      <c r="S69" s="157">
        <v>4719.93649</v>
      </c>
      <c r="T69" s="157">
        <v>18509.163100000002</v>
      </c>
      <c r="U69" s="158">
        <f>SUM(I69:T69)</f>
        <v>110193.63118</v>
      </c>
      <c r="V69" s="118"/>
    </row>
    <row r="70" spans="1:23" s="131" customFormat="1" ht="12.75" customHeight="1" x14ac:dyDescent="0.3">
      <c r="A70" s="166"/>
      <c r="B70" s="112"/>
      <c r="C70" s="112" t="s">
        <v>56</v>
      </c>
      <c r="E70" s="112"/>
      <c r="F70" s="146"/>
      <c r="G70" s="148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37"/>
      <c r="V70" s="135"/>
    </row>
    <row r="71" spans="1:23" ht="12.75" customHeight="1" x14ac:dyDescent="0.3">
      <c r="A71" s="118"/>
      <c r="E71" s="112" t="s">
        <v>109</v>
      </c>
      <c r="G71" s="148"/>
      <c r="H71" s="141">
        <v>1275882.1270000001</v>
      </c>
      <c r="I71" s="141">
        <v>99306.142049999995</v>
      </c>
      <c r="J71" s="141">
        <v>105191.87031999999</v>
      </c>
      <c r="K71" s="141">
        <v>102067.13559000001</v>
      </c>
      <c r="L71" s="141">
        <v>130498.64524</v>
      </c>
      <c r="M71" s="141">
        <v>117985.20955</v>
      </c>
      <c r="N71" s="141">
        <v>142588.02384000001</v>
      </c>
      <c r="O71" s="141">
        <v>85297.987880000015</v>
      </c>
      <c r="P71" s="141">
        <v>166364.96627999999</v>
      </c>
      <c r="Q71" s="141">
        <v>100215.40241</v>
      </c>
      <c r="R71" s="141">
        <v>207407.59654</v>
      </c>
      <c r="S71" s="141">
        <v>7450.8163599999998</v>
      </c>
      <c r="T71" s="141">
        <v>-247434.20736</v>
      </c>
      <c r="U71" s="137">
        <f>SUM(I71:T71)</f>
        <v>1016939.5887000003</v>
      </c>
      <c r="V71" s="118"/>
    </row>
    <row r="72" spans="1:23" ht="12.75" customHeight="1" x14ac:dyDescent="0.3">
      <c r="A72" s="118"/>
      <c r="E72" s="112" t="s">
        <v>110</v>
      </c>
      <c r="F72" s="146"/>
      <c r="G72" s="148"/>
      <c r="H72" s="157">
        <v>151110.30900000001</v>
      </c>
      <c r="I72" s="157">
        <v>7433.2690599999996</v>
      </c>
      <c r="J72" s="157">
        <v>7813.0823499999997</v>
      </c>
      <c r="K72" s="157">
        <v>1137.52827</v>
      </c>
      <c r="L72" s="157">
        <v>784.92665</v>
      </c>
      <c r="M72" s="157">
        <v>3274.3193999999999</v>
      </c>
      <c r="N72" s="157">
        <v>40691.838090000005</v>
      </c>
      <c r="O72" s="157">
        <v>20826.24222</v>
      </c>
      <c r="P72" s="157">
        <v>8394.1123100000004</v>
      </c>
      <c r="Q72" s="157">
        <v>8390.7556700000005</v>
      </c>
      <c r="R72" s="157">
        <v>189.65110999999999</v>
      </c>
      <c r="S72" s="157">
        <v>13409.60823</v>
      </c>
      <c r="T72" s="157">
        <v>38955.746840000007</v>
      </c>
      <c r="U72" s="158">
        <f>SUM(I72:T72)</f>
        <v>151301.08020000003</v>
      </c>
      <c r="V72" s="118"/>
    </row>
    <row r="73" spans="1:23" s="131" customFormat="1" ht="12.75" customHeight="1" x14ac:dyDescent="0.3">
      <c r="A73" s="166"/>
      <c r="B73" s="112"/>
      <c r="E73" s="112" t="s">
        <v>111</v>
      </c>
      <c r="F73" s="146"/>
      <c r="G73" s="148"/>
      <c r="H73" s="141">
        <v>819138.92200000002</v>
      </c>
      <c r="I73" s="141">
        <v>63166.622539999997</v>
      </c>
      <c r="J73" s="141">
        <v>76362.217279999997</v>
      </c>
      <c r="K73" s="141">
        <v>69909.222120000006</v>
      </c>
      <c r="L73" s="141">
        <v>68188.399689999991</v>
      </c>
      <c r="M73" s="141">
        <v>68106.422849999988</v>
      </c>
      <c r="N73" s="141">
        <v>69740.114329999997</v>
      </c>
      <c r="O73" s="141">
        <v>60176.472549999999</v>
      </c>
      <c r="P73" s="141">
        <v>113842.45908</v>
      </c>
      <c r="Q73" s="141">
        <v>86195.354019999999</v>
      </c>
      <c r="R73" s="141">
        <v>59025.215619999995</v>
      </c>
      <c r="S73" s="141">
        <v>56233.512170000002</v>
      </c>
      <c r="T73" s="141">
        <v>52748.961080000001</v>
      </c>
      <c r="U73" s="158">
        <f>SUM(I73:T73)</f>
        <v>843694.97333000007</v>
      </c>
      <c r="V73" s="135"/>
    </row>
    <row r="74" spans="1:23" s="131" customFormat="1" ht="12.75" customHeight="1" x14ac:dyDescent="0.3">
      <c r="A74" s="135"/>
      <c r="B74" s="38" t="s">
        <v>112</v>
      </c>
      <c r="G74" s="148"/>
      <c r="H74" s="149">
        <f>H75</f>
        <v>0</v>
      </c>
      <c r="I74" s="149">
        <f t="shared" ref="I74:T74" si="11">I75</f>
        <v>0</v>
      </c>
      <c r="J74" s="149">
        <f t="shared" si="11"/>
        <v>0</v>
      </c>
      <c r="K74" s="149">
        <f t="shared" si="11"/>
        <v>0</v>
      </c>
      <c r="L74" s="149">
        <f t="shared" si="11"/>
        <v>0</v>
      </c>
      <c r="M74" s="149">
        <f t="shared" si="11"/>
        <v>0</v>
      </c>
      <c r="N74" s="149">
        <f t="shared" si="11"/>
        <v>0</v>
      </c>
      <c r="O74" s="149">
        <f t="shared" si="11"/>
        <v>0</v>
      </c>
      <c r="P74" s="149">
        <f t="shared" si="11"/>
        <v>0</v>
      </c>
      <c r="Q74" s="149">
        <f t="shared" si="11"/>
        <v>0</v>
      </c>
      <c r="R74" s="149">
        <f t="shared" si="11"/>
        <v>0</v>
      </c>
      <c r="S74" s="149">
        <f t="shared" si="11"/>
        <v>0</v>
      </c>
      <c r="T74" s="149">
        <f t="shared" si="11"/>
        <v>0</v>
      </c>
      <c r="U74" s="150">
        <f>U75</f>
        <v>0</v>
      </c>
      <c r="V74" s="135"/>
    </row>
    <row r="75" spans="1:23" ht="12.75" customHeight="1" x14ac:dyDescent="0.3">
      <c r="A75" s="118"/>
      <c r="C75" s="112" t="s">
        <v>113</v>
      </c>
      <c r="G75" s="148"/>
      <c r="H75" s="141">
        <v>0</v>
      </c>
      <c r="I75" s="141">
        <v>0</v>
      </c>
      <c r="J75" s="141">
        <v>0</v>
      </c>
      <c r="K75" s="141">
        <v>0</v>
      </c>
      <c r="L75" s="141">
        <v>0</v>
      </c>
      <c r="M75" s="141">
        <v>0</v>
      </c>
      <c r="N75" s="141">
        <v>0</v>
      </c>
      <c r="O75" s="141">
        <v>0</v>
      </c>
      <c r="P75" s="141">
        <v>0</v>
      </c>
      <c r="Q75" s="141">
        <v>0</v>
      </c>
      <c r="R75" s="141">
        <v>0</v>
      </c>
      <c r="S75" s="141">
        <v>0</v>
      </c>
      <c r="T75" s="141">
        <v>0</v>
      </c>
      <c r="U75" s="137">
        <f>SUM(I75:T75)</f>
        <v>0</v>
      </c>
      <c r="V75" s="118"/>
    </row>
    <row r="76" spans="1:23" s="139" customFormat="1" ht="12.75" customHeight="1" x14ac:dyDescent="0.3">
      <c r="A76" s="167"/>
      <c r="B76" s="139" t="s">
        <v>114</v>
      </c>
      <c r="G76" s="168" t="s">
        <v>115</v>
      </c>
      <c r="H76" s="169">
        <v>0</v>
      </c>
      <c r="I76" s="169">
        <v>109.13464999999999</v>
      </c>
      <c r="J76" s="169">
        <v>-409.00695000000002</v>
      </c>
      <c r="K76" s="169">
        <f>-503.25047-300+300</f>
        <v>-503.25046999999995</v>
      </c>
      <c r="L76" s="169">
        <f>-1729.63682-803+803</f>
        <v>-1729.6368199999997</v>
      </c>
      <c r="M76" s="169">
        <f>4837.87479-2533+2533</f>
        <v>4837.8747899999998</v>
      </c>
      <c r="N76" s="169">
        <f>-4648.0449-2305+2305</f>
        <v>-4648.0448999999999</v>
      </c>
      <c r="O76" s="169">
        <f>4417.35217-2343+2343</f>
        <v>4417.3521700000001</v>
      </c>
      <c r="P76" s="169">
        <v>-395.31718000000001</v>
      </c>
      <c r="Q76" s="169">
        <f>-602.81933-1679+1679</f>
        <v>-602.81933000000026</v>
      </c>
      <c r="R76" s="169">
        <f>67.05775-1076+1076</f>
        <v>67.057749999999942</v>
      </c>
      <c r="S76" s="169">
        <f>3420.56135-1143+1143</f>
        <v>3420.5613499999999</v>
      </c>
      <c r="T76" s="169">
        <f>-470.68646-4564+4564</f>
        <v>-470.6864599999999</v>
      </c>
      <c r="U76" s="170">
        <f>SUM(I76:T76)</f>
        <v>4093.2186000000002</v>
      </c>
      <c r="V76" s="167"/>
    </row>
    <row r="77" spans="1:23" ht="12.75" customHeight="1" x14ac:dyDescent="0.3">
      <c r="A77" s="171"/>
      <c r="B77" s="172" t="s">
        <v>116</v>
      </c>
      <c r="C77" s="173"/>
      <c r="D77" s="173"/>
      <c r="E77" s="173"/>
      <c r="F77" s="173"/>
      <c r="G77" s="174"/>
      <c r="H77" s="175">
        <f>H6+H22+H24+H31+H65+H74+H76</f>
        <v>1692176662.734</v>
      </c>
      <c r="I77" s="149">
        <f t="shared" ref="I77:T77" si="12">I6+I22+I24+I31+I65+I74+I76</f>
        <v>103419998.47435001</v>
      </c>
      <c r="J77" s="149">
        <f t="shared" si="12"/>
        <v>105178197.87754998</v>
      </c>
      <c r="K77" s="149">
        <f t="shared" si="12"/>
        <v>209910213.68068001</v>
      </c>
      <c r="L77" s="149">
        <f>L6+L22+L24+L31+L65+L74+L76</f>
        <v>96170569.704479977</v>
      </c>
      <c r="M77" s="149">
        <f t="shared" si="12"/>
        <v>136732423.41312</v>
      </c>
      <c r="N77" s="149">
        <f t="shared" si="12"/>
        <v>133431075.96890002</v>
      </c>
      <c r="O77" s="149">
        <f t="shared" si="12"/>
        <v>114112565.21574001</v>
      </c>
      <c r="P77" s="149">
        <f t="shared" si="12"/>
        <v>106779650.49874999</v>
      </c>
      <c r="Q77" s="149">
        <f t="shared" si="12"/>
        <v>216811811.93641001</v>
      </c>
      <c r="R77" s="149">
        <f t="shared" si="12"/>
        <v>124129748.57859997</v>
      </c>
      <c r="S77" s="149">
        <f t="shared" si="12"/>
        <v>172728865.22382998</v>
      </c>
      <c r="T77" s="149">
        <f t="shared" si="12"/>
        <v>167292013.12881997</v>
      </c>
      <c r="U77" s="150">
        <f>U6+U22+U24+U31+U65+U74+U76</f>
        <v>1686697133.70123</v>
      </c>
      <c r="V77" s="118"/>
      <c r="W77" s="38"/>
    </row>
    <row r="78" spans="1:23" ht="12.75" customHeight="1" x14ac:dyDescent="0.3">
      <c r="A78" s="118"/>
      <c r="B78" s="38" t="s">
        <v>117</v>
      </c>
      <c r="E78" s="146"/>
      <c r="F78" s="146"/>
      <c r="G78" s="148" t="s">
        <v>118</v>
      </c>
      <c r="H78" s="176">
        <v>-43683418</v>
      </c>
      <c r="I78" s="176">
        <v>-10920855</v>
      </c>
      <c r="J78" s="176">
        <v>0</v>
      </c>
      <c r="K78" s="176">
        <v>0</v>
      </c>
      <c r="L78" s="176">
        <v>-10920854</v>
      </c>
      <c r="M78" s="176">
        <v>0</v>
      </c>
      <c r="N78" s="176">
        <v>0</v>
      </c>
      <c r="O78" s="176">
        <v>-10920854</v>
      </c>
      <c r="P78" s="176">
        <v>0</v>
      </c>
      <c r="Q78" s="176">
        <v>0</v>
      </c>
      <c r="R78" s="176">
        <v>-10920854</v>
      </c>
      <c r="S78" s="176">
        <v>0</v>
      </c>
      <c r="T78" s="176">
        <v>0</v>
      </c>
      <c r="U78" s="177">
        <f>SUM(I78:T78)</f>
        <v>-43683417</v>
      </c>
      <c r="V78" s="118"/>
    </row>
    <row r="79" spans="1:23" ht="12.75" customHeight="1" x14ac:dyDescent="0.3">
      <c r="A79" s="178"/>
      <c r="B79" s="44" t="s">
        <v>119</v>
      </c>
      <c r="C79" s="179"/>
      <c r="D79" s="179"/>
      <c r="E79" s="180"/>
      <c r="F79" s="180"/>
      <c r="G79" s="181"/>
      <c r="H79" s="182">
        <f>H77+H78</f>
        <v>1648493244.734</v>
      </c>
      <c r="I79" s="182">
        <f t="shared" ref="I79:U79" si="13">I77+I78</f>
        <v>92499143.474350005</v>
      </c>
      <c r="J79" s="182">
        <f t="shared" si="13"/>
        <v>105178197.87754998</v>
      </c>
      <c r="K79" s="182">
        <f t="shared" si="13"/>
        <v>209910213.68068001</v>
      </c>
      <c r="L79" s="182">
        <f t="shared" si="13"/>
        <v>85249715.704479977</v>
      </c>
      <c r="M79" s="182">
        <f t="shared" si="13"/>
        <v>136732423.41312</v>
      </c>
      <c r="N79" s="182">
        <f t="shared" si="13"/>
        <v>133431075.96890002</v>
      </c>
      <c r="O79" s="182">
        <f t="shared" si="13"/>
        <v>103191711.21574001</v>
      </c>
      <c r="P79" s="182">
        <f t="shared" si="13"/>
        <v>106779650.49874999</v>
      </c>
      <c r="Q79" s="182">
        <f t="shared" si="13"/>
        <v>216811811.93641001</v>
      </c>
      <c r="R79" s="182">
        <f t="shared" si="13"/>
        <v>113208894.57859997</v>
      </c>
      <c r="S79" s="182">
        <f t="shared" si="13"/>
        <v>172728865.22382998</v>
      </c>
      <c r="T79" s="182">
        <f t="shared" si="13"/>
        <v>167292013.12881997</v>
      </c>
      <c r="U79" s="183">
        <f t="shared" si="13"/>
        <v>1643013716.70123</v>
      </c>
      <c r="V79" s="118"/>
      <c r="W79" s="38"/>
    </row>
    <row r="80" spans="1:23" ht="12.75" hidden="1" customHeight="1" x14ac:dyDescent="0.3">
      <c r="A80" s="118"/>
      <c r="B80" s="38"/>
      <c r="E80" s="146"/>
      <c r="F80" s="146"/>
      <c r="G80" s="148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18"/>
      <c r="W80" s="38"/>
    </row>
    <row r="81" spans="1:24" ht="12.75" hidden="1" customHeight="1" x14ac:dyDescent="0.3">
      <c r="A81" s="184"/>
      <c r="B81" s="114"/>
      <c r="C81" s="114"/>
      <c r="D81" s="114"/>
      <c r="E81" s="114"/>
      <c r="F81" s="114"/>
      <c r="G81" s="185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18"/>
      <c r="W81" s="38"/>
    </row>
    <row r="82" spans="1:24" ht="12.75" customHeight="1" x14ac:dyDescent="0.3">
      <c r="A82" s="118"/>
      <c r="B82" s="38" t="s">
        <v>120</v>
      </c>
      <c r="C82" s="38"/>
      <c r="E82" s="146"/>
      <c r="F82" s="146"/>
      <c r="G82" s="148"/>
      <c r="H82" s="186">
        <f>SUM(H83:H98)-H96</f>
        <v>55077844.279885113</v>
      </c>
      <c r="I82" s="186">
        <f>SUM(I83:I98)-I96</f>
        <v>784740.80111</v>
      </c>
      <c r="J82" s="186">
        <f t="shared" ref="J82:U82" si="14">SUM(J83:J98)-J96</f>
        <v>1333936.5392700001</v>
      </c>
      <c r="K82" s="186">
        <f t="shared" si="14"/>
        <v>14279470.077669997</v>
      </c>
      <c r="L82" s="186">
        <f t="shared" si="14"/>
        <v>885659.38835000014</v>
      </c>
      <c r="M82" s="186">
        <f t="shared" si="14"/>
        <v>1904846.2528399997</v>
      </c>
      <c r="N82" s="186">
        <f>SUM(N83:N98)-N96</f>
        <v>2419793.18267</v>
      </c>
      <c r="O82" s="186">
        <f t="shared" si="14"/>
        <v>1931288.9859999998</v>
      </c>
      <c r="P82" s="186">
        <f t="shared" si="14"/>
        <v>1473122.2338500002</v>
      </c>
      <c r="Q82" s="186">
        <f t="shared" si="14"/>
        <v>11413678.470120002</v>
      </c>
      <c r="R82" s="186">
        <f t="shared" si="14"/>
        <v>1257122.3502600002</v>
      </c>
      <c r="S82" s="186">
        <f t="shared" si="14"/>
        <v>2204007.7579400004</v>
      </c>
      <c r="T82" s="186">
        <f>SUM(T83:T98)-T96</f>
        <v>14609329.17343</v>
      </c>
      <c r="U82" s="186">
        <f t="shared" si="14"/>
        <v>54496995.213509992</v>
      </c>
      <c r="V82" s="118"/>
      <c r="W82" s="38"/>
    </row>
    <row r="83" spans="1:24" ht="12.75" customHeight="1" x14ac:dyDescent="0.3">
      <c r="A83" s="118"/>
      <c r="C83" s="623" t="s">
        <v>121</v>
      </c>
      <c r="D83" s="623"/>
      <c r="E83" s="623"/>
      <c r="F83" s="623"/>
      <c r="G83" s="148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18"/>
    </row>
    <row r="84" spans="1:24" ht="12.75" customHeight="1" x14ac:dyDescent="0.3">
      <c r="A84" s="118"/>
      <c r="E84" s="112" t="s">
        <v>122</v>
      </c>
      <c r="F84" s="146"/>
      <c r="G84" s="148" t="s">
        <v>123</v>
      </c>
      <c r="H84" s="141">
        <v>65758</v>
      </c>
      <c r="I84" s="141">
        <v>4148.7809900000002</v>
      </c>
      <c r="J84" s="141">
        <v>4113.9657000000007</v>
      </c>
      <c r="K84" s="141">
        <v>4200.7635799999998</v>
      </c>
      <c r="L84" s="141">
        <v>4331.9187299999994</v>
      </c>
      <c r="M84" s="141">
        <v>4112.2418499999994</v>
      </c>
      <c r="N84" s="141">
        <v>4224.5048799999986</v>
      </c>
      <c r="O84" s="141">
        <v>4195.89887</v>
      </c>
      <c r="P84" s="141">
        <v>6457.4525700000004</v>
      </c>
      <c r="Q84" s="141">
        <v>13653.187519999999</v>
      </c>
      <c r="R84" s="141">
        <v>9554.8001100000001</v>
      </c>
      <c r="S84" s="141">
        <v>11672.866050000001</v>
      </c>
      <c r="T84" s="141">
        <v>10213.744080000002</v>
      </c>
      <c r="U84" s="141">
        <f>SUM(I84:T84)</f>
        <v>80880.124929999991</v>
      </c>
      <c r="V84" s="118"/>
    </row>
    <row r="85" spans="1:24" ht="12.75" customHeight="1" x14ac:dyDescent="0.3">
      <c r="A85" s="118"/>
      <c r="B85" s="38"/>
      <c r="E85" s="143" t="s">
        <v>124</v>
      </c>
      <c r="F85" s="146"/>
      <c r="G85" s="148"/>
      <c r="H85" s="141">
        <v>6500</v>
      </c>
      <c r="I85" s="141">
        <v>0</v>
      </c>
      <c r="J85" s="141">
        <v>155.5</v>
      </c>
      <c r="K85" s="141">
        <v>725.5</v>
      </c>
      <c r="L85" s="141">
        <v>912.62199999999996</v>
      </c>
      <c r="M85" s="141">
        <v>384.5</v>
      </c>
      <c r="N85" s="141">
        <v>639</v>
      </c>
      <c r="O85" s="141">
        <v>551.5</v>
      </c>
      <c r="P85" s="141">
        <v>719.23500000000001</v>
      </c>
      <c r="Q85" s="141">
        <v>0</v>
      </c>
      <c r="R85" s="141">
        <v>1681.5</v>
      </c>
      <c r="S85" s="141">
        <v>276</v>
      </c>
      <c r="T85" s="141">
        <v>1468</v>
      </c>
      <c r="U85" s="141">
        <f>SUM(I85:T85)</f>
        <v>7513.357</v>
      </c>
      <c r="V85" s="118"/>
    </row>
    <row r="86" spans="1:24" ht="12.75" customHeight="1" x14ac:dyDescent="0.3">
      <c r="A86" s="118"/>
      <c r="E86" s="112" t="s">
        <v>125</v>
      </c>
      <c r="G86" s="119"/>
      <c r="H86" s="141">
        <v>1073586</v>
      </c>
      <c r="I86" s="141">
        <v>21627.064659999996</v>
      </c>
      <c r="J86" s="141">
        <v>31196.26645000001</v>
      </c>
      <c r="K86" s="141">
        <v>27746.280170000002</v>
      </c>
      <c r="L86" s="141">
        <v>32991.019429999978</v>
      </c>
      <c r="M86" s="141">
        <v>35893.280520000015</v>
      </c>
      <c r="N86" s="141">
        <v>38988.859619999974</v>
      </c>
      <c r="O86" s="141">
        <v>39236.652720000006</v>
      </c>
      <c r="P86" s="141">
        <v>35713.756679999962</v>
      </c>
      <c r="Q86" s="141">
        <v>26320.982339999988</v>
      </c>
      <c r="R86" s="141">
        <v>25548.008119999977</v>
      </c>
      <c r="S86" s="141">
        <v>27281.156739999995</v>
      </c>
      <c r="T86" s="141">
        <v>29755.592520000009</v>
      </c>
      <c r="U86" s="141">
        <f t="shared" ref="U86:U115" si="15">SUM(I86:T86)</f>
        <v>372298.91996999993</v>
      </c>
      <c r="V86" s="118"/>
    </row>
    <row r="87" spans="1:24" ht="12.75" customHeight="1" x14ac:dyDescent="0.3">
      <c r="A87" s="118"/>
      <c r="B87" s="38"/>
      <c r="E87" s="112" t="s">
        <v>126</v>
      </c>
      <c r="G87" s="119"/>
      <c r="H87" s="141">
        <v>2718113</v>
      </c>
      <c r="I87" s="141">
        <v>188924.28717</v>
      </c>
      <c r="J87" s="141">
        <v>273878.02815000003</v>
      </c>
      <c r="K87" s="141">
        <v>183022.69881</v>
      </c>
      <c r="L87" s="141">
        <v>176756.3649000001</v>
      </c>
      <c r="M87" s="141">
        <v>374591.08783999988</v>
      </c>
      <c r="N87" s="141">
        <v>200385.7923200001</v>
      </c>
      <c r="O87" s="141">
        <v>147748.10013000001</v>
      </c>
      <c r="P87" s="141">
        <v>161226.27373999998</v>
      </c>
      <c r="Q87" s="141">
        <v>117583.04390999999</v>
      </c>
      <c r="R87" s="141">
        <v>187968.63670000003</v>
      </c>
      <c r="S87" s="141">
        <v>138191.11506000001</v>
      </c>
      <c r="T87" s="141">
        <v>95816.137150000039</v>
      </c>
      <c r="U87" s="141">
        <f t="shared" si="15"/>
        <v>2246091.5658800001</v>
      </c>
      <c r="V87" s="118"/>
    </row>
    <row r="88" spans="1:24" ht="12.75" customHeight="1" x14ac:dyDescent="0.3">
      <c r="A88" s="118"/>
      <c r="E88" s="622" t="s">
        <v>127</v>
      </c>
      <c r="F88" s="622"/>
      <c r="G88" s="624"/>
      <c r="H88" s="141">
        <v>10579</v>
      </c>
      <c r="I88" s="141">
        <v>326.12315000000007</v>
      </c>
      <c r="J88" s="141">
        <v>735.75850000000003</v>
      </c>
      <c r="K88" s="141">
        <v>492.41593999999998</v>
      </c>
      <c r="L88" s="141">
        <v>435.54575999999997</v>
      </c>
      <c r="M88" s="141">
        <v>1436.6704900000002</v>
      </c>
      <c r="N88" s="141">
        <v>906.11764000000005</v>
      </c>
      <c r="O88" s="141">
        <v>948.08901000000003</v>
      </c>
      <c r="P88" s="141">
        <v>1150.60088</v>
      </c>
      <c r="Q88" s="141">
        <v>3965.0863999999997</v>
      </c>
      <c r="R88" s="141">
        <v>400.94770999999997</v>
      </c>
      <c r="S88" s="141">
        <v>554.79657999999995</v>
      </c>
      <c r="T88" s="141">
        <v>2820.1197099999999</v>
      </c>
      <c r="U88" s="141">
        <f t="shared" si="15"/>
        <v>14172.271769999999</v>
      </c>
      <c r="V88" s="118"/>
    </row>
    <row r="89" spans="1:24" s="38" customFormat="1" ht="12.75" customHeight="1" x14ac:dyDescent="0.3">
      <c r="A89" s="188"/>
      <c r="C89" s="38" t="s">
        <v>128</v>
      </c>
      <c r="F89" s="153"/>
      <c r="G89" s="189"/>
      <c r="H89" s="175">
        <v>646229</v>
      </c>
      <c r="I89" s="175">
        <v>72964.009470000005</v>
      </c>
      <c r="J89" s="175">
        <v>27635.111440000001</v>
      </c>
      <c r="K89" s="175">
        <v>49320.257619999997</v>
      </c>
      <c r="L89" s="175">
        <v>67922.929529999994</v>
      </c>
      <c r="M89" s="175">
        <v>-18803.927170000003</v>
      </c>
      <c r="N89" s="175">
        <v>22471.826519999999</v>
      </c>
      <c r="O89" s="175">
        <v>124045.69632999999</v>
      </c>
      <c r="P89" s="175">
        <v>15.639719999999999</v>
      </c>
      <c r="Q89" s="175">
        <v>45881.812109999999</v>
      </c>
      <c r="R89" s="175">
        <v>45044.586149999996</v>
      </c>
      <c r="S89" s="175">
        <v>99205.416530000002</v>
      </c>
      <c r="T89" s="175">
        <v>33815.800459999999</v>
      </c>
      <c r="U89" s="190">
        <f t="shared" si="15"/>
        <v>569519.15870999987</v>
      </c>
      <c r="V89" s="188"/>
    </row>
    <row r="90" spans="1:24" s="38" customFormat="1" ht="12.75" customHeight="1" x14ac:dyDescent="0.3">
      <c r="A90" s="188"/>
      <c r="C90" s="38" t="s">
        <v>129</v>
      </c>
      <c r="G90" s="191"/>
      <c r="H90" s="190">
        <v>476606.58400000003</v>
      </c>
      <c r="I90" s="190">
        <v>4944.2306899999994</v>
      </c>
      <c r="J90" s="190">
        <v>11615.533230000001</v>
      </c>
      <c r="K90" s="190">
        <v>8389.6159100000004</v>
      </c>
      <c r="L90" s="190">
        <v>50465.366669999996</v>
      </c>
      <c r="M90" s="190">
        <v>107933.55918</v>
      </c>
      <c r="N90" s="190">
        <v>25131.354039999998</v>
      </c>
      <c r="O90" s="190">
        <v>23600.007880000001</v>
      </c>
      <c r="P90" s="190">
        <v>27957.441080000001</v>
      </c>
      <c r="Q90" s="190">
        <v>21867.271920000003</v>
      </c>
      <c r="R90" s="190">
        <v>20492.136060000001</v>
      </c>
      <c r="S90" s="190">
        <v>29925.642820000001</v>
      </c>
      <c r="T90" s="190">
        <v>37074.079560000006</v>
      </c>
      <c r="U90" s="190">
        <f t="shared" si="15"/>
        <v>369396.23903999996</v>
      </c>
      <c r="V90" s="188"/>
    </row>
    <row r="91" spans="1:24" s="38" customFormat="1" ht="12.75" customHeight="1" x14ac:dyDescent="0.3">
      <c r="A91" s="188"/>
      <c r="C91" s="38" t="s">
        <v>130</v>
      </c>
      <c r="E91" s="153"/>
      <c r="F91" s="153"/>
      <c r="G91" s="192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41"/>
      <c r="V91" s="188"/>
    </row>
    <row r="92" spans="1:24" ht="12.75" customHeight="1" x14ac:dyDescent="0.3">
      <c r="A92" s="118"/>
      <c r="E92" s="146" t="s">
        <v>131</v>
      </c>
      <c r="F92" s="146"/>
      <c r="G92" s="148"/>
      <c r="H92" s="157">
        <v>8342837</v>
      </c>
      <c r="I92" s="157">
        <v>400375.49115000002</v>
      </c>
      <c r="J92" s="157">
        <v>300412.96178999997</v>
      </c>
      <c r="K92" s="157">
        <v>359595.21045000001</v>
      </c>
      <c r="L92" s="157">
        <v>306784.56241000007</v>
      </c>
      <c r="M92" s="157">
        <v>849642.37699999998</v>
      </c>
      <c r="N92" s="157">
        <v>556834.48130999994</v>
      </c>
      <c r="O92" s="157">
        <v>614580.2766499999</v>
      </c>
      <c r="P92" s="157">
        <v>683177.65161000006</v>
      </c>
      <c r="Q92" s="157">
        <v>653460.50572999986</v>
      </c>
      <c r="R92" s="157">
        <v>681460.72672000004</v>
      </c>
      <c r="S92" s="157">
        <v>1095969.18175</v>
      </c>
      <c r="T92" s="157">
        <v>2084766.27798</v>
      </c>
      <c r="U92" s="141">
        <f t="shared" si="15"/>
        <v>8587059.7045499999</v>
      </c>
      <c r="V92" s="118"/>
    </row>
    <row r="93" spans="1:24" ht="12.75" customHeight="1" x14ac:dyDescent="0.3">
      <c r="A93" s="118"/>
      <c r="B93" s="38"/>
      <c r="E93" s="146" t="s">
        <v>132</v>
      </c>
      <c r="F93" s="146"/>
      <c r="G93" s="148"/>
      <c r="H93" s="141">
        <v>198282</v>
      </c>
      <c r="I93" s="141">
        <v>0</v>
      </c>
      <c r="J93" s="141">
        <v>0</v>
      </c>
      <c r="K93" s="141">
        <v>32.545839999999998</v>
      </c>
      <c r="L93" s="141">
        <v>0</v>
      </c>
      <c r="M93" s="141">
        <v>0</v>
      </c>
      <c r="N93" s="141">
        <v>0</v>
      </c>
      <c r="O93" s="141">
        <v>0</v>
      </c>
      <c r="P93" s="141">
        <v>0</v>
      </c>
      <c r="Q93" s="141">
        <v>25.733919999999998</v>
      </c>
      <c r="R93" s="141">
        <v>0</v>
      </c>
      <c r="S93" s="141">
        <v>362784.76949999999</v>
      </c>
      <c r="T93" s="141">
        <v>0</v>
      </c>
      <c r="U93" s="141">
        <f t="shared" si="15"/>
        <v>362843.04926</v>
      </c>
      <c r="V93" s="118"/>
    </row>
    <row r="94" spans="1:24" ht="12.65" customHeight="1" x14ac:dyDescent="0.3">
      <c r="A94" s="118"/>
      <c r="E94" s="146" t="s">
        <v>133</v>
      </c>
      <c r="F94" s="146"/>
      <c r="G94" s="148"/>
      <c r="H94" s="141">
        <v>25514159.695885107</v>
      </c>
      <c r="I94" s="141">
        <v>24270.223520000003</v>
      </c>
      <c r="J94" s="141">
        <v>6905.7486600000002</v>
      </c>
      <c r="K94" s="141">
        <v>13489248.426179999</v>
      </c>
      <c r="L94" s="141">
        <v>-36421.92484</v>
      </c>
      <c r="M94" s="141">
        <v>365968.51500000001</v>
      </c>
      <c r="N94" s="141">
        <v>372756.47608999995</v>
      </c>
      <c r="O94" s="141">
        <v>65459.416880000004</v>
      </c>
      <c r="P94" s="141">
        <v>41617.619290000002</v>
      </c>
      <c r="Q94" s="141">
        <v>10238685.481549999</v>
      </c>
      <c r="R94" s="141">
        <v>14387.636120000001</v>
      </c>
      <c r="S94" s="141">
        <v>212839.75522999998</v>
      </c>
      <c r="T94" s="141">
        <v>558828.74078999995</v>
      </c>
      <c r="U94" s="141">
        <f t="shared" si="15"/>
        <v>25354546.114469994</v>
      </c>
      <c r="V94" s="118"/>
    </row>
    <row r="95" spans="1:24" s="131" customFormat="1" ht="12.75" customHeight="1" x14ac:dyDescent="0.3">
      <c r="A95" s="135"/>
      <c r="E95" s="155" t="s">
        <v>134</v>
      </c>
      <c r="F95" s="155"/>
      <c r="G95" s="148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41"/>
      <c r="V95" s="135"/>
      <c r="X95" s="112"/>
    </row>
    <row r="96" spans="1:24" s="131" customFormat="1" ht="12.75" customHeight="1" x14ac:dyDescent="0.3">
      <c r="A96" s="135"/>
      <c r="E96" s="193" t="s">
        <v>135</v>
      </c>
      <c r="F96" s="155"/>
      <c r="G96" s="148"/>
      <c r="H96" s="161">
        <v>25482572.695999999</v>
      </c>
      <c r="I96" s="161">
        <v>23120.61896</v>
      </c>
      <c r="J96" s="161">
        <v>6115.7377800000004</v>
      </c>
      <c r="K96" s="161">
        <v>13488410.21226</v>
      </c>
      <c r="L96" s="161">
        <v>-37994</v>
      </c>
      <c r="M96" s="161">
        <v>363395.38380000001</v>
      </c>
      <c r="N96" s="161">
        <v>371584.78214999998</v>
      </c>
      <c r="O96" s="161">
        <v>62787.922469999998</v>
      </c>
      <c r="P96" s="161">
        <v>38392.489869999998</v>
      </c>
      <c r="Q96" s="161">
        <v>10238979.549899999</v>
      </c>
      <c r="R96" s="161">
        <v>12977.77439</v>
      </c>
      <c r="S96" s="161">
        <v>211909.40857</v>
      </c>
      <c r="T96" s="161">
        <v>557956.24401999998</v>
      </c>
      <c r="U96" s="161">
        <f t="shared" si="15"/>
        <v>25337636.124170002</v>
      </c>
      <c r="V96" s="135"/>
    </row>
    <row r="97" spans="1:32" s="38" customFormat="1" x14ac:dyDescent="0.3">
      <c r="A97" s="188"/>
      <c r="C97" s="38" t="s">
        <v>136</v>
      </c>
      <c r="E97" s="153"/>
      <c r="F97" s="153"/>
      <c r="G97" s="189"/>
      <c r="H97" s="190">
        <v>127217</v>
      </c>
      <c r="I97" s="190">
        <v>648.45547999999997</v>
      </c>
      <c r="J97" s="190">
        <v>9410.3842700000023</v>
      </c>
      <c r="K97" s="190">
        <v>4465.9521199999999</v>
      </c>
      <c r="L97" s="190">
        <v>19775.105940000001</v>
      </c>
      <c r="M97" s="190">
        <v>29685.003519999998</v>
      </c>
      <c r="N97" s="190">
        <v>13430.45118</v>
      </c>
      <c r="O97" s="190">
        <v>9953.8799799999997</v>
      </c>
      <c r="P97" s="190">
        <v>26676.260639999997</v>
      </c>
      <c r="Q97" s="190">
        <v>11597.4825</v>
      </c>
      <c r="R97" s="190">
        <v>12815.105500000001</v>
      </c>
      <c r="S97" s="190">
        <v>3530.7053599999999</v>
      </c>
      <c r="T97" s="190">
        <v>26350.181459999996</v>
      </c>
      <c r="U97" s="190">
        <f t="shared" si="15"/>
        <v>168338.96794999996</v>
      </c>
      <c r="V97" s="188"/>
      <c r="AF97" s="151"/>
    </row>
    <row r="98" spans="1:32" s="38" customFormat="1" ht="12" customHeight="1" x14ac:dyDescent="0.3">
      <c r="A98" s="188"/>
      <c r="C98" s="38" t="s">
        <v>137</v>
      </c>
      <c r="G98" s="189"/>
      <c r="H98" s="191">
        <v>15897977</v>
      </c>
      <c r="I98" s="191">
        <f>SUM(I99:I102)+I115</f>
        <v>66512.134829999995</v>
      </c>
      <c r="J98" s="191">
        <f>SUM(J99:J102)+J115</f>
        <v>667877.28107999999</v>
      </c>
      <c r="K98" s="191">
        <f>SUM(K99:K102)+K115</f>
        <v>152230.41105</v>
      </c>
      <c r="L98" s="191">
        <v>261705.87781999999</v>
      </c>
      <c r="M98" s="191">
        <v>154002.94461000001</v>
      </c>
      <c r="N98" s="191">
        <v>1184024.31907</v>
      </c>
      <c r="O98" s="191">
        <v>900969.46754999994</v>
      </c>
      <c r="P98" s="191">
        <v>488410.30264000001</v>
      </c>
      <c r="Q98" s="191">
        <v>280637.88222000003</v>
      </c>
      <c r="R98" s="191">
        <v>257768.26707</v>
      </c>
      <c r="S98" s="191">
        <v>221776.35232000001</v>
      </c>
      <c r="T98" s="191">
        <v>11728420.49972</v>
      </c>
      <c r="U98" s="190">
        <f t="shared" si="15"/>
        <v>16364335.739979999</v>
      </c>
      <c r="V98" s="188"/>
    </row>
    <row r="99" spans="1:32" ht="12" hidden="1" customHeight="1" x14ac:dyDescent="0.3">
      <c r="A99" s="118"/>
      <c r="E99" s="112" t="s">
        <v>138</v>
      </c>
      <c r="G99" s="194"/>
      <c r="H99" s="141"/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41">
        <v>0</v>
      </c>
      <c r="Q99" s="152">
        <v>0</v>
      </c>
      <c r="R99" s="195">
        <v>0</v>
      </c>
      <c r="S99" s="196">
        <v>0</v>
      </c>
      <c r="T99" s="136">
        <v>0</v>
      </c>
      <c r="U99" s="141">
        <f t="shared" si="15"/>
        <v>0</v>
      </c>
      <c r="V99" s="118"/>
    </row>
    <row r="100" spans="1:32" ht="12.75" hidden="1" customHeight="1" x14ac:dyDescent="0.3">
      <c r="A100" s="118"/>
      <c r="E100" s="144" t="s">
        <v>139</v>
      </c>
      <c r="F100" s="197"/>
      <c r="G100" s="146"/>
      <c r="H100" s="198"/>
      <c r="I100" s="198">
        <v>0</v>
      </c>
      <c r="J100" s="198">
        <v>919.69304</v>
      </c>
      <c r="K100" s="198">
        <v>0</v>
      </c>
      <c r="L100" s="198">
        <v>0</v>
      </c>
      <c r="M100" s="198">
        <v>0</v>
      </c>
      <c r="N100" s="198">
        <v>3931.7554100000002</v>
      </c>
      <c r="O100" s="198">
        <v>0</v>
      </c>
      <c r="P100" s="198">
        <v>2428.3332400000004</v>
      </c>
      <c r="Q100" s="199">
        <v>191.17755</v>
      </c>
      <c r="R100" s="200">
        <v>2433.8332399999999</v>
      </c>
      <c r="S100" s="201">
        <v>0</v>
      </c>
      <c r="T100" s="202">
        <v>2428.3332400000004</v>
      </c>
      <c r="U100" s="141">
        <f t="shared" si="15"/>
        <v>12333.12572</v>
      </c>
      <c r="V100" s="118"/>
    </row>
    <row r="101" spans="1:32" ht="12.75" hidden="1" customHeight="1" x14ac:dyDescent="0.3">
      <c r="A101" s="118"/>
      <c r="E101" s="146" t="s">
        <v>140</v>
      </c>
      <c r="F101" s="197"/>
      <c r="G101" s="146"/>
      <c r="H101" s="198"/>
      <c r="I101" s="198">
        <v>22876.802069999998</v>
      </c>
      <c r="J101" s="198">
        <v>23542.47393</v>
      </c>
      <c r="K101" s="198">
        <v>19012.823179999999</v>
      </c>
      <c r="L101" s="198">
        <v>28461.335880000002</v>
      </c>
      <c r="M101" s="198">
        <v>32191.512700000003</v>
      </c>
      <c r="N101" s="198">
        <v>33640.719199999992</v>
      </c>
      <c r="O101" s="198">
        <v>41181.807899999993</v>
      </c>
      <c r="P101" s="198">
        <v>25499.194139999989</v>
      </c>
      <c r="Q101" s="199">
        <v>16725.846739999997</v>
      </c>
      <c r="R101" s="200">
        <v>31090.826830000002</v>
      </c>
      <c r="S101" s="201">
        <v>26991.576789999999</v>
      </c>
      <c r="T101" s="202">
        <v>21735.107139999996</v>
      </c>
      <c r="U101" s="141">
        <f t="shared" si="15"/>
        <v>322950.02649999998</v>
      </c>
      <c r="V101" s="118"/>
    </row>
    <row r="102" spans="1:32" ht="12.75" hidden="1" customHeight="1" x14ac:dyDescent="0.3">
      <c r="A102" s="118"/>
      <c r="E102" s="146" t="s">
        <v>141</v>
      </c>
      <c r="F102" s="197"/>
      <c r="G102" s="146"/>
      <c r="H102" s="198"/>
      <c r="I102" s="198">
        <f>SUM(I103:I113)</f>
        <v>13829.332760000003</v>
      </c>
      <c r="J102" s="198">
        <f>SUM(J103:J113)</f>
        <v>41783.114109999988</v>
      </c>
      <c r="K102" s="198">
        <f>SUM(K103:K113)</f>
        <v>35556.587870000003</v>
      </c>
      <c r="L102" s="198">
        <v>15415.541939999996</v>
      </c>
      <c r="M102" s="198">
        <v>15821.431909999998</v>
      </c>
      <c r="N102" s="198">
        <v>195595.84445999999</v>
      </c>
      <c r="O102" s="198">
        <v>35687.659650000001</v>
      </c>
      <c r="P102" s="198">
        <v>53883.775260000002</v>
      </c>
      <c r="Q102" s="199">
        <v>21667.857930000006</v>
      </c>
      <c r="R102" s="200">
        <f t="shared" ref="R102:S102" si="16">SUM(R103:R113)</f>
        <v>26787.607000000004</v>
      </c>
      <c r="S102" s="201">
        <f t="shared" si="16"/>
        <v>10978.72653</v>
      </c>
      <c r="T102" s="202">
        <v>87026.370340000009</v>
      </c>
      <c r="U102" s="141">
        <f t="shared" si="15"/>
        <v>554033.84976000001</v>
      </c>
      <c r="V102" s="118"/>
    </row>
    <row r="103" spans="1:32" ht="12.75" hidden="1" customHeight="1" x14ac:dyDescent="0.3">
      <c r="A103" s="118"/>
      <c r="E103" s="197" t="s">
        <v>142</v>
      </c>
      <c r="F103" s="197"/>
      <c r="G103" s="146"/>
      <c r="H103" s="203"/>
      <c r="I103" s="203">
        <v>0</v>
      </c>
      <c r="J103" s="203">
        <v>0</v>
      </c>
      <c r="K103" s="203">
        <v>0</v>
      </c>
      <c r="L103" s="203">
        <v>617.52605999999992</v>
      </c>
      <c r="M103" s="203">
        <v>0.48519000000000001</v>
      </c>
      <c r="N103" s="203">
        <v>1.3356700000000001</v>
      </c>
      <c r="O103" s="203">
        <v>1402.71117</v>
      </c>
      <c r="P103" s="203">
        <v>0</v>
      </c>
      <c r="Q103" s="204">
        <v>0</v>
      </c>
      <c r="R103" s="205">
        <v>808.66206999999997</v>
      </c>
      <c r="S103" s="206">
        <v>187.85105999999999</v>
      </c>
      <c r="T103" s="207">
        <v>97.587119999999999</v>
      </c>
      <c r="U103" s="141">
        <f t="shared" si="15"/>
        <v>3116.15834</v>
      </c>
      <c r="V103" s="118"/>
    </row>
    <row r="104" spans="1:32" ht="12.75" hidden="1" customHeight="1" x14ac:dyDescent="0.3">
      <c r="A104" s="118"/>
      <c r="E104" s="197" t="s">
        <v>143</v>
      </c>
      <c r="F104" s="197"/>
      <c r="G104" s="146"/>
      <c r="H104" s="203"/>
      <c r="I104" s="203">
        <v>0</v>
      </c>
      <c r="J104" s="203">
        <v>0</v>
      </c>
      <c r="K104" s="203">
        <v>0.72028000000000003</v>
      </c>
      <c r="L104" s="203">
        <v>-0.54</v>
      </c>
      <c r="M104" s="203">
        <v>0</v>
      </c>
      <c r="N104" s="203">
        <v>50.216569999999997</v>
      </c>
      <c r="O104" s="203">
        <v>0</v>
      </c>
      <c r="P104" s="203">
        <v>0</v>
      </c>
      <c r="Q104" s="204">
        <v>18.82264</v>
      </c>
      <c r="R104" s="205">
        <v>0</v>
      </c>
      <c r="S104" s="206">
        <v>0</v>
      </c>
      <c r="T104" s="207">
        <v>0</v>
      </c>
      <c r="U104" s="141">
        <f t="shared" si="15"/>
        <v>69.219490000000008</v>
      </c>
      <c r="V104" s="118"/>
    </row>
    <row r="105" spans="1:32" ht="12.75" hidden="1" customHeight="1" x14ac:dyDescent="0.3">
      <c r="A105" s="118"/>
      <c r="E105" s="197" t="s">
        <v>144</v>
      </c>
      <c r="F105" s="197"/>
      <c r="G105" s="146"/>
      <c r="H105" s="203"/>
      <c r="I105" s="203">
        <v>4.7268299999999996</v>
      </c>
      <c r="J105" s="203">
        <v>21.163739999999997</v>
      </c>
      <c r="K105" s="203">
        <v>15.822010000000001</v>
      </c>
      <c r="L105" s="203">
        <v>17.277259999999998</v>
      </c>
      <c r="M105" s="203">
        <v>154.70541</v>
      </c>
      <c r="N105" s="203">
        <v>37.004139999999992</v>
      </c>
      <c r="O105" s="203">
        <v>23.903580000000002</v>
      </c>
      <c r="P105" s="203">
        <v>19.650569999999998</v>
      </c>
      <c r="Q105" s="204">
        <v>-4.9891099999999993</v>
      </c>
      <c r="R105" s="205">
        <v>67.695229999999995</v>
      </c>
      <c r="S105" s="206">
        <v>55.529000000000003</v>
      </c>
      <c r="T105" s="207">
        <v>95.711249999999964</v>
      </c>
      <c r="U105" s="141">
        <f t="shared" si="15"/>
        <v>508.19990999999993</v>
      </c>
      <c r="V105" s="118"/>
    </row>
    <row r="106" spans="1:32" ht="12.75" hidden="1" customHeight="1" x14ac:dyDescent="0.3">
      <c r="A106" s="118"/>
      <c r="E106" s="197" t="s">
        <v>145</v>
      </c>
      <c r="F106" s="197"/>
      <c r="G106" s="146"/>
      <c r="H106" s="203"/>
      <c r="I106" s="203">
        <v>3.6385000000000001</v>
      </c>
      <c r="J106" s="203">
        <v>1.4850000000000001</v>
      </c>
      <c r="K106" s="203">
        <v>0</v>
      </c>
      <c r="L106" s="203">
        <v>13.967000000000001</v>
      </c>
      <c r="M106" s="203">
        <v>5.0904999999999996</v>
      </c>
      <c r="N106" s="203">
        <v>16.703499999999998</v>
      </c>
      <c r="O106" s="203">
        <v>4.95</v>
      </c>
      <c r="P106" s="203">
        <v>8.4381000000000004</v>
      </c>
      <c r="Q106" s="204">
        <v>3.2919999999999998</v>
      </c>
      <c r="R106" s="205">
        <v>2.4750000000000001</v>
      </c>
      <c r="S106" s="206">
        <v>2.7</v>
      </c>
      <c r="T106" s="207">
        <v>2.7</v>
      </c>
      <c r="U106" s="141">
        <f t="shared" si="15"/>
        <v>65.439599999999999</v>
      </c>
      <c r="V106" s="118"/>
    </row>
    <row r="107" spans="1:32" ht="12.75" hidden="1" customHeight="1" x14ac:dyDescent="0.3">
      <c r="A107" s="118"/>
      <c r="E107" s="197" t="s">
        <v>146</v>
      </c>
      <c r="F107" s="197"/>
      <c r="G107" s="146"/>
      <c r="H107" s="203"/>
      <c r="I107" s="203">
        <v>0</v>
      </c>
      <c r="J107" s="203">
        <v>0</v>
      </c>
      <c r="K107" s="203">
        <v>0</v>
      </c>
      <c r="L107" s="203">
        <v>0</v>
      </c>
      <c r="M107" s="203">
        <v>0</v>
      </c>
      <c r="N107" s="203">
        <v>0</v>
      </c>
      <c r="O107" s="203">
        <v>0</v>
      </c>
      <c r="P107" s="203">
        <v>0</v>
      </c>
      <c r="Q107" s="204">
        <v>0</v>
      </c>
      <c r="R107" s="205">
        <v>0</v>
      </c>
      <c r="S107" s="206">
        <v>0</v>
      </c>
      <c r="T107" s="207">
        <v>0</v>
      </c>
      <c r="U107" s="141">
        <f t="shared" si="15"/>
        <v>0</v>
      </c>
      <c r="V107" s="118"/>
    </row>
    <row r="108" spans="1:32" ht="12.75" hidden="1" customHeight="1" x14ac:dyDescent="0.3">
      <c r="A108" s="118"/>
      <c r="E108" s="197" t="s">
        <v>147</v>
      </c>
      <c r="F108" s="197"/>
      <c r="G108" s="146"/>
      <c r="H108" s="203"/>
      <c r="I108" s="203">
        <v>0</v>
      </c>
      <c r="J108" s="203">
        <v>0</v>
      </c>
      <c r="K108" s="203">
        <v>3036.5516400000001</v>
      </c>
      <c r="L108" s="203">
        <v>0.66653999999999991</v>
      </c>
      <c r="M108" s="203">
        <v>0</v>
      </c>
      <c r="N108" s="203">
        <v>53.006039999999999</v>
      </c>
      <c r="O108" s="203">
        <v>484.74432000000002</v>
      </c>
      <c r="P108" s="203">
        <v>0</v>
      </c>
      <c r="Q108" s="204">
        <v>20.95757</v>
      </c>
      <c r="R108" s="205">
        <v>25.377880000000001</v>
      </c>
      <c r="S108" s="206">
        <v>0</v>
      </c>
      <c r="T108" s="207">
        <v>66.43683</v>
      </c>
      <c r="U108" s="141">
        <f t="shared" si="15"/>
        <v>3687.7408200000009</v>
      </c>
      <c r="V108" s="118"/>
    </row>
    <row r="109" spans="1:32" ht="12.75" hidden="1" customHeight="1" x14ac:dyDescent="0.3">
      <c r="A109" s="118"/>
      <c r="E109" s="197" t="s">
        <v>148</v>
      </c>
      <c r="F109" s="197"/>
      <c r="G109" s="146"/>
      <c r="H109" s="203"/>
      <c r="I109" s="203">
        <v>0</v>
      </c>
      <c r="J109" s="203">
        <v>0</v>
      </c>
      <c r="K109" s="203">
        <v>0</v>
      </c>
      <c r="L109" s="203">
        <v>0</v>
      </c>
      <c r="M109" s="203">
        <v>0</v>
      </c>
      <c r="N109" s="203">
        <v>0</v>
      </c>
      <c r="O109" s="203">
        <v>0</v>
      </c>
      <c r="P109" s="203">
        <v>0</v>
      </c>
      <c r="Q109" s="204">
        <v>0</v>
      </c>
      <c r="R109" s="205">
        <v>0</v>
      </c>
      <c r="S109" s="206">
        <v>0</v>
      </c>
      <c r="T109" s="207">
        <v>0</v>
      </c>
      <c r="U109" s="141">
        <f t="shared" si="15"/>
        <v>0</v>
      </c>
      <c r="V109" s="118"/>
    </row>
    <row r="110" spans="1:32" ht="12.75" hidden="1" customHeight="1" x14ac:dyDescent="0.3">
      <c r="A110" s="118"/>
      <c r="E110" s="197" t="s">
        <v>149</v>
      </c>
      <c r="F110" s="197"/>
      <c r="G110" s="146"/>
      <c r="H110" s="203"/>
      <c r="I110" s="203">
        <v>13680.268930000002</v>
      </c>
      <c r="J110" s="203">
        <v>40000.130939999995</v>
      </c>
      <c r="K110" s="203">
        <v>27954.059519999999</v>
      </c>
      <c r="L110" s="203">
        <v>13056.704949999998</v>
      </c>
      <c r="M110" s="203">
        <v>15714.06237</v>
      </c>
      <c r="N110" s="203">
        <v>7029.7538199999999</v>
      </c>
      <c r="O110" s="203">
        <v>13022.554959999998</v>
      </c>
      <c r="P110" s="203">
        <v>27844.392490000009</v>
      </c>
      <c r="Q110" s="204">
        <v>18326.126920000006</v>
      </c>
      <c r="R110" s="205">
        <v>24588.543870000001</v>
      </c>
      <c r="S110" s="206">
        <v>9287.3603199999998</v>
      </c>
      <c r="T110" s="207">
        <v>75515.061559999987</v>
      </c>
      <c r="U110" s="141">
        <f t="shared" si="15"/>
        <v>286019.02064999996</v>
      </c>
      <c r="V110" s="118"/>
    </row>
    <row r="111" spans="1:32" ht="12.75" hidden="1" customHeight="1" x14ac:dyDescent="0.3">
      <c r="A111" s="118"/>
      <c r="E111" s="197" t="s">
        <v>150</v>
      </c>
      <c r="F111" s="197"/>
      <c r="G111" s="146"/>
      <c r="H111" s="203"/>
      <c r="I111" s="203">
        <v>65.452280000000002</v>
      </c>
      <c r="J111" s="203">
        <v>588.29749000000004</v>
      </c>
      <c r="K111" s="203">
        <v>146.50720999999999</v>
      </c>
      <c r="L111" s="203">
        <v>-118.84380999999999</v>
      </c>
      <c r="M111" s="203">
        <v>-162.83292</v>
      </c>
      <c r="N111" s="203">
        <v>1958.02799</v>
      </c>
      <c r="O111" s="203">
        <v>87.320070000000001</v>
      </c>
      <c r="P111" s="203">
        <v>23996.768550000001</v>
      </c>
      <c r="Q111" s="204">
        <v>74.287259999999989</v>
      </c>
      <c r="R111" s="205">
        <v>1009.14009</v>
      </c>
      <c r="S111" s="206">
        <v>101.29151</v>
      </c>
      <c r="T111" s="207">
        <v>10833.89776</v>
      </c>
      <c r="U111" s="141">
        <f t="shared" si="15"/>
        <v>38579.313479999997</v>
      </c>
      <c r="V111" s="118"/>
    </row>
    <row r="112" spans="1:32" ht="12.75" hidden="1" customHeight="1" x14ac:dyDescent="0.3">
      <c r="A112" s="118"/>
      <c r="E112" s="197" t="s">
        <v>151</v>
      </c>
      <c r="F112" s="197"/>
      <c r="G112" s="146"/>
      <c r="H112" s="203"/>
      <c r="I112" s="203">
        <v>75.246220000000008</v>
      </c>
      <c r="J112" s="203">
        <v>1171.9729399999999</v>
      </c>
      <c r="K112" s="203">
        <v>4402.7931099999996</v>
      </c>
      <c r="L112" s="203">
        <v>1828.77694</v>
      </c>
      <c r="M112" s="203">
        <v>107.17624000000022</v>
      </c>
      <c r="N112" s="203">
        <v>186449.79673</v>
      </c>
      <c r="O112" s="203">
        <v>20661.475549999999</v>
      </c>
      <c r="P112" s="203">
        <v>2014.1565500000002</v>
      </c>
      <c r="Q112" s="204">
        <v>3229.3606499999996</v>
      </c>
      <c r="R112" s="205">
        <v>285.71285999999998</v>
      </c>
      <c r="S112" s="206">
        <v>1343.9946399999999</v>
      </c>
      <c r="T112" s="207">
        <v>414.91462000000007</v>
      </c>
      <c r="U112" s="141">
        <f t="shared" si="15"/>
        <v>221985.37704999998</v>
      </c>
      <c r="V112" s="118"/>
    </row>
    <row r="113" spans="1:23" ht="12.75" hidden="1" customHeight="1" x14ac:dyDescent="0.3">
      <c r="A113" s="118"/>
      <c r="E113" s="197" t="s">
        <v>152</v>
      </c>
      <c r="F113" s="197"/>
      <c r="G113" s="146"/>
      <c r="H113" s="203"/>
      <c r="I113" s="203">
        <v>0</v>
      </c>
      <c r="J113" s="203">
        <v>6.4000000000000001E-2</v>
      </c>
      <c r="K113" s="203">
        <v>0.1341</v>
      </c>
      <c r="L113" s="203">
        <v>7.0000000000000001E-3</v>
      </c>
      <c r="M113" s="203">
        <v>2.74512</v>
      </c>
      <c r="N113" s="203">
        <v>0</v>
      </c>
      <c r="O113" s="203">
        <v>0</v>
      </c>
      <c r="P113" s="203">
        <v>0.36899999999999999</v>
      </c>
      <c r="Q113" s="203">
        <v>0</v>
      </c>
      <c r="R113" s="204">
        <v>0</v>
      </c>
      <c r="S113" s="206">
        <v>0</v>
      </c>
      <c r="T113" s="207">
        <v>6.1200000000000004E-2</v>
      </c>
      <c r="U113" s="141">
        <f t="shared" si="15"/>
        <v>3.3804199999999995</v>
      </c>
      <c r="V113" s="118"/>
    </row>
    <row r="114" spans="1:23" ht="12.75" customHeight="1" x14ac:dyDescent="0.3">
      <c r="A114" s="118"/>
      <c r="D114" s="155"/>
      <c r="E114" s="160" t="s">
        <v>90</v>
      </c>
      <c r="F114" s="146"/>
      <c r="G114" s="146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37"/>
      <c r="V114" s="118"/>
    </row>
    <row r="115" spans="1:23" s="131" customFormat="1" ht="12.75" customHeight="1" x14ac:dyDescent="0.3">
      <c r="A115" s="135"/>
      <c r="C115" s="208"/>
      <c r="E115" s="193" t="s">
        <v>153</v>
      </c>
      <c r="F115" s="155"/>
      <c r="G115" s="194" t="s">
        <v>154</v>
      </c>
      <c r="H115" s="209">
        <v>4573527</v>
      </c>
      <c r="I115" s="209">
        <f>+[41]original!$G$6</f>
        <v>29806</v>
      </c>
      <c r="J115" s="209">
        <f>+[42]original!$H$6</f>
        <v>601632</v>
      </c>
      <c r="K115" s="209">
        <f>+[43]original!$I$6</f>
        <v>97661</v>
      </c>
      <c r="L115" s="209">
        <f>[44]original!$J$6</f>
        <v>217829</v>
      </c>
      <c r="M115" s="209">
        <f>+[45]original!$K$6</f>
        <v>105991</v>
      </c>
      <c r="N115" s="209">
        <f>[46]original!$L$6</f>
        <v>950856</v>
      </c>
      <c r="O115" s="209">
        <f>[47]original!$M$6</f>
        <v>824100</v>
      </c>
      <c r="P115" s="209">
        <f>+[48]original!$N$6</f>
        <v>406599</v>
      </c>
      <c r="Q115" s="209">
        <f>+[49]original!$O$6</f>
        <v>242053</v>
      </c>
      <c r="R115" s="210">
        <f>+[50]original!$P$6</f>
        <v>197456</v>
      </c>
      <c r="S115" s="210">
        <f>[51]original!$Q$6</f>
        <v>183806</v>
      </c>
      <c r="T115" s="209">
        <f>+[52]original!$R$6</f>
        <v>1363460</v>
      </c>
      <c r="U115" s="162">
        <f t="shared" si="15"/>
        <v>5221249</v>
      </c>
      <c r="V115" s="135"/>
    </row>
    <row r="116" spans="1:23" ht="12.75" customHeight="1" x14ac:dyDescent="0.3">
      <c r="A116" s="211" t="s">
        <v>155</v>
      </c>
      <c r="B116" s="44"/>
      <c r="C116" s="44"/>
      <c r="D116" s="44"/>
      <c r="E116" s="44"/>
      <c r="F116" s="44"/>
      <c r="G116" s="181"/>
      <c r="H116" s="212">
        <f>H82+H79</f>
        <v>1703571089.013885</v>
      </c>
      <c r="I116" s="212">
        <f>I82+I79</f>
        <v>93283884.275460005</v>
      </c>
      <c r="J116" s="212">
        <f t="shared" ref="J116:S116" si="17">J82+J79</f>
        <v>106512134.41681997</v>
      </c>
      <c r="K116" s="212">
        <f>K82+K79</f>
        <v>224189683.75835001</v>
      </c>
      <c r="L116" s="212">
        <f t="shared" si="17"/>
        <v>86135375.092829973</v>
      </c>
      <c r="M116" s="212">
        <f t="shared" si="17"/>
        <v>138637269.66596001</v>
      </c>
      <c r="N116" s="212">
        <f t="shared" si="17"/>
        <v>135850869.15157002</v>
      </c>
      <c r="O116" s="212">
        <f>O82+O79</f>
        <v>105123000.20174001</v>
      </c>
      <c r="P116" s="212">
        <f t="shared" si="17"/>
        <v>108252772.73259999</v>
      </c>
      <c r="Q116" s="212">
        <f t="shared" si="17"/>
        <v>228225490.40653002</v>
      </c>
      <c r="R116" s="212">
        <f t="shared" si="17"/>
        <v>114466016.92885998</v>
      </c>
      <c r="S116" s="212">
        <f t="shared" si="17"/>
        <v>174932872.98176998</v>
      </c>
      <c r="T116" s="212">
        <f>T82+T79</f>
        <v>181901342.30224997</v>
      </c>
      <c r="U116" s="44">
        <f>U82+U79</f>
        <v>1697510711.9147401</v>
      </c>
      <c r="V116" s="118"/>
      <c r="W116" s="38"/>
    </row>
    <row r="117" spans="1:23" ht="12.75" customHeight="1" x14ac:dyDescent="0.3">
      <c r="A117" s="625" t="s">
        <v>156</v>
      </c>
      <c r="B117" s="626"/>
      <c r="C117" s="626"/>
      <c r="D117" s="626"/>
      <c r="E117" s="626"/>
      <c r="F117" s="626"/>
      <c r="G117" s="626"/>
      <c r="H117" s="212"/>
      <c r="I117" s="212"/>
      <c r="J117" s="213"/>
      <c r="K117" s="212"/>
      <c r="L117" s="212"/>
      <c r="M117" s="212"/>
      <c r="N117" s="212"/>
      <c r="O117" s="212"/>
      <c r="P117" s="212"/>
      <c r="Q117" s="212"/>
      <c r="R117" s="212"/>
      <c r="S117" s="212"/>
      <c r="T117" s="212"/>
      <c r="U117" s="44"/>
      <c r="V117" s="118"/>
    </row>
    <row r="118" spans="1:23" ht="12" customHeight="1" x14ac:dyDescent="0.3">
      <c r="A118" s="214" t="s">
        <v>155</v>
      </c>
      <c r="B118" s="215"/>
      <c r="C118" s="216"/>
      <c r="D118" s="116"/>
      <c r="E118" s="116"/>
      <c r="F118" s="116"/>
      <c r="G118" s="116"/>
      <c r="H118" s="217">
        <f>+H116</f>
        <v>1703571089.013885</v>
      </c>
      <c r="I118" s="218">
        <f t="shared" ref="I118:S118" si="18">+I116</f>
        <v>93283884.275460005</v>
      </c>
      <c r="J118" s="217">
        <f t="shared" si="18"/>
        <v>106512134.41681997</v>
      </c>
      <c r="K118" s="218">
        <f t="shared" si="18"/>
        <v>224189683.75835001</v>
      </c>
      <c r="L118" s="218">
        <f t="shared" si="18"/>
        <v>86135375.092829973</v>
      </c>
      <c r="M118" s="218">
        <f t="shared" si="18"/>
        <v>138637269.66596001</v>
      </c>
      <c r="N118" s="218">
        <f t="shared" si="18"/>
        <v>135850869.15157002</v>
      </c>
      <c r="O118" s="218">
        <f t="shared" si="18"/>
        <v>105123000.20174001</v>
      </c>
      <c r="P118" s="218">
        <f t="shared" si="18"/>
        <v>108252772.73259999</v>
      </c>
      <c r="Q118" s="218">
        <f t="shared" si="18"/>
        <v>228225490.40653002</v>
      </c>
      <c r="R118" s="218">
        <f t="shared" si="18"/>
        <v>114466016.92885998</v>
      </c>
      <c r="S118" s="218">
        <f t="shared" si="18"/>
        <v>174932872.98176998</v>
      </c>
      <c r="T118" s="218">
        <f>+T116</f>
        <v>181901342.30224997</v>
      </c>
      <c r="U118" s="215">
        <f>+U116</f>
        <v>1697510711.9147401</v>
      </c>
      <c r="V118" s="118"/>
      <c r="W118" s="38"/>
    </row>
    <row r="119" spans="1:23" s="38" customFormat="1" ht="12.75" customHeight="1" x14ac:dyDescent="0.3">
      <c r="A119" s="219" t="s">
        <v>157</v>
      </c>
      <c r="B119" s="187"/>
      <c r="C119" s="187"/>
      <c r="D119" s="187"/>
      <c r="E119" s="187"/>
      <c r="F119" s="187"/>
      <c r="G119" s="220"/>
      <c r="I119" s="221">
        <f>SUM(I120:I121)</f>
        <v>-191165.18215000001</v>
      </c>
      <c r="J119" s="221">
        <f t="shared" ref="J119:T119" si="19">SUM(J120:J121)</f>
        <v>-346369.80148999998</v>
      </c>
      <c r="K119" s="221">
        <f t="shared" si="19"/>
        <v>554766.13459000364</v>
      </c>
      <c r="L119" s="221">
        <f t="shared" si="19"/>
        <v>153613.61164999986</v>
      </c>
      <c r="M119" s="221">
        <f t="shared" si="19"/>
        <v>-93727.869039999787</v>
      </c>
      <c r="N119" s="221">
        <f t="shared" si="19"/>
        <v>341059.59947999986</v>
      </c>
      <c r="O119" s="221">
        <f t="shared" si="19"/>
        <v>194214.93647000031</v>
      </c>
      <c r="P119" s="221">
        <f t="shared" si="19"/>
        <v>-25917.743980000261</v>
      </c>
      <c r="Q119" s="221">
        <f>SUM(Q120:Q121)</f>
        <v>880826.07977999747</v>
      </c>
      <c r="R119" s="221">
        <f t="shared" si="19"/>
        <v>109875.42412999971</v>
      </c>
      <c r="S119" s="221">
        <f t="shared" si="19"/>
        <v>118722.65062999958</v>
      </c>
      <c r="T119" s="221">
        <f t="shared" si="19"/>
        <v>-9813846.9294099994</v>
      </c>
      <c r="U119" s="43">
        <f>SUM(U120:U121)</f>
        <v>-8117949.0893399902</v>
      </c>
      <c r="V119" s="118"/>
    </row>
    <row r="120" spans="1:23" ht="12.75" customHeight="1" x14ac:dyDescent="0.3">
      <c r="A120" s="610" t="s">
        <v>158</v>
      </c>
      <c r="B120" s="611"/>
      <c r="C120" s="611"/>
      <c r="D120" s="611"/>
      <c r="E120" s="611"/>
      <c r="F120" s="611"/>
      <c r="G120" s="612"/>
      <c r="H120" s="141"/>
      <c r="I120" s="136">
        <f>-I82+I96+I115</f>
        <v>-731814.18215000001</v>
      </c>
      <c r="J120" s="141">
        <f>-J82+J96+J115</f>
        <v>-726188.80148999998</v>
      </c>
      <c r="K120" s="136">
        <f t="shared" ref="K120:S120" si="20">-K82+K96+K115</f>
        <v>-693398.86540999636</v>
      </c>
      <c r="L120" s="136">
        <f t="shared" si="20"/>
        <v>-705824.38835000014</v>
      </c>
      <c r="M120" s="136">
        <f t="shared" si="20"/>
        <v>-1435459.8690399998</v>
      </c>
      <c r="N120" s="136">
        <f>-N82+N96+N115</f>
        <v>-1097352.4005200001</v>
      </c>
      <c r="O120" s="136">
        <f>-O82+O96+O115</f>
        <v>-1044401.0635299997</v>
      </c>
      <c r="P120" s="136">
        <f>-P82+P96+P115</f>
        <v>-1028130.7439800003</v>
      </c>
      <c r="Q120" s="136">
        <f>-Q82+Q96+Q115</f>
        <v>-932645.92022000253</v>
      </c>
      <c r="R120" s="136">
        <f t="shared" si="20"/>
        <v>-1046688.5758700003</v>
      </c>
      <c r="S120" s="136">
        <f t="shared" si="20"/>
        <v>-1808292.3493700004</v>
      </c>
      <c r="T120" s="221">
        <f>-T82+T96+T115</f>
        <v>-12687912.929409999</v>
      </c>
      <c r="U120" s="224">
        <f>-U82+U96+U115</f>
        <v>-23938110.08933999</v>
      </c>
      <c r="V120" s="137"/>
    </row>
    <row r="121" spans="1:23" ht="12.75" customHeight="1" x14ac:dyDescent="0.3">
      <c r="A121" s="222" t="s">
        <v>159</v>
      </c>
      <c r="B121" s="223"/>
      <c r="C121" s="223"/>
      <c r="D121" s="223"/>
      <c r="E121" s="223"/>
      <c r="F121" s="223"/>
      <c r="G121" s="223"/>
      <c r="H121" s="141"/>
      <c r="I121" s="136">
        <f>543779-3130</f>
        <v>540649</v>
      </c>
      <c r="J121" s="141">
        <f>390663-36-10808</f>
        <v>379819</v>
      </c>
      <c r="K121" s="136">
        <f>1248897-16-716</f>
        <v>1248165</v>
      </c>
      <c r="L121" s="136">
        <f>864902-5480+16</f>
        <v>859438</v>
      </c>
      <c r="M121" s="136">
        <f>1345335-3603</f>
        <v>1341732</v>
      </c>
      <c r="N121" s="136">
        <f>1442191-826-2953</f>
        <v>1438412</v>
      </c>
      <c r="O121" s="136">
        <f>1239211-595</f>
        <v>1238616</v>
      </c>
      <c r="P121" s="136">
        <f>1241467-1810-199985-20-37439</f>
        <v>1002213</v>
      </c>
      <c r="Q121" s="136">
        <f>1817228-1063-2693</f>
        <v>1813472</v>
      </c>
      <c r="R121" s="136">
        <f>1158205-1641</f>
        <v>1156564</v>
      </c>
      <c r="S121" s="136">
        <f>1934593-7578</f>
        <v>1927015</v>
      </c>
      <c r="T121" s="136">
        <f>2874776-710</f>
        <v>2874066</v>
      </c>
      <c r="U121" s="137">
        <f>SUM(I121:T121)</f>
        <v>15820161</v>
      </c>
      <c r="V121" s="118"/>
    </row>
    <row r="122" spans="1:23" s="38" customFormat="1" ht="12.75" customHeight="1" x14ac:dyDescent="0.3">
      <c r="A122" s="188" t="s">
        <v>160</v>
      </c>
      <c r="C122" s="187"/>
      <c r="G122" s="151" t="s">
        <v>161</v>
      </c>
      <c r="H122" s="190"/>
      <c r="I122" s="191">
        <f t="shared" ref="I122:S122" si="21">SUM(I123:I132)</f>
        <v>42404</v>
      </c>
      <c r="J122" s="190">
        <f t="shared" si="21"/>
        <v>613630</v>
      </c>
      <c r="K122" s="191">
        <f t="shared" si="21"/>
        <v>8391180</v>
      </c>
      <c r="L122" s="191">
        <f t="shared" si="21"/>
        <v>103375</v>
      </c>
      <c r="M122" s="191">
        <f t="shared" si="21"/>
        <v>217081</v>
      </c>
      <c r="N122" s="191">
        <f t="shared" si="21"/>
        <v>448</v>
      </c>
      <c r="O122" s="191">
        <f t="shared" si="21"/>
        <v>93580</v>
      </c>
      <c r="P122" s="191">
        <f t="shared" si="21"/>
        <v>720383</v>
      </c>
      <c r="Q122" s="191">
        <f t="shared" si="21"/>
        <v>21738</v>
      </c>
      <c r="R122" s="191">
        <f t="shared" si="21"/>
        <v>29548</v>
      </c>
      <c r="S122" s="191">
        <f t="shared" si="21"/>
        <v>3674</v>
      </c>
      <c r="T122" s="136">
        <f>SUM(T123:T133)</f>
        <v>15241</v>
      </c>
      <c r="U122" s="225">
        <f>SUM(I122:T122)</f>
        <v>10252282</v>
      </c>
      <c r="V122" s="188"/>
    </row>
    <row r="123" spans="1:23" ht="12.75" customHeight="1" x14ac:dyDescent="0.3">
      <c r="A123" s="118"/>
      <c r="E123" s="112" t="s">
        <v>162</v>
      </c>
      <c r="H123" s="161"/>
      <c r="I123" s="136">
        <v>21702</v>
      </c>
      <c r="J123" s="141">
        <v>610034</v>
      </c>
      <c r="K123" s="136">
        <v>8390577</v>
      </c>
      <c r="L123" s="136">
        <v>102906</v>
      </c>
      <c r="M123" s="136">
        <v>215725</v>
      </c>
      <c r="N123" s="136">
        <v>0</v>
      </c>
      <c r="O123" s="136">
        <v>90551</v>
      </c>
      <c r="P123" s="136">
        <f>663037+37439</f>
        <v>700476</v>
      </c>
      <c r="Q123" s="136">
        <v>7261</v>
      </c>
      <c r="R123" s="136">
        <v>29279</v>
      </c>
      <c r="S123" s="136">
        <v>3098</v>
      </c>
      <c r="T123" s="191">
        <v>7900</v>
      </c>
      <c r="U123" s="152">
        <f t="shared" ref="U123:U128" si="22">SUM(I123:T123)</f>
        <v>10179509</v>
      </c>
      <c r="V123" s="118"/>
    </row>
    <row r="124" spans="1:23" ht="12.75" customHeight="1" x14ac:dyDescent="0.3">
      <c r="A124" s="118"/>
      <c r="E124" s="112" t="s">
        <v>163</v>
      </c>
      <c r="H124" s="161"/>
      <c r="I124" s="136">
        <v>663</v>
      </c>
      <c r="J124" s="141">
        <f>335</f>
        <v>335</v>
      </c>
      <c r="K124" s="136">
        <f>555+10</f>
        <v>565</v>
      </c>
      <c r="L124" s="136">
        <v>449</v>
      </c>
      <c r="M124" s="136">
        <v>448</v>
      </c>
      <c r="N124" s="136">
        <v>260</v>
      </c>
      <c r="O124" s="136">
        <v>244</v>
      </c>
      <c r="P124" s="136">
        <v>340</v>
      </c>
      <c r="Q124" s="136">
        <v>222</v>
      </c>
      <c r="R124" s="136">
        <v>260</v>
      </c>
      <c r="S124" s="136">
        <v>250</v>
      </c>
      <c r="T124" s="136">
        <v>191</v>
      </c>
      <c r="U124" s="152">
        <f t="shared" si="22"/>
        <v>4227</v>
      </c>
      <c r="V124" s="135"/>
    </row>
    <row r="125" spans="1:23" ht="12.75" customHeight="1" x14ac:dyDescent="0.3">
      <c r="A125" s="118"/>
      <c r="E125" s="112" t="s">
        <v>164</v>
      </c>
      <c r="H125" s="161"/>
      <c r="I125" s="136">
        <v>20030</v>
      </c>
      <c r="J125" s="161">
        <v>0</v>
      </c>
      <c r="K125" s="119">
        <v>0</v>
      </c>
      <c r="L125" s="136">
        <v>0</v>
      </c>
      <c r="M125" s="136">
        <v>0</v>
      </c>
      <c r="N125" s="136">
        <v>0</v>
      </c>
      <c r="O125" s="136">
        <v>0</v>
      </c>
      <c r="P125" s="136">
        <v>0</v>
      </c>
      <c r="Q125" s="136">
        <v>0</v>
      </c>
      <c r="R125" s="136">
        <v>0</v>
      </c>
      <c r="S125" s="136">
        <v>0</v>
      </c>
      <c r="T125" s="136">
        <v>0</v>
      </c>
      <c r="U125" s="152">
        <f t="shared" si="22"/>
        <v>20030</v>
      </c>
      <c r="V125" s="135"/>
    </row>
    <row r="126" spans="1:23" ht="12.75" customHeight="1" x14ac:dyDescent="0.3">
      <c r="A126" s="118"/>
      <c r="E126" s="112" t="s">
        <v>165</v>
      </c>
      <c r="H126" s="161"/>
      <c r="I126" s="136">
        <v>0</v>
      </c>
      <c r="J126" s="141">
        <v>10</v>
      </c>
      <c r="K126" s="119">
        <v>0</v>
      </c>
      <c r="L126" s="136">
        <v>0</v>
      </c>
      <c r="M126" s="136">
        <v>0</v>
      </c>
      <c r="N126" s="136">
        <v>0</v>
      </c>
      <c r="O126" s="136">
        <v>0</v>
      </c>
      <c r="P126" s="136">
        <v>0</v>
      </c>
      <c r="Q126" s="136">
        <v>10723</v>
      </c>
      <c r="R126" s="136">
        <v>0</v>
      </c>
      <c r="S126" s="136">
        <v>0</v>
      </c>
      <c r="T126" s="136">
        <v>0</v>
      </c>
      <c r="U126" s="137">
        <f t="shared" si="22"/>
        <v>10733</v>
      </c>
      <c r="V126" s="135"/>
    </row>
    <row r="127" spans="1:23" ht="12.75" hidden="1" customHeight="1" x14ac:dyDescent="0.3">
      <c r="A127" s="118"/>
      <c r="E127" s="112" t="s">
        <v>166</v>
      </c>
      <c r="H127" s="161"/>
      <c r="I127" s="119">
        <v>0</v>
      </c>
      <c r="J127" s="161">
        <v>0</v>
      </c>
      <c r="K127" s="119">
        <v>0</v>
      </c>
      <c r="L127" s="136">
        <v>0</v>
      </c>
      <c r="M127" s="136">
        <v>0</v>
      </c>
      <c r="N127" s="136">
        <v>0</v>
      </c>
      <c r="O127" s="136">
        <v>0</v>
      </c>
      <c r="P127" s="136">
        <v>0</v>
      </c>
      <c r="Q127" s="136">
        <v>0</v>
      </c>
      <c r="R127" s="136">
        <v>0</v>
      </c>
      <c r="S127" s="136">
        <v>0</v>
      </c>
      <c r="T127" s="136">
        <v>0</v>
      </c>
      <c r="U127" s="137">
        <f t="shared" si="22"/>
        <v>0</v>
      </c>
      <c r="V127" s="135"/>
    </row>
    <row r="128" spans="1:23" ht="12.75" customHeight="1" x14ac:dyDescent="0.3">
      <c r="A128" s="118"/>
      <c r="E128" s="112" t="s">
        <v>167</v>
      </c>
      <c r="H128" s="161"/>
      <c r="I128" s="119">
        <v>0</v>
      </c>
      <c r="J128" s="141">
        <v>3222</v>
      </c>
      <c r="K128" s="119">
        <v>0</v>
      </c>
      <c r="L128" s="136">
        <v>0</v>
      </c>
      <c r="M128" s="136">
        <v>862</v>
      </c>
      <c r="N128" s="136">
        <v>179</v>
      </c>
      <c r="O128" s="136">
        <v>430</v>
      </c>
      <c r="P128" s="136">
        <v>356</v>
      </c>
      <c r="Q128" s="136">
        <v>3523</v>
      </c>
      <c r="R128" s="136">
        <v>0</v>
      </c>
      <c r="S128" s="136">
        <v>317</v>
      </c>
      <c r="T128" s="136">
        <v>293</v>
      </c>
      <c r="U128" s="152">
        <f t="shared" si="22"/>
        <v>9182</v>
      </c>
      <c r="V128" s="135"/>
    </row>
    <row r="129" spans="1:56" ht="12.75" hidden="1" customHeight="1" x14ac:dyDescent="0.3">
      <c r="A129" s="118"/>
      <c r="E129" s="112" t="s">
        <v>168</v>
      </c>
      <c r="H129" s="161"/>
      <c r="I129" s="119">
        <v>0</v>
      </c>
      <c r="J129" s="141">
        <v>0</v>
      </c>
      <c r="K129" s="119">
        <v>0</v>
      </c>
      <c r="L129" s="136">
        <v>0</v>
      </c>
      <c r="M129" s="136">
        <v>0</v>
      </c>
      <c r="N129" s="136">
        <v>0</v>
      </c>
      <c r="O129" s="136">
        <v>0</v>
      </c>
      <c r="P129" s="136">
        <v>0</v>
      </c>
      <c r="Q129" s="136">
        <v>0</v>
      </c>
      <c r="R129" s="136">
        <v>0</v>
      </c>
      <c r="S129" s="136">
        <v>0</v>
      </c>
      <c r="T129" s="136">
        <v>0</v>
      </c>
      <c r="U129" s="152">
        <v>0</v>
      </c>
      <c r="V129" s="135"/>
    </row>
    <row r="130" spans="1:56" ht="14.15" customHeight="1" x14ac:dyDescent="0.3">
      <c r="A130" s="118"/>
      <c r="E130" s="112" t="s">
        <v>169</v>
      </c>
      <c r="H130" s="161"/>
      <c r="I130" s="136">
        <v>9</v>
      </c>
      <c r="J130" s="141">
        <v>29</v>
      </c>
      <c r="K130" s="136">
        <f>9+29</f>
        <v>38</v>
      </c>
      <c r="L130" s="136">
        <v>20</v>
      </c>
      <c r="M130" s="136">
        <v>46</v>
      </c>
      <c r="N130" s="136">
        <v>9</v>
      </c>
      <c r="O130" s="136">
        <f>9+2346</f>
        <v>2355</v>
      </c>
      <c r="P130" s="136">
        <v>19211</v>
      </c>
      <c r="Q130" s="136">
        <v>9</v>
      </c>
      <c r="R130" s="136">
        <v>9</v>
      </c>
      <c r="S130" s="136">
        <v>9</v>
      </c>
      <c r="T130" s="136">
        <v>4</v>
      </c>
      <c r="U130" s="152">
        <f t="shared" ref="U130:U136" si="23">SUM(I130:T130)</f>
        <v>21748</v>
      </c>
      <c r="V130" s="118"/>
    </row>
    <row r="131" spans="1:56" ht="12" hidden="1" customHeight="1" x14ac:dyDescent="0.3">
      <c r="A131" s="118"/>
      <c r="E131" s="112" t="s">
        <v>170</v>
      </c>
      <c r="H131" s="161"/>
      <c r="I131" s="119">
        <v>0</v>
      </c>
      <c r="J131" s="161">
        <v>0</v>
      </c>
      <c r="K131" s="119">
        <v>0</v>
      </c>
      <c r="L131" s="136">
        <v>0</v>
      </c>
      <c r="M131" s="136">
        <v>0</v>
      </c>
      <c r="N131" s="136">
        <v>0</v>
      </c>
      <c r="O131" s="136">
        <v>0</v>
      </c>
      <c r="P131" s="136">
        <v>0</v>
      </c>
      <c r="Q131" s="136">
        <v>0</v>
      </c>
      <c r="R131" s="136">
        <v>0</v>
      </c>
      <c r="S131" s="136">
        <v>0</v>
      </c>
      <c r="T131" s="136">
        <v>0</v>
      </c>
      <c r="U131" s="152">
        <f t="shared" si="23"/>
        <v>0</v>
      </c>
      <c r="V131" s="118"/>
    </row>
    <row r="132" spans="1:56" ht="12.75" hidden="1" customHeight="1" x14ac:dyDescent="0.3">
      <c r="A132" s="118"/>
      <c r="E132" s="143" t="s">
        <v>171</v>
      </c>
      <c r="H132" s="161"/>
      <c r="I132" s="119">
        <v>0</v>
      </c>
      <c r="J132" s="161">
        <v>0</v>
      </c>
      <c r="K132" s="119">
        <v>0</v>
      </c>
      <c r="L132" s="136">
        <v>0</v>
      </c>
      <c r="M132" s="136">
        <v>0</v>
      </c>
      <c r="N132" s="136">
        <v>0</v>
      </c>
      <c r="O132" s="136">
        <v>0</v>
      </c>
      <c r="P132" s="136">
        <v>0</v>
      </c>
      <c r="Q132" s="136">
        <v>0</v>
      </c>
      <c r="R132" s="136">
        <v>0</v>
      </c>
      <c r="S132" s="136">
        <v>0</v>
      </c>
      <c r="T132" s="136">
        <v>0</v>
      </c>
      <c r="U132" s="152">
        <f t="shared" si="23"/>
        <v>0</v>
      </c>
      <c r="V132" s="118"/>
    </row>
    <row r="133" spans="1:56" ht="12.75" customHeight="1" x14ac:dyDescent="0.3">
      <c r="A133" s="118"/>
      <c r="E133" s="112" t="s">
        <v>172</v>
      </c>
      <c r="H133" s="161"/>
      <c r="I133" s="119">
        <v>0</v>
      </c>
      <c r="J133" s="161">
        <v>0</v>
      </c>
      <c r="K133" s="119">
        <v>0</v>
      </c>
      <c r="L133" s="136">
        <v>0</v>
      </c>
      <c r="M133" s="136">
        <v>0</v>
      </c>
      <c r="N133" s="136">
        <v>0</v>
      </c>
      <c r="O133" s="136">
        <v>0</v>
      </c>
      <c r="P133" s="136">
        <v>0</v>
      </c>
      <c r="Q133" s="136">
        <v>0</v>
      </c>
      <c r="R133" s="136">
        <v>0</v>
      </c>
      <c r="S133" s="136">
        <v>0</v>
      </c>
      <c r="T133" s="136">
        <v>6853</v>
      </c>
      <c r="U133" s="137">
        <f t="shared" si="23"/>
        <v>6853</v>
      </c>
      <c r="V133" s="118"/>
    </row>
    <row r="134" spans="1:56" ht="14.15" customHeight="1" x14ac:dyDescent="0.3">
      <c r="A134" s="613" t="s">
        <v>173</v>
      </c>
      <c r="B134" s="614"/>
      <c r="C134" s="614"/>
      <c r="D134" s="614"/>
      <c r="E134" s="614"/>
      <c r="F134" s="614"/>
      <c r="G134" s="615"/>
      <c r="H134" s="161">
        <v>0</v>
      </c>
      <c r="I134" s="119">
        <v>0</v>
      </c>
      <c r="J134" s="161">
        <v>0</v>
      </c>
      <c r="K134" s="119">
        <v>0</v>
      </c>
      <c r="L134" s="119">
        <v>0</v>
      </c>
      <c r="M134" s="119">
        <v>0</v>
      </c>
      <c r="N134" s="119">
        <v>0</v>
      </c>
      <c r="O134" s="119">
        <v>0</v>
      </c>
      <c r="P134" s="119">
        <v>0</v>
      </c>
      <c r="Q134" s="119">
        <v>0</v>
      </c>
      <c r="R134" s="119">
        <v>0</v>
      </c>
      <c r="S134" s="119">
        <v>0</v>
      </c>
      <c r="T134" s="119">
        <v>0</v>
      </c>
      <c r="U134" s="137">
        <f t="shared" si="23"/>
        <v>0</v>
      </c>
      <c r="V134" s="118"/>
    </row>
    <row r="135" spans="1:56" ht="12.75" customHeight="1" x14ac:dyDescent="0.3">
      <c r="A135" s="118" t="s">
        <v>174</v>
      </c>
      <c r="G135" s="162"/>
      <c r="H135" s="141">
        <v>47907539.571999997</v>
      </c>
      <c r="I135" s="141">
        <v>3948655.3564299997</v>
      </c>
      <c r="J135" s="141">
        <v>3968225.1260500001</v>
      </c>
      <c r="K135" s="141">
        <v>4096899.9649499999</v>
      </c>
      <c r="L135" s="141">
        <v>4157570.2102700002</v>
      </c>
      <c r="M135" s="141">
        <v>4030672.49242</v>
      </c>
      <c r="N135" s="141">
        <v>3632295.01516</v>
      </c>
      <c r="O135" s="141">
        <v>4013221.7997499998</v>
      </c>
      <c r="P135" s="141">
        <v>3983444.8035900001</v>
      </c>
      <c r="Q135" s="141">
        <v>4120287.1368299997</v>
      </c>
      <c r="R135" s="141">
        <v>3749200.6986700003</v>
      </c>
      <c r="S135" s="141">
        <v>4706005.9599799998</v>
      </c>
      <c r="T135" s="136">
        <v>4214243.25184</v>
      </c>
      <c r="U135" s="137">
        <f t="shared" si="23"/>
        <v>48620721.81594</v>
      </c>
      <c r="V135" s="118"/>
    </row>
    <row r="136" spans="1:56" ht="12.75" customHeight="1" x14ac:dyDescent="0.3">
      <c r="A136" s="227" t="s">
        <v>175</v>
      </c>
      <c r="B136" s="228"/>
      <c r="C136" s="228"/>
      <c r="D136" s="228"/>
      <c r="E136" s="228"/>
      <c r="F136" s="228"/>
      <c r="G136" s="228"/>
      <c r="H136" s="229">
        <v>21634475.399999999</v>
      </c>
      <c r="I136" s="229">
        <v>1808900.1881300001</v>
      </c>
      <c r="J136" s="229">
        <v>1836340.2487999999</v>
      </c>
      <c r="K136" s="229">
        <v>1883348.5337999999</v>
      </c>
      <c r="L136" s="229">
        <v>1903516.67508</v>
      </c>
      <c r="M136" s="229">
        <v>1917105.37256</v>
      </c>
      <c r="N136" s="229">
        <v>1939501.2855199999</v>
      </c>
      <c r="O136" s="229">
        <v>1904871.0733699999</v>
      </c>
      <c r="P136" s="229">
        <v>1942424.2156800001</v>
      </c>
      <c r="Q136" s="229">
        <v>2103565.6041300003</v>
      </c>
      <c r="R136" s="229">
        <v>1936885.4944500001</v>
      </c>
      <c r="S136" s="229">
        <v>1931291.52801</v>
      </c>
      <c r="T136" s="230">
        <v>2054410.6942199999</v>
      </c>
      <c r="U136" s="231">
        <f t="shared" si="23"/>
        <v>23162160.913749997</v>
      </c>
      <c r="V136" s="118"/>
    </row>
    <row r="137" spans="1:56" ht="12.75" customHeight="1" x14ac:dyDescent="0.3">
      <c r="A137" s="188" t="s">
        <v>176</v>
      </c>
      <c r="H137" s="190"/>
      <c r="I137" s="191">
        <f>+I118+I119+I122+I134+I135+I136</f>
        <v>98892678.637869999</v>
      </c>
      <c r="J137" s="190">
        <f>+J118+J119+J122+J134+J135+J136-1</f>
        <v>112583958.99017997</v>
      </c>
      <c r="K137" s="191">
        <f t="shared" ref="K137:S137" si="24">+K118+K119+K122+K134+K135+K136</f>
        <v>239115878.39169002</v>
      </c>
      <c r="L137" s="191">
        <f>+L118+L119+L122+L134+L135+L136+2</f>
        <v>92453452.589829981</v>
      </c>
      <c r="M137" s="191">
        <f t="shared" si="24"/>
        <v>144708400.66189998</v>
      </c>
      <c r="N137" s="191">
        <f t="shared" si="24"/>
        <v>141764173.05173001</v>
      </c>
      <c r="O137" s="191">
        <f t="shared" si="24"/>
        <v>111328888.01133001</v>
      </c>
      <c r="P137" s="191">
        <f t="shared" si="24"/>
        <v>114873107.00788999</v>
      </c>
      <c r="Q137" s="191">
        <f t="shared" si="24"/>
        <v>235351907.22727001</v>
      </c>
      <c r="R137" s="191">
        <f t="shared" si="24"/>
        <v>120291526.54610997</v>
      </c>
      <c r="S137" s="191">
        <f t="shared" si="24"/>
        <v>181692567.12039</v>
      </c>
      <c r="T137" s="191">
        <f>+T118+T119+T122+T134+T135+T136+1</f>
        <v>178371391.31889996</v>
      </c>
      <c r="U137" s="191">
        <f>+U118+U119+U122+U134+U135+U136</f>
        <v>1771427927.55509</v>
      </c>
      <c r="V137" s="118"/>
      <c r="W137" s="38"/>
    </row>
    <row r="138" spans="1:56" s="131" customFormat="1" ht="12.75" customHeight="1" x14ac:dyDescent="0.3">
      <c r="A138" s="135" t="s">
        <v>177</v>
      </c>
      <c r="G138" s="194"/>
      <c r="H138" s="161"/>
      <c r="I138" s="119">
        <v>-2652</v>
      </c>
      <c r="J138" s="161">
        <v>372</v>
      </c>
      <c r="K138" s="119">
        <v>1137</v>
      </c>
      <c r="L138" s="119">
        <v>-2383</v>
      </c>
      <c r="M138" s="119">
        <v>-2823</v>
      </c>
      <c r="N138" s="119">
        <v>5639</v>
      </c>
      <c r="O138" s="119">
        <v>-4161</v>
      </c>
      <c r="P138" s="119">
        <v>-655</v>
      </c>
      <c r="Q138" s="119">
        <v>1508</v>
      </c>
      <c r="R138" s="119">
        <v>-1338</v>
      </c>
      <c r="S138" s="119">
        <v>4811</v>
      </c>
      <c r="T138" s="119">
        <v>-5462</v>
      </c>
      <c r="U138" s="232">
        <f>SUM(I138:T138)</f>
        <v>-6007</v>
      </c>
      <c r="V138" s="135"/>
    </row>
    <row r="139" spans="1:56" s="131" customFormat="1" ht="12.75" hidden="1" customHeight="1" x14ac:dyDescent="0.3">
      <c r="A139" s="616" t="s">
        <v>178</v>
      </c>
      <c r="B139" s="609"/>
      <c r="C139" s="609"/>
      <c r="D139" s="609"/>
      <c r="E139" s="609"/>
      <c r="F139" s="609"/>
      <c r="G139" s="617"/>
      <c r="H139" s="161"/>
      <c r="I139" s="119">
        <v>0</v>
      </c>
      <c r="J139" s="161">
        <v>0</v>
      </c>
      <c r="K139" s="119">
        <v>0</v>
      </c>
      <c r="L139" s="119">
        <v>0</v>
      </c>
      <c r="M139" s="119">
        <v>0</v>
      </c>
      <c r="N139" s="119">
        <v>0</v>
      </c>
      <c r="O139" s="119">
        <v>0</v>
      </c>
      <c r="P139" s="119">
        <v>0</v>
      </c>
      <c r="Q139" s="119">
        <v>0</v>
      </c>
      <c r="R139" s="119">
        <v>0</v>
      </c>
      <c r="S139" s="119">
        <v>0</v>
      </c>
      <c r="T139" s="119">
        <v>0</v>
      </c>
      <c r="U139" s="232">
        <f>SUM(I139:T139)</f>
        <v>0</v>
      </c>
      <c r="V139" s="135"/>
    </row>
    <row r="140" spans="1:56" s="131" customFormat="1" ht="12.75" customHeight="1" x14ac:dyDescent="0.3">
      <c r="A140" s="135" t="s">
        <v>179</v>
      </c>
      <c r="H140" s="161"/>
      <c r="I140" s="119">
        <v>-4060005</v>
      </c>
      <c r="J140" s="161">
        <v>-3948655</v>
      </c>
      <c r="K140" s="119">
        <v>-3968225</v>
      </c>
      <c r="L140" s="119">
        <v>-4096900</v>
      </c>
      <c r="M140" s="119">
        <v>-4160448</v>
      </c>
      <c r="N140" s="119">
        <v>-4030672</v>
      </c>
      <c r="O140" s="119">
        <v>-3632295</v>
      </c>
      <c r="P140" s="119">
        <v>-4013222</v>
      </c>
      <c r="Q140" s="119">
        <v>-3983445</v>
      </c>
      <c r="R140" s="119">
        <v>-4120287</v>
      </c>
      <c r="S140" s="119">
        <v>-3749201</v>
      </c>
      <c r="T140" s="119">
        <v>-4706006</v>
      </c>
      <c r="U140" s="232">
        <f>SUM(I140:T140)</f>
        <v>-48469361</v>
      </c>
      <c r="V140" s="135"/>
    </row>
    <row r="141" spans="1:56" s="131" customFormat="1" ht="12.75" customHeight="1" x14ac:dyDescent="0.3">
      <c r="A141" s="135" t="s">
        <v>180</v>
      </c>
      <c r="H141" s="161"/>
      <c r="I141" s="119">
        <v>-1981687</v>
      </c>
      <c r="J141" s="161">
        <v>-1808900</v>
      </c>
      <c r="K141" s="119">
        <v>-1836340</v>
      </c>
      <c r="L141" s="119">
        <v>-1883349</v>
      </c>
      <c r="M141" s="119">
        <v>-1903517</v>
      </c>
      <c r="N141" s="119">
        <v>-1917105</v>
      </c>
      <c r="O141" s="119">
        <v>-1939501</v>
      </c>
      <c r="P141" s="119">
        <v>-1904871</v>
      </c>
      <c r="Q141" s="119">
        <v>-1942424</v>
      </c>
      <c r="R141" s="119">
        <v>-2103566</v>
      </c>
      <c r="S141" s="119">
        <v>-1936885</v>
      </c>
      <c r="T141" s="119">
        <v>-1931292</v>
      </c>
      <c r="U141" s="232">
        <f>SUM(I141:T141)</f>
        <v>-23089437</v>
      </c>
      <c r="V141" s="135"/>
    </row>
    <row r="142" spans="1:56" s="131" customFormat="1" ht="12.75" customHeight="1" x14ac:dyDescent="0.3">
      <c r="A142" s="618" t="s">
        <v>181</v>
      </c>
      <c r="B142" s="619"/>
      <c r="C142" s="619"/>
      <c r="D142" s="619"/>
      <c r="E142" s="619"/>
      <c r="F142" s="619"/>
      <c r="G142" s="620"/>
      <c r="H142" s="209"/>
      <c r="I142" s="119">
        <f>9081-10145</f>
        <v>-1064</v>
      </c>
      <c r="J142" s="161">
        <f>25330-992</f>
        <v>24338</v>
      </c>
      <c r="K142" s="119">
        <f>3213</f>
        <v>3213</v>
      </c>
      <c r="L142" s="119">
        <f>1142-890</f>
        <v>252</v>
      </c>
      <c r="M142" s="119">
        <f>2958-2036</f>
        <v>922</v>
      </c>
      <c r="N142" s="119">
        <v>6166</v>
      </c>
      <c r="O142" s="119">
        <v>1828</v>
      </c>
      <c r="P142" s="119">
        <v>2535</v>
      </c>
      <c r="Q142" s="119">
        <f>2580176-1505</f>
        <v>2578671</v>
      </c>
      <c r="R142" s="119">
        <v>21970</v>
      </c>
      <c r="S142" s="119">
        <f>7390-50</f>
        <v>7340</v>
      </c>
      <c r="T142" s="119">
        <v>5410</v>
      </c>
      <c r="U142" s="232">
        <f>SUM(I142:T142)</f>
        <v>2651581</v>
      </c>
      <c r="V142" s="135"/>
    </row>
    <row r="143" spans="1:56" ht="12.75" customHeight="1" x14ac:dyDescent="0.3">
      <c r="A143" s="211" t="s">
        <v>182</v>
      </c>
      <c r="B143" s="179"/>
      <c r="C143" s="179"/>
      <c r="D143" s="179"/>
      <c r="E143" s="179"/>
      <c r="F143" s="179"/>
      <c r="G143" s="181"/>
      <c r="H143" s="212"/>
      <c r="I143" s="212">
        <f>SUM(I137:I142)</f>
        <v>92847270.637869999</v>
      </c>
      <c r="J143" s="234">
        <f t="shared" ref="J143:S143" si="25">SUM(J137:J142)</f>
        <v>106851113.99017997</v>
      </c>
      <c r="K143" s="212">
        <f>SUM(K137:K142)</f>
        <v>233315663.39169002</v>
      </c>
      <c r="L143" s="212">
        <f t="shared" si="25"/>
        <v>86471072.589829981</v>
      </c>
      <c r="M143" s="212">
        <f t="shared" si="25"/>
        <v>138642534.66189998</v>
      </c>
      <c r="N143" s="212">
        <f t="shared" si="25"/>
        <v>135828201.05173001</v>
      </c>
      <c r="O143" s="212">
        <f>SUM(O137:O142)-1</f>
        <v>105754758.01133001</v>
      </c>
      <c r="P143" s="212">
        <f>SUM(P137:P142)</f>
        <v>108956894.00788999</v>
      </c>
      <c r="Q143" s="212">
        <f>SUM(Q137:Q142)+2</f>
        <v>232006219.22727001</v>
      </c>
      <c r="R143" s="212">
        <f>SUM(R137:R142)-2</f>
        <v>114088303.54610997</v>
      </c>
      <c r="S143" s="212">
        <f t="shared" si="25"/>
        <v>176018632.12039</v>
      </c>
      <c r="T143" s="212">
        <f>SUM(T137:T142)</f>
        <v>171734041.31889996</v>
      </c>
      <c r="U143" s="44">
        <f>SUM(U137:U142)+1</f>
        <v>1702514704.55509</v>
      </c>
      <c r="V143" s="118"/>
      <c r="W143" s="38"/>
    </row>
    <row r="144" spans="1:56" s="621" customFormat="1" ht="12.75" customHeight="1" x14ac:dyDescent="0.3">
      <c r="A144" s="609" t="s">
        <v>183</v>
      </c>
      <c r="B144" s="609"/>
      <c r="C144" s="609"/>
      <c r="D144" s="609"/>
      <c r="E144" s="609"/>
      <c r="F144" s="609"/>
      <c r="G144" s="609"/>
      <c r="H144" s="609"/>
      <c r="I144" s="609"/>
      <c r="J144" s="609"/>
      <c r="K144" s="609"/>
      <c r="L144" s="609"/>
      <c r="M144" s="609"/>
      <c r="N144" s="609"/>
      <c r="O144" s="609"/>
      <c r="P144" s="609"/>
      <c r="Q144" s="609"/>
      <c r="R144" s="609"/>
      <c r="S144" s="609"/>
      <c r="T144" s="609"/>
      <c r="U144" s="609"/>
      <c r="V144" s="609"/>
      <c r="W144" s="609"/>
      <c r="X144" s="609"/>
      <c r="Y144" s="609"/>
      <c r="Z144" s="609"/>
      <c r="AA144" s="609"/>
      <c r="AB144" s="609"/>
      <c r="AC144" s="609"/>
      <c r="AD144" s="609"/>
      <c r="AE144" s="609"/>
      <c r="AF144" s="609"/>
      <c r="AG144" s="609"/>
      <c r="AH144" s="609"/>
      <c r="AI144" s="609"/>
      <c r="AJ144" s="609"/>
      <c r="AK144" s="609"/>
      <c r="AL144" s="609"/>
      <c r="AM144" s="609"/>
      <c r="AN144" s="609"/>
      <c r="AO144" s="609"/>
      <c r="AP144" s="609"/>
      <c r="AQ144" s="609"/>
      <c r="AR144" s="609"/>
      <c r="AS144" s="609"/>
      <c r="AT144" s="609"/>
      <c r="AU144" s="609"/>
      <c r="AV144" s="609"/>
      <c r="AW144" s="609"/>
      <c r="AX144" s="609"/>
      <c r="AY144" s="609"/>
      <c r="AZ144" s="609"/>
      <c r="BA144" s="609"/>
      <c r="BB144" s="609"/>
      <c r="BC144" s="609"/>
      <c r="BD144" s="609"/>
    </row>
    <row r="145" spans="1:30" s="233" customFormat="1" ht="12.75" customHeight="1" x14ac:dyDescent="0.3">
      <c r="A145" s="609" t="s">
        <v>184</v>
      </c>
      <c r="B145" s="609"/>
      <c r="C145" s="609"/>
      <c r="D145" s="609"/>
      <c r="E145" s="609"/>
      <c r="F145" s="609"/>
      <c r="G145" s="609"/>
      <c r="H145" s="609"/>
      <c r="I145" s="609"/>
      <c r="J145" s="609"/>
      <c r="K145" s="609"/>
      <c r="L145" s="609"/>
      <c r="M145" s="609"/>
      <c r="N145" s="609"/>
      <c r="O145" s="609"/>
      <c r="P145" s="609"/>
      <c r="Q145" s="609"/>
      <c r="R145" s="609"/>
      <c r="S145" s="609"/>
      <c r="T145" s="609"/>
      <c r="U145" s="609"/>
      <c r="V145" s="112"/>
    </row>
    <row r="146" spans="1:30" ht="12.75" customHeight="1" x14ac:dyDescent="0.3">
      <c r="A146" s="609" t="s">
        <v>185</v>
      </c>
      <c r="B146" s="609"/>
      <c r="C146" s="609"/>
      <c r="D146" s="609"/>
      <c r="E146" s="609"/>
      <c r="F146" s="609"/>
      <c r="G146" s="609"/>
      <c r="H146" s="609"/>
      <c r="I146" s="609"/>
      <c r="J146" s="609"/>
      <c r="K146" s="609"/>
      <c r="L146" s="609"/>
      <c r="M146" s="609"/>
      <c r="N146" s="609"/>
      <c r="O146" s="609"/>
      <c r="P146" s="609"/>
      <c r="Q146" s="609"/>
      <c r="R146" s="609"/>
      <c r="S146" s="609"/>
      <c r="T146" s="609"/>
      <c r="U146" s="609"/>
      <c r="V146" s="131"/>
    </row>
    <row r="147" spans="1:30" ht="12.75" customHeight="1" x14ac:dyDescent="0.3">
      <c r="A147" s="609" t="s">
        <v>186</v>
      </c>
      <c r="B147" s="609"/>
      <c r="C147" s="609"/>
      <c r="D147" s="609"/>
      <c r="E147" s="609"/>
      <c r="F147" s="609"/>
      <c r="G147" s="609"/>
      <c r="H147" s="609"/>
      <c r="I147" s="609"/>
      <c r="J147" s="609"/>
      <c r="K147" s="609"/>
      <c r="L147" s="609"/>
      <c r="M147" s="609"/>
      <c r="N147" s="609"/>
      <c r="O147" s="609"/>
      <c r="P147" s="609"/>
      <c r="Q147" s="609"/>
      <c r="R147" s="609"/>
      <c r="S147" s="609"/>
      <c r="T147" s="609"/>
      <c r="U147" s="609"/>
    </row>
    <row r="148" spans="1:30" ht="12.75" customHeight="1" x14ac:dyDescent="0.3">
      <c r="A148" s="609" t="s">
        <v>187</v>
      </c>
      <c r="B148" s="609"/>
      <c r="C148" s="609"/>
      <c r="D148" s="609"/>
      <c r="E148" s="609"/>
      <c r="F148" s="609"/>
      <c r="G148" s="609"/>
      <c r="H148" s="609"/>
      <c r="I148" s="609"/>
      <c r="J148" s="609"/>
      <c r="K148" s="609"/>
      <c r="L148" s="609"/>
      <c r="M148" s="609"/>
      <c r="N148" s="609"/>
      <c r="O148" s="609"/>
      <c r="P148" s="609"/>
      <c r="Q148" s="609"/>
      <c r="R148" s="609"/>
      <c r="S148" s="609"/>
      <c r="T148" s="609"/>
      <c r="U148" s="609"/>
    </row>
    <row r="149" spans="1:30" ht="12.75" customHeight="1" x14ac:dyDescent="0.3">
      <c r="A149" s="233" t="s">
        <v>188</v>
      </c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</row>
    <row r="150" spans="1:30" ht="12.75" customHeight="1" x14ac:dyDescent="0.3">
      <c r="A150" s="609" t="s">
        <v>189</v>
      </c>
      <c r="B150" s="609"/>
      <c r="C150" s="609"/>
      <c r="D150" s="609"/>
      <c r="E150" s="609"/>
      <c r="F150" s="609"/>
      <c r="G150" s="609"/>
      <c r="H150" s="609"/>
      <c r="I150" s="609"/>
      <c r="J150" s="609"/>
      <c r="K150" s="609"/>
      <c r="L150" s="609"/>
      <c r="M150" s="609"/>
      <c r="N150" s="609"/>
      <c r="O150" s="609"/>
      <c r="P150" s="609"/>
      <c r="Q150" s="609"/>
      <c r="R150" s="609"/>
      <c r="S150" s="609"/>
      <c r="T150" s="609"/>
      <c r="U150" s="609"/>
    </row>
    <row r="151" spans="1:30" ht="12.75" customHeight="1" x14ac:dyDescent="0.3">
      <c r="A151" s="233" t="s">
        <v>190</v>
      </c>
      <c r="B151" s="233"/>
      <c r="C151" s="233"/>
      <c r="D151" s="233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</row>
    <row r="152" spans="1:30" ht="12.75" customHeight="1" x14ac:dyDescent="0.3">
      <c r="A152" s="609" t="s">
        <v>191</v>
      </c>
      <c r="B152" s="609"/>
      <c r="C152" s="609"/>
      <c r="D152" s="609"/>
      <c r="E152" s="609"/>
      <c r="F152" s="609"/>
      <c r="G152" s="609"/>
      <c r="H152" s="609"/>
      <c r="I152" s="609"/>
      <c r="J152" s="609"/>
      <c r="K152" s="609"/>
      <c r="L152" s="609"/>
      <c r="M152" s="609"/>
      <c r="N152" s="609"/>
      <c r="O152" s="609"/>
      <c r="P152" s="609"/>
      <c r="Q152" s="609"/>
      <c r="R152" s="609"/>
      <c r="S152" s="609"/>
      <c r="T152" s="609"/>
      <c r="U152" s="609"/>
    </row>
    <row r="153" spans="1:30" ht="12.75" customHeight="1" x14ac:dyDescent="0.3">
      <c r="A153" s="609" t="s">
        <v>192</v>
      </c>
      <c r="B153" s="609"/>
      <c r="C153" s="609"/>
      <c r="D153" s="609"/>
      <c r="E153" s="609"/>
      <c r="F153" s="609"/>
      <c r="G153" s="609"/>
      <c r="H153" s="609"/>
      <c r="I153" s="609"/>
      <c r="J153" s="609"/>
      <c r="K153" s="609"/>
      <c r="L153" s="609"/>
      <c r="M153" s="609"/>
      <c r="N153" s="609"/>
      <c r="O153" s="609"/>
      <c r="P153" s="609"/>
      <c r="Q153" s="609"/>
      <c r="R153" s="609"/>
      <c r="S153" s="609"/>
      <c r="T153" s="609"/>
      <c r="U153" s="609"/>
    </row>
    <row r="154" spans="1:30" ht="12.75" customHeight="1" x14ac:dyDescent="0.3">
      <c r="A154" s="131"/>
      <c r="B154" s="131"/>
      <c r="C154" s="131"/>
      <c r="E154" s="131"/>
    </row>
    <row r="155" spans="1:30" s="233" customFormat="1" ht="12.65" customHeight="1" x14ac:dyDescent="0.3"/>
    <row r="156" spans="1:30" ht="12.75" customHeight="1" x14ac:dyDescent="0.3"/>
    <row r="157" spans="1:30" ht="12.75" customHeight="1" x14ac:dyDescent="0.3"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</row>
    <row r="158" spans="1:30" ht="12.75" customHeight="1" x14ac:dyDescent="0.3"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</row>
    <row r="159" spans="1:30" ht="12.75" customHeight="1" x14ac:dyDescent="0.3"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</row>
    <row r="160" spans="1:30" ht="12.75" customHeight="1" x14ac:dyDescent="0.3"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</row>
    <row r="161" s="112" customFormat="1" ht="12.75" customHeight="1" x14ac:dyDescent="0.3"/>
    <row r="162" s="112" customFormat="1" ht="12.75" customHeight="1" x14ac:dyDescent="0.3"/>
    <row r="163" s="112" customFormat="1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</sheetData>
  <mergeCells count="29">
    <mergeCell ref="H3:U3"/>
    <mergeCell ref="E8:G8"/>
    <mergeCell ref="E10:G10"/>
    <mergeCell ref="C13:G13"/>
    <mergeCell ref="E15:G15"/>
    <mergeCell ref="A117:G117"/>
    <mergeCell ref="E16:G16"/>
    <mergeCell ref="E20:G20"/>
    <mergeCell ref="E21:G21"/>
    <mergeCell ref="C25:G25"/>
    <mergeCell ref="C28:G28"/>
    <mergeCell ref="E42:G42"/>
    <mergeCell ref="E46:F46"/>
    <mergeCell ref="C54:G54"/>
    <mergeCell ref="E59:F59"/>
    <mergeCell ref="C83:F83"/>
    <mergeCell ref="E88:G88"/>
    <mergeCell ref="A153:U153"/>
    <mergeCell ref="A120:G120"/>
    <mergeCell ref="A134:G134"/>
    <mergeCell ref="A139:G139"/>
    <mergeCell ref="A142:G142"/>
    <mergeCell ref="A144:XFD144"/>
    <mergeCell ref="A145:U145"/>
    <mergeCell ref="A146:U146"/>
    <mergeCell ref="A147:U147"/>
    <mergeCell ref="A148:U148"/>
    <mergeCell ref="A150:U150"/>
    <mergeCell ref="A152:U152"/>
  </mergeCells>
  <pageMargins left="0.7" right="0.7" top="0.75" bottom="0.75" header="0.3" footer="0.3"/>
  <pageSetup paperSize="9" scale="32" orientation="portrait" r:id="rId1"/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4EFCE-D6F5-4A5B-A4BB-065A06C819A2}">
  <sheetPr>
    <pageSetUpPr fitToPage="1"/>
  </sheetPr>
  <dimension ref="A1:DH287"/>
  <sheetViews>
    <sheetView view="pageBreakPreview" topLeftCell="A12" zoomScaleNormal="100" zoomScaleSheetLayoutView="100" workbookViewId="0">
      <selection activeCell="AH11" sqref="AH11"/>
    </sheetView>
  </sheetViews>
  <sheetFormatPr defaultColWidth="9.1796875" defaultRowHeight="14" x14ac:dyDescent="0.3"/>
  <cols>
    <col min="1" max="1" width="2.81640625" style="17" customWidth="1"/>
    <col min="2" max="2" width="3.26953125" style="17" customWidth="1"/>
    <col min="3" max="3" width="56" style="17" customWidth="1"/>
    <col min="4" max="4" width="4.26953125" style="17" customWidth="1"/>
    <col min="5" max="8" width="13.54296875" style="17" hidden="1" customWidth="1"/>
    <col min="9" max="9" width="15.6328125" style="17" customWidth="1"/>
    <col min="10" max="13" width="13.54296875" style="17" hidden="1" customWidth="1"/>
    <col min="14" max="14" width="15.6328125" style="17" customWidth="1"/>
    <col min="15" max="15" width="12.7265625" style="17" hidden="1" customWidth="1"/>
    <col min="16" max="16" width="12.81640625" style="17" hidden="1" customWidth="1"/>
    <col min="17" max="17" width="11.26953125" style="17" hidden="1" customWidth="1"/>
    <col min="18" max="18" width="12.7265625" style="17" hidden="1" customWidth="1"/>
    <col min="19" max="19" width="15.6328125" style="17" customWidth="1"/>
    <col min="20" max="20" width="12.1796875" style="17" hidden="1" customWidth="1"/>
    <col min="21" max="21" width="12.81640625" style="17" hidden="1" customWidth="1"/>
    <col min="22" max="22" width="11.26953125" style="17" hidden="1" customWidth="1"/>
    <col min="23" max="23" width="13.453125" style="17" hidden="1" customWidth="1"/>
    <col min="24" max="24" width="15.6328125" style="17" customWidth="1"/>
    <col min="25" max="25" width="13.54296875" style="17" hidden="1" customWidth="1"/>
    <col min="26" max="26" width="14.453125" style="17" hidden="1" customWidth="1"/>
    <col min="27" max="27" width="12.1796875" style="17" hidden="1" customWidth="1"/>
    <col min="28" max="28" width="15.26953125" style="17" hidden="1" customWidth="1"/>
    <col min="29" max="29" width="15.6328125" style="17" customWidth="1"/>
    <col min="30" max="30" width="12.26953125" style="17" hidden="1" customWidth="1"/>
    <col min="31" max="31" width="12.7265625" style="17" hidden="1" customWidth="1"/>
    <col min="32" max="32" width="11.26953125" style="17" hidden="1" customWidth="1"/>
    <col min="33" max="33" width="12.7265625" style="17" hidden="1" customWidth="1"/>
    <col min="34" max="34" width="15.453125" style="17" customWidth="1"/>
    <col min="35" max="38" width="15.453125" style="17" hidden="1" customWidth="1"/>
    <col min="39" max="39" width="15.453125" style="17" customWidth="1"/>
    <col min="40" max="43" width="15.453125" style="17" hidden="1" customWidth="1"/>
    <col min="44" max="44" width="15.453125" style="17" customWidth="1"/>
    <col min="45" max="48" width="15.453125" style="17" hidden="1" customWidth="1"/>
    <col min="49" max="49" width="15.453125" style="17" customWidth="1"/>
    <col min="50" max="53" width="15.453125" style="17" hidden="1" customWidth="1"/>
    <col min="54" max="54" width="15.453125" style="17" customWidth="1"/>
    <col min="55" max="58" width="15.453125" style="17" hidden="1" customWidth="1"/>
    <col min="59" max="59" width="15.453125" style="17" customWidth="1"/>
    <col min="60" max="63" width="15.453125" style="17" hidden="1" customWidth="1"/>
    <col min="64" max="64" width="15.453125" style="17" customWidth="1"/>
    <col min="65" max="68" width="15.453125" style="17" hidden="1" customWidth="1"/>
    <col min="69" max="69" width="15.453125" style="17" customWidth="1"/>
    <col min="70" max="70" width="15.453125" style="17" hidden="1" customWidth="1"/>
    <col min="71" max="71" width="13.1796875" style="17" hidden="1" customWidth="1"/>
    <col min="72" max="72" width="11.26953125" style="17" hidden="1" customWidth="1"/>
    <col min="73" max="73" width="12.7265625" style="17" hidden="1" customWidth="1"/>
    <col min="74" max="74" width="14.7265625" style="17" customWidth="1"/>
    <col min="75" max="75" width="3.26953125" style="17" customWidth="1"/>
    <col min="76" max="76" width="13.54296875" style="236" customWidth="1"/>
    <col min="77" max="77" width="0.26953125" style="17" customWidth="1"/>
    <col min="78" max="79" width="11.26953125" style="17" customWidth="1"/>
    <col min="80" max="80" width="9.1796875" style="17"/>
    <col min="81" max="81" width="10.81640625" style="17" customWidth="1"/>
    <col min="82" max="82" width="11.54296875" style="17" customWidth="1"/>
    <col min="83" max="83" width="10.1796875" style="17" customWidth="1"/>
    <col min="84" max="84" width="10.81640625" style="17" customWidth="1"/>
    <col min="85" max="85" width="9.26953125" style="17" customWidth="1"/>
    <col min="86" max="86" width="10.453125" style="17" customWidth="1"/>
    <col min="87" max="87" width="11.7265625" style="17" customWidth="1"/>
    <col min="88" max="256" width="9.1796875" style="17"/>
    <col min="257" max="257" width="2.81640625" style="17" customWidth="1"/>
    <col min="258" max="258" width="3.26953125" style="17" customWidth="1"/>
    <col min="259" max="259" width="56" style="17" customWidth="1"/>
    <col min="260" max="260" width="4.26953125" style="17" customWidth="1"/>
    <col min="261" max="265" width="13.54296875" style="17" customWidth="1"/>
    <col min="266" max="320" width="0" style="17" hidden="1" customWidth="1"/>
    <col min="321" max="326" width="15.453125" style="17" customWidth="1"/>
    <col min="327" max="327" width="13.1796875" style="17" customWidth="1"/>
    <col min="328" max="328" width="11.26953125" style="17" customWidth="1"/>
    <col min="329" max="329" width="12.7265625" style="17" customWidth="1"/>
    <col min="330" max="330" width="14.7265625" style="17" customWidth="1"/>
    <col min="331" max="331" width="3.26953125" style="17" customWidth="1"/>
    <col min="332" max="332" width="13.54296875" style="17" customWidth="1"/>
    <col min="333" max="333" width="0.26953125" style="17" customWidth="1"/>
    <col min="334" max="335" width="11.26953125" style="17" customWidth="1"/>
    <col min="336" max="336" width="9.1796875" style="17"/>
    <col min="337" max="337" width="10.81640625" style="17" customWidth="1"/>
    <col min="338" max="338" width="11.54296875" style="17" customWidth="1"/>
    <col min="339" max="339" width="10.1796875" style="17" customWidth="1"/>
    <col min="340" max="340" width="10.81640625" style="17" customWidth="1"/>
    <col min="341" max="341" width="9.26953125" style="17" customWidth="1"/>
    <col min="342" max="342" width="10.453125" style="17" customWidth="1"/>
    <col min="343" max="343" width="11.7265625" style="17" customWidth="1"/>
    <col min="344" max="512" width="9.1796875" style="17"/>
    <col min="513" max="513" width="2.81640625" style="17" customWidth="1"/>
    <col min="514" max="514" width="3.26953125" style="17" customWidth="1"/>
    <col min="515" max="515" width="56" style="17" customWidth="1"/>
    <col min="516" max="516" width="4.26953125" style="17" customWidth="1"/>
    <col min="517" max="521" width="13.54296875" style="17" customWidth="1"/>
    <col min="522" max="576" width="0" style="17" hidden="1" customWidth="1"/>
    <col min="577" max="582" width="15.453125" style="17" customWidth="1"/>
    <col min="583" max="583" width="13.1796875" style="17" customWidth="1"/>
    <col min="584" max="584" width="11.26953125" style="17" customWidth="1"/>
    <col min="585" max="585" width="12.7265625" style="17" customWidth="1"/>
    <col min="586" max="586" width="14.7265625" style="17" customWidth="1"/>
    <col min="587" max="587" width="3.26953125" style="17" customWidth="1"/>
    <col min="588" max="588" width="13.54296875" style="17" customWidth="1"/>
    <col min="589" max="589" width="0.26953125" style="17" customWidth="1"/>
    <col min="590" max="591" width="11.26953125" style="17" customWidth="1"/>
    <col min="592" max="592" width="9.1796875" style="17"/>
    <col min="593" max="593" width="10.81640625" style="17" customWidth="1"/>
    <col min="594" max="594" width="11.54296875" style="17" customWidth="1"/>
    <col min="595" max="595" width="10.1796875" style="17" customWidth="1"/>
    <col min="596" max="596" width="10.81640625" style="17" customWidth="1"/>
    <col min="597" max="597" width="9.26953125" style="17" customWidth="1"/>
    <col min="598" max="598" width="10.453125" style="17" customWidth="1"/>
    <col min="599" max="599" width="11.7265625" style="17" customWidth="1"/>
    <col min="600" max="768" width="9.1796875" style="17"/>
    <col min="769" max="769" width="2.81640625" style="17" customWidth="1"/>
    <col min="770" max="770" width="3.26953125" style="17" customWidth="1"/>
    <col min="771" max="771" width="56" style="17" customWidth="1"/>
    <col min="772" max="772" width="4.26953125" style="17" customWidth="1"/>
    <col min="773" max="777" width="13.54296875" style="17" customWidth="1"/>
    <col min="778" max="832" width="0" style="17" hidden="1" customWidth="1"/>
    <col min="833" max="838" width="15.453125" style="17" customWidth="1"/>
    <col min="839" max="839" width="13.1796875" style="17" customWidth="1"/>
    <col min="840" max="840" width="11.26953125" style="17" customWidth="1"/>
    <col min="841" max="841" width="12.7265625" style="17" customWidth="1"/>
    <col min="842" max="842" width="14.7265625" style="17" customWidth="1"/>
    <col min="843" max="843" width="3.26953125" style="17" customWidth="1"/>
    <col min="844" max="844" width="13.54296875" style="17" customWidth="1"/>
    <col min="845" max="845" width="0.26953125" style="17" customWidth="1"/>
    <col min="846" max="847" width="11.26953125" style="17" customWidth="1"/>
    <col min="848" max="848" width="9.1796875" style="17"/>
    <col min="849" max="849" width="10.81640625" style="17" customWidth="1"/>
    <col min="850" max="850" width="11.54296875" style="17" customWidth="1"/>
    <col min="851" max="851" width="10.1796875" style="17" customWidth="1"/>
    <col min="852" max="852" width="10.81640625" style="17" customWidth="1"/>
    <col min="853" max="853" width="9.26953125" style="17" customWidth="1"/>
    <col min="854" max="854" width="10.453125" style="17" customWidth="1"/>
    <col min="855" max="855" width="11.7265625" style="17" customWidth="1"/>
    <col min="856" max="1024" width="9.1796875" style="17"/>
    <col min="1025" max="1025" width="2.81640625" style="17" customWidth="1"/>
    <col min="1026" max="1026" width="3.26953125" style="17" customWidth="1"/>
    <col min="1027" max="1027" width="56" style="17" customWidth="1"/>
    <col min="1028" max="1028" width="4.26953125" style="17" customWidth="1"/>
    <col min="1029" max="1033" width="13.54296875" style="17" customWidth="1"/>
    <col min="1034" max="1088" width="0" style="17" hidden="1" customWidth="1"/>
    <col min="1089" max="1094" width="15.453125" style="17" customWidth="1"/>
    <col min="1095" max="1095" width="13.1796875" style="17" customWidth="1"/>
    <col min="1096" max="1096" width="11.26953125" style="17" customWidth="1"/>
    <col min="1097" max="1097" width="12.7265625" style="17" customWidth="1"/>
    <col min="1098" max="1098" width="14.7265625" style="17" customWidth="1"/>
    <col min="1099" max="1099" width="3.26953125" style="17" customWidth="1"/>
    <col min="1100" max="1100" width="13.54296875" style="17" customWidth="1"/>
    <col min="1101" max="1101" width="0.26953125" style="17" customWidth="1"/>
    <col min="1102" max="1103" width="11.26953125" style="17" customWidth="1"/>
    <col min="1104" max="1104" width="9.1796875" style="17"/>
    <col min="1105" max="1105" width="10.81640625" style="17" customWidth="1"/>
    <col min="1106" max="1106" width="11.54296875" style="17" customWidth="1"/>
    <col min="1107" max="1107" width="10.1796875" style="17" customWidth="1"/>
    <col min="1108" max="1108" width="10.81640625" style="17" customWidth="1"/>
    <col min="1109" max="1109" width="9.26953125" style="17" customWidth="1"/>
    <col min="1110" max="1110" width="10.453125" style="17" customWidth="1"/>
    <col min="1111" max="1111" width="11.7265625" style="17" customWidth="1"/>
    <col min="1112" max="1280" width="9.1796875" style="17"/>
    <col min="1281" max="1281" width="2.81640625" style="17" customWidth="1"/>
    <col min="1282" max="1282" width="3.26953125" style="17" customWidth="1"/>
    <col min="1283" max="1283" width="56" style="17" customWidth="1"/>
    <col min="1284" max="1284" width="4.26953125" style="17" customWidth="1"/>
    <col min="1285" max="1289" width="13.54296875" style="17" customWidth="1"/>
    <col min="1290" max="1344" width="0" style="17" hidden="1" customWidth="1"/>
    <col min="1345" max="1350" width="15.453125" style="17" customWidth="1"/>
    <col min="1351" max="1351" width="13.1796875" style="17" customWidth="1"/>
    <col min="1352" max="1352" width="11.26953125" style="17" customWidth="1"/>
    <col min="1353" max="1353" width="12.7265625" style="17" customWidth="1"/>
    <col min="1354" max="1354" width="14.7265625" style="17" customWidth="1"/>
    <col min="1355" max="1355" width="3.26953125" style="17" customWidth="1"/>
    <col min="1356" max="1356" width="13.54296875" style="17" customWidth="1"/>
    <col min="1357" max="1357" width="0.26953125" style="17" customWidth="1"/>
    <col min="1358" max="1359" width="11.26953125" style="17" customWidth="1"/>
    <col min="1360" max="1360" width="9.1796875" style="17"/>
    <col min="1361" max="1361" width="10.81640625" style="17" customWidth="1"/>
    <col min="1362" max="1362" width="11.54296875" style="17" customWidth="1"/>
    <col min="1363" max="1363" width="10.1796875" style="17" customWidth="1"/>
    <col min="1364" max="1364" width="10.81640625" style="17" customWidth="1"/>
    <col min="1365" max="1365" width="9.26953125" style="17" customWidth="1"/>
    <col min="1366" max="1366" width="10.453125" style="17" customWidth="1"/>
    <col min="1367" max="1367" width="11.7265625" style="17" customWidth="1"/>
    <col min="1368" max="1536" width="9.1796875" style="17"/>
    <col min="1537" max="1537" width="2.81640625" style="17" customWidth="1"/>
    <col min="1538" max="1538" width="3.26953125" style="17" customWidth="1"/>
    <col min="1539" max="1539" width="56" style="17" customWidth="1"/>
    <col min="1540" max="1540" width="4.26953125" style="17" customWidth="1"/>
    <col min="1541" max="1545" width="13.54296875" style="17" customWidth="1"/>
    <col min="1546" max="1600" width="0" style="17" hidden="1" customWidth="1"/>
    <col min="1601" max="1606" width="15.453125" style="17" customWidth="1"/>
    <col min="1607" max="1607" width="13.1796875" style="17" customWidth="1"/>
    <col min="1608" max="1608" width="11.26953125" style="17" customWidth="1"/>
    <col min="1609" max="1609" width="12.7265625" style="17" customWidth="1"/>
    <col min="1610" max="1610" width="14.7265625" style="17" customWidth="1"/>
    <col min="1611" max="1611" width="3.26953125" style="17" customWidth="1"/>
    <col min="1612" max="1612" width="13.54296875" style="17" customWidth="1"/>
    <col min="1613" max="1613" width="0.26953125" style="17" customWidth="1"/>
    <col min="1614" max="1615" width="11.26953125" style="17" customWidth="1"/>
    <col min="1616" max="1616" width="9.1796875" style="17"/>
    <col min="1617" max="1617" width="10.81640625" style="17" customWidth="1"/>
    <col min="1618" max="1618" width="11.54296875" style="17" customWidth="1"/>
    <col min="1619" max="1619" width="10.1796875" style="17" customWidth="1"/>
    <col min="1620" max="1620" width="10.81640625" style="17" customWidth="1"/>
    <col min="1621" max="1621" width="9.26953125" style="17" customWidth="1"/>
    <col min="1622" max="1622" width="10.453125" style="17" customWidth="1"/>
    <col min="1623" max="1623" width="11.7265625" style="17" customWidth="1"/>
    <col min="1624" max="1792" width="9.1796875" style="17"/>
    <col min="1793" max="1793" width="2.81640625" style="17" customWidth="1"/>
    <col min="1794" max="1794" width="3.26953125" style="17" customWidth="1"/>
    <col min="1795" max="1795" width="56" style="17" customWidth="1"/>
    <col min="1796" max="1796" width="4.26953125" style="17" customWidth="1"/>
    <col min="1797" max="1801" width="13.54296875" style="17" customWidth="1"/>
    <col min="1802" max="1856" width="0" style="17" hidden="1" customWidth="1"/>
    <col min="1857" max="1862" width="15.453125" style="17" customWidth="1"/>
    <col min="1863" max="1863" width="13.1796875" style="17" customWidth="1"/>
    <col min="1864" max="1864" width="11.26953125" style="17" customWidth="1"/>
    <col min="1865" max="1865" width="12.7265625" style="17" customWidth="1"/>
    <col min="1866" max="1866" width="14.7265625" style="17" customWidth="1"/>
    <col min="1867" max="1867" width="3.26953125" style="17" customWidth="1"/>
    <col min="1868" max="1868" width="13.54296875" style="17" customWidth="1"/>
    <col min="1869" max="1869" width="0.26953125" style="17" customWidth="1"/>
    <col min="1870" max="1871" width="11.26953125" style="17" customWidth="1"/>
    <col min="1872" max="1872" width="9.1796875" style="17"/>
    <col min="1873" max="1873" width="10.81640625" style="17" customWidth="1"/>
    <col min="1874" max="1874" width="11.54296875" style="17" customWidth="1"/>
    <col min="1875" max="1875" width="10.1796875" style="17" customWidth="1"/>
    <col min="1876" max="1876" width="10.81640625" style="17" customWidth="1"/>
    <col min="1877" max="1877" width="9.26953125" style="17" customWidth="1"/>
    <col min="1878" max="1878" width="10.453125" style="17" customWidth="1"/>
    <col min="1879" max="1879" width="11.7265625" style="17" customWidth="1"/>
    <col min="1880" max="2048" width="9.1796875" style="17"/>
    <col min="2049" max="2049" width="2.81640625" style="17" customWidth="1"/>
    <col min="2050" max="2050" width="3.26953125" style="17" customWidth="1"/>
    <col min="2051" max="2051" width="56" style="17" customWidth="1"/>
    <col min="2052" max="2052" width="4.26953125" style="17" customWidth="1"/>
    <col min="2053" max="2057" width="13.54296875" style="17" customWidth="1"/>
    <col min="2058" max="2112" width="0" style="17" hidden="1" customWidth="1"/>
    <col min="2113" max="2118" width="15.453125" style="17" customWidth="1"/>
    <col min="2119" max="2119" width="13.1796875" style="17" customWidth="1"/>
    <col min="2120" max="2120" width="11.26953125" style="17" customWidth="1"/>
    <col min="2121" max="2121" width="12.7265625" style="17" customWidth="1"/>
    <col min="2122" max="2122" width="14.7265625" style="17" customWidth="1"/>
    <col min="2123" max="2123" width="3.26953125" style="17" customWidth="1"/>
    <col min="2124" max="2124" width="13.54296875" style="17" customWidth="1"/>
    <col min="2125" max="2125" width="0.26953125" style="17" customWidth="1"/>
    <col min="2126" max="2127" width="11.26953125" style="17" customWidth="1"/>
    <col min="2128" max="2128" width="9.1796875" style="17"/>
    <col min="2129" max="2129" width="10.81640625" style="17" customWidth="1"/>
    <col min="2130" max="2130" width="11.54296875" style="17" customWidth="1"/>
    <col min="2131" max="2131" width="10.1796875" style="17" customWidth="1"/>
    <col min="2132" max="2132" width="10.81640625" style="17" customWidth="1"/>
    <col min="2133" max="2133" width="9.26953125" style="17" customWidth="1"/>
    <col min="2134" max="2134" width="10.453125" style="17" customWidth="1"/>
    <col min="2135" max="2135" width="11.7265625" style="17" customWidth="1"/>
    <col min="2136" max="2304" width="9.1796875" style="17"/>
    <col min="2305" max="2305" width="2.81640625" style="17" customWidth="1"/>
    <col min="2306" max="2306" width="3.26953125" style="17" customWidth="1"/>
    <col min="2307" max="2307" width="56" style="17" customWidth="1"/>
    <col min="2308" max="2308" width="4.26953125" style="17" customWidth="1"/>
    <col min="2309" max="2313" width="13.54296875" style="17" customWidth="1"/>
    <col min="2314" max="2368" width="0" style="17" hidden="1" customWidth="1"/>
    <col min="2369" max="2374" width="15.453125" style="17" customWidth="1"/>
    <col min="2375" max="2375" width="13.1796875" style="17" customWidth="1"/>
    <col min="2376" max="2376" width="11.26953125" style="17" customWidth="1"/>
    <col min="2377" max="2377" width="12.7265625" style="17" customWidth="1"/>
    <col min="2378" max="2378" width="14.7265625" style="17" customWidth="1"/>
    <col min="2379" max="2379" width="3.26953125" style="17" customWidth="1"/>
    <col min="2380" max="2380" width="13.54296875" style="17" customWidth="1"/>
    <col min="2381" max="2381" width="0.26953125" style="17" customWidth="1"/>
    <col min="2382" max="2383" width="11.26953125" style="17" customWidth="1"/>
    <col min="2384" max="2384" width="9.1796875" style="17"/>
    <col min="2385" max="2385" width="10.81640625" style="17" customWidth="1"/>
    <col min="2386" max="2386" width="11.54296875" style="17" customWidth="1"/>
    <col min="2387" max="2387" width="10.1796875" style="17" customWidth="1"/>
    <col min="2388" max="2388" width="10.81640625" style="17" customWidth="1"/>
    <col min="2389" max="2389" width="9.26953125" style="17" customWidth="1"/>
    <col min="2390" max="2390" width="10.453125" style="17" customWidth="1"/>
    <col min="2391" max="2391" width="11.7265625" style="17" customWidth="1"/>
    <col min="2392" max="2560" width="9.1796875" style="17"/>
    <col min="2561" max="2561" width="2.81640625" style="17" customWidth="1"/>
    <col min="2562" max="2562" width="3.26953125" style="17" customWidth="1"/>
    <col min="2563" max="2563" width="56" style="17" customWidth="1"/>
    <col min="2564" max="2564" width="4.26953125" style="17" customWidth="1"/>
    <col min="2565" max="2569" width="13.54296875" style="17" customWidth="1"/>
    <col min="2570" max="2624" width="0" style="17" hidden="1" customWidth="1"/>
    <col min="2625" max="2630" width="15.453125" style="17" customWidth="1"/>
    <col min="2631" max="2631" width="13.1796875" style="17" customWidth="1"/>
    <col min="2632" max="2632" width="11.26953125" style="17" customWidth="1"/>
    <col min="2633" max="2633" width="12.7265625" style="17" customWidth="1"/>
    <col min="2634" max="2634" width="14.7265625" style="17" customWidth="1"/>
    <col min="2635" max="2635" width="3.26953125" style="17" customWidth="1"/>
    <col min="2636" max="2636" width="13.54296875" style="17" customWidth="1"/>
    <col min="2637" max="2637" width="0.26953125" style="17" customWidth="1"/>
    <col min="2638" max="2639" width="11.26953125" style="17" customWidth="1"/>
    <col min="2640" max="2640" width="9.1796875" style="17"/>
    <col min="2641" max="2641" width="10.81640625" style="17" customWidth="1"/>
    <col min="2642" max="2642" width="11.54296875" style="17" customWidth="1"/>
    <col min="2643" max="2643" width="10.1796875" style="17" customWidth="1"/>
    <col min="2644" max="2644" width="10.81640625" style="17" customWidth="1"/>
    <col min="2645" max="2645" width="9.26953125" style="17" customWidth="1"/>
    <col min="2646" max="2646" width="10.453125" style="17" customWidth="1"/>
    <col min="2647" max="2647" width="11.7265625" style="17" customWidth="1"/>
    <col min="2648" max="2816" width="9.1796875" style="17"/>
    <col min="2817" max="2817" width="2.81640625" style="17" customWidth="1"/>
    <col min="2818" max="2818" width="3.26953125" style="17" customWidth="1"/>
    <col min="2819" max="2819" width="56" style="17" customWidth="1"/>
    <col min="2820" max="2820" width="4.26953125" style="17" customWidth="1"/>
    <col min="2821" max="2825" width="13.54296875" style="17" customWidth="1"/>
    <col min="2826" max="2880" width="0" style="17" hidden="1" customWidth="1"/>
    <col min="2881" max="2886" width="15.453125" style="17" customWidth="1"/>
    <col min="2887" max="2887" width="13.1796875" style="17" customWidth="1"/>
    <col min="2888" max="2888" width="11.26953125" style="17" customWidth="1"/>
    <col min="2889" max="2889" width="12.7265625" style="17" customWidth="1"/>
    <col min="2890" max="2890" width="14.7265625" style="17" customWidth="1"/>
    <col min="2891" max="2891" width="3.26953125" style="17" customWidth="1"/>
    <col min="2892" max="2892" width="13.54296875" style="17" customWidth="1"/>
    <col min="2893" max="2893" width="0.26953125" style="17" customWidth="1"/>
    <col min="2894" max="2895" width="11.26953125" style="17" customWidth="1"/>
    <col min="2896" max="2896" width="9.1796875" style="17"/>
    <col min="2897" max="2897" width="10.81640625" style="17" customWidth="1"/>
    <col min="2898" max="2898" width="11.54296875" style="17" customWidth="1"/>
    <col min="2899" max="2899" width="10.1796875" style="17" customWidth="1"/>
    <col min="2900" max="2900" width="10.81640625" style="17" customWidth="1"/>
    <col min="2901" max="2901" width="9.26953125" style="17" customWidth="1"/>
    <col min="2902" max="2902" width="10.453125" style="17" customWidth="1"/>
    <col min="2903" max="2903" width="11.7265625" style="17" customWidth="1"/>
    <col min="2904" max="3072" width="9.1796875" style="17"/>
    <col min="3073" max="3073" width="2.81640625" style="17" customWidth="1"/>
    <col min="3074" max="3074" width="3.26953125" style="17" customWidth="1"/>
    <col min="3075" max="3075" width="56" style="17" customWidth="1"/>
    <col min="3076" max="3076" width="4.26953125" style="17" customWidth="1"/>
    <col min="3077" max="3081" width="13.54296875" style="17" customWidth="1"/>
    <col min="3082" max="3136" width="0" style="17" hidden="1" customWidth="1"/>
    <col min="3137" max="3142" width="15.453125" style="17" customWidth="1"/>
    <col min="3143" max="3143" width="13.1796875" style="17" customWidth="1"/>
    <col min="3144" max="3144" width="11.26953125" style="17" customWidth="1"/>
    <col min="3145" max="3145" width="12.7265625" style="17" customWidth="1"/>
    <col min="3146" max="3146" width="14.7265625" style="17" customWidth="1"/>
    <col min="3147" max="3147" width="3.26953125" style="17" customWidth="1"/>
    <col min="3148" max="3148" width="13.54296875" style="17" customWidth="1"/>
    <col min="3149" max="3149" width="0.26953125" style="17" customWidth="1"/>
    <col min="3150" max="3151" width="11.26953125" style="17" customWidth="1"/>
    <col min="3152" max="3152" width="9.1796875" style="17"/>
    <col min="3153" max="3153" width="10.81640625" style="17" customWidth="1"/>
    <col min="3154" max="3154" width="11.54296875" style="17" customWidth="1"/>
    <col min="3155" max="3155" width="10.1796875" style="17" customWidth="1"/>
    <col min="3156" max="3156" width="10.81640625" style="17" customWidth="1"/>
    <col min="3157" max="3157" width="9.26953125" style="17" customWidth="1"/>
    <col min="3158" max="3158" width="10.453125" style="17" customWidth="1"/>
    <col min="3159" max="3159" width="11.7265625" style="17" customWidth="1"/>
    <col min="3160" max="3328" width="9.1796875" style="17"/>
    <col min="3329" max="3329" width="2.81640625" style="17" customWidth="1"/>
    <col min="3330" max="3330" width="3.26953125" style="17" customWidth="1"/>
    <col min="3331" max="3331" width="56" style="17" customWidth="1"/>
    <col min="3332" max="3332" width="4.26953125" style="17" customWidth="1"/>
    <col min="3333" max="3337" width="13.54296875" style="17" customWidth="1"/>
    <col min="3338" max="3392" width="0" style="17" hidden="1" customWidth="1"/>
    <col min="3393" max="3398" width="15.453125" style="17" customWidth="1"/>
    <col min="3399" max="3399" width="13.1796875" style="17" customWidth="1"/>
    <col min="3400" max="3400" width="11.26953125" style="17" customWidth="1"/>
    <col min="3401" max="3401" width="12.7265625" style="17" customWidth="1"/>
    <col min="3402" max="3402" width="14.7265625" style="17" customWidth="1"/>
    <col min="3403" max="3403" width="3.26953125" style="17" customWidth="1"/>
    <col min="3404" max="3404" width="13.54296875" style="17" customWidth="1"/>
    <col min="3405" max="3405" width="0.26953125" style="17" customWidth="1"/>
    <col min="3406" max="3407" width="11.26953125" style="17" customWidth="1"/>
    <col min="3408" max="3408" width="9.1796875" style="17"/>
    <col min="3409" max="3409" width="10.81640625" style="17" customWidth="1"/>
    <col min="3410" max="3410" width="11.54296875" style="17" customWidth="1"/>
    <col min="3411" max="3411" width="10.1796875" style="17" customWidth="1"/>
    <col min="3412" max="3412" width="10.81640625" style="17" customWidth="1"/>
    <col min="3413" max="3413" width="9.26953125" style="17" customWidth="1"/>
    <col min="3414" max="3414" width="10.453125" style="17" customWidth="1"/>
    <col min="3415" max="3415" width="11.7265625" style="17" customWidth="1"/>
    <col min="3416" max="3584" width="9.1796875" style="17"/>
    <col min="3585" max="3585" width="2.81640625" style="17" customWidth="1"/>
    <col min="3586" max="3586" width="3.26953125" style="17" customWidth="1"/>
    <col min="3587" max="3587" width="56" style="17" customWidth="1"/>
    <col min="3588" max="3588" width="4.26953125" style="17" customWidth="1"/>
    <col min="3589" max="3593" width="13.54296875" style="17" customWidth="1"/>
    <col min="3594" max="3648" width="0" style="17" hidden="1" customWidth="1"/>
    <col min="3649" max="3654" width="15.453125" style="17" customWidth="1"/>
    <col min="3655" max="3655" width="13.1796875" style="17" customWidth="1"/>
    <col min="3656" max="3656" width="11.26953125" style="17" customWidth="1"/>
    <col min="3657" max="3657" width="12.7265625" style="17" customWidth="1"/>
    <col min="3658" max="3658" width="14.7265625" style="17" customWidth="1"/>
    <col min="3659" max="3659" width="3.26953125" style="17" customWidth="1"/>
    <col min="3660" max="3660" width="13.54296875" style="17" customWidth="1"/>
    <col min="3661" max="3661" width="0.26953125" style="17" customWidth="1"/>
    <col min="3662" max="3663" width="11.26953125" style="17" customWidth="1"/>
    <col min="3664" max="3664" width="9.1796875" style="17"/>
    <col min="3665" max="3665" width="10.81640625" style="17" customWidth="1"/>
    <col min="3666" max="3666" width="11.54296875" style="17" customWidth="1"/>
    <col min="3667" max="3667" width="10.1796875" style="17" customWidth="1"/>
    <col min="3668" max="3668" width="10.81640625" style="17" customWidth="1"/>
    <col min="3669" max="3669" width="9.26953125" style="17" customWidth="1"/>
    <col min="3670" max="3670" width="10.453125" style="17" customWidth="1"/>
    <col min="3671" max="3671" width="11.7265625" style="17" customWidth="1"/>
    <col min="3672" max="3840" width="9.1796875" style="17"/>
    <col min="3841" max="3841" width="2.81640625" style="17" customWidth="1"/>
    <col min="3842" max="3842" width="3.26953125" style="17" customWidth="1"/>
    <col min="3843" max="3843" width="56" style="17" customWidth="1"/>
    <col min="3844" max="3844" width="4.26953125" style="17" customWidth="1"/>
    <col min="3845" max="3849" width="13.54296875" style="17" customWidth="1"/>
    <col min="3850" max="3904" width="0" style="17" hidden="1" customWidth="1"/>
    <col min="3905" max="3910" width="15.453125" style="17" customWidth="1"/>
    <col min="3911" max="3911" width="13.1796875" style="17" customWidth="1"/>
    <col min="3912" max="3912" width="11.26953125" style="17" customWidth="1"/>
    <col min="3913" max="3913" width="12.7265625" style="17" customWidth="1"/>
    <col min="3914" max="3914" width="14.7265625" style="17" customWidth="1"/>
    <col min="3915" max="3915" width="3.26953125" style="17" customWidth="1"/>
    <col min="3916" max="3916" width="13.54296875" style="17" customWidth="1"/>
    <col min="3917" max="3917" width="0.26953125" style="17" customWidth="1"/>
    <col min="3918" max="3919" width="11.26953125" style="17" customWidth="1"/>
    <col min="3920" max="3920" width="9.1796875" style="17"/>
    <col min="3921" max="3921" width="10.81640625" style="17" customWidth="1"/>
    <col min="3922" max="3922" width="11.54296875" style="17" customWidth="1"/>
    <col min="3923" max="3923" width="10.1796875" style="17" customWidth="1"/>
    <col min="3924" max="3924" width="10.81640625" style="17" customWidth="1"/>
    <col min="3925" max="3925" width="9.26953125" style="17" customWidth="1"/>
    <col min="3926" max="3926" width="10.453125" style="17" customWidth="1"/>
    <col min="3927" max="3927" width="11.7265625" style="17" customWidth="1"/>
    <col min="3928" max="4096" width="9.1796875" style="17"/>
    <col min="4097" max="4097" width="2.81640625" style="17" customWidth="1"/>
    <col min="4098" max="4098" width="3.26953125" style="17" customWidth="1"/>
    <col min="4099" max="4099" width="56" style="17" customWidth="1"/>
    <col min="4100" max="4100" width="4.26953125" style="17" customWidth="1"/>
    <col min="4101" max="4105" width="13.54296875" style="17" customWidth="1"/>
    <col min="4106" max="4160" width="0" style="17" hidden="1" customWidth="1"/>
    <col min="4161" max="4166" width="15.453125" style="17" customWidth="1"/>
    <col min="4167" max="4167" width="13.1796875" style="17" customWidth="1"/>
    <col min="4168" max="4168" width="11.26953125" style="17" customWidth="1"/>
    <col min="4169" max="4169" width="12.7265625" style="17" customWidth="1"/>
    <col min="4170" max="4170" width="14.7265625" style="17" customWidth="1"/>
    <col min="4171" max="4171" width="3.26953125" style="17" customWidth="1"/>
    <col min="4172" max="4172" width="13.54296875" style="17" customWidth="1"/>
    <col min="4173" max="4173" width="0.26953125" style="17" customWidth="1"/>
    <col min="4174" max="4175" width="11.26953125" style="17" customWidth="1"/>
    <col min="4176" max="4176" width="9.1796875" style="17"/>
    <col min="4177" max="4177" width="10.81640625" style="17" customWidth="1"/>
    <col min="4178" max="4178" width="11.54296875" style="17" customWidth="1"/>
    <col min="4179" max="4179" width="10.1796875" style="17" customWidth="1"/>
    <col min="4180" max="4180" width="10.81640625" style="17" customWidth="1"/>
    <col min="4181" max="4181" width="9.26953125" style="17" customWidth="1"/>
    <col min="4182" max="4182" width="10.453125" style="17" customWidth="1"/>
    <col min="4183" max="4183" width="11.7265625" style="17" customWidth="1"/>
    <col min="4184" max="4352" width="9.1796875" style="17"/>
    <col min="4353" max="4353" width="2.81640625" style="17" customWidth="1"/>
    <col min="4354" max="4354" width="3.26953125" style="17" customWidth="1"/>
    <col min="4355" max="4355" width="56" style="17" customWidth="1"/>
    <col min="4356" max="4356" width="4.26953125" style="17" customWidth="1"/>
    <col min="4357" max="4361" width="13.54296875" style="17" customWidth="1"/>
    <col min="4362" max="4416" width="0" style="17" hidden="1" customWidth="1"/>
    <col min="4417" max="4422" width="15.453125" style="17" customWidth="1"/>
    <col min="4423" max="4423" width="13.1796875" style="17" customWidth="1"/>
    <col min="4424" max="4424" width="11.26953125" style="17" customWidth="1"/>
    <col min="4425" max="4425" width="12.7265625" style="17" customWidth="1"/>
    <col min="4426" max="4426" width="14.7265625" style="17" customWidth="1"/>
    <col min="4427" max="4427" width="3.26953125" style="17" customWidth="1"/>
    <col min="4428" max="4428" width="13.54296875" style="17" customWidth="1"/>
    <col min="4429" max="4429" width="0.26953125" style="17" customWidth="1"/>
    <col min="4430" max="4431" width="11.26953125" style="17" customWidth="1"/>
    <col min="4432" max="4432" width="9.1796875" style="17"/>
    <col min="4433" max="4433" width="10.81640625" style="17" customWidth="1"/>
    <col min="4434" max="4434" width="11.54296875" style="17" customWidth="1"/>
    <col min="4435" max="4435" width="10.1796875" style="17" customWidth="1"/>
    <col min="4436" max="4436" width="10.81640625" style="17" customWidth="1"/>
    <col min="4437" max="4437" width="9.26953125" style="17" customWidth="1"/>
    <col min="4438" max="4438" width="10.453125" style="17" customWidth="1"/>
    <col min="4439" max="4439" width="11.7265625" style="17" customWidth="1"/>
    <col min="4440" max="4608" width="9.1796875" style="17"/>
    <col min="4609" max="4609" width="2.81640625" style="17" customWidth="1"/>
    <col min="4610" max="4610" width="3.26953125" style="17" customWidth="1"/>
    <col min="4611" max="4611" width="56" style="17" customWidth="1"/>
    <col min="4612" max="4612" width="4.26953125" style="17" customWidth="1"/>
    <col min="4613" max="4617" width="13.54296875" style="17" customWidth="1"/>
    <col min="4618" max="4672" width="0" style="17" hidden="1" customWidth="1"/>
    <col min="4673" max="4678" width="15.453125" style="17" customWidth="1"/>
    <col min="4679" max="4679" width="13.1796875" style="17" customWidth="1"/>
    <col min="4680" max="4680" width="11.26953125" style="17" customWidth="1"/>
    <col min="4681" max="4681" width="12.7265625" style="17" customWidth="1"/>
    <col min="4682" max="4682" width="14.7265625" style="17" customWidth="1"/>
    <col min="4683" max="4683" width="3.26953125" style="17" customWidth="1"/>
    <col min="4684" max="4684" width="13.54296875" style="17" customWidth="1"/>
    <col min="4685" max="4685" width="0.26953125" style="17" customWidth="1"/>
    <col min="4686" max="4687" width="11.26953125" style="17" customWidth="1"/>
    <col min="4688" max="4688" width="9.1796875" style="17"/>
    <col min="4689" max="4689" width="10.81640625" style="17" customWidth="1"/>
    <col min="4690" max="4690" width="11.54296875" style="17" customWidth="1"/>
    <col min="4691" max="4691" width="10.1796875" style="17" customWidth="1"/>
    <col min="4692" max="4692" width="10.81640625" style="17" customWidth="1"/>
    <col min="4693" max="4693" width="9.26953125" style="17" customWidth="1"/>
    <col min="4694" max="4694" width="10.453125" style="17" customWidth="1"/>
    <col min="4695" max="4695" width="11.7265625" style="17" customWidth="1"/>
    <col min="4696" max="4864" width="9.1796875" style="17"/>
    <col min="4865" max="4865" width="2.81640625" style="17" customWidth="1"/>
    <col min="4866" max="4866" width="3.26953125" style="17" customWidth="1"/>
    <col min="4867" max="4867" width="56" style="17" customWidth="1"/>
    <col min="4868" max="4868" width="4.26953125" style="17" customWidth="1"/>
    <col min="4869" max="4873" width="13.54296875" style="17" customWidth="1"/>
    <col min="4874" max="4928" width="0" style="17" hidden="1" customWidth="1"/>
    <col min="4929" max="4934" width="15.453125" style="17" customWidth="1"/>
    <col min="4935" max="4935" width="13.1796875" style="17" customWidth="1"/>
    <col min="4936" max="4936" width="11.26953125" style="17" customWidth="1"/>
    <col min="4937" max="4937" width="12.7265625" style="17" customWidth="1"/>
    <col min="4938" max="4938" width="14.7265625" style="17" customWidth="1"/>
    <col min="4939" max="4939" width="3.26953125" style="17" customWidth="1"/>
    <col min="4940" max="4940" width="13.54296875" style="17" customWidth="1"/>
    <col min="4941" max="4941" width="0.26953125" style="17" customWidth="1"/>
    <col min="4942" max="4943" width="11.26953125" style="17" customWidth="1"/>
    <col min="4944" max="4944" width="9.1796875" style="17"/>
    <col min="4945" max="4945" width="10.81640625" style="17" customWidth="1"/>
    <col min="4946" max="4946" width="11.54296875" style="17" customWidth="1"/>
    <col min="4947" max="4947" width="10.1796875" style="17" customWidth="1"/>
    <col min="4948" max="4948" width="10.81640625" style="17" customWidth="1"/>
    <col min="4949" max="4949" width="9.26953125" style="17" customWidth="1"/>
    <col min="4950" max="4950" width="10.453125" style="17" customWidth="1"/>
    <col min="4951" max="4951" width="11.7265625" style="17" customWidth="1"/>
    <col min="4952" max="5120" width="9.1796875" style="17"/>
    <col min="5121" max="5121" width="2.81640625" style="17" customWidth="1"/>
    <col min="5122" max="5122" width="3.26953125" style="17" customWidth="1"/>
    <col min="5123" max="5123" width="56" style="17" customWidth="1"/>
    <col min="5124" max="5124" width="4.26953125" style="17" customWidth="1"/>
    <col min="5125" max="5129" width="13.54296875" style="17" customWidth="1"/>
    <col min="5130" max="5184" width="0" style="17" hidden="1" customWidth="1"/>
    <col min="5185" max="5190" width="15.453125" style="17" customWidth="1"/>
    <col min="5191" max="5191" width="13.1796875" style="17" customWidth="1"/>
    <col min="5192" max="5192" width="11.26953125" style="17" customWidth="1"/>
    <col min="5193" max="5193" width="12.7265625" style="17" customWidth="1"/>
    <col min="5194" max="5194" width="14.7265625" style="17" customWidth="1"/>
    <col min="5195" max="5195" width="3.26953125" style="17" customWidth="1"/>
    <col min="5196" max="5196" width="13.54296875" style="17" customWidth="1"/>
    <col min="5197" max="5197" width="0.26953125" style="17" customWidth="1"/>
    <col min="5198" max="5199" width="11.26953125" style="17" customWidth="1"/>
    <col min="5200" max="5200" width="9.1796875" style="17"/>
    <col min="5201" max="5201" width="10.81640625" style="17" customWidth="1"/>
    <col min="5202" max="5202" width="11.54296875" style="17" customWidth="1"/>
    <col min="5203" max="5203" width="10.1796875" style="17" customWidth="1"/>
    <col min="5204" max="5204" width="10.81640625" style="17" customWidth="1"/>
    <col min="5205" max="5205" width="9.26953125" style="17" customWidth="1"/>
    <col min="5206" max="5206" width="10.453125" style="17" customWidth="1"/>
    <col min="5207" max="5207" width="11.7265625" style="17" customWidth="1"/>
    <col min="5208" max="5376" width="9.1796875" style="17"/>
    <col min="5377" max="5377" width="2.81640625" style="17" customWidth="1"/>
    <col min="5378" max="5378" width="3.26953125" style="17" customWidth="1"/>
    <col min="5379" max="5379" width="56" style="17" customWidth="1"/>
    <col min="5380" max="5380" width="4.26953125" style="17" customWidth="1"/>
    <col min="5381" max="5385" width="13.54296875" style="17" customWidth="1"/>
    <col min="5386" max="5440" width="0" style="17" hidden="1" customWidth="1"/>
    <col min="5441" max="5446" width="15.453125" style="17" customWidth="1"/>
    <col min="5447" max="5447" width="13.1796875" style="17" customWidth="1"/>
    <col min="5448" max="5448" width="11.26953125" style="17" customWidth="1"/>
    <col min="5449" max="5449" width="12.7265625" style="17" customWidth="1"/>
    <col min="5450" max="5450" width="14.7265625" style="17" customWidth="1"/>
    <col min="5451" max="5451" width="3.26953125" style="17" customWidth="1"/>
    <col min="5452" max="5452" width="13.54296875" style="17" customWidth="1"/>
    <col min="5453" max="5453" width="0.26953125" style="17" customWidth="1"/>
    <col min="5454" max="5455" width="11.26953125" style="17" customWidth="1"/>
    <col min="5456" max="5456" width="9.1796875" style="17"/>
    <col min="5457" max="5457" width="10.81640625" style="17" customWidth="1"/>
    <col min="5458" max="5458" width="11.54296875" style="17" customWidth="1"/>
    <col min="5459" max="5459" width="10.1796875" style="17" customWidth="1"/>
    <col min="5460" max="5460" width="10.81640625" style="17" customWidth="1"/>
    <col min="5461" max="5461" width="9.26953125" style="17" customWidth="1"/>
    <col min="5462" max="5462" width="10.453125" style="17" customWidth="1"/>
    <col min="5463" max="5463" width="11.7265625" style="17" customWidth="1"/>
    <col min="5464" max="5632" width="9.1796875" style="17"/>
    <col min="5633" max="5633" width="2.81640625" style="17" customWidth="1"/>
    <col min="5634" max="5634" width="3.26953125" style="17" customWidth="1"/>
    <col min="5635" max="5635" width="56" style="17" customWidth="1"/>
    <col min="5636" max="5636" width="4.26953125" style="17" customWidth="1"/>
    <col min="5637" max="5641" width="13.54296875" style="17" customWidth="1"/>
    <col min="5642" max="5696" width="0" style="17" hidden="1" customWidth="1"/>
    <col min="5697" max="5702" width="15.453125" style="17" customWidth="1"/>
    <col min="5703" max="5703" width="13.1796875" style="17" customWidth="1"/>
    <col min="5704" max="5704" width="11.26953125" style="17" customWidth="1"/>
    <col min="5705" max="5705" width="12.7265625" style="17" customWidth="1"/>
    <col min="5706" max="5706" width="14.7265625" style="17" customWidth="1"/>
    <col min="5707" max="5707" width="3.26953125" style="17" customWidth="1"/>
    <col min="5708" max="5708" width="13.54296875" style="17" customWidth="1"/>
    <col min="5709" max="5709" width="0.26953125" style="17" customWidth="1"/>
    <col min="5710" max="5711" width="11.26953125" style="17" customWidth="1"/>
    <col min="5712" max="5712" width="9.1796875" style="17"/>
    <col min="5713" max="5713" width="10.81640625" style="17" customWidth="1"/>
    <col min="5714" max="5714" width="11.54296875" style="17" customWidth="1"/>
    <col min="5715" max="5715" width="10.1796875" style="17" customWidth="1"/>
    <col min="5716" max="5716" width="10.81640625" style="17" customWidth="1"/>
    <col min="5717" max="5717" width="9.26953125" style="17" customWidth="1"/>
    <col min="5718" max="5718" width="10.453125" style="17" customWidth="1"/>
    <col min="5719" max="5719" width="11.7265625" style="17" customWidth="1"/>
    <col min="5720" max="5888" width="9.1796875" style="17"/>
    <col min="5889" max="5889" width="2.81640625" style="17" customWidth="1"/>
    <col min="5890" max="5890" width="3.26953125" style="17" customWidth="1"/>
    <col min="5891" max="5891" width="56" style="17" customWidth="1"/>
    <col min="5892" max="5892" width="4.26953125" style="17" customWidth="1"/>
    <col min="5893" max="5897" width="13.54296875" style="17" customWidth="1"/>
    <col min="5898" max="5952" width="0" style="17" hidden="1" customWidth="1"/>
    <col min="5953" max="5958" width="15.453125" style="17" customWidth="1"/>
    <col min="5959" max="5959" width="13.1796875" style="17" customWidth="1"/>
    <col min="5960" max="5960" width="11.26953125" style="17" customWidth="1"/>
    <col min="5961" max="5961" width="12.7265625" style="17" customWidth="1"/>
    <col min="5962" max="5962" width="14.7265625" style="17" customWidth="1"/>
    <col min="5963" max="5963" width="3.26953125" style="17" customWidth="1"/>
    <col min="5964" max="5964" width="13.54296875" style="17" customWidth="1"/>
    <col min="5965" max="5965" width="0.26953125" style="17" customWidth="1"/>
    <col min="5966" max="5967" width="11.26953125" style="17" customWidth="1"/>
    <col min="5968" max="5968" width="9.1796875" style="17"/>
    <col min="5969" max="5969" width="10.81640625" style="17" customWidth="1"/>
    <col min="5970" max="5970" width="11.54296875" style="17" customWidth="1"/>
    <col min="5971" max="5971" width="10.1796875" style="17" customWidth="1"/>
    <col min="5972" max="5972" width="10.81640625" style="17" customWidth="1"/>
    <col min="5973" max="5973" width="9.26953125" style="17" customWidth="1"/>
    <col min="5974" max="5974" width="10.453125" style="17" customWidth="1"/>
    <col min="5975" max="5975" width="11.7265625" style="17" customWidth="1"/>
    <col min="5976" max="6144" width="9.1796875" style="17"/>
    <col min="6145" max="6145" width="2.81640625" style="17" customWidth="1"/>
    <col min="6146" max="6146" width="3.26953125" style="17" customWidth="1"/>
    <col min="6147" max="6147" width="56" style="17" customWidth="1"/>
    <col min="6148" max="6148" width="4.26953125" style="17" customWidth="1"/>
    <col min="6149" max="6153" width="13.54296875" style="17" customWidth="1"/>
    <col min="6154" max="6208" width="0" style="17" hidden="1" customWidth="1"/>
    <col min="6209" max="6214" width="15.453125" style="17" customWidth="1"/>
    <col min="6215" max="6215" width="13.1796875" style="17" customWidth="1"/>
    <col min="6216" max="6216" width="11.26953125" style="17" customWidth="1"/>
    <col min="6217" max="6217" width="12.7265625" style="17" customWidth="1"/>
    <col min="6218" max="6218" width="14.7265625" style="17" customWidth="1"/>
    <col min="6219" max="6219" width="3.26953125" style="17" customWidth="1"/>
    <col min="6220" max="6220" width="13.54296875" style="17" customWidth="1"/>
    <col min="6221" max="6221" width="0.26953125" style="17" customWidth="1"/>
    <col min="6222" max="6223" width="11.26953125" style="17" customWidth="1"/>
    <col min="6224" max="6224" width="9.1796875" style="17"/>
    <col min="6225" max="6225" width="10.81640625" style="17" customWidth="1"/>
    <col min="6226" max="6226" width="11.54296875" style="17" customWidth="1"/>
    <col min="6227" max="6227" width="10.1796875" style="17" customWidth="1"/>
    <col min="6228" max="6228" width="10.81640625" style="17" customWidth="1"/>
    <col min="6229" max="6229" width="9.26953125" style="17" customWidth="1"/>
    <col min="6230" max="6230" width="10.453125" style="17" customWidth="1"/>
    <col min="6231" max="6231" width="11.7265625" style="17" customWidth="1"/>
    <col min="6232" max="6400" width="9.1796875" style="17"/>
    <col min="6401" max="6401" width="2.81640625" style="17" customWidth="1"/>
    <col min="6402" max="6402" width="3.26953125" style="17" customWidth="1"/>
    <col min="6403" max="6403" width="56" style="17" customWidth="1"/>
    <col min="6404" max="6404" width="4.26953125" style="17" customWidth="1"/>
    <col min="6405" max="6409" width="13.54296875" style="17" customWidth="1"/>
    <col min="6410" max="6464" width="0" style="17" hidden="1" customWidth="1"/>
    <col min="6465" max="6470" width="15.453125" style="17" customWidth="1"/>
    <col min="6471" max="6471" width="13.1796875" style="17" customWidth="1"/>
    <col min="6472" max="6472" width="11.26953125" style="17" customWidth="1"/>
    <col min="6473" max="6473" width="12.7265625" style="17" customWidth="1"/>
    <col min="6474" max="6474" width="14.7265625" style="17" customWidth="1"/>
    <col min="6475" max="6475" width="3.26953125" style="17" customWidth="1"/>
    <col min="6476" max="6476" width="13.54296875" style="17" customWidth="1"/>
    <col min="6477" max="6477" width="0.26953125" style="17" customWidth="1"/>
    <col min="6478" max="6479" width="11.26953125" style="17" customWidth="1"/>
    <col min="6480" max="6480" width="9.1796875" style="17"/>
    <col min="6481" max="6481" width="10.81640625" style="17" customWidth="1"/>
    <col min="6482" max="6482" width="11.54296875" style="17" customWidth="1"/>
    <col min="6483" max="6483" width="10.1796875" style="17" customWidth="1"/>
    <col min="6484" max="6484" width="10.81640625" style="17" customWidth="1"/>
    <col min="6485" max="6485" width="9.26953125" style="17" customWidth="1"/>
    <col min="6486" max="6486" width="10.453125" style="17" customWidth="1"/>
    <col min="6487" max="6487" width="11.7265625" style="17" customWidth="1"/>
    <col min="6488" max="6656" width="9.1796875" style="17"/>
    <col min="6657" max="6657" width="2.81640625" style="17" customWidth="1"/>
    <col min="6658" max="6658" width="3.26953125" style="17" customWidth="1"/>
    <col min="6659" max="6659" width="56" style="17" customWidth="1"/>
    <col min="6660" max="6660" width="4.26953125" style="17" customWidth="1"/>
    <col min="6661" max="6665" width="13.54296875" style="17" customWidth="1"/>
    <col min="6666" max="6720" width="0" style="17" hidden="1" customWidth="1"/>
    <col min="6721" max="6726" width="15.453125" style="17" customWidth="1"/>
    <col min="6727" max="6727" width="13.1796875" style="17" customWidth="1"/>
    <col min="6728" max="6728" width="11.26953125" style="17" customWidth="1"/>
    <col min="6729" max="6729" width="12.7265625" style="17" customWidth="1"/>
    <col min="6730" max="6730" width="14.7265625" style="17" customWidth="1"/>
    <col min="6731" max="6731" width="3.26953125" style="17" customWidth="1"/>
    <col min="6732" max="6732" width="13.54296875" style="17" customWidth="1"/>
    <col min="6733" max="6733" width="0.26953125" style="17" customWidth="1"/>
    <col min="6734" max="6735" width="11.26953125" style="17" customWidth="1"/>
    <col min="6736" max="6736" width="9.1796875" style="17"/>
    <col min="6737" max="6737" width="10.81640625" style="17" customWidth="1"/>
    <col min="6738" max="6738" width="11.54296875" style="17" customWidth="1"/>
    <col min="6739" max="6739" width="10.1796875" style="17" customWidth="1"/>
    <col min="6740" max="6740" width="10.81640625" style="17" customWidth="1"/>
    <col min="6741" max="6741" width="9.26953125" style="17" customWidth="1"/>
    <col min="6742" max="6742" width="10.453125" style="17" customWidth="1"/>
    <col min="6743" max="6743" width="11.7265625" style="17" customWidth="1"/>
    <col min="6744" max="6912" width="9.1796875" style="17"/>
    <col min="6913" max="6913" width="2.81640625" style="17" customWidth="1"/>
    <col min="6914" max="6914" width="3.26953125" style="17" customWidth="1"/>
    <col min="6915" max="6915" width="56" style="17" customWidth="1"/>
    <col min="6916" max="6916" width="4.26953125" style="17" customWidth="1"/>
    <col min="6917" max="6921" width="13.54296875" style="17" customWidth="1"/>
    <col min="6922" max="6976" width="0" style="17" hidden="1" customWidth="1"/>
    <col min="6977" max="6982" width="15.453125" style="17" customWidth="1"/>
    <col min="6983" max="6983" width="13.1796875" style="17" customWidth="1"/>
    <col min="6984" max="6984" width="11.26953125" style="17" customWidth="1"/>
    <col min="6985" max="6985" width="12.7265625" style="17" customWidth="1"/>
    <col min="6986" max="6986" width="14.7265625" style="17" customWidth="1"/>
    <col min="6987" max="6987" width="3.26953125" style="17" customWidth="1"/>
    <col min="6988" max="6988" width="13.54296875" style="17" customWidth="1"/>
    <col min="6989" max="6989" width="0.26953125" style="17" customWidth="1"/>
    <col min="6990" max="6991" width="11.26953125" style="17" customWidth="1"/>
    <col min="6992" max="6992" width="9.1796875" style="17"/>
    <col min="6993" max="6993" width="10.81640625" style="17" customWidth="1"/>
    <col min="6994" max="6994" width="11.54296875" style="17" customWidth="1"/>
    <col min="6995" max="6995" width="10.1796875" style="17" customWidth="1"/>
    <col min="6996" max="6996" width="10.81640625" style="17" customWidth="1"/>
    <col min="6997" max="6997" width="9.26953125" style="17" customWidth="1"/>
    <col min="6998" max="6998" width="10.453125" style="17" customWidth="1"/>
    <col min="6999" max="6999" width="11.7265625" style="17" customWidth="1"/>
    <col min="7000" max="7168" width="9.1796875" style="17"/>
    <col min="7169" max="7169" width="2.81640625" style="17" customWidth="1"/>
    <col min="7170" max="7170" width="3.26953125" style="17" customWidth="1"/>
    <col min="7171" max="7171" width="56" style="17" customWidth="1"/>
    <col min="7172" max="7172" width="4.26953125" style="17" customWidth="1"/>
    <col min="7173" max="7177" width="13.54296875" style="17" customWidth="1"/>
    <col min="7178" max="7232" width="0" style="17" hidden="1" customWidth="1"/>
    <col min="7233" max="7238" width="15.453125" style="17" customWidth="1"/>
    <col min="7239" max="7239" width="13.1796875" style="17" customWidth="1"/>
    <col min="7240" max="7240" width="11.26953125" style="17" customWidth="1"/>
    <col min="7241" max="7241" width="12.7265625" style="17" customWidth="1"/>
    <col min="7242" max="7242" width="14.7265625" style="17" customWidth="1"/>
    <col min="7243" max="7243" width="3.26953125" style="17" customWidth="1"/>
    <col min="7244" max="7244" width="13.54296875" style="17" customWidth="1"/>
    <col min="7245" max="7245" width="0.26953125" style="17" customWidth="1"/>
    <col min="7246" max="7247" width="11.26953125" style="17" customWidth="1"/>
    <col min="7248" max="7248" width="9.1796875" style="17"/>
    <col min="7249" max="7249" width="10.81640625" style="17" customWidth="1"/>
    <col min="7250" max="7250" width="11.54296875" style="17" customWidth="1"/>
    <col min="7251" max="7251" width="10.1796875" style="17" customWidth="1"/>
    <col min="7252" max="7252" width="10.81640625" style="17" customWidth="1"/>
    <col min="7253" max="7253" width="9.26953125" style="17" customWidth="1"/>
    <col min="7254" max="7254" width="10.453125" style="17" customWidth="1"/>
    <col min="7255" max="7255" width="11.7265625" style="17" customWidth="1"/>
    <col min="7256" max="7424" width="9.1796875" style="17"/>
    <col min="7425" max="7425" width="2.81640625" style="17" customWidth="1"/>
    <col min="7426" max="7426" width="3.26953125" style="17" customWidth="1"/>
    <col min="7427" max="7427" width="56" style="17" customWidth="1"/>
    <col min="7428" max="7428" width="4.26953125" style="17" customWidth="1"/>
    <col min="7429" max="7433" width="13.54296875" style="17" customWidth="1"/>
    <col min="7434" max="7488" width="0" style="17" hidden="1" customWidth="1"/>
    <col min="7489" max="7494" width="15.453125" style="17" customWidth="1"/>
    <col min="7495" max="7495" width="13.1796875" style="17" customWidth="1"/>
    <col min="7496" max="7496" width="11.26953125" style="17" customWidth="1"/>
    <col min="7497" max="7497" width="12.7265625" style="17" customWidth="1"/>
    <col min="7498" max="7498" width="14.7265625" style="17" customWidth="1"/>
    <col min="7499" max="7499" width="3.26953125" style="17" customWidth="1"/>
    <col min="7500" max="7500" width="13.54296875" style="17" customWidth="1"/>
    <col min="7501" max="7501" width="0.26953125" style="17" customWidth="1"/>
    <col min="7502" max="7503" width="11.26953125" style="17" customWidth="1"/>
    <col min="7504" max="7504" width="9.1796875" style="17"/>
    <col min="7505" max="7505" width="10.81640625" style="17" customWidth="1"/>
    <col min="7506" max="7506" width="11.54296875" style="17" customWidth="1"/>
    <col min="7507" max="7507" width="10.1796875" style="17" customWidth="1"/>
    <col min="7508" max="7508" width="10.81640625" style="17" customWidth="1"/>
    <col min="7509" max="7509" width="9.26953125" style="17" customWidth="1"/>
    <col min="7510" max="7510" width="10.453125" style="17" customWidth="1"/>
    <col min="7511" max="7511" width="11.7265625" style="17" customWidth="1"/>
    <col min="7512" max="7680" width="9.1796875" style="17"/>
    <col min="7681" max="7681" width="2.81640625" style="17" customWidth="1"/>
    <col min="7682" max="7682" width="3.26953125" style="17" customWidth="1"/>
    <col min="7683" max="7683" width="56" style="17" customWidth="1"/>
    <col min="7684" max="7684" width="4.26953125" style="17" customWidth="1"/>
    <col min="7685" max="7689" width="13.54296875" style="17" customWidth="1"/>
    <col min="7690" max="7744" width="0" style="17" hidden="1" customWidth="1"/>
    <col min="7745" max="7750" width="15.453125" style="17" customWidth="1"/>
    <col min="7751" max="7751" width="13.1796875" style="17" customWidth="1"/>
    <col min="7752" max="7752" width="11.26953125" style="17" customWidth="1"/>
    <col min="7753" max="7753" width="12.7265625" style="17" customWidth="1"/>
    <col min="7754" max="7754" width="14.7265625" style="17" customWidth="1"/>
    <col min="7755" max="7755" width="3.26953125" style="17" customWidth="1"/>
    <col min="7756" max="7756" width="13.54296875" style="17" customWidth="1"/>
    <col min="7757" max="7757" width="0.26953125" style="17" customWidth="1"/>
    <col min="7758" max="7759" width="11.26953125" style="17" customWidth="1"/>
    <col min="7760" max="7760" width="9.1796875" style="17"/>
    <col min="7761" max="7761" width="10.81640625" style="17" customWidth="1"/>
    <col min="7762" max="7762" width="11.54296875" style="17" customWidth="1"/>
    <col min="7763" max="7763" width="10.1796875" style="17" customWidth="1"/>
    <col min="7764" max="7764" width="10.81640625" style="17" customWidth="1"/>
    <col min="7765" max="7765" width="9.26953125" style="17" customWidth="1"/>
    <col min="7766" max="7766" width="10.453125" style="17" customWidth="1"/>
    <col min="7767" max="7767" width="11.7265625" style="17" customWidth="1"/>
    <col min="7768" max="7936" width="9.1796875" style="17"/>
    <col min="7937" max="7937" width="2.81640625" style="17" customWidth="1"/>
    <col min="7938" max="7938" width="3.26953125" style="17" customWidth="1"/>
    <col min="7939" max="7939" width="56" style="17" customWidth="1"/>
    <col min="7940" max="7940" width="4.26953125" style="17" customWidth="1"/>
    <col min="7941" max="7945" width="13.54296875" style="17" customWidth="1"/>
    <col min="7946" max="8000" width="0" style="17" hidden="1" customWidth="1"/>
    <col min="8001" max="8006" width="15.453125" style="17" customWidth="1"/>
    <col min="8007" max="8007" width="13.1796875" style="17" customWidth="1"/>
    <col min="8008" max="8008" width="11.26953125" style="17" customWidth="1"/>
    <col min="8009" max="8009" width="12.7265625" style="17" customWidth="1"/>
    <col min="8010" max="8010" width="14.7265625" style="17" customWidth="1"/>
    <col min="8011" max="8011" width="3.26953125" style="17" customWidth="1"/>
    <col min="8012" max="8012" width="13.54296875" style="17" customWidth="1"/>
    <col min="8013" max="8013" width="0.26953125" style="17" customWidth="1"/>
    <col min="8014" max="8015" width="11.26953125" style="17" customWidth="1"/>
    <col min="8016" max="8016" width="9.1796875" style="17"/>
    <col min="8017" max="8017" width="10.81640625" style="17" customWidth="1"/>
    <col min="8018" max="8018" width="11.54296875" style="17" customWidth="1"/>
    <col min="8019" max="8019" width="10.1796875" style="17" customWidth="1"/>
    <col min="8020" max="8020" width="10.81640625" style="17" customWidth="1"/>
    <col min="8021" max="8021" width="9.26953125" style="17" customWidth="1"/>
    <col min="8022" max="8022" width="10.453125" style="17" customWidth="1"/>
    <col min="8023" max="8023" width="11.7265625" style="17" customWidth="1"/>
    <col min="8024" max="8192" width="9.1796875" style="17"/>
    <col min="8193" max="8193" width="2.81640625" style="17" customWidth="1"/>
    <col min="8194" max="8194" width="3.26953125" style="17" customWidth="1"/>
    <col min="8195" max="8195" width="56" style="17" customWidth="1"/>
    <col min="8196" max="8196" width="4.26953125" style="17" customWidth="1"/>
    <col min="8197" max="8201" width="13.54296875" style="17" customWidth="1"/>
    <col min="8202" max="8256" width="0" style="17" hidden="1" customWidth="1"/>
    <col min="8257" max="8262" width="15.453125" style="17" customWidth="1"/>
    <col min="8263" max="8263" width="13.1796875" style="17" customWidth="1"/>
    <col min="8264" max="8264" width="11.26953125" style="17" customWidth="1"/>
    <col min="8265" max="8265" width="12.7265625" style="17" customWidth="1"/>
    <col min="8266" max="8266" width="14.7265625" style="17" customWidth="1"/>
    <col min="8267" max="8267" width="3.26953125" style="17" customWidth="1"/>
    <col min="8268" max="8268" width="13.54296875" style="17" customWidth="1"/>
    <col min="8269" max="8269" width="0.26953125" style="17" customWidth="1"/>
    <col min="8270" max="8271" width="11.26953125" style="17" customWidth="1"/>
    <col min="8272" max="8272" width="9.1796875" style="17"/>
    <col min="8273" max="8273" width="10.81640625" style="17" customWidth="1"/>
    <col min="8274" max="8274" width="11.54296875" style="17" customWidth="1"/>
    <col min="8275" max="8275" width="10.1796875" style="17" customWidth="1"/>
    <col min="8276" max="8276" width="10.81640625" style="17" customWidth="1"/>
    <col min="8277" max="8277" width="9.26953125" style="17" customWidth="1"/>
    <col min="8278" max="8278" width="10.453125" style="17" customWidth="1"/>
    <col min="8279" max="8279" width="11.7265625" style="17" customWidth="1"/>
    <col min="8280" max="8448" width="9.1796875" style="17"/>
    <col min="8449" max="8449" width="2.81640625" style="17" customWidth="1"/>
    <col min="8450" max="8450" width="3.26953125" style="17" customWidth="1"/>
    <col min="8451" max="8451" width="56" style="17" customWidth="1"/>
    <col min="8452" max="8452" width="4.26953125" style="17" customWidth="1"/>
    <col min="8453" max="8457" width="13.54296875" style="17" customWidth="1"/>
    <col min="8458" max="8512" width="0" style="17" hidden="1" customWidth="1"/>
    <col min="8513" max="8518" width="15.453125" style="17" customWidth="1"/>
    <col min="8519" max="8519" width="13.1796875" style="17" customWidth="1"/>
    <col min="8520" max="8520" width="11.26953125" style="17" customWidth="1"/>
    <col min="8521" max="8521" width="12.7265625" style="17" customWidth="1"/>
    <col min="8522" max="8522" width="14.7265625" style="17" customWidth="1"/>
    <col min="8523" max="8523" width="3.26953125" style="17" customWidth="1"/>
    <col min="8524" max="8524" width="13.54296875" style="17" customWidth="1"/>
    <col min="8525" max="8525" width="0.26953125" style="17" customWidth="1"/>
    <col min="8526" max="8527" width="11.26953125" style="17" customWidth="1"/>
    <col min="8528" max="8528" width="9.1796875" style="17"/>
    <col min="8529" max="8529" width="10.81640625" style="17" customWidth="1"/>
    <col min="8530" max="8530" width="11.54296875" style="17" customWidth="1"/>
    <col min="8531" max="8531" width="10.1796875" style="17" customWidth="1"/>
    <col min="8532" max="8532" width="10.81640625" style="17" customWidth="1"/>
    <col min="8533" max="8533" width="9.26953125" style="17" customWidth="1"/>
    <col min="8534" max="8534" width="10.453125" style="17" customWidth="1"/>
    <col min="8535" max="8535" width="11.7265625" style="17" customWidth="1"/>
    <col min="8536" max="8704" width="9.1796875" style="17"/>
    <col min="8705" max="8705" width="2.81640625" style="17" customWidth="1"/>
    <col min="8706" max="8706" width="3.26953125" style="17" customWidth="1"/>
    <col min="8707" max="8707" width="56" style="17" customWidth="1"/>
    <col min="8708" max="8708" width="4.26953125" style="17" customWidth="1"/>
    <col min="8709" max="8713" width="13.54296875" style="17" customWidth="1"/>
    <col min="8714" max="8768" width="0" style="17" hidden="1" customWidth="1"/>
    <col min="8769" max="8774" width="15.453125" style="17" customWidth="1"/>
    <col min="8775" max="8775" width="13.1796875" style="17" customWidth="1"/>
    <col min="8776" max="8776" width="11.26953125" style="17" customWidth="1"/>
    <col min="8777" max="8777" width="12.7265625" style="17" customWidth="1"/>
    <col min="8778" max="8778" width="14.7265625" style="17" customWidth="1"/>
    <col min="8779" max="8779" width="3.26953125" style="17" customWidth="1"/>
    <col min="8780" max="8780" width="13.54296875" style="17" customWidth="1"/>
    <col min="8781" max="8781" width="0.26953125" style="17" customWidth="1"/>
    <col min="8782" max="8783" width="11.26953125" style="17" customWidth="1"/>
    <col min="8784" max="8784" width="9.1796875" style="17"/>
    <col min="8785" max="8785" width="10.81640625" style="17" customWidth="1"/>
    <col min="8786" max="8786" width="11.54296875" style="17" customWidth="1"/>
    <col min="8787" max="8787" width="10.1796875" style="17" customWidth="1"/>
    <col min="8788" max="8788" width="10.81640625" style="17" customWidth="1"/>
    <col min="8789" max="8789" width="9.26953125" style="17" customWidth="1"/>
    <col min="8790" max="8790" width="10.453125" style="17" customWidth="1"/>
    <col min="8791" max="8791" width="11.7265625" style="17" customWidth="1"/>
    <col min="8792" max="8960" width="9.1796875" style="17"/>
    <col min="8961" max="8961" width="2.81640625" style="17" customWidth="1"/>
    <col min="8962" max="8962" width="3.26953125" style="17" customWidth="1"/>
    <col min="8963" max="8963" width="56" style="17" customWidth="1"/>
    <col min="8964" max="8964" width="4.26953125" style="17" customWidth="1"/>
    <col min="8965" max="8969" width="13.54296875" style="17" customWidth="1"/>
    <col min="8970" max="9024" width="0" style="17" hidden="1" customWidth="1"/>
    <col min="9025" max="9030" width="15.453125" style="17" customWidth="1"/>
    <col min="9031" max="9031" width="13.1796875" style="17" customWidth="1"/>
    <col min="9032" max="9032" width="11.26953125" style="17" customWidth="1"/>
    <col min="9033" max="9033" width="12.7265625" style="17" customWidth="1"/>
    <col min="9034" max="9034" width="14.7265625" style="17" customWidth="1"/>
    <col min="9035" max="9035" width="3.26953125" style="17" customWidth="1"/>
    <col min="9036" max="9036" width="13.54296875" style="17" customWidth="1"/>
    <col min="9037" max="9037" width="0.26953125" style="17" customWidth="1"/>
    <col min="9038" max="9039" width="11.26953125" style="17" customWidth="1"/>
    <col min="9040" max="9040" width="9.1796875" style="17"/>
    <col min="9041" max="9041" width="10.81640625" style="17" customWidth="1"/>
    <col min="9042" max="9042" width="11.54296875" style="17" customWidth="1"/>
    <col min="9043" max="9043" width="10.1796875" style="17" customWidth="1"/>
    <col min="9044" max="9044" width="10.81640625" style="17" customWidth="1"/>
    <col min="9045" max="9045" width="9.26953125" style="17" customWidth="1"/>
    <col min="9046" max="9046" width="10.453125" style="17" customWidth="1"/>
    <col min="9047" max="9047" width="11.7265625" style="17" customWidth="1"/>
    <col min="9048" max="9216" width="9.1796875" style="17"/>
    <col min="9217" max="9217" width="2.81640625" style="17" customWidth="1"/>
    <col min="9218" max="9218" width="3.26953125" style="17" customWidth="1"/>
    <col min="9219" max="9219" width="56" style="17" customWidth="1"/>
    <col min="9220" max="9220" width="4.26953125" style="17" customWidth="1"/>
    <col min="9221" max="9225" width="13.54296875" style="17" customWidth="1"/>
    <col min="9226" max="9280" width="0" style="17" hidden="1" customWidth="1"/>
    <col min="9281" max="9286" width="15.453125" style="17" customWidth="1"/>
    <col min="9287" max="9287" width="13.1796875" style="17" customWidth="1"/>
    <col min="9288" max="9288" width="11.26953125" style="17" customWidth="1"/>
    <col min="9289" max="9289" width="12.7265625" style="17" customWidth="1"/>
    <col min="9290" max="9290" width="14.7265625" style="17" customWidth="1"/>
    <col min="9291" max="9291" width="3.26953125" style="17" customWidth="1"/>
    <col min="9292" max="9292" width="13.54296875" style="17" customWidth="1"/>
    <col min="9293" max="9293" width="0.26953125" style="17" customWidth="1"/>
    <col min="9294" max="9295" width="11.26953125" style="17" customWidth="1"/>
    <col min="9296" max="9296" width="9.1796875" style="17"/>
    <col min="9297" max="9297" width="10.81640625" style="17" customWidth="1"/>
    <col min="9298" max="9298" width="11.54296875" style="17" customWidth="1"/>
    <col min="9299" max="9299" width="10.1796875" style="17" customWidth="1"/>
    <col min="9300" max="9300" width="10.81640625" style="17" customWidth="1"/>
    <col min="9301" max="9301" width="9.26953125" style="17" customWidth="1"/>
    <col min="9302" max="9302" width="10.453125" style="17" customWidth="1"/>
    <col min="9303" max="9303" width="11.7265625" style="17" customWidth="1"/>
    <col min="9304" max="9472" width="9.1796875" style="17"/>
    <col min="9473" max="9473" width="2.81640625" style="17" customWidth="1"/>
    <col min="9474" max="9474" width="3.26953125" style="17" customWidth="1"/>
    <col min="9475" max="9475" width="56" style="17" customWidth="1"/>
    <col min="9476" max="9476" width="4.26953125" style="17" customWidth="1"/>
    <col min="9477" max="9481" width="13.54296875" style="17" customWidth="1"/>
    <col min="9482" max="9536" width="0" style="17" hidden="1" customWidth="1"/>
    <col min="9537" max="9542" width="15.453125" style="17" customWidth="1"/>
    <col min="9543" max="9543" width="13.1796875" style="17" customWidth="1"/>
    <col min="9544" max="9544" width="11.26953125" style="17" customWidth="1"/>
    <col min="9545" max="9545" width="12.7265625" style="17" customWidth="1"/>
    <col min="9546" max="9546" width="14.7265625" style="17" customWidth="1"/>
    <col min="9547" max="9547" width="3.26953125" style="17" customWidth="1"/>
    <col min="9548" max="9548" width="13.54296875" style="17" customWidth="1"/>
    <col min="9549" max="9549" width="0.26953125" style="17" customWidth="1"/>
    <col min="9550" max="9551" width="11.26953125" style="17" customWidth="1"/>
    <col min="9552" max="9552" width="9.1796875" style="17"/>
    <col min="9553" max="9553" width="10.81640625" style="17" customWidth="1"/>
    <col min="9554" max="9554" width="11.54296875" style="17" customWidth="1"/>
    <col min="9555" max="9555" width="10.1796875" style="17" customWidth="1"/>
    <col min="9556" max="9556" width="10.81640625" style="17" customWidth="1"/>
    <col min="9557" max="9557" width="9.26953125" style="17" customWidth="1"/>
    <col min="9558" max="9558" width="10.453125" style="17" customWidth="1"/>
    <col min="9559" max="9559" width="11.7265625" style="17" customWidth="1"/>
    <col min="9560" max="9728" width="9.1796875" style="17"/>
    <col min="9729" max="9729" width="2.81640625" style="17" customWidth="1"/>
    <col min="9730" max="9730" width="3.26953125" style="17" customWidth="1"/>
    <col min="9731" max="9731" width="56" style="17" customWidth="1"/>
    <col min="9732" max="9732" width="4.26953125" style="17" customWidth="1"/>
    <col min="9733" max="9737" width="13.54296875" style="17" customWidth="1"/>
    <col min="9738" max="9792" width="0" style="17" hidden="1" customWidth="1"/>
    <col min="9793" max="9798" width="15.453125" style="17" customWidth="1"/>
    <col min="9799" max="9799" width="13.1796875" style="17" customWidth="1"/>
    <col min="9800" max="9800" width="11.26953125" style="17" customWidth="1"/>
    <col min="9801" max="9801" width="12.7265625" style="17" customWidth="1"/>
    <col min="9802" max="9802" width="14.7265625" style="17" customWidth="1"/>
    <col min="9803" max="9803" width="3.26953125" style="17" customWidth="1"/>
    <col min="9804" max="9804" width="13.54296875" style="17" customWidth="1"/>
    <col min="9805" max="9805" width="0.26953125" style="17" customWidth="1"/>
    <col min="9806" max="9807" width="11.26953125" style="17" customWidth="1"/>
    <col min="9808" max="9808" width="9.1796875" style="17"/>
    <col min="9809" max="9809" width="10.81640625" style="17" customWidth="1"/>
    <col min="9810" max="9810" width="11.54296875" style="17" customWidth="1"/>
    <col min="9811" max="9811" width="10.1796875" style="17" customWidth="1"/>
    <col min="9812" max="9812" width="10.81640625" style="17" customWidth="1"/>
    <col min="9813" max="9813" width="9.26953125" style="17" customWidth="1"/>
    <col min="9814" max="9814" width="10.453125" style="17" customWidth="1"/>
    <col min="9815" max="9815" width="11.7265625" style="17" customWidth="1"/>
    <col min="9816" max="9984" width="9.1796875" style="17"/>
    <col min="9985" max="9985" width="2.81640625" style="17" customWidth="1"/>
    <col min="9986" max="9986" width="3.26953125" style="17" customWidth="1"/>
    <col min="9987" max="9987" width="56" style="17" customWidth="1"/>
    <col min="9988" max="9988" width="4.26953125" style="17" customWidth="1"/>
    <col min="9989" max="9993" width="13.54296875" style="17" customWidth="1"/>
    <col min="9994" max="10048" width="0" style="17" hidden="1" customWidth="1"/>
    <col min="10049" max="10054" width="15.453125" style="17" customWidth="1"/>
    <col min="10055" max="10055" width="13.1796875" style="17" customWidth="1"/>
    <col min="10056" max="10056" width="11.26953125" style="17" customWidth="1"/>
    <col min="10057" max="10057" width="12.7265625" style="17" customWidth="1"/>
    <col min="10058" max="10058" width="14.7265625" style="17" customWidth="1"/>
    <col min="10059" max="10059" width="3.26953125" style="17" customWidth="1"/>
    <col min="10060" max="10060" width="13.54296875" style="17" customWidth="1"/>
    <col min="10061" max="10061" width="0.26953125" style="17" customWidth="1"/>
    <col min="10062" max="10063" width="11.26953125" style="17" customWidth="1"/>
    <col min="10064" max="10064" width="9.1796875" style="17"/>
    <col min="10065" max="10065" width="10.81640625" style="17" customWidth="1"/>
    <col min="10066" max="10066" width="11.54296875" style="17" customWidth="1"/>
    <col min="10067" max="10067" width="10.1796875" style="17" customWidth="1"/>
    <col min="10068" max="10068" width="10.81640625" style="17" customWidth="1"/>
    <col min="10069" max="10069" width="9.26953125" style="17" customWidth="1"/>
    <col min="10070" max="10070" width="10.453125" style="17" customWidth="1"/>
    <col min="10071" max="10071" width="11.7265625" style="17" customWidth="1"/>
    <col min="10072" max="10240" width="9.1796875" style="17"/>
    <col min="10241" max="10241" width="2.81640625" style="17" customWidth="1"/>
    <col min="10242" max="10242" width="3.26953125" style="17" customWidth="1"/>
    <col min="10243" max="10243" width="56" style="17" customWidth="1"/>
    <col min="10244" max="10244" width="4.26953125" style="17" customWidth="1"/>
    <col min="10245" max="10249" width="13.54296875" style="17" customWidth="1"/>
    <col min="10250" max="10304" width="0" style="17" hidden="1" customWidth="1"/>
    <col min="10305" max="10310" width="15.453125" style="17" customWidth="1"/>
    <col min="10311" max="10311" width="13.1796875" style="17" customWidth="1"/>
    <col min="10312" max="10312" width="11.26953125" style="17" customWidth="1"/>
    <col min="10313" max="10313" width="12.7265625" style="17" customWidth="1"/>
    <col min="10314" max="10314" width="14.7265625" style="17" customWidth="1"/>
    <col min="10315" max="10315" width="3.26953125" style="17" customWidth="1"/>
    <col min="10316" max="10316" width="13.54296875" style="17" customWidth="1"/>
    <col min="10317" max="10317" width="0.26953125" style="17" customWidth="1"/>
    <col min="10318" max="10319" width="11.26953125" style="17" customWidth="1"/>
    <col min="10320" max="10320" width="9.1796875" style="17"/>
    <col min="10321" max="10321" width="10.81640625" style="17" customWidth="1"/>
    <col min="10322" max="10322" width="11.54296875" style="17" customWidth="1"/>
    <col min="10323" max="10323" width="10.1796875" style="17" customWidth="1"/>
    <col min="10324" max="10324" width="10.81640625" style="17" customWidth="1"/>
    <col min="10325" max="10325" width="9.26953125" style="17" customWidth="1"/>
    <col min="10326" max="10326" width="10.453125" style="17" customWidth="1"/>
    <col min="10327" max="10327" width="11.7265625" style="17" customWidth="1"/>
    <col min="10328" max="10496" width="9.1796875" style="17"/>
    <col min="10497" max="10497" width="2.81640625" style="17" customWidth="1"/>
    <col min="10498" max="10498" width="3.26953125" style="17" customWidth="1"/>
    <col min="10499" max="10499" width="56" style="17" customWidth="1"/>
    <col min="10500" max="10500" width="4.26953125" style="17" customWidth="1"/>
    <col min="10501" max="10505" width="13.54296875" style="17" customWidth="1"/>
    <col min="10506" max="10560" width="0" style="17" hidden="1" customWidth="1"/>
    <col min="10561" max="10566" width="15.453125" style="17" customWidth="1"/>
    <col min="10567" max="10567" width="13.1796875" style="17" customWidth="1"/>
    <col min="10568" max="10568" width="11.26953125" style="17" customWidth="1"/>
    <col min="10569" max="10569" width="12.7265625" style="17" customWidth="1"/>
    <col min="10570" max="10570" width="14.7265625" style="17" customWidth="1"/>
    <col min="10571" max="10571" width="3.26953125" style="17" customWidth="1"/>
    <col min="10572" max="10572" width="13.54296875" style="17" customWidth="1"/>
    <col min="10573" max="10573" width="0.26953125" style="17" customWidth="1"/>
    <col min="10574" max="10575" width="11.26953125" style="17" customWidth="1"/>
    <col min="10576" max="10576" width="9.1796875" style="17"/>
    <col min="10577" max="10577" width="10.81640625" style="17" customWidth="1"/>
    <col min="10578" max="10578" width="11.54296875" style="17" customWidth="1"/>
    <col min="10579" max="10579" width="10.1796875" style="17" customWidth="1"/>
    <col min="10580" max="10580" width="10.81640625" style="17" customWidth="1"/>
    <col min="10581" max="10581" width="9.26953125" style="17" customWidth="1"/>
    <col min="10582" max="10582" width="10.453125" style="17" customWidth="1"/>
    <col min="10583" max="10583" width="11.7265625" style="17" customWidth="1"/>
    <col min="10584" max="10752" width="9.1796875" style="17"/>
    <col min="10753" max="10753" width="2.81640625" style="17" customWidth="1"/>
    <col min="10754" max="10754" width="3.26953125" style="17" customWidth="1"/>
    <col min="10755" max="10755" width="56" style="17" customWidth="1"/>
    <col min="10756" max="10756" width="4.26953125" style="17" customWidth="1"/>
    <col min="10757" max="10761" width="13.54296875" style="17" customWidth="1"/>
    <col min="10762" max="10816" width="0" style="17" hidden="1" customWidth="1"/>
    <col min="10817" max="10822" width="15.453125" style="17" customWidth="1"/>
    <col min="10823" max="10823" width="13.1796875" style="17" customWidth="1"/>
    <col min="10824" max="10824" width="11.26953125" style="17" customWidth="1"/>
    <col min="10825" max="10825" width="12.7265625" style="17" customWidth="1"/>
    <col min="10826" max="10826" width="14.7265625" style="17" customWidth="1"/>
    <col min="10827" max="10827" width="3.26953125" style="17" customWidth="1"/>
    <col min="10828" max="10828" width="13.54296875" style="17" customWidth="1"/>
    <col min="10829" max="10829" width="0.26953125" style="17" customWidth="1"/>
    <col min="10830" max="10831" width="11.26953125" style="17" customWidth="1"/>
    <col min="10832" max="10832" width="9.1796875" style="17"/>
    <col min="10833" max="10833" width="10.81640625" style="17" customWidth="1"/>
    <col min="10834" max="10834" width="11.54296875" style="17" customWidth="1"/>
    <col min="10835" max="10835" width="10.1796875" style="17" customWidth="1"/>
    <col min="10836" max="10836" width="10.81640625" style="17" customWidth="1"/>
    <col min="10837" max="10837" width="9.26953125" style="17" customWidth="1"/>
    <col min="10838" max="10838" width="10.453125" style="17" customWidth="1"/>
    <col min="10839" max="10839" width="11.7265625" style="17" customWidth="1"/>
    <col min="10840" max="11008" width="9.1796875" style="17"/>
    <col min="11009" max="11009" width="2.81640625" style="17" customWidth="1"/>
    <col min="11010" max="11010" width="3.26953125" style="17" customWidth="1"/>
    <col min="11011" max="11011" width="56" style="17" customWidth="1"/>
    <col min="11012" max="11012" width="4.26953125" style="17" customWidth="1"/>
    <col min="11013" max="11017" width="13.54296875" style="17" customWidth="1"/>
    <col min="11018" max="11072" width="0" style="17" hidden="1" customWidth="1"/>
    <col min="11073" max="11078" width="15.453125" style="17" customWidth="1"/>
    <col min="11079" max="11079" width="13.1796875" style="17" customWidth="1"/>
    <col min="11080" max="11080" width="11.26953125" style="17" customWidth="1"/>
    <col min="11081" max="11081" width="12.7265625" style="17" customWidth="1"/>
    <col min="11082" max="11082" width="14.7265625" style="17" customWidth="1"/>
    <col min="11083" max="11083" width="3.26953125" style="17" customWidth="1"/>
    <col min="11084" max="11084" width="13.54296875" style="17" customWidth="1"/>
    <col min="11085" max="11085" width="0.26953125" style="17" customWidth="1"/>
    <col min="11086" max="11087" width="11.26953125" style="17" customWidth="1"/>
    <col min="11088" max="11088" width="9.1796875" style="17"/>
    <col min="11089" max="11089" width="10.81640625" style="17" customWidth="1"/>
    <col min="11090" max="11090" width="11.54296875" style="17" customWidth="1"/>
    <col min="11091" max="11091" width="10.1796875" style="17" customWidth="1"/>
    <col min="11092" max="11092" width="10.81640625" style="17" customWidth="1"/>
    <col min="11093" max="11093" width="9.26953125" style="17" customWidth="1"/>
    <col min="11094" max="11094" width="10.453125" style="17" customWidth="1"/>
    <col min="11095" max="11095" width="11.7265625" style="17" customWidth="1"/>
    <col min="11096" max="11264" width="9.1796875" style="17"/>
    <col min="11265" max="11265" width="2.81640625" style="17" customWidth="1"/>
    <col min="11266" max="11266" width="3.26953125" style="17" customWidth="1"/>
    <col min="11267" max="11267" width="56" style="17" customWidth="1"/>
    <col min="11268" max="11268" width="4.26953125" style="17" customWidth="1"/>
    <col min="11269" max="11273" width="13.54296875" style="17" customWidth="1"/>
    <col min="11274" max="11328" width="0" style="17" hidden="1" customWidth="1"/>
    <col min="11329" max="11334" width="15.453125" style="17" customWidth="1"/>
    <col min="11335" max="11335" width="13.1796875" style="17" customWidth="1"/>
    <col min="11336" max="11336" width="11.26953125" style="17" customWidth="1"/>
    <col min="11337" max="11337" width="12.7265625" style="17" customWidth="1"/>
    <col min="11338" max="11338" width="14.7265625" style="17" customWidth="1"/>
    <col min="11339" max="11339" width="3.26953125" style="17" customWidth="1"/>
    <col min="11340" max="11340" width="13.54296875" style="17" customWidth="1"/>
    <col min="11341" max="11341" width="0.26953125" style="17" customWidth="1"/>
    <col min="11342" max="11343" width="11.26953125" style="17" customWidth="1"/>
    <col min="11344" max="11344" width="9.1796875" style="17"/>
    <col min="11345" max="11345" width="10.81640625" style="17" customWidth="1"/>
    <col min="11346" max="11346" width="11.54296875" style="17" customWidth="1"/>
    <col min="11347" max="11347" width="10.1796875" style="17" customWidth="1"/>
    <col min="11348" max="11348" width="10.81640625" style="17" customWidth="1"/>
    <col min="11349" max="11349" width="9.26953125" style="17" customWidth="1"/>
    <col min="11350" max="11350" width="10.453125" style="17" customWidth="1"/>
    <col min="11351" max="11351" width="11.7265625" style="17" customWidth="1"/>
    <col min="11352" max="11520" width="9.1796875" style="17"/>
    <col min="11521" max="11521" width="2.81640625" style="17" customWidth="1"/>
    <col min="11522" max="11522" width="3.26953125" style="17" customWidth="1"/>
    <col min="11523" max="11523" width="56" style="17" customWidth="1"/>
    <col min="11524" max="11524" width="4.26953125" style="17" customWidth="1"/>
    <col min="11525" max="11529" width="13.54296875" style="17" customWidth="1"/>
    <col min="11530" max="11584" width="0" style="17" hidden="1" customWidth="1"/>
    <col min="11585" max="11590" width="15.453125" style="17" customWidth="1"/>
    <col min="11591" max="11591" width="13.1796875" style="17" customWidth="1"/>
    <col min="11592" max="11592" width="11.26953125" style="17" customWidth="1"/>
    <col min="11593" max="11593" width="12.7265625" style="17" customWidth="1"/>
    <col min="11594" max="11594" width="14.7265625" style="17" customWidth="1"/>
    <col min="11595" max="11595" width="3.26953125" style="17" customWidth="1"/>
    <col min="11596" max="11596" width="13.54296875" style="17" customWidth="1"/>
    <col min="11597" max="11597" width="0.26953125" style="17" customWidth="1"/>
    <col min="11598" max="11599" width="11.26953125" style="17" customWidth="1"/>
    <col min="11600" max="11600" width="9.1796875" style="17"/>
    <col min="11601" max="11601" width="10.81640625" style="17" customWidth="1"/>
    <col min="11602" max="11602" width="11.54296875" style="17" customWidth="1"/>
    <col min="11603" max="11603" width="10.1796875" style="17" customWidth="1"/>
    <col min="11604" max="11604" width="10.81640625" style="17" customWidth="1"/>
    <col min="11605" max="11605" width="9.26953125" style="17" customWidth="1"/>
    <col min="11606" max="11606" width="10.453125" style="17" customWidth="1"/>
    <col min="11607" max="11607" width="11.7265625" style="17" customWidth="1"/>
    <col min="11608" max="11776" width="9.1796875" style="17"/>
    <col min="11777" max="11777" width="2.81640625" style="17" customWidth="1"/>
    <col min="11778" max="11778" width="3.26953125" style="17" customWidth="1"/>
    <col min="11779" max="11779" width="56" style="17" customWidth="1"/>
    <col min="11780" max="11780" width="4.26953125" style="17" customWidth="1"/>
    <col min="11781" max="11785" width="13.54296875" style="17" customWidth="1"/>
    <col min="11786" max="11840" width="0" style="17" hidden="1" customWidth="1"/>
    <col min="11841" max="11846" width="15.453125" style="17" customWidth="1"/>
    <col min="11847" max="11847" width="13.1796875" style="17" customWidth="1"/>
    <col min="11848" max="11848" width="11.26953125" style="17" customWidth="1"/>
    <col min="11849" max="11849" width="12.7265625" style="17" customWidth="1"/>
    <col min="11850" max="11850" width="14.7265625" style="17" customWidth="1"/>
    <col min="11851" max="11851" width="3.26953125" style="17" customWidth="1"/>
    <col min="11852" max="11852" width="13.54296875" style="17" customWidth="1"/>
    <col min="11853" max="11853" width="0.26953125" style="17" customWidth="1"/>
    <col min="11854" max="11855" width="11.26953125" style="17" customWidth="1"/>
    <col min="11856" max="11856" width="9.1796875" style="17"/>
    <col min="11857" max="11857" width="10.81640625" style="17" customWidth="1"/>
    <col min="11858" max="11858" width="11.54296875" style="17" customWidth="1"/>
    <col min="11859" max="11859" width="10.1796875" style="17" customWidth="1"/>
    <col min="11860" max="11860" width="10.81640625" style="17" customWidth="1"/>
    <col min="11861" max="11861" width="9.26953125" style="17" customWidth="1"/>
    <col min="11862" max="11862" width="10.453125" style="17" customWidth="1"/>
    <col min="11863" max="11863" width="11.7265625" style="17" customWidth="1"/>
    <col min="11864" max="12032" width="9.1796875" style="17"/>
    <col min="12033" max="12033" width="2.81640625" style="17" customWidth="1"/>
    <col min="12034" max="12034" width="3.26953125" style="17" customWidth="1"/>
    <col min="12035" max="12035" width="56" style="17" customWidth="1"/>
    <col min="12036" max="12036" width="4.26953125" style="17" customWidth="1"/>
    <col min="12037" max="12041" width="13.54296875" style="17" customWidth="1"/>
    <col min="12042" max="12096" width="0" style="17" hidden="1" customWidth="1"/>
    <col min="12097" max="12102" width="15.453125" style="17" customWidth="1"/>
    <col min="12103" max="12103" width="13.1796875" style="17" customWidth="1"/>
    <col min="12104" max="12104" width="11.26953125" style="17" customWidth="1"/>
    <col min="12105" max="12105" width="12.7265625" style="17" customWidth="1"/>
    <col min="12106" max="12106" width="14.7265625" style="17" customWidth="1"/>
    <col min="12107" max="12107" width="3.26953125" style="17" customWidth="1"/>
    <col min="12108" max="12108" width="13.54296875" style="17" customWidth="1"/>
    <col min="12109" max="12109" width="0.26953125" style="17" customWidth="1"/>
    <col min="12110" max="12111" width="11.26953125" style="17" customWidth="1"/>
    <col min="12112" max="12112" width="9.1796875" style="17"/>
    <col min="12113" max="12113" width="10.81640625" style="17" customWidth="1"/>
    <col min="12114" max="12114" width="11.54296875" style="17" customWidth="1"/>
    <col min="12115" max="12115" width="10.1796875" style="17" customWidth="1"/>
    <col min="12116" max="12116" width="10.81640625" style="17" customWidth="1"/>
    <col min="12117" max="12117" width="9.26953125" style="17" customWidth="1"/>
    <col min="12118" max="12118" width="10.453125" style="17" customWidth="1"/>
    <col min="12119" max="12119" width="11.7265625" style="17" customWidth="1"/>
    <col min="12120" max="12288" width="9.1796875" style="17"/>
    <col min="12289" max="12289" width="2.81640625" style="17" customWidth="1"/>
    <col min="12290" max="12290" width="3.26953125" style="17" customWidth="1"/>
    <col min="12291" max="12291" width="56" style="17" customWidth="1"/>
    <col min="12292" max="12292" width="4.26953125" style="17" customWidth="1"/>
    <col min="12293" max="12297" width="13.54296875" style="17" customWidth="1"/>
    <col min="12298" max="12352" width="0" style="17" hidden="1" customWidth="1"/>
    <col min="12353" max="12358" width="15.453125" style="17" customWidth="1"/>
    <col min="12359" max="12359" width="13.1796875" style="17" customWidth="1"/>
    <col min="12360" max="12360" width="11.26953125" style="17" customWidth="1"/>
    <col min="12361" max="12361" width="12.7265625" style="17" customWidth="1"/>
    <col min="12362" max="12362" width="14.7265625" style="17" customWidth="1"/>
    <col min="12363" max="12363" width="3.26953125" style="17" customWidth="1"/>
    <col min="12364" max="12364" width="13.54296875" style="17" customWidth="1"/>
    <col min="12365" max="12365" width="0.26953125" style="17" customWidth="1"/>
    <col min="12366" max="12367" width="11.26953125" style="17" customWidth="1"/>
    <col min="12368" max="12368" width="9.1796875" style="17"/>
    <col min="12369" max="12369" width="10.81640625" style="17" customWidth="1"/>
    <col min="12370" max="12370" width="11.54296875" style="17" customWidth="1"/>
    <col min="12371" max="12371" width="10.1796875" style="17" customWidth="1"/>
    <col min="12372" max="12372" width="10.81640625" style="17" customWidth="1"/>
    <col min="12373" max="12373" width="9.26953125" style="17" customWidth="1"/>
    <col min="12374" max="12374" width="10.453125" style="17" customWidth="1"/>
    <col min="12375" max="12375" width="11.7265625" style="17" customWidth="1"/>
    <col min="12376" max="12544" width="9.1796875" style="17"/>
    <col min="12545" max="12545" width="2.81640625" style="17" customWidth="1"/>
    <col min="12546" max="12546" width="3.26953125" style="17" customWidth="1"/>
    <col min="12547" max="12547" width="56" style="17" customWidth="1"/>
    <col min="12548" max="12548" width="4.26953125" style="17" customWidth="1"/>
    <col min="12549" max="12553" width="13.54296875" style="17" customWidth="1"/>
    <col min="12554" max="12608" width="0" style="17" hidden="1" customWidth="1"/>
    <col min="12609" max="12614" width="15.453125" style="17" customWidth="1"/>
    <col min="12615" max="12615" width="13.1796875" style="17" customWidth="1"/>
    <col min="12616" max="12616" width="11.26953125" style="17" customWidth="1"/>
    <col min="12617" max="12617" width="12.7265625" style="17" customWidth="1"/>
    <col min="12618" max="12618" width="14.7265625" style="17" customWidth="1"/>
    <col min="12619" max="12619" width="3.26953125" style="17" customWidth="1"/>
    <col min="12620" max="12620" width="13.54296875" style="17" customWidth="1"/>
    <col min="12621" max="12621" width="0.26953125" style="17" customWidth="1"/>
    <col min="12622" max="12623" width="11.26953125" style="17" customWidth="1"/>
    <col min="12624" max="12624" width="9.1796875" style="17"/>
    <col min="12625" max="12625" width="10.81640625" style="17" customWidth="1"/>
    <col min="12626" max="12626" width="11.54296875" style="17" customWidth="1"/>
    <col min="12627" max="12627" width="10.1796875" style="17" customWidth="1"/>
    <col min="12628" max="12628" width="10.81640625" style="17" customWidth="1"/>
    <col min="12629" max="12629" width="9.26953125" style="17" customWidth="1"/>
    <col min="12630" max="12630" width="10.453125" style="17" customWidth="1"/>
    <col min="12631" max="12631" width="11.7265625" style="17" customWidth="1"/>
    <col min="12632" max="12800" width="9.1796875" style="17"/>
    <col min="12801" max="12801" width="2.81640625" style="17" customWidth="1"/>
    <col min="12802" max="12802" width="3.26953125" style="17" customWidth="1"/>
    <col min="12803" max="12803" width="56" style="17" customWidth="1"/>
    <col min="12804" max="12804" width="4.26953125" style="17" customWidth="1"/>
    <col min="12805" max="12809" width="13.54296875" style="17" customWidth="1"/>
    <col min="12810" max="12864" width="0" style="17" hidden="1" customWidth="1"/>
    <col min="12865" max="12870" width="15.453125" style="17" customWidth="1"/>
    <col min="12871" max="12871" width="13.1796875" style="17" customWidth="1"/>
    <col min="12872" max="12872" width="11.26953125" style="17" customWidth="1"/>
    <col min="12873" max="12873" width="12.7265625" style="17" customWidth="1"/>
    <col min="12874" max="12874" width="14.7265625" style="17" customWidth="1"/>
    <col min="12875" max="12875" width="3.26953125" style="17" customWidth="1"/>
    <col min="12876" max="12876" width="13.54296875" style="17" customWidth="1"/>
    <col min="12877" max="12877" width="0.26953125" style="17" customWidth="1"/>
    <col min="12878" max="12879" width="11.26953125" style="17" customWidth="1"/>
    <col min="12880" max="12880" width="9.1796875" style="17"/>
    <col min="12881" max="12881" width="10.81640625" style="17" customWidth="1"/>
    <col min="12882" max="12882" width="11.54296875" style="17" customWidth="1"/>
    <col min="12883" max="12883" width="10.1796875" style="17" customWidth="1"/>
    <col min="12884" max="12884" width="10.81640625" style="17" customWidth="1"/>
    <col min="12885" max="12885" width="9.26953125" style="17" customWidth="1"/>
    <col min="12886" max="12886" width="10.453125" style="17" customWidth="1"/>
    <col min="12887" max="12887" width="11.7265625" style="17" customWidth="1"/>
    <col min="12888" max="13056" width="9.1796875" style="17"/>
    <col min="13057" max="13057" width="2.81640625" style="17" customWidth="1"/>
    <col min="13058" max="13058" width="3.26953125" style="17" customWidth="1"/>
    <col min="13059" max="13059" width="56" style="17" customWidth="1"/>
    <col min="13060" max="13060" width="4.26953125" style="17" customWidth="1"/>
    <col min="13061" max="13065" width="13.54296875" style="17" customWidth="1"/>
    <col min="13066" max="13120" width="0" style="17" hidden="1" customWidth="1"/>
    <col min="13121" max="13126" width="15.453125" style="17" customWidth="1"/>
    <col min="13127" max="13127" width="13.1796875" style="17" customWidth="1"/>
    <col min="13128" max="13128" width="11.26953125" style="17" customWidth="1"/>
    <col min="13129" max="13129" width="12.7265625" style="17" customWidth="1"/>
    <col min="13130" max="13130" width="14.7265625" style="17" customWidth="1"/>
    <col min="13131" max="13131" width="3.26953125" style="17" customWidth="1"/>
    <col min="13132" max="13132" width="13.54296875" style="17" customWidth="1"/>
    <col min="13133" max="13133" width="0.26953125" style="17" customWidth="1"/>
    <col min="13134" max="13135" width="11.26953125" style="17" customWidth="1"/>
    <col min="13136" max="13136" width="9.1796875" style="17"/>
    <col min="13137" max="13137" width="10.81640625" style="17" customWidth="1"/>
    <col min="13138" max="13138" width="11.54296875" style="17" customWidth="1"/>
    <col min="13139" max="13139" width="10.1796875" style="17" customWidth="1"/>
    <col min="13140" max="13140" width="10.81640625" style="17" customWidth="1"/>
    <col min="13141" max="13141" width="9.26953125" style="17" customWidth="1"/>
    <col min="13142" max="13142" width="10.453125" style="17" customWidth="1"/>
    <col min="13143" max="13143" width="11.7265625" style="17" customWidth="1"/>
    <col min="13144" max="13312" width="9.1796875" style="17"/>
    <col min="13313" max="13313" width="2.81640625" style="17" customWidth="1"/>
    <col min="13314" max="13314" width="3.26953125" style="17" customWidth="1"/>
    <col min="13315" max="13315" width="56" style="17" customWidth="1"/>
    <col min="13316" max="13316" width="4.26953125" style="17" customWidth="1"/>
    <col min="13317" max="13321" width="13.54296875" style="17" customWidth="1"/>
    <col min="13322" max="13376" width="0" style="17" hidden="1" customWidth="1"/>
    <col min="13377" max="13382" width="15.453125" style="17" customWidth="1"/>
    <col min="13383" max="13383" width="13.1796875" style="17" customWidth="1"/>
    <col min="13384" max="13384" width="11.26953125" style="17" customWidth="1"/>
    <col min="13385" max="13385" width="12.7265625" style="17" customWidth="1"/>
    <col min="13386" max="13386" width="14.7265625" style="17" customWidth="1"/>
    <col min="13387" max="13387" width="3.26953125" style="17" customWidth="1"/>
    <col min="13388" max="13388" width="13.54296875" style="17" customWidth="1"/>
    <col min="13389" max="13389" width="0.26953125" style="17" customWidth="1"/>
    <col min="13390" max="13391" width="11.26953125" style="17" customWidth="1"/>
    <col min="13392" max="13392" width="9.1796875" style="17"/>
    <col min="13393" max="13393" width="10.81640625" style="17" customWidth="1"/>
    <col min="13394" max="13394" width="11.54296875" style="17" customWidth="1"/>
    <col min="13395" max="13395" width="10.1796875" style="17" customWidth="1"/>
    <col min="13396" max="13396" width="10.81640625" style="17" customWidth="1"/>
    <col min="13397" max="13397" width="9.26953125" style="17" customWidth="1"/>
    <col min="13398" max="13398" width="10.453125" style="17" customWidth="1"/>
    <col min="13399" max="13399" width="11.7265625" style="17" customWidth="1"/>
    <col min="13400" max="13568" width="9.1796875" style="17"/>
    <col min="13569" max="13569" width="2.81640625" style="17" customWidth="1"/>
    <col min="13570" max="13570" width="3.26953125" style="17" customWidth="1"/>
    <col min="13571" max="13571" width="56" style="17" customWidth="1"/>
    <col min="13572" max="13572" width="4.26953125" style="17" customWidth="1"/>
    <col min="13573" max="13577" width="13.54296875" style="17" customWidth="1"/>
    <col min="13578" max="13632" width="0" style="17" hidden="1" customWidth="1"/>
    <col min="13633" max="13638" width="15.453125" style="17" customWidth="1"/>
    <col min="13639" max="13639" width="13.1796875" style="17" customWidth="1"/>
    <col min="13640" max="13640" width="11.26953125" style="17" customWidth="1"/>
    <col min="13641" max="13641" width="12.7265625" style="17" customWidth="1"/>
    <col min="13642" max="13642" width="14.7265625" style="17" customWidth="1"/>
    <col min="13643" max="13643" width="3.26953125" style="17" customWidth="1"/>
    <col min="13644" max="13644" width="13.54296875" style="17" customWidth="1"/>
    <col min="13645" max="13645" width="0.26953125" style="17" customWidth="1"/>
    <col min="13646" max="13647" width="11.26953125" style="17" customWidth="1"/>
    <col min="13648" max="13648" width="9.1796875" style="17"/>
    <col min="13649" max="13649" width="10.81640625" style="17" customWidth="1"/>
    <col min="13650" max="13650" width="11.54296875" style="17" customWidth="1"/>
    <col min="13651" max="13651" width="10.1796875" style="17" customWidth="1"/>
    <col min="13652" max="13652" width="10.81640625" style="17" customWidth="1"/>
    <col min="13653" max="13653" width="9.26953125" style="17" customWidth="1"/>
    <col min="13654" max="13654" width="10.453125" style="17" customWidth="1"/>
    <col min="13655" max="13655" width="11.7265625" style="17" customWidth="1"/>
    <col min="13656" max="13824" width="9.1796875" style="17"/>
    <col min="13825" max="13825" width="2.81640625" style="17" customWidth="1"/>
    <col min="13826" max="13826" width="3.26953125" style="17" customWidth="1"/>
    <col min="13827" max="13827" width="56" style="17" customWidth="1"/>
    <col min="13828" max="13828" width="4.26953125" style="17" customWidth="1"/>
    <col min="13829" max="13833" width="13.54296875" style="17" customWidth="1"/>
    <col min="13834" max="13888" width="0" style="17" hidden="1" customWidth="1"/>
    <col min="13889" max="13894" width="15.453125" style="17" customWidth="1"/>
    <col min="13895" max="13895" width="13.1796875" style="17" customWidth="1"/>
    <col min="13896" max="13896" width="11.26953125" style="17" customWidth="1"/>
    <col min="13897" max="13897" width="12.7265625" style="17" customWidth="1"/>
    <col min="13898" max="13898" width="14.7265625" style="17" customWidth="1"/>
    <col min="13899" max="13899" width="3.26953125" style="17" customWidth="1"/>
    <col min="13900" max="13900" width="13.54296875" style="17" customWidth="1"/>
    <col min="13901" max="13901" width="0.26953125" style="17" customWidth="1"/>
    <col min="13902" max="13903" width="11.26953125" style="17" customWidth="1"/>
    <col min="13904" max="13904" width="9.1796875" style="17"/>
    <col min="13905" max="13905" width="10.81640625" style="17" customWidth="1"/>
    <col min="13906" max="13906" width="11.54296875" style="17" customWidth="1"/>
    <col min="13907" max="13907" width="10.1796875" style="17" customWidth="1"/>
    <col min="13908" max="13908" width="10.81640625" style="17" customWidth="1"/>
    <col min="13909" max="13909" width="9.26953125" style="17" customWidth="1"/>
    <col min="13910" max="13910" width="10.453125" style="17" customWidth="1"/>
    <col min="13911" max="13911" width="11.7265625" style="17" customWidth="1"/>
    <col min="13912" max="14080" width="9.1796875" style="17"/>
    <col min="14081" max="14081" width="2.81640625" style="17" customWidth="1"/>
    <col min="14082" max="14082" width="3.26953125" style="17" customWidth="1"/>
    <col min="14083" max="14083" width="56" style="17" customWidth="1"/>
    <col min="14084" max="14084" width="4.26953125" style="17" customWidth="1"/>
    <col min="14085" max="14089" width="13.54296875" style="17" customWidth="1"/>
    <col min="14090" max="14144" width="0" style="17" hidden="1" customWidth="1"/>
    <col min="14145" max="14150" width="15.453125" style="17" customWidth="1"/>
    <col min="14151" max="14151" width="13.1796875" style="17" customWidth="1"/>
    <col min="14152" max="14152" width="11.26953125" style="17" customWidth="1"/>
    <col min="14153" max="14153" width="12.7265625" style="17" customWidth="1"/>
    <col min="14154" max="14154" width="14.7265625" style="17" customWidth="1"/>
    <col min="14155" max="14155" width="3.26953125" style="17" customWidth="1"/>
    <col min="14156" max="14156" width="13.54296875" style="17" customWidth="1"/>
    <col min="14157" max="14157" width="0.26953125" style="17" customWidth="1"/>
    <col min="14158" max="14159" width="11.26953125" style="17" customWidth="1"/>
    <col min="14160" max="14160" width="9.1796875" style="17"/>
    <col min="14161" max="14161" width="10.81640625" style="17" customWidth="1"/>
    <col min="14162" max="14162" width="11.54296875" style="17" customWidth="1"/>
    <col min="14163" max="14163" width="10.1796875" style="17" customWidth="1"/>
    <col min="14164" max="14164" width="10.81640625" style="17" customWidth="1"/>
    <col min="14165" max="14165" width="9.26953125" style="17" customWidth="1"/>
    <col min="14166" max="14166" width="10.453125" style="17" customWidth="1"/>
    <col min="14167" max="14167" width="11.7265625" style="17" customWidth="1"/>
    <col min="14168" max="14336" width="9.1796875" style="17"/>
    <col min="14337" max="14337" width="2.81640625" style="17" customWidth="1"/>
    <col min="14338" max="14338" width="3.26953125" style="17" customWidth="1"/>
    <col min="14339" max="14339" width="56" style="17" customWidth="1"/>
    <col min="14340" max="14340" width="4.26953125" style="17" customWidth="1"/>
    <col min="14341" max="14345" width="13.54296875" style="17" customWidth="1"/>
    <col min="14346" max="14400" width="0" style="17" hidden="1" customWidth="1"/>
    <col min="14401" max="14406" width="15.453125" style="17" customWidth="1"/>
    <col min="14407" max="14407" width="13.1796875" style="17" customWidth="1"/>
    <col min="14408" max="14408" width="11.26953125" style="17" customWidth="1"/>
    <col min="14409" max="14409" width="12.7265625" style="17" customWidth="1"/>
    <col min="14410" max="14410" width="14.7265625" style="17" customWidth="1"/>
    <col min="14411" max="14411" width="3.26953125" style="17" customWidth="1"/>
    <col min="14412" max="14412" width="13.54296875" style="17" customWidth="1"/>
    <col min="14413" max="14413" width="0.26953125" style="17" customWidth="1"/>
    <col min="14414" max="14415" width="11.26953125" style="17" customWidth="1"/>
    <col min="14416" max="14416" width="9.1796875" style="17"/>
    <col min="14417" max="14417" width="10.81640625" style="17" customWidth="1"/>
    <col min="14418" max="14418" width="11.54296875" style="17" customWidth="1"/>
    <col min="14419" max="14419" width="10.1796875" style="17" customWidth="1"/>
    <col min="14420" max="14420" width="10.81640625" style="17" customWidth="1"/>
    <col min="14421" max="14421" width="9.26953125" style="17" customWidth="1"/>
    <col min="14422" max="14422" width="10.453125" style="17" customWidth="1"/>
    <col min="14423" max="14423" width="11.7265625" style="17" customWidth="1"/>
    <col min="14424" max="14592" width="9.1796875" style="17"/>
    <col min="14593" max="14593" width="2.81640625" style="17" customWidth="1"/>
    <col min="14594" max="14594" width="3.26953125" style="17" customWidth="1"/>
    <col min="14595" max="14595" width="56" style="17" customWidth="1"/>
    <col min="14596" max="14596" width="4.26953125" style="17" customWidth="1"/>
    <col min="14597" max="14601" width="13.54296875" style="17" customWidth="1"/>
    <col min="14602" max="14656" width="0" style="17" hidden="1" customWidth="1"/>
    <col min="14657" max="14662" width="15.453125" style="17" customWidth="1"/>
    <col min="14663" max="14663" width="13.1796875" style="17" customWidth="1"/>
    <col min="14664" max="14664" width="11.26953125" style="17" customWidth="1"/>
    <col min="14665" max="14665" width="12.7265625" style="17" customWidth="1"/>
    <col min="14666" max="14666" width="14.7265625" style="17" customWidth="1"/>
    <col min="14667" max="14667" width="3.26953125" style="17" customWidth="1"/>
    <col min="14668" max="14668" width="13.54296875" style="17" customWidth="1"/>
    <col min="14669" max="14669" width="0.26953125" style="17" customWidth="1"/>
    <col min="14670" max="14671" width="11.26953125" style="17" customWidth="1"/>
    <col min="14672" max="14672" width="9.1796875" style="17"/>
    <col min="14673" max="14673" width="10.81640625" style="17" customWidth="1"/>
    <col min="14674" max="14674" width="11.54296875" style="17" customWidth="1"/>
    <col min="14675" max="14675" width="10.1796875" style="17" customWidth="1"/>
    <col min="14676" max="14676" width="10.81640625" style="17" customWidth="1"/>
    <col min="14677" max="14677" width="9.26953125" style="17" customWidth="1"/>
    <col min="14678" max="14678" width="10.453125" style="17" customWidth="1"/>
    <col min="14679" max="14679" width="11.7265625" style="17" customWidth="1"/>
    <col min="14680" max="14848" width="9.1796875" style="17"/>
    <col min="14849" max="14849" width="2.81640625" style="17" customWidth="1"/>
    <col min="14850" max="14850" width="3.26953125" style="17" customWidth="1"/>
    <col min="14851" max="14851" width="56" style="17" customWidth="1"/>
    <col min="14852" max="14852" width="4.26953125" style="17" customWidth="1"/>
    <col min="14853" max="14857" width="13.54296875" style="17" customWidth="1"/>
    <col min="14858" max="14912" width="0" style="17" hidden="1" customWidth="1"/>
    <col min="14913" max="14918" width="15.453125" style="17" customWidth="1"/>
    <col min="14919" max="14919" width="13.1796875" style="17" customWidth="1"/>
    <col min="14920" max="14920" width="11.26953125" style="17" customWidth="1"/>
    <col min="14921" max="14921" width="12.7265625" style="17" customWidth="1"/>
    <col min="14922" max="14922" width="14.7265625" style="17" customWidth="1"/>
    <col min="14923" max="14923" width="3.26953125" style="17" customWidth="1"/>
    <col min="14924" max="14924" width="13.54296875" style="17" customWidth="1"/>
    <col min="14925" max="14925" width="0.26953125" style="17" customWidth="1"/>
    <col min="14926" max="14927" width="11.26953125" style="17" customWidth="1"/>
    <col min="14928" max="14928" width="9.1796875" style="17"/>
    <col min="14929" max="14929" width="10.81640625" style="17" customWidth="1"/>
    <col min="14930" max="14930" width="11.54296875" style="17" customWidth="1"/>
    <col min="14931" max="14931" width="10.1796875" style="17" customWidth="1"/>
    <col min="14932" max="14932" width="10.81640625" style="17" customWidth="1"/>
    <col min="14933" max="14933" width="9.26953125" style="17" customWidth="1"/>
    <col min="14934" max="14934" width="10.453125" style="17" customWidth="1"/>
    <col min="14935" max="14935" width="11.7265625" style="17" customWidth="1"/>
    <col min="14936" max="15104" width="9.1796875" style="17"/>
    <col min="15105" max="15105" width="2.81640625" style="17" customWidth="1"/>
    <col min="15106" max="15106" width="3.26953125" style="17" customWidth="1"/>
    <col min="15107" max="15107" width="56" style="17" customWidth="1"/>
    <col min="15108" max="15108" width="4.26953125" style="17" customWidth="1"/>
    <col min="15109" max="15113" width="13.54296875" style="17" customWidth="1"/>
    <col min="15114" max="15168" width="0" style="17" hidden="1" customWidth="1"/>
    <col min="15169" max="15174" width="15.453125" style="17" customWidth="1"/>
    <col min="15175" max="15175" width="13.1796875" style="17" customWidth="1"/>
    <col min="15176" max="15176" width="11.26953125" style="17" customWidth="1"/>
    <col min="15177" max="15177" width="12.7265625" style="17" customWidth="1"/>
    <col min="15178" max="15178" width="14.7265625" style="17" customWidth="1"/>
    <col min="15179" max="15179" width="3.26953125" style="17" customWidth="1"/>
    <col min="15180" max="15180" width="13.54296875" style="17" customWidth="1"/>
    <col min="15181" max="15181" width="0.26953125" style="17" customWidth="1"/>
    <col min="15182" max="15183" width="11.26953125" style="17" customWidth="1"/>
    <col min="15184" max="15184" width="9.1796875" style="17"/>
    <col min="15185" max="15185" width="10.81640625" style="17" customWidth="1"/>
    <col min="15186" max="15186" width="11.54296875" style="17" customWidth="1"/>
    <col min="15187" max="15187" width="10.1796875" style="17" customWidth="1"/>
    <col min="15188" max="15188" width="10.81640625" style="17" customWidth="1"/>
    <col min="15189" max="15189" width="9.26953125" style="17" customWidth="1"/>
    <col min="15190" max="15190" width="10.453125" style="17" customWidth="1"/>
    <col min="15191" max="15191" width="11.7265625" style="17" customWidth="1"/>
    <col min="15192" max="15360" width="9.1796875" style="17"/>
    <col min="15361" max="15361" width="2.81640625" style="17" customWidth="1"/>
    <col min="15362" max="15362" width="3.26953125" style="17" customWidth="1"/>
    <col min="15363" max="15363" width="56" style="17" customWidth="1"/>
    <col min="15364" max="15364" width="4.26953125" style="17" customWidth="1"/>
    <col min="15365" max="15369" width="13.54296875" style="17" customWidth="1"/>
    <col min="15370" max="15424" width="0" style="17" hidden="1" customWidth="1"/>
    <col min="15425" max="15430" width="15.453125" style="17" customWidth="1"/>
    <col min="15431" max="15431" width="13.1796875" style="17" customWidth="1"/>
    <col min="15432" max="15432" width="11.26953125" style="17" customWidth="1"/>
    <col min="15433" max="15433" width="12.7265625" style="17" customWidth="1"/>
    <col min="15434" max="15434" width="14.7265625" style="17" customWidth="1"/>
    <col min="15435" max="15435" width="3.26953125" style="17" customWidth="1"/>
    <col min="15436" max="15436" width="13.54296875" style="17" customWidth="1"/>
    <col min="15437" max="15437" width="0.26953125" style="17" customWidth="1"/>
    <col min="15438" max="15439" width="11.26953125" style="17" customWidth="1"/>
    <col min="15440" max="15440" width="9.1796875" style="17"/>
    <col min="15441" max="15441" width="10.81640625" style="17" customWidth="1"/>
    <col min="15442" max="15442" width="11.54296875" style="17" customWidth="1"/>
    <col min="15443" max="15443" width="10.1796875" style="17" customWidth="1"/>
    <col min="15444" max="15444" width="10.81640625" style="17" customWidth="1"/>
    <col min="15445" max="15445" width="9.26953125" style="17" customWidth="1"/>
    <col min="15446" max="15446" width="10.453125" style="17" customWidth="1"/>
    <col min="15447" max="15447" width="11.7265625" style="17" customWidth="1"/>
    <col min="15448" max="15616" width="9.1796875" style="17"/>
    <col min="15617" max="15617" width="2.81640625" style="17" customWidth="1"/>
    <col min="15618" max="15618" width="3.26953125" style="17" customWidth="1"/>
    <col min="15619" max="15619" width="56" style="17" customWidth="1"/>
    <col min="15620" max="15620" width="4.26953125" style="17" customWidth="1"/>
    <col min="15621" max="15625" width="13.54296875" style="17" customWidth="1"/>
    <col min="15626" max="15680" width="0" style="17" hidden="1" customWidth="1"/>
    <col min="15681" max="15686" width="15.453125" style="17" customWidth="1"/>
    <col min="15687" max="15687" width="13.1796875" style="17" customWidth="1"/>
    <col min="15688" max="15688" width="11.26953125" style="17" customWidth="1"/>
    <col min="15689" max="15689" width="12.7265625" style="17" customWidth="1"/>
    <col min="15690" max="15690" width="14.7265625" style="17" customWidth="1"/>
    <col min="15691" max="15691" width="3.26953125" style="17" customWidth="1"/>
    <col min="15692" max="15692" width="13.54296875" style="17" customWidth="1"/>
    <col min="15693" max="15693" width="0.26953125" style="17" customWidth="1"/>
    <col min="15694" max="15695" width="11.26953125" style="17" customWidth="1"/>
    <col min="15696" max="15696" width="9.1796875" style="17"/>
    <col min="15697" max="15697" width="10.81640625" style="17" customWidth="1"/>
    <col min="15698" max="15698" width="11.54296875" style="17" customWidth="1"/>
    <col min="15699" max="15699" width="10.1796875" style="17" customWidth="1"/>
    <col min="15700" max="15700" width="10.81640625" style="17" customWidth="1"/>
    <col min="15701" max="15701" width="9.26953125" style="17" customWidth="1"/>
    <col min="15702" max="15702" width="10.453125" style="17" customWidth="1"/>
    <col min="15703" max="15703" width="11.7265625" style="17" customWidth="1"/>
    <col min="15704" max="15872" width="9.1796875" style="17"/>
    <col min="15873" max="15873" width="2.81640625" style="17" customWidth="1"/>
    <col min="15874" max="15874" width="3.26953125" style="17" customWidth="1"/>
    <col min="15875" max="15875" width="56" style="17" customWidth="1"/>
    <col min="15876" max="15876" width="4.26953125" style="17" customWidth="1"/>
    <col min="15877" max="15881" width="13.54296875" style="17" customWidth="1"/>
    <col min="15882" max="15936" width="0" style="17" hidden="1" customWidth="1"/>
    <col min="15937" max="15942" width="15.453125" style="17" customWidth="1"/>
    <col min="15943" max="15943" width="13.1796875" style="17" customWidth="1"/>
    <col min="15944" max="15944" width="11.26953125" style="17" customWidth="1"/>
    <col min="15945" max="15945" width="12.7265625" style="17" customWidth="1"/>
    <col min="15946" max="15946" width="14.7265625" style="17" customWidth="1"/>
    <col min="15947" max="15947" width="3.26953125" style="17" customWidth="1"/>
    <col min="15948" max="15948" width="13.54296875" style="17" customWidth="1"/>
    <col min="15949" max="15949" width="0.26953125" style="17" customWidth="1"/>
    <col min="15950" max="15951" width="11.26953125" style="17" customWidth="1"/>
    <col min="15952" max="15952" width="9.1796875" style="17"/>
    <col min="15953" max="15953" width="10.81640625" style="17" customWidth="1"/>
    <col min="15954" max="15954" width="11.54296875" style="17" customWidth="1"/>
    <col min="15955" max="15955" width="10.1796875" style="17" customWidth="1"/>
    <col min="15956" max="15956" width="10.81640625" style="17" customWidth="1"/>
    <col min="15957" max="15957" width="9.26953125" style="17" customWidth="1"/>
    <col min="15958" max="15958" width="10.453125" style="17" customWidth="1"/>
    <col min="15959" max="15959" width="11.7265625" style="17" customWidth="1"/>
    <col min="15960" max="16128" width="9.1796875" style="17"/>
    <col min="16129" max="16129" width="2.81640625" style="17" customWidth="1"/>
    <col min="16130" max="16130" width="3.26953125" style="17" customWidth="1"/>
    <col min="16131" max="16131" width="56" style="17" customWidth="1"/>
    <col min="16132" max="16132" width="4.26953125" style="17" customWidth="1"/>
    <col min="16133" max="16137" width="13.54296875" style="17" customWidth="1"/>
    <col min="16138" max="16192" width="0" style="17" hidden="1" customWidth="1"/>
    <col min="16193" max="16198" width="15.453125" style="17" customWidth="1"/>
    <col min="16199" max="16199" width="13.1796875" style="17" customWidth="1"/>
    <col min="16200" max="16200" width="11.26953125" style="17" customWidth="1"/>
    <col min="16201" max="16201" width="12.7265625" style="17" customWidth="1"/>
    <col min="16202" max="16202" width="14.7265625" style="17" customWidth="1"/>
    <col min="16203" max="16203" width="3.26953125" style="17" customWidth="1"/>
    <col min="16204" max="16204" width="13.54296875" style="17" customWidth="1"/>
    <col min="16205" max="16205" width="0.26953125" style="17" customWidth="1"/>
    <col min="16206" max="16207" width="11.26953125" style="17" customWidth="1"/>
    <col min="16208" max="16208" width="9.1796875" style="17"/>
    <col min="16209" max="16209" width="10.81640625" style="17" customWidth="1"/>
    <col min="16210" max="16210" width="11.54296875" style="17" customWidth="1"/>
    <col min="16211" max="16211" width="10.1796875" style="17" customWidth="1"/>
    <col min="16212" max="16212" width="10.81640625" style="17" customWidth="1"/>
    <col min="16213" max="16213" width="9.26953125" style="17" customWidth="1"/>
    <col min="16214" max="16214" width="10.453125" style="17" customWidth="1"/>
    <col min="16215" max="16215" width="11.7265625" style="17" customWidth="1"/>
    <col min="16216" max="16384" width="9.1796875" style="17"/>
  </cols>
  <sheetData>
    <row r="1" spans="1:87" ht="15.5" x14ac:dyDescent="0.35">
      <c r="A1" s="5" t="s">
        <v>193</v>
      </c>
      <c r="B1" s="9"/>
      <c r="C1" s="101"/>
      <c r="D1" s="6"/>
      <c r="E1" s="235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</row>
    <row r="2" spans="1:87" ht="14.5" x14ac:dyDescent="0.35">
      <c r="A2" s="237"/>
      <c r="B2" s="6"/>
      <c r="D2" s="238"/>
      <c r="E2" s="640" t="s">
        <v>1</v>
      </c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1"/>
      <c r="U2" s="641"/>
      <c r="V2" s="641"/>
      <c r="W2" s="641"/>
      <c r="X2" s="641"/>
      <c r="Y2" s="641"/>
      <c r="Z2" s="641"/>
      <c r="AA2" s="641"/>
      <c r="AB2" s="641"/>
      <c r="AC2" s="641"/>
      <c r="AD2" s="641"/>
      <c r="AE2" s="641"/>
      <c r="AF2" s="641"/>
      <c r="AG2" s="641"/>
      <c r="AH2" s="641"/>
      <c r="AI2" s="641"/>
      <c r="AJ2" s="641"/>
      <c r="AK2" s="641"/>
      <c r="AL2" s="641"/>
      <c r="AM2" s="641"/>
      <c r="AN2" s="641"/>
      <c r="AO2" s="641"/>
      <c r="AP2" s="641"/>
      <c r="AQ2" s="641"/>
      <c r="AR2" s="641"/>
      <c r="AS2" s="641"/>
      <c r="AT2" s="641"/>
      <c r="AU2" s="641"/>
      <c r="AV2" s="641"/>
      <c r="AW2" s="641"/>
      <c r="AX2" s="641"/>
      <c r="AY2" s="641"/>
      <c r="AZ2" s="641"/>
      <c r="BA2" s="641"/>
      <c r="BB2" s="641"/>
      <c r="BC2" s="641"/>
      <c r="BD2" s="641"/>
      <c r="BE2" s="641"/>
      <c r="BF2" s="641"/>
      <c r="BG2" s="641"/>
      <c r="BH2" s="641"/>
      <c r="BI2" s="641"/>
      <c r="BJ2" s="641"/>
      <c r="BK2" s="641"/>
      <c r="BL2" s="641"/>
      <c r="BM2" s="641"/>
      <c r="BN2" s="641"/>
      <c r="BO2" s="641"/>
      <c r="BP2" s="641"/>
      <c r="BQ2" s="641"/>
      <c r="BR2" s="641"/>
      <c r="BS2" s="641"/>
      <c r="BT2" s="641"/>
      <c r="BU2" s="641"/>
      <c r="BV2" s="642"/>
      <c r="BW2" s="39"/>
    </row>
    <row r="3" spans="1:87" ht="14.5" x14ac:dyDescent="0.35">
      <c r="A3" s="14"/>
      <c r="B3" s="6"/>
      <c r="C3" s="17" t="s">
        <v>194</v>
      </c>
      <c r="D3" s="239"/>
      <c r="E3" s="635" t="s">
        <v>195</v>
      </c>
      <c r="F3" s="636"/>
      <c r="G3" s="636"/>
      <c r="H3" s="636"/>
      <c r="I3" s="637"/>
      <c r="J3" s="635" t="s">
        <v>3</v>
      </c>
      <c r="K3" s="643"/>
      <c r="L3" s="643"/>
      <c r="M3" s="643"/>
      <c r="N3" s="644"/>
      <c r="O3" s="643" t="s">
        <v>4</v>
      </c>
      <c r="P3" s="636"/>
      <c r="Q3" s="636"/>
      <c r="R3" s="636"/>
      <c r="S3" s="637"/>
      <c r="T3" s="635" t="s">
        <v>5</v>
      </c>
      <c r="U3" s="636"/>
      <c r="V3" s="636"/>
      <c r="W3" s="636"/>
      <c r="X3" s="637"/>
      <c r="Y3" s="635" t="s">
        <v>6</v>
      </c>
      <c r="Z3" s="636"/>
      <c r="AA3" s="636"/>
      <c r="AB3" s="636"/>
      <c r="AC3" s="637"/>
      <c r="AD3" s="635" t="s">
        <v>7</v>
      </c>
      <c r="AE3" s="636"/>
      <c r="AF3" s="636"/>
      <c r="AG3" s="636"/>
      <c r="AH3" s="637"/>
      <c r="AI3" s="635" t="s">
        <v>8</v>
      </c>
      <c r="AJ3" s="636"/>
      <c r="AK3" s="636"/>
      <c r="AL3" s="636"/>
      <c r="AM3" s="637"/>
      <c r="AN3" s="635" t="s">
        <v>9</v>
      </c>
      <c r="AO3" s="636"/>
      <c r="AP3" s="636"/>
      <c r="AQ3" s="636"/>
      <c r="AR3" s="637"/>
      <c r="AS3" s="635" t="s">
        <v>10</v>
      </c>
      <c r="AT3" s="636"/>
      <c r="AU3" s="636"/>
      <c r="AV3" s="636"/>
      <c r="AW3" s="637"/>
      <c r="AX3" s="635" t="s">
        <v>11</v>
      </c>
      <c r="AY3" s="636"/>
      <c r="AZ3" s="636"/>
      <c r="BA3" s="636"/>
      <c r="BB3" s="637"/>
      <c r="BC3" s="635" t="s">
        <v>12</v>
      </c>
      <c r="BD3" s="636"/>
      <c r="BE3" s="636"/>
      <c r="BF3" s="636"/>
      <c r="BG3" s="637"/>
      <c r="BH3" s="635" t="s">
        <v>13</v>
      </c>
      <c r="BI3" s="636"/>
      <c r="BJ3" s="636"/>
      <c r="BK3" s="636"/>
      <c r="BL3" s="637"/>
      <c r="BM3" s="635" t="s">
        <v>14</v>
      </c>
      <c r="BN3" s="636"/>
      <c r="BO3" s="636"/>
      <c r="BP3" s="636"/>
      <c r="BQ3" s="637"/>
      <c r="BR3" s="635" t="s">
        <v>15</v>
      </c>
      <c r="BS3" s="636"/>
      <c r="BT3" s="636"/>
      <c r="BU3" s="636"/>
      <c r="BV3" s="638"/>
    </row>
    <row r="4" spans="1:87" x14ac:dyDescent="0.3">
      <c r="A4" s="14"/>
      <c r="B4" s="6"/>
      <c r="D4" s="239"/>
      <c r="E4" s="240" t="s">
        <v>196</v>
      </c>
      <c r="F4" s="46" t="s">
        <v>197</v>
      </c>
      <c r="G4" s="46" t="s">
        <v>198</v>
      </c>
      <c r="H4" s="46" t="s">
        <v>199</v>
      </c>
      <c r="I4" s="241" t="s">
        <v>200</v>
      </c>
      <c r="J4" s="240" t="s">
        <v>196</v>
      </c>
      <c r="K4" s="46" t="s">
        <v>197</v>
      </c>
      <c r="L4" s="46" t="s">
        <v>198</v>
      </c>
      <c r="M4" s="46" t="s">
        <v>199</v>
      </c>
      <c r="N4" s="242" t="s">
        <v>200</v>
      </c>
      <c r="O4" s="46" t="s">
        <v>196</v>
      </c>
      <c r="P4" s="46" t="s">
        <v>197</v>
      </c>
      <c r="Q4" s="46" t="s">
        <v>198</v>
      </c>
      <c r="R4" s="46" t="s">
        <v>199</v>
      </c>
      <c r="S4" s="242" t="s">
        <v>200</v>
      </c>
      <c r="T4" s="240" t="s">
        <v>196</v>
      </c>
      <c r="U4" s="46" t="s">
        <v>197</v>
      </c>
      <c r="V4" s="46" t="s">
        <v>198</v>
      </c>
      <c r="W4" s="46" t="s">
        <v>199</v>
      </c>
      <c r="X4" s="242" t="s">
        <v>200</v>
      </c>
      <c r="Y4" s="240" t="s">
        <v>196</v>
      </c>
      <c r="Z4" s="46" t="s">
        <v>197</v>
      </c>
      <c r="AA4" s="46" t="s">
        <v>198</v>
      </c>
      <c r="AB4" s="46" t="s">
        <v>199</v>
      </c>
      <c r="AC4" s="242" t="s">
        <v>200</v>
      </c>
      <c r="AD4" s="240" t="s">
        <v>196</v>
      </c>
      <c r="AE4" s="46" t="s">
        <v>197</v>
      </c>
      <c r="AF4" s="46" t="s">
        <v>198</v>
      </c>
      <c r="AG4" s="46" t="s">
        <v>199</v>
      </c>
      <c r="AH4" s="242" t="s">
        <v>200</v>
      </c>
      <c r="AI4" s="240" t="s">
        <v>196</v>
      </c>
      <c r="AJ4" s="46" t="s">
        <v>197</v>
      </c>
      <c r="AK4" s="46" t="s">
        <v>198</v>
      </c>
      <c r="AL4" s="46" t="s">
        <v>199</v>
      </c>
      <c r="AM4" s="242" t="s">
        <v>200</v>
      </c>
      <c r="AN4" s="240" t="s">
        <v>196</v>
      </c>
      <c r="AO4" s="46" t="s">
        <v>197</v>
      </c>
      <c r="AP4" s="46" t="s">
        <v>198</v>
      </c>
      <c r="AQ4" s="46" t="s">
        <v>199</v>
      </c>
      <c r="AR4" s="242" t="s">
        <v>200</v>
      </c>
      <c r="AS4" s="240" t="s">
        <v>196</v>
      </c>
      <c r="AT4" s="46" t="s">
        <v>197</v>
      </c>
      <c r="AU4" s="46" t="s">
        <v>198</v>
      </c>
      <c r="AV4" s="46" t="s">
        <v>199</v>
      </c>
      <c r="AW4" s="242" t="s">
        <v>200</v>
      </c>
      <c r="AX4" s="240" t="s">
        <v>196</v>
      </c>
      <c r="AY4" s="46" t="s">
        <v>197</v>
      </c>
      <c r="AZ4" s="46" t="s">
        <v>198</v>
      </c>
      <c r="BA4" s="46" t="s">
        <v>199</v>
      </c>
      <c r="BB4" s="242" t="s">
        <v>200</v>
      </c>
      <c r="BC4" s="240" t="s">
        <v>196</v>
      </c>
      <c r="BD4" s="46" t="s">
        <v>197</v>
      </c>
      <c r="BE4" s="46" t="s">
        <v>198</v>
      </c>
      <c r="BF4" s="46" t="s">
        <v>199</v>
      </c>
      <c r="BG4" s="242" t="s">
        <v>200</v>
      </c>
      <c r="BH4" s="240" t="s">
        <v>196</v>
      </c>
      <c r="BI4" s="46" t="s">
        <v>197</v>
      </c>
      <c r="BJ4" s="46" t="s">
        <v>198</v>
      </c>
      <c r="BK4" s="46" t="s">
        <v>201</v>
      </c>
      <c r="BL4" s="242" t="s">
        <v>200</v>
      </c>
      <c r="BM4" s="240" t="s">
        <v>196</v>
      </c>
      <c r="BN4" s="46" t="s">
        <v>197</v>
      </c>
      <c r="BO4" s="46" t="s">
        <v>198</v>
      </c>
      <c r="BP4" s="46" t="s">
        <v>199</v>
      </c>
      <c r="BQ4" s="242" t="s">
        <v>200</v>
      </c>
      <c r="BR4" s="240" t="s">
        <v>196</v>
      </c>
      <c r="BS4" s="46" t="s">
        <v>197</v>
      </c>
      <c r="BT4" s="46" t="s">
        <v>198</v>
      </c>
      <c r="BU4" s="46" t="s">
        <v>199</v>
      </c>
      <c r="BV4" s="243" t="s">
        <v>200</v>
      </c>
      <c r="BW4" s="39"/>
    </row>
    <row r="5" spans="1:87" ht="15.5" x14ac:dyDescent="0.35">
      <c r="A5" s="244" t="s">
        <v>16</v>
      </c>
      <c r="B5" s="25"/>
      <c r="C5" s="25"/>
      <c r="D5" s="245"/>
      <c r="E5" s="246" t="s">
        <v>202</v>
      </c>
      <c r="F5" s="29" t="s">
        <v>203</v>
      </c>
      <c r="G5" s="29" t="s">
        <v>204</v>
      </c>
      <c r="H5" s="29" t="s">
        <v>205</v>
      </c>
      <c r="I5" s="30"/>
      <c r="J5" s="246" t="s">
        <v>202</v>
      </c>
      <c r="K5" s="29" t="s">
        <v>203</v>
      </c>
      <c r="L5" s="29" t="s">
        <v>204</v>
      </c>
      <c r="M5" s="29" t="s">
        <v>205</v>
      </c>
      <c r="N5" s="30"/>
      <c r="O5" s="29" t="s">
        <v>202</v>
      </c>
      <c r="P5" s="29" t="s">
        <v>203</v>
      </c>
      <c r="Q5" s="29" t="s">
        <v>204</v>
      </c>
      <c r="R5" s="29" t="s">
        <v>205</v>
      </c>
      <c r="S5" s="30"/>
      <c r="T5" s="246" t="s">
        <v>202</v>
      </c>
      <c r="U5" s="29" t="s">
        <v>203</v>
      </c>
      <c r="V5" s="29" t="s">
        <v>204</v>
      </c>
      <c r="W5" s="29" t="s">
        <v>205</v>
      </c>
      <c r="X5" s="30"/>
      <c r="Y5" s="246" t="s">
        <v>202</v>
      </c>
      <c r="Z5" s="29" t="s">
        <v>203</v>
      </c>
      <c r="AA5" s="29" t="s">
        <v>204</v>
      </c>
      <c r="AB5" s="29" t="s">
        <v>205</v>
      </c>
      <c r="AC5" s="30"/>
      <c r="AD5" s="246" t="s">
        <v>202</v>
      </c>
      <c r="AE5" s="29" t="s">
        <v>203</v>
      </c>
      <c r="AF5" s="29" t="s">
        <v>204</v>
      </c>
      <c r="AG5" s="29" t="s">
        <v>205</v>
      </c>
      <c r="AH5" s="30"/>
      <c r="AI5" s="246" t="s">
        <v>202</v>
      </c>
      <c r="AJ5" s="29" t="s">
        <v>203</v>
      </c>
      <c r="AK5" s="29" t="s">
        <v>204</v>
      </c>
      <c r="AL5" s="29" t="s">
        <v>205</v>
      </c>
      <c r="AM5" s="30"/>
      <c r="AN5" s="246" t="s">
        <v>202</v>
      </c>
      <c r="AO5" s="29" t="s">
        <v>203</v>
      </c>
      <c r="AP5" s="29" t="s">
        <v>204</v>
      </c>
      <c r="AQ5" s="29" t="s">
        <v>205</v>
      </c>
      <c r="AR5" s="30"/>
      <c r="AS5" s="246" t="s">
        <v>202</v>
      </c>
      <c r="AT5" s="29" t="s">
        <v>203</v>
      </c>
      <c r="AU5" s="29" t="s">
        <v>204</v>
      </c>
      <c r="AV5" s="29" t="s">
        <v>205</v>
      </c>
      <c r="AW5" s="30"/>
      <c r="AX5" s="246" t="s">
        <v>202</v>
      </c>
      <c r="AY5" s="29" t="s">
        <v>203</v>
      </c>
      <c r="AZ5" s="29" t="s">
        <v>204</v>
      </c>
      <c r="BA5" s="29" t="s">
        <v>205</v>
      </c>
      <c r="BB5" s="30"/>
      <c r="BC5" s="246" t="s">
        <v>202</v>
      </c>
      <c r="BD5" s="29" t="s">
        <v>203</v>
      </c>
      <c r="BE5" s="29" t="s">
        <v>204</v>
      </c>
      <c r="BF5" s="29" t="s">
        <v>205</v>
      </c>
      <c r="BG5" s="30"/>
      <c r="BH5" s="246" t="s">
        <v>202</v>
      </c>
      <c r="BI5" s="29" t="s">
        <v>203</v>
      </c>
      <c r="BJ5" s="29" t="s">
        <v>204</v>
      </c>
      <c r="BK5" s="29" t="s">
        <v>205</v>
      </c>
      <c r="BL5" s="30"/>
      <c r="BM5" s="246" t="s">
        <v>202</v>
      </c>
      <c r="BN5" s="29" t="s">
        <v>203</v>
      </c>
      <c r="BO5" s="29" t="s">
        <v>204</v>
      </c>
      <c r="BP5" s="29" t="s">
        <v>205</v>
      </c>
      <c r="BQ5" s="30"/>
      <c r="BR5" s="246" t="s">
        <v>202</v>
      </c>
      <c r="BS5" s="29" t="s">
        <v>203</v>
      </c>
      <c r="BT5" s="29" t="s">
        <v>204</v>
      </c>
      <c r="BU5" s="29" t="s">
        <v>205</v>
      </c>
      <c r="BV5" s="247"/>
      <c r="BW5" s="39"/>
      <c r="BX5" s="248"/>
      <c r="BZ5" s="249"/>
      <c r="CA5" s="250"/>
      <c r="CG5" s="5"/>
    </row>
    <row r="6" spans="1:87" x14ac:dyDescent="0.3">
      <c r="A6" s="251"/>
      <c r="B6" s="6"/>
      <c r="D6" s="46"/>
      <c r="E6" s="252"/>
      <c r="F6" s="253"/>
      <c r="G6" s="253"/>
      <c r="H6" s="254"/>
      <c r="I6" s="255"/>
      <c r="J6" s="240"/>
      <c r="K6" s="46"/>
      <c r="L6" s="46"/>
      <c r="M6" s="46"/>
      <c r="N6" s="255"/>
      <c r="O6" s="46"/>
      <c r="P6" s="46"/>
      <c r="Q6" s="46"/>
      <c r="R6" s="46"/>
      <c r="S6" s="255"/>
      <c r="T6" s="240"/>
      <c r="U6" s="46"/>
      <c r="V6" s="46"/>
      <c r="W6" s="46"/>
      <c r="X6" s="255"/>
      <c r="Y6" s="240"/>
      <c r="Z6" s="46"/>
      <c r="AA6" s="46"/>
      <c r="AB6" s="46"/>
      <c r="AC6" s="255"/>
      <c r="AD6" s="240"/>
      <c r="AE6" s="46"/>
      <c r="AF6" s="46"/>
      <c r="AG6" s="46"/>
      <c r="AH6" s="255"/>
      <c r="AI6" s="240"/>
      <c r="AJ6" s="46"/>
      <c r="AK6" s="46"/>
      <c r="AL6" s="46"/>
      <c r="AM6" s="255"/>
      <c r="AN6" s="240"/>
      <c r="AO6" s="46"/>
      <c r="AP6" s="46"/>
      <c r="AQ6" s="46"/>
      <c r="AR6" s="255"/>
      <c r="AS6" s="240"/>
      <c r="AT6" s="46"/>
      <c r="AU6" s="46"/>
      <c r="AV6" s="46"/>
      <c r="AW6" s="255"/>
      <c r="AX6" s="240"/>
      <c r="AY6" s="46"/>
      <c r="AZ6" s="46"/>
      <c r="BA6" s="46"/>
      <c r="BB6" s="255"/>
      <c r="BC6" s="240"/>
      <c r="BD6" s="46"/>
      <c r="BE6" s="46"/>
      <c r="BF6" s="46"/>
      <c r="BG6" s="255"/>
      <c r="BH6" s="240"/>
      <c r="BI6" s="46"/>
      <c r="BJ6" s="46"/>
      <c r="BK6" s="46"/>
      <c r="BL6" s="255"/>
      <c r="BM6" s="240"/>
      <c r="BN6" s="46"/>
      <c r="BO6" s="46"/>
      <c r="BP6" s="46"/>
      <c r="BQ6" s="255"/>
      <c r="BR6" s="240"/>
      <c r="BS6" s="46"/>
      <c r="BT6" s="46"/>
      <c r="BU6" s="46"/>
      <c r="BV6" s="256"/>
      <c r="BW6" s="39"/>
    </row>
    <row r="7" spans="1:87" ht="13.5" customHeight="1" x14ac:dyDescent="0.3">
      <c r="A7" s="257">
        <v>1</v>
      </c>
      <c r="B7" s="258" t="s">
        <v>206</v>
      </c>
      <c r="D7" s="259"/>
      <c r="E7" s="260">
        <v>600309</v>
      </c>
      <c r="F7" s="261">
        <v>3046</v>
      </c>
      <c r="G7" s="261">
        <v>14928</v>
      </c>
      <c r="H7" s="262">
        <v>0</v>
      </c>
      <c r="I7" s="141">
        <f t="shared" ref="I7:I47" si="0">SUM(E7:H7)</f>
        <v>618283</v>
      </c>
      <c r="J7" s="152">
        <v>31506</v>
      </c>
      <c r="K7" s="137">
        <v>167</v>
      </c>
      <c r="L7" s="137">
        <v>575</v>
      </c>
      <c r="M7" s="137">
        <v>0</v>
      </c>
      <c r="N7" s="141">
        <f>SUM(J7:M7)</f>
        <v>32248</v>
      </c>
      <c r="O7" s="137">
        <v>33262</v>
      </c>
      <c r="P7" s="137">
        <v>232</v>
      </c>
      <c r="Q7" s="137">
        <v>961</v>
      </c>
      <c r="R7" s="137">
        <v>0</v>
      </c>
      <c r="S7" s="141">
        <f>SUM(O7:R7)</f>
        <v>34455</v>
      </c>
      <c r="T7" s="152">
        <v>39089</v>
      </c>
      <c r="U7" s="137">
        <v>283</v>
      </c>
      <c r="V7" s="137">
        <v>502</v>
      </c>
      <c r="W7" s="137">
        <v>0</v>
      </c>
      <c r="X7" s="141">
        <f>SUM(T7:W7)</f>
        <v>39874</v>
      </c>
      <c r="Y7" s="263">
        <v>41437</v>
      </c>
      <c r="Z7" s="137">
        <v>210</v>
      </c>
      <c r="AA7" s="263">
        <v>703</v>
      </c>
      <c r="AB7" s="137">
        <v>0</v>
      </c>
      <c r="AC7" s="141">
        <f>SUM(Y7:AB7)</f>
        <v>42350</v>
      </c>
      <c r="AD7" s="152">
        <v>33982</v>
      </c>
      <c r="AE7" s="137">
        <v>64</v>
      </c>
      <c r="AF7" s="137">
        <v>670</v>
      </c>
      <c r="AG7" s="137">
        <v>0</v>
      </c>
      <c r="AH7" s="141">
        <f>SUM(AD7:AG7)</f>
        <v>34716</v>
      </c>
      <c r="AI7" s="152">
        <v>37336</v>
      </c>
      <c r="AJ7" s="137">
        <v>5</v>
      </c>
      <c r="AK7" s="137">
        <v>3007</v>
      </c>
      <c r="AL7" s="137">
        <v>0</v>
      </c>
      <c r="AM7" s="141">
        <f>SUM(AI7:AL7)</f>
        <v>40348</v>
      </c>
      <c r="AN7" s="152">
        <v>37371</v>
      </c>
      <c r="AO7" s="137">
        <v>-22</v>
      </c>
      <c r="AP7" s="137">
        <v>1640</v>
      </c>
      <c r="AQ7" s="137">
        <v>0</v>
      </c>
      <c r="AR7" s="141">
        <f t="shared" ref="AR7:AR47" si="1">SUM(AN7:AQ7)</f>
        <v>38989</v>
      </c>
      <c r="AS7" s="152">
        <f>48869-482</f>
        <v>48387</v>
      </c>
      <c r="AT7" s="137">
        <v>2</v>
      </c>
      <c r="AU7" s="137">
        <v>849</v>
      </c>
      <c r="AV7" s="137">
        <v>0</v>
      </c>
      <c r="AW7" s="141">
        <f>SUM(AS7:AV7)</f>
        <v>49238</v>
      </c>
      <c r="AX7" s="152">
        <v>57028</v>
      </c>
      <c r="AY7" s="137">
        <v>0</v>
      </c>
      <c r="AZ7" s="137">
        <v>8420</v>
      </c>
      <c r="BA7" s="137">
        <v>0</v>
      </c>
      <c r="BB7" s="141">
        <f>SUM(AX7:BA7)</f>
        <v>65448</v>
      </c>
      <c r="BC7" s="152">
        <v>36336</v>
      </c>
      <c r="BD7" s="137">
        <v>130</v>
      </c>
      <c r="BE7" s="137">
        <v>619</v>
      </c>
      <c r="BF7" s="137">
        <v>0</v>
      </c>
      <c r="BG7" s="141">
        <f>SUM(BC7:BF7)</f>
        <v>37085</v>
      </c>
      <c r="BH7" s="152">
        <v>38026</v>
      </c>
      <c r="BI7" s="137">
        <v>163</v>
      </c>
      <c r="BJ7" s="137">
        <v>1478</v>
      </c>
      <c r="BK7" s="137">
        <v>0</v>
      </c>
      <c r="BL7" s="141">
        <f>SUM(BH7:BK7)</f>
        <v>39667</v>
      </c>
      <c r="BM7" s="152">
        <v>85883</v>
      </c>
      <c r="BN7" s="137">
        <v>44</v>
      </c>
      <c r="BO7" s="137">
        <v>1805</v>
      </c>
      <c r="BP7" s="137">
        <v>515</v>
      </c>
      <c r="BQ7" s="141">
        <f>SUM(BM7:BP7)</f>
        <v>88247</v>
      </c>
      <c r="BR7" s="152">
        <f>+J7+O7+T7+Y7+AD7+AI7+AN7+AS7+AX7+BC7+BH7+BM7</f>
        <v>519643</v>
      </c>
      <c r="BS7" s="158">
        <f>+K7+P7+U7+Z7+AE7+AJ7+AO7+AT7+AY7+BD7+BI7+BN7</f>
        <v>1278</v>
      </c>
      <c r="BT7" s="137">
        <f>+L7+Q7+V7+AA7+AF7+AK7+AP7+AU7+AZ7+BE7+BJ7+BO7</f>
        <v>21229</v>
      </c>
      <c r="BU7" s="137">
        <f>+M7+R7+W7+AB7+AG7+AL7+AQ7+AV7+BA7+BF7+BK7+BP7</f>
        <v>515</v>
      </c>
      <c r="BV7" s="224">
        <f>SUM(BR7:BU7)</f>
        <v>542665</v>
      </c>
      <c r="BW7" s="264"/>
      <c r="BX7" s="265"/>
      <c r="BZ7" s="266"/>
      <c r="CA7" s="266"/>
      <c r="CB7" s="266"/>
      <c r="CC7" s="266"/>
      <c r="CD7" s="266"/>
      <c r="CE7" s="267"/>
      <c r="CF7" s="267"/>
      <c r="CG7" s="267"/>
      <c r="CH7" s="112"/>
      <c r="CI7" s="267"/>
    </row>
    <row r="8" spans="1:87" x14ac:dyDescent="0.3">
      <c r="A8" s="257">
        <v>2</v>
      </c>
      <c r="B8" s="258" t="s">
        <v>207</v>
      </c>
      <c r="D8" s="268" t="s">
        <v>67</v>
      </c>
      <c r="E8" s="260">
        <v>1773035</v>
      </c>
      <c r="F8" s="261">
        <v>513031</v>
      </c>
      <c r="G8" s="261">
        <v>81245</v>
      </c>
      <c r="H8" s="262">
        <v>0</v>
      </c>
      <c r="I8" s="141">
        <f t="shared" si="0"/>
        <v>2367311</v>
      </c>
      <c r="J8" s="152">
        <v>137830</v>
      </c>
      <c r="K8" s="137">
        <v>128258</v>
      </c>
      <c r="L8" s="137">
        <v>1103</v>
      </c>
      <c r="M8" s="137">
        <v>0</v>
      </c>
      <c r="N8" s="141">
        <f>SUM(J8:M8)</f>
        <v>267191</v>
      </c>
      <c r="O8" s="137">
        <v>137830</v>
      </c>
      <c r="P8" s="137">
        <v>0</v>
      </c>
      <c r="Q8" s="137"/>
      <c r="R8" s="137">
        <v>0</v>
      </c>
      <c r="S8" s="141">
        <f t="shared" ref="S8:S22" si="2">SUM(O8:R8)</f>
        <v>137830</v>
      </c>
      <c r="T8" s="152">
        <v>137830</v>
      </c>
      <c r="U8" s="137">
        <v>0</v>
      </c>
      <c r="V8" s="137">
        <f>1103+1103</f>
        <v>2206</v>
      </c>
      <c r="W8" s="137">
        <v>0</v>
      </c>
      <c r="X8" s="141">
        <f>SUM(T8:W8)</f>
        <v>140036</v>
      </c>
      <c r="Y8" s="152">
        <v>137830</v>
      </c>
      <c r="Z8" s="137">
        <v>128258</v>
      </c>
      <c r="AA8" s="137">
        <v>1104</v>
      </c>
      <c r="AB8" s="137">
        <v>0</v>
      </c>
      <c r="AC8" s="141">
        <f t="shared" ref="AC8:AC47" si="3">SUM(Y8:AB8)</f>
        <v>267192</v>
      </c>
      <c r="AD8" s="152">
        <v>137830</v>
      </c>
      <c r="AE8" s="137">
        <v>0</v>
      </c>
      <c r="AF8" s="137">
        <v>1103</v>
      </c>
      <c r="AG8" s="137">
        <v>0</v>
      </c>
      <c r="AH8" s="141">
        <f t="shared" ref="AH8:AH46" si="4">SUM(AD8:AG8)</f>
        <v>138933</v>
      </c>
      <c r="AI8" s="152">
        <v>169830</v>
      </c>
      <c r="AJ8" s="137">
        <v>0</v>
      </c>
      <c r="AK8" s="137">
        <v>1103</v>
      </c>
      <c r="AL8" s="137">
        <v>0</v>
      </c>
      <c r="AM8" s="141">
        <f>SUM(AI8:AL8)</f>
        <v>170933</v>
      </c>
      <c r="AN8" s="152">
        <v>137830</v>
      </c>
      <c r="AO8" s="137">
        <v>128258</v>
      </c>
      <c r="AP8" s="137">
        <v>1103</v>
      </c>
      <c r="AQ8" s="137">
        <v>0</v>
      </c>
      <c r="AR8" s="141">
        <f t="shared" si="1"/>
        <v>267191</v>
      </c>
      <c r="AS8" s="17">
        <v>137830</v>
      </c>
      <c r="AT8" s="137">
        <v>0</v>
      </c>
      <c r="AU8" s="137">
        <v>1103</v>
      </c>
      <c r="AV8" s="137">
        <v>0</v>
      </c>
      <c r="AW8" s="141">
        <f>SUM(AS8:AV8)</f>
        <v>138933</v>
      </c>
      <c r="AX8" s="152">
        <v>137830</v>
      </c>
      <c r="AY8" s="137">
        <v>0</v>
      </c>
      <c r="AZ8" s="137">
        <v>1103</v>
      </c>
      <c r="BA8" s="137">
        <v>0</v>
      </c>
      <c r="BB8" s="141">
        <f t="shared" ref="BB8:BB47" si="5">SUM(AX8:BA8)</f>
        <v>138933</v>
      </c>
      <c r="BC8" s="152">
        <v>137831</v>
      </c>
      <c r="BD8" s="137">
        <v>128257</v>
      </c>
      <c r="BE8" s="137">
        <v>1102</v>
      </c>
      <c r="BF8" s="137">
        <v>0</v>
      </c>
      <c r="BG8" s="141">
        <f t="shared" ref="BG8:BG47" si="6">SUM(BC8:BF8)</f>
        <v>267190</v>
      </c>
      <c r="BH8" s="152">
        <v>218207</v>
      </c>
      <c r="BI8" s="137">
        <v>0</v>
      </c>
      <c r="BJ8" s="137">
        <v>24104</v>
      </c>
      <c r="BK8" s="137">
        <v>0</v>
      </c>
      <c r="BL8" s="141">
        <f t="shared" ref="BL8:BL47" si="7">SUM(BH8:BK8)</f>
        <v>242311</v>
      </c>
      <c r="BM8" s="152">
        <v>144527</v>
      </c>
      <c r="BN8" s="137">
        <v>0</v>
      </c>
      <c r="BO8" s="137">
        <v>46111</v>
      </c>
      <c r="BP8" s="137">
        <v>0</v>
      </c>
      <c r="BQ8" s="141">
        <f t="shared" ref="BQ8:BQ47" si="8">SUM(BM8:BP8)</f>
        <v>190638</v>
      </c>
      <c r="BR8" s="152">
        <f t="shared" ref="BR8:BU47" si="9">+J8+O8+T8+Y8+AD8+AI8+AN8+AS8+AX8+BC8+BH8+BM8</f>
        <v>1773035</v>
      </c>
      <c r="BS8" s="158">
        <f t="shared" si="9"/>
        <v>513031</v>
      </c>
      <c r="BT8" s="137">
        <f t="shared" si="9"/>
        <v>81245</v>
      </c>
      <c r="BU8" s="137">
        <f t="shared" si="9"/>
        <v>0</v>
      </c>
      <c r="BV8" s="224">
        <f t="shared" ref="BV8:BV47" si="10">SUM(BR8:BU8)</f>
        <v>2367311</v>
      </c>
      <c r="BW8" s="112"/>
      <c r="BX8" s="269"/>
      <c r="BZ8" s="266"/>
      <c r="CA8" s="266"/>
      <c r="CB8" s="266"/>
      <c r="CC8" s="266"/>
      <c r="CD8" s="266"/>
      <c r="CE8" s="267"/>
      <c r="CF8" s="267"/>
      <c r="CG8" s="267"/>
      <c r="CH8" s="112"/>
      <c r="CI8" s="267"/>
    </row>
    <row r="9" spans="1:87" x14ac:dyDescent="0.3">
      <c r="A9" s="257">
        <v>3</v>
      </c>
      <c r="B9" s="258" t="s">
        <v>208</v>
      </c>
      <c r="D9" s="268"/>
      <c r="E9" s="260">
        <v>5021961</v>
      </c>
      <c r="F9" s="261">
        <v>109963424</v>
      </c>
      <c r="G9" s="261">
        <v>42053</v>
      </c>
      <c r="H9" s="262">
        <v>0</v>
      </c>
      <c r="I9" s="141">
        <f t="shared" si="0"/>
        <v>115027438</v>
      </c>
      <c r="J9" s="152">
        <v>300374</v>
      </c>
      <c r="K9" s="137">
        <v>156</v>
      </c>
      <c r="L9" s="137">
        <v>397</v>
      </c>
      <c r="M9" s="137">
        <v>0</v>
      </c>
      <c r="N9" s="141">
        <f t="shared" ref="N9:N47" si="11">SUM(J9:M9)</f>
        <v>300927</v>
      </c>
      <c r="O9" s="137">
        <v>327450</v>
      </c>
      <c r="P9" s="137">
        <v>9231</v>
      </c>
      <c r="Q9" s="137">
        <v>662</v>
      </c>
      <c r="R9" s="137"/>
      <c r="S9" s="141">
        <f t="shared" si="2"/>
        <v>337343</v>
      </c>
      <c r="T9" s="152">
        <v>318674</v>
      </c>
      <c r="U9" s="137">
        <v>247069</v>
      </c>
      <c r="V9" s="137">
        <v>294</v>
      </c>
      <c r="W9" s="137">
        <v>111</v>
      </c>
      <c r="X9" s="141">
        <f>SUM(T9:W9)</f>
        <v>566148</v>
      </c>
      <c r="Y9" s="263">
        <v>330390</v>
      </c>
      <c r="Z9" s="137">
        <v>38042779</v>
      </c>
      <c r="AA9" s="137">
        <v>496</v>
      </c>
      <c r="AB9" s="270">
        <v>0</v>
      </c>
      <c r="AC9" s="141">
        <f t="shared" si="3"/>
        <v>38373665</v>
      </c>
      <c r="AD9" s="152">
        <v>463215</v>
      </c>
      <c r="AE9" s="137">
        <v>438061</v>
      </c>
      <c r="AF9" s="137">
        <v>1537</v>
      </c>
      <c r="AG9" s="137">
        <v>0</v>
      </c>
      <c r="AH9" s="141">
        <f t="shared" si="4"/>
        <v>902813</v>
      </c>
      <c r="AI9" s="152">
        <v>340878</v>
      </c>
      <c r="AJ9" s="137">
        <v>1356800</v>
      </c>
      <c r="AK9" s="137">
        <v>2078</v>
      </c>
      <c r="AL9" s="137">
        <v>0</v>
      </c>
      <c r="AM9" s="141">
        <f>SUM(AI9:AL9)</f>
        <v>1699756</v>
      </c>
      <c r="AN9" s="152">
        <v>370839</v>
      </c>
      <c r="AO9" s="137">
        <v>1209347</v>
      </c>
      <c r="AP9" s="137">
        <v>1099</v>
      </c>
      <c r="AQ9" s="137">
        <v>0</v>
      </c>
      <c r="AR9" s="141">
        <f t="shared" si="1"/>
        <v>1581285</v>
      </c>
      <c r="AS9" s="152">
        <v>453719</v>
      </c>
      <c r="AT9" s="137">
        <v>1650408</v>
      </c>
      <c r="AU9" s="137">
        <v>2695</v>
      </c>
      <c r="AV9" s="137">
        <v>0</v>
      </c>
      <c r="AW9" s="141">
        <f>SUM(AS9:AV9)</f>
        <v>2106822</v>
      </c>
      <c r="AX9" s="152">
        <v>448557</v>
      </c>
      <c r="AY9" s="137">
        <v>28666249</v>
      </c>
      <c r="AZ9" s="137">
        <v>2480</v>
      </c>
      <c r="BA9" s="137">
        <v>0</v>
      </c>
      <c r="BB9" s="141">
        <f t="shared" si="5"/>
        <v>29117286</v>
      </c>
      <c r="BC9" s="152">
        <v>342556</v>
      </c>
      <c r="BD9" s="137">
        <v>513260</v>
      </c>
      <c r="BE9" s="137">
        <v>994</v>
      </c>
      <c r="BF9" s="137">
        <v>0</v>
      </c>
      <c r="BG9" s="141">
        <f t="shared" si="6"/>
        <v>856810</v>
      </c>
      <c r="BH9" s="152">
        <v>354941</v>
      </c>
      <c r="BI9" s="137">
        <v>774215</v>
      </c>
      <c r="BJ9" s="137">
        <v>796</v>
      </c>
      <c r="BK9" s="137">
        <v>276</v>
      </c>
      <c r="BL9" s="141">
        <f t="shared" si="7"/>
        <v>1130228</v>
      </c>
      <c r="BM9" s="152">
        <v>113658</v>
      </c>
      <c r="BN9" s="137">
        <v>33326595</v>
      </c>
      <c r="BO9" s="137">
        <v>787</v>
      </c>
      <c r="BP9" s="137">
        <v>212</v>
      </c>
      <c r="BQ9" s="141">
        <f t="shared" si="8"/>
        <v>33441252</v>
      </c>
      <c r="BR9" s="152">
        <f t="shared" si="9"/>
        <v>4165251</v>
      </c>
      <c r="BS9" s="158">
        <f t="shared" si="9"/>
        <v>106234170</v>
      </c>
      <c r="BT9" s="137">
        <f t="shared" si="9"/>
        <v>14315</v>
      </c>
      <c r="BU9" s="137">
        <f t="shared" si="9"/>
        <v>599</v>
      </c>
      <c r="BV9" s="224">
        <f>SUM(BR9:BU9)</f>
        <v>110414335</v>
      </c>
      <c r="BW9" s="112"/>
      <c r="BX9" s="265"/>
      <c r="BZ9" s="266"/>
      <c r="CA9" s="266"/>
      <c r="CB9" s="266"/>
      <c r="CC9" s="266"/>
      <c r="CD9" s="266"/>
      <c r="CE9" s="267"/>
      <c r="CF9" s="267"/>
      <c r="CG9" s="267"/>
      <c r="CH9" s="112"/>
      <c r="CI9" s="267"/>
    </row>
    <row r="10" spans="1:87" x14ac:dyDescent="0.3">
      <c r="A10" s="257">
        <v>4</v>
      </c>
      <c r="B10" s="258" t="s">
        <v>209</v>
      </c>
      <c r="D10" s="268"/>
      <c r="E10" s="260">
        <v>470048</v>
      </c>
      <c r="F10" s="261">
        <v>256504</v>
      </c>
      <c r="G10" s="261">
        <v>3112</v>
      </c>
      <c r="H10" s="262">
        <v>0</v>
      </c>
      <c r="I10" s="141">
        <f>SUM(E10:H10)</f>
        <v>729664</v>
      </c>
      <c r="J10" s="152">
        <v>28997</v>
      </c>
      <c r="K10" s="137">
        <v>63737</v>
      </c>
      <c r="L10" s="137">
        <v>54</v>
      </c>
      <c r="M10" s="137">
        <v>16</v>
      </c>
      <c r="N10" s="141">
        <f>SUM(J10:M10)</f>
        <v>92804</v>
      </c>
      <c r="O10" s="137">
        <v>45519</v>
      </c>
      <c r="P10" s="137">
        <v>0</v>
      </c>
      <c r="Q10" s="137">
        <v>932</v>
      </c>
      <c r="R10" s="137">
        <v>0</v>
      </c>
      <c r="S10" s="141">
        <f t="shared" si="2"/>
        <v>46451</v>
      </c>
      <c r="T10" s="152">
        <v>38664</v>
      </c>
      <c r="U10" s="137">
        <v>153</v>
      </c>
      <c r="V10" s="137">
        <v>316</v>
      </c>
      <c r="W10" s="137">
        <v>13</v>
      </c>
      <c r="X10" s="141">
        <f t="shared" ref="X10:X47" si="12">SUM(T10:W10)</f>
        <v>39146</v>
      </c>
      <c r="Y10" s="263">
        <v>36974</v>
      </c>
      <c r="Z10" s="137">
        <v>63584</v>
      </c>
      <c r="AA10" s="137">
        <v>139</v>
      </c>
      <c r="AB10" s="270">
        <v>0</v>
      </c>
      <c r="AC10" s="141">
        <f t="shared" si="3"/>
        <v>100697</v>
      </c>
      <c r="AD10" s="152">
        <v>42741</v>
      </c>
      <c r="AE10" s="137">
        <v>0</v>
      </c>
      <c r="AF10" s="137">
        <v>273</v>
      </c>
      <c r="AG10" s="137">
        <v>1</v>
      </c>
      <c r="AH10" s="141">
        <f t="shared" si="4"/>
        <v>43015</v>
      </c>
      <c r="AI10" s="152">
        <v>36800</v>
      </c>
      <c r="AJ10" s="137">
        <v>530</v>
      </c>
      <c r="AK10" s="137">
        <v>407</v>
      </c>
      <c r="AL10" s="137">
        <v>41</v>
      </c>
      <c r="AM10" s="141">
        <f t="shared" ref="AM10:AM47" si="13">SUM(AI10:AL10)</f>
        <v>37778</v>
      </c>
      <c r="AN10" s="152">
        <v>36292</v>
      </c>
      <c r="AO10" s="137">
        <v>63736</v>
      </c>
      <c r="AP10" s="137">
        <v>543</v>
      </c>
      <c r="AQ10" s="137">
        <v>0</v>
      </c>
      <c r="AR10" s="141">
        <f t="shared" si="1"/>
        <v>100571</v>
      </c>
      <c r="AS10" s="152">
        <v>43461</v>
      </c>
      <c r="AT10" s="137">
        <v>72</v>
      </c>
      <c r="AU10" s="137">
        <v>446</v>
      </c>
      <c r="AV10" s="137">
        <v>6</v>
      </c>
      <c r="AW10" s="141">
        <f>SUM(AS10:AV10)</f>
        <v>43985</v>
      </c>
      <c r="AX10" s="152">
        <v>40339</v>
      </c>
      <c r="AY10" s="137">
        <v>0</v>
      </c>
      <c r="AZ10" s="137">
        <v>272</v>
      </c>
      <c r="BA10" s="137">
        <v>0</v>
      </c>
      <c r="BB10" s="141">
        <f t="shared" si="5"/>
        <v>40611</v>
      </c>
      <c r="BC10" s="152">
        <v>43443</v>
      </c>
      <c r="BD10" s="137">
        <v>64344</v>
      </c>
      <c r="BE10" s="137">
        <v>783</v>
      </c>
      <c r="BF10" s="137">
        <v>0</v>
      </c>
      <c r="BG10" s="141">
        <f t="shared" si="6"/>
        <v>108570</v>
      </c>
      <c r="BH10" s="152">
        <v>32168</v>
      </c>
      <c r="BI10" s="137">
        <v>26</v>
      </c>
      <c r="BJ10" s="137">
        <v>1244</v>
      </c>
      <c r="BK10" s="137">
        <v>0</v>
      </c>
      <c r="BL10" s="141">
        <f t="shared" si="7"/>
        <v>33438</v>
      </c>
      <c r="BM10" s="152">
        <v>36578</v>
      </c>
      <c r="BN10" s="137">
        <v>184</v>
      </c>
      <c r="BO10" s="137">
        <v>72</v>
      </c>
      <c r="BP10" s="137">
        <v>6</v>
      </c>
      <c r="BQ10" s="141">
        <f t="shared" si="8"/>
        <v>36840</v>
      </c>
      <c r="BR10" s="152">
        <f t="shared" si="9"/>
        <v>461976</v>
      </c>
      <c r="BS10" s="158">
        <f t="shared" si="9"/>
        <v>256366</v>
      </c>
      <c r="BT10" s="137">
        <f t="shared" si="9"/>
        <v>5481</v>
      </c>
      <c r="BU10" s="137">
        <f t="shared" si="9"/>
        <v>83</v>
      </c>
      <c r="BV10" s="224">
        <f t="shared" si="10"/>
        <v>723906</v>
      </c>
      <c r="BW10" s="112"/>
      <c r="BX10" s="271"/>
      <c r="BZ10" s="266"/>
      <c r="CA10" s="266"/>
      <c r="CB10" s="266"/>
      <c r="CC10" s="266"/>
      <c r="CD10" s="266"/>
      <c r="CE10" s="267"/>
      <c r="CF10" s="267"/>
      <c r="CG10" s="267"/>
      <c r="CH10" s="112"/>
      <c r="CI10" s="267"/>
    </row>
    <row r="11" spans="1:87" x14ac:dyDescent="0.3">
      <c r="A11" s="257">
        <v>5</v>
      </c>
      <c r="B11" s="258" t="s">
        <v>210</v>
      </c>
      <c r="D11" s="268"/>
      <c r="E11" s="260">
        <v>7852715</v>
      </c>
      <c r="F11" s="261">
        <f>2593978+300000</f>
        <v>2893978</v>
      </c>
      <c r="G11" s="261">
        <v>349539</v>
      </c>
      <c r="H11" s="262">
        <v>0</v>
      </c>
      <c r="I11" s="141">
        <f t="shared" si="0"/>
        <v>11096232</v>
      </c>
      <c r="J11" s="152">
        <v>459985</v>
      </c>
      <c r="K11" s="137">
        <v>217170</v>
      </c>
      <c r="L11" s="137">
        <v>4344</v>
      </c>
      <c r="M11" s="137">
        <v>0</v>
      </c>
      <c r="N11" s="141">
        <f t="shared" si="11"/>
        <v>681499</v>
      </c>
      <c r="O11" s="137">
        <v>575686</v>
      </c>
      <c r="P11" s="137">
        <v>133313</v>
      </c>
      <c r="Q11" s="137">
        <v>9530</v>
      </c>
      <c r="R11" s="137">
        <v>0</v>
      </c>
      <c r="S11" s="141">
        <f t="shared" si="2"/>
        <v>718529</v>
      </c>
      <c r="T11" s="152">
        <v>630470</v>
      </c>
      <c r="U11" s="137">
        <v>131799</v>
      </c>
      <c r="V11" s="137">
        <v>19890</v>
      </c>
      <c r="W11" s="137">
        <v>0</v>
      </c>
      <c r="X11" s="141">
        <f t="shared" si="12"/>
        <v>782159</v>
      </c>
      <c r="Y11" s="263">
        <v>625048</v>
      </c>
      <c r="Z11" s="137">
        <v>218678</v>
      </c>
      <c r="AA11" s="137">
        <v>4263</v>
      </c>
      <c r="AB11" s="270">
        <v>0</v>
      </c>
      <c r="AC11" s="141">
        <f t="shared" si="3"/>
        <v>847989</v>
      </c>
      <c r="AD11" s="152">
        <v>596566</v>
      </c>
      <c r="AE11" s="137">
        <v>131835</v>
      </c>
      <c r="AF11" s="137">
        <v>27148</v>
      </c>
      <c r="AG11" s="137">
        <v>0</v>
      </c>
      <c r="AH11" s="141">
        <f t="shared" si="4"/>
        <v>755549</v>
      </c>
      <c r="AI11" s="152">
        <v>557260</v>
      </c>
      <c r="AJ11" s="137">
        <v>131585</v>
      </c>
      <c r="AK11" s="137">
        <v>4214</v>
      </c>
      <c r="AL11" s="137">
        <v>0</v>
      </c>
      <c r="AM11" s="141">
        <f t="shared" si="13"/>
        <v>693059</v>
      </c>
      <c r="AN11" s="152">
        <v>588520</v>
      </c>
      <c r="AO11" s="137">
        <v>216928</v>
      </c>
      <c r="AP11" s="137">
        <v>18955</v>
      </c>
      <c r="AQ11" s="137">
        <v>0</v>
      </c>
      <c r="AR11" s="141">
        <f t="shared" si="1"/>
        <v>824403</v>
      </c>
      <c r="AS11" s="152">
        <v>659898</v>
      </c>
      <c r="AT11" s="137">
        <v>132256</v>
      </c>
      <c r="AU11" s="137">
        <v>29336</v>
      </c>
      <c r="AV11" s="137">
        <v>0</v>
      </c>
      <c r="AW11" s="141">
        <f>SUM(AS11:AV11)</f>
        <v>821490</v>
      </c>
      <c r="AX11" s="152">
        <v>575857</v>
      </c>
      <c r="AY11" s="137">
        <v>150916</v>
      </c>
      <c r="AZ11" s="137">
        <v>20425</v>
      </c>
      <c r="BA11" s="137">
        <v>0</v>
      </c>
      <c r="BB11" s="141">
        <f t="shared" si="5"/>
        <v>747198</v>
      </c>
      <c r="BC11" s="152">
        <v>660748</v>
      </c>
      <c r="BD11" s="137">
        <v>488121</v>
      </c>
      <c r="BE11" s="137">
        <v>48156</v>
      </c>
      <c r="BF11" s="137">
        <v>0</v>
      </c>
      <c r="BG11" s="141">
        <f t="shared" si="6"/>
        <v>1197025</v>
      </c>
      <c r="BH11" s="152">
        <v>540144</v>
      </c>
      <c r="BI11" s="137">
        <v>301130</v>
      </c>
      <c r="BJ11" s="137">
        <v>27162</v>
      </c>
      <c r="BK11" s="137">
        <v>0</v>
      </c>
      <c r="BL11" s="141">
        <f t="shared" si="7"/>
        <v>868436</v>
      </c>
      <c r="BM11" s="152">
        <v>927170</v>
      </c>
      <c r="BN11" s="137">
        <v>336726</v>
      </c>
      <c r="BO11" s="137">
        <v>194008</v>
      </c>
      <c r="BP11" s="137">
        <v>4250</v>
      </c>
      <c r="BQ11" s="141">
        <f t="shared" si="8"/>
        <v>1462154</v>
      </c>
      <c r="BR11" s="152">
        <f t="shared" si="9"/>
        <v>7397352</v>
      </c>
      <c r="BS11" s="158">
        <f t="shared" si="9"/>
        <v>2590457</v>
      </c>
      <c r="BT11" s="137">
        <f t="shared" si="9"/>
        <v>407431</v>
      </c>
      <c r="BU11" s="137">
        <f t="shared" si="9"/>
        <v>4250</v>
      </c>
      <c r="BV11" s="224">
        <f t="shared" si="10"/>
        <v>10399490</v>
      </c>
      <c r="BW11" s="112"/>
      <c r="BX11" s="265"/>
      <c r="BZ11" s="266"/>
      <c r="CA11" s="266"/>
      <c r="CB11" s="266"/>
      <c r="CC11" s="266"/>
      <c r="CD11" s="266"/>
      <c r="CE11" s="267"/>
      <c r="CF11" s="267"/>
      <c r="CG11" s="267"/>
      <c r="CH11" s="112"/>
      <c r="CI11" s="267"/>
    </row>
    <row r="12" spans="1:87" x14ac:dyDescent="0.3">
      <c r="A12" s="257">
        <v>6</v>
      </c>
      <c r="B12" s="258" t="s">
        <v>211</v>
      </c>
      <c r="D12" s="259"/>
      <c r="E12" s="260">
        <v>5548791</v>
      </c>
      <c r="F12" s="261">
        <v>848728</v>
      </c>
      <c r="G12" s="261">
        <v>386799</v>
      </c>
      <c r="H12" s="262">
        <v>0</v>
      </c>
      <c r="I12" s="141">
        <f t="shared" si="0"/>
        <v>6784318</v>
      </c>
      <c r="J12" s="152">
        <v>311488</v>
      </c>
      <c r="K12" s="137">
        <v>52263</v>
      </c>
      <c r="L12" s="137">
        <v>1936</v>
      </c>
      <c r="M12" s="137">
        <v>112</v>
      </c>
      <c r="N12" s="141">
        <f t="shared" si="11"/>
        <v>365799</v>
      </c>
      <c r="O12" s="137">
        <v>432436</v>
      </c>
      <c r="P12" s="137">
        <v>8632</v>
      </c>
      <c r="Q12" s="137">
        <v>53913</v>
      </c>
      <c r="R12" s="137">
        <v>0</v>
      </c>
      <c r="S12" s="141">
        <f t="shared" si="2"/>
        <v>494981</v>
      </c>
      <c r="T12" s="152">
        <v>402803</v>
      </c>
      <c r="U12" s="137">
        <v>415584</v>
      </c>
      <c r="V12" s="137">
        <v>5761</v>
      </c>
      <c r="W12" s="137">
        <v>31</v>
      </c>
      <c r="X12" s="141">
        <f t="shared" si="12"/>
        <v>824179</v>
      </c>
      <c r="Y12" s="263">
        <v>532132</v>
      </c>
      <c r="Z12" s="137">
        <v>3783</v>
      </c>
      <c r="AA12" s="137">
        <v>-33826</v>
      </c>
      <c r="AB12" s="137">
        <v>391</v>
      </c>
      <c r="AC12" s="141">
        <f t="shared" si="3"/>
        <v>502480</v>
      </c>
      <c r="AD12" s="152">
        <v>240767</v>
      </c>
      <c r="AE12" s="137">
        <v>4786</v>
      </c>
      <c r="AF12" s="137">
        <v>2328</v>
      </c>
      <c r="AG12" s="137">
        <v>18282</v>
      </c>
      <c r="AH12" s="141">
        <f t="shared" si="4"/>
        <v>266163</v>
      </c>
      <c r="AI12" s="152">
        <v>713226</v>
      </c>
      <c r="AJ12" s="137">
        <v>13167</v>
      </c>
      <c r="AK12" s="137">
        <v>36796</v>
      </c>
      <c r="AL12" s="137">
        <v>344</v>
      </c>
      <c r="AM12" s="141">
        <f t="shared" si="13"/>
        <v>763533</v>
      </c>
      <c r="AN12" s="152">
        <v>436965</v>
      </c>
      <c r="AO12" s="137">
        <v>60207</v>
      </c>
      <c r="AP12" s="137">
        <v>-3789</v>
      </c>
      <c r="AQ12" s="137">
        <v>41</v>
      </c>
      <c r="AR12" s="141">
        <f t="shared" si="1"/>
        <v>493424</v>
      </c>
      <c r="AS12" s="152">
        <v>466179</v>
      </c>
      <c r="AT12" s="137">
        <v>1319</v>
      </c>
      <c r="AU12" s="137">
        <v>15720</v>
      </c>
      <c r="AV12" s="137">
        <v>0</v>
      </c>
      <c r="AW12" s="141">
        <f t="shared" ref="AW12:AW45" si="14">SUM(AS12:AV12)</f>
        <v>483218</v>
      </c>
      <c r="AX12" s="152">
        <v>501732</v>
      </c>
      <c r="AY12" s="137">
        <v>426</v>
      </c>
      <c r="AZ12" s="137">
        <v>40621</v>
      </c>
      <c r="BA12" s="137">
        <v>0</v>
      </c>
      <c r="BB12" s="141">
        <f t="shared" si="5"/>
        <v>542779</v>
      </c>
      <c r="BC12" s="152">
        <v>397613</v>
      </c>
      <c r="BD12" s="137">
        <v>6973</v>
      </c>
      <c r="BE12" s="137">
        <v>10967</v>
      </c>
      <c r="BF12" s="137">
        <v>843</v>
      </c>
      <c r="BG12" s="141">
        <f t="shared" si="6"/>
        <v>416396</v>
      </c>
      <c r="BH12" s="152">
        <v>517749</v>
      </c>
      <c r="BI12" s="137">
        <v>17887</v>
      </c>
      <c r="BJ12" s="137">
        <v>22228</v>
      </c>
      <c r="BK12" s="137">
        <v>2</v>
      </c>
      <c r="BL12" s="141">
        <f t="shared" si="7"/>
        <v>557866</v>
      </c>
      <c r="BM12" s="152">
        <v>581242</v>
      </c>
      <c r="BN12" s="137">
        <v>208031</v>
      </c>
      <c r="BO12" s="137">
        <v>193521</v>
      </c>
      <c r="BP12" s="137">
        <v>623</v>
      </c>
      <c r="BQ12" s="141">
        <f t="shared" si="8"/>
        <v>983417</v>
      </c>
      <c r="BR12" s="152">
        <f t="shared" si="9"/>
        <v>5534332</v>
      </c>
      <c r="BS12" s="158">
        <f t="shared" si="9"/>
        <v>793058</v>
      </c>
      <c r="BT12" s="137">
        <f t="shared" si="9"/>
        <v>346176</v>
      </c>
      <c r="BU12" s="137">
        <f t="shared" si="9"/>
        <v>20669</v>
      </c>
      <c r="BV12" s="224">
        <f t="shared" si="10"/>
        <v>6694235</v>
      </c>
      <c r="BW12" s="112"/>
      <c r="BX12" s="265"/>
      <c r="BZ12" s="266"/>
      <c r="CA12" s="266"/>
      <c r="CB12" s="266"/>
      <c r="CC12" s="266"/>
      <c r="CD12" s="266"/>
      <c r="CE12" s="267"/>
      <c r="CF12" s="267"/>
      <c r="CG12" s="267"/>
      <c r="CH12" s="112"/>
      <c r="CI12" s="267"/>
    </row>
    <row r="13" spans="1:87" x14ac:dyDescent="0.3">
      <c r="A13" s="257">
        <v>7</v>
      </c>
      <c r="B13" s="258" t="s">
        <v>212</v>
      </c>
      <c r="D13" s="259"/>
      <c r="E13" s="260">
        <v>111550</v>
      </c>
      <c r="F13" s="261">
        <v>115721</v>
      </c>
      <c r="G13" s="261">
        <v>3826</v>
      </c>
      <c r="H13" s="262">
        <v>0</v>
      </c>
      <c r="I13" s="141">
        <f t="shared" si="0"/>
        <v>231097</v>
      </c>
      <c r="J13" s="152">
        <v>8763</v>
      </c>
      <c r="K13" s="137">
        <v>0</v>
      </c>
      <c r="L13" s="137">
        <v>0</v>
      </c>
      <c r="M13" s="137">
        <v>0</v>
      </c>
      <c r="N13" s="141">
        <f>SUM(J13:M13)</f>
        <v>8763</v>
      </c>
      <c r="O13" s="137">
        <v>5409</v>
      </c>
      <c r="P13" s="137">
        <v>17361</v>
      </c>
      <c r="Q13" s="137">
        <v>0</v>
      </c>
      <c r="R13" s="137">
        <v>0</v>
      </c>
      <c r="S13" s="141">
        <f t="shared" si="2"/>
        <v>22770</v>
      </c>
      <c r="T13" s="152">
        <v>9293</v>
      </c>
      <c r="U13" s="137">
        <v>10048</v>
      </c>
      <c r="V13" s="137">
        <v>0</v>
      </c>
      <c r="W13" s="137">
        <v>0</v>
      </c>
      <c r="X13" s="141">
        <f t="shared" si="12"/>
        <v>19341</v>
      </c>
      <c r="Y13" s="263">
        <v>8823</v>
      </c>
      <c r="Z13" s="137">
        <v>9870</v>
      </c>
      <c r="AA13" s="137">
        <v>0</v>
      </c>
      <c r="AB13" s="137">
        <v>0</v>
      </c>
      <c r="AC13" s="141">
        <f t="shared" si="3"/>
        <v>18693</v>
      </c>
      <c r="AD13" s="152">
        <v>7658</v>
      </c>
      <c r="AE13" s="137">
        <v>9836</v>
      </c>
      <c r="AF13" s="137">
        <v>389</v>
      </c>
      <c r="AG13" s="137">
        <v>0</v>
      </c>
      <c r="AH13" s="141">
        <f t="shared" si="4"/>
        <v>17883</v>
      </c>
      <c r="AI13" s="152">
        <v>8717</v>
      </c>
      <c r="AJ13" s="137">
        <v>9836</v>
      </c>
      <c r="AK13" s="137">
        <v>393</v>
      </c>
      <c r="AL13" s="137">
        <v>0</v>
      </c>
      <c r="AM13" s="141">
        <f t="shared" si="13"/>
        <v>18946</v>
      </c>
      <c r="AN13" s="152">
        <v>7949</v>
      </c>
      <c r="AO13" s="137">
        <v>9943</v>
      </c>
      <c r="AP13" s="137">
        <v>544</v>
      </c>
      <c r="AQ13" s="137">
        <v>0</v>
      </c>
      <c r="AR13" s="141">
        <f t="shared" si="1"/>
        <v>18436</v>
      </c>
      <c r="AS13" s="152">
        <v>9375</v>
      </c>
      <c r="AT13" s="137">
        <v>9836</v>
      </c>
      <c r="AU13" s="137">
        <v>-336</v>
      </c>
      <c r="AV13" s="137">
        <v>0</v>
      </c>
      <c r="AW13" s="141">
        <f t="shared" si="14"/>
        <v>18875</v>
      </c>
      <c r="AX13" s="152">
        <v>8518</v>
      </c>
      <c r="AY13" s="137">
        <v>9836</v>
      </c>
      <c r="AZ13" s="137">
        <v>69</v>
      </c>
      <c r="BA13" s="137">
        <v>0</v>
      </c>
      <c r="BB13" s="141">
        <f t="shared" si="5"/>
        <v>18423</v>
      </c>
      <c r="BC13" s="152">
        <v>7248</v>
      </c>
      <c r="BD13" s="137">
        <v>9836</v>
      </c>
      <c r="BE13" s="137">
        <v>268</v>
      </c>
      <c r="BF13" s="137">
        <v>0</v>
      </c>
      <c r="BG13" s="141">
        <f t="shared" si="6"/>
        <v>17352</v>
      </c>
      <c r="BH13" s="152">
        <v>8250</v>
      </c>
      <c r="BI13" s="137">
        <v>10806</v>
      </c>
      <c r="BJ13" s="137">
        <v>107</v>
      </c>
      <c r="BK13" s="137">
        <v>0</v>
      </c>
      <c r="BL13" s="141">
        <f t="shared" si="7"/>
        <v>19163</v>
      </c>
      <c r="BM13" s="152">
        <v>10116</v>
      </c>
      <c r="BN13" s="137">
        <v>10809</v>
      </c>
      <c r="BO13" s="137">
        <v>2415</v>
      </c>
      <c r="BP13" s="137">
        <v>0</v>
      </c>
      <c r="BQ13" s="141">
        <f t="shared" si="8"/>
        <v>23340</v>
      </c>
      <c r="BR13" s="152">
        <f t="shared" si="9"/>
        <v>100119</v>
      </c>
      <c r="BS13" s="158">
        <f t="shared" si="9"/>
        <v>118017</v>
      </c>
      <c r="BT13" s="137">
        <f t="shared" si="9"/>
        <v>3849</v>
      </c>
      <c r="BU13" s="137">
        <f t="shared" si="9"/>
        <v>0</v>
      </c>
      <c r="BV13" s="224">
        <f t="shared" si="10"/>
        <v>221985</v>
      </c>
      <c r="BW13" s="112"/>
      <c r="BX13" s="265"/>
      <c r="BZ13" s="266"/>
      <c r="CA13" s="266"/>
      <c r="CB13" s="266"/>
      <c r="CC13" s="266"/>
      <c r="CD13" s="266"/>
      <c r="CE13" s="267"/>
      <c r="CF13" s="267"/>
      <c r="CG13" s="267"/>
      <c r="CH13" s="112"/>
      <c r="CI13" s="267"/>
    </row>
    <row r="14" spans="1:87" x14ac:dyDescent="0.3">
      <c r="A14" s="272">
        <v>8</v>
      </c>
      <c r="B14" s="273" t="s">
        <v>213</v>
      </c>
      <c r="D14" s="274"/>
      <c r="E14" s="260">
        <v>2684261</v>
      </c>
      <c r="F14" s="261">
        <v>29246390</v>
      </c>
      <c r="G14" s="261">
        <v>49418</v>
      </c>
      <c r="H14" s="262">
        <f>1857615+5000000</f>
        <v>6857615</v>
      </c>
      <c r="I14" s="141">
        <f t="shared" si="0"/>
        <v>38837684</v>
      </c>
      <c r="J14" s="152">
        <v>180816</v>
      </c>
      <c r="K14" s="137">
        <v>1693067</v>
      </c>
      <c r="L14" s="137">
        <v>1116</v>
      </c>
      <c r="M14" s="137">
        <v>663671</v>
      </c>
      <c r="N14" s="141">
        <f t="shared" si="11"/>
        <v>2538670</v>
      </c>
      <c r="O14" s="137">
        <v>118906</v>
      </c>
      <c r="P14" s="137">
        <v>1787954</v>
      </c>
      <c r="Q14" s="137">
        <v>2807</v>
      </c>
      <c r="R14" s="137">
        <v>0</v>
      </c>
      <c r="S14" s="141">
        <f t="shared" si="2"/>
        <v>1909667</v>
      </c>
      <c r="T14" s="152">
        <v>182149</v>
      </c>
      <c r="U14" s="137">
        <f>2778215-42582</f>
        <v>2735633</v>
      </c>
      <c r="V14" s="137">
        <v>10800</v>
      </c>
      <c r="W14" s="137">
        <v>0</v>
      </c>
      <c r="X14" s="141">
        <f t="shared" si="12"/>
        <v>2928582</v>
      </c>
      <c r="Y14" s="263">
        <v>220304</v>
      </c>
      <c r="Z14" s="137">
        <f>2860216-30000</f>
        <v>2830216</v>
      </c>
      <c r="AA14" s="137">
        <v>6541</v>
      </c>
      <c r="AB14" s="137">
        <f>141438</f>
        <v>141438</v>
      </c>
      <c r="AC14" s="141">
        <f t="shared" si="3"/>
        <v>3198499</v>
      </c>
      <c r="AD14" s="152">
        <v>144044</v>
      </c>
      <c r="AE14" s="137">
        <v>2538620</v>
      </c>
      <c r="AF14" s="137">
        <v>21</v>
      </c>
      <c r="AG14" s="137">
        <v>0</v>
      </c>
      <c r="AH14" s="141">
        <f t="shared" si="4"/>
        <v>2682685</v>
      </c>
      <c r="AI14" s="152">
        <v>225895</v>
      </c>
      <c r="AJ14" s="137">
        <v>1958178</v>
      </c>
      <c r="AK14" s="137">
        <v>192</v>
      </c>
      <c r="AL14" s="137">
        <v>0</v>
      </c>
      <c r="AM14" s="141">
        <f t="shared" si="13"/>
        <v>2184265</v>
      </c>
      <c r="AN14" s="152">
        <v>177659</v>
      </c>
      <c r="AO14" s="137">
        <v>2167355</v>
      </c>
      <c r="AP14" s="137">
        <v>1876</v>
      </c>
      <c r="AQ14" s="137">
        <v>0</v>
      </c>
      <c r="AR14" s="141">
        <f t="shared" si="1"/>
        <v>2346890</v>
      </c>
      <c r="AS14" s="152">
        <v>157508</v>
      </c>
      <c r="AT14" s="137">
        <v>2253408</v>
      </c>
      <c r="AU14" s="137">
        <v>1086</v>
      </c>
      <c r="AV14" s="137">
        <v>0</v>
      </c>
      <c r="AW14" s="141">
        <f t="shared" si="14"/>
        <v>2412002</v>
      </c>
      <c r="AX14" s="152">
        <v>209069</v>
      </c>
      <c r="AY14" s="137">
        <v>1946836</v>
      </c>
      <c r="AZ14" s="137">
        <v>933</v>
      </c>
      <c r="BA14" s="137">
        <v>231</v>
      </c>
      <c r="BB14" s="141">
        <f t="shared" si="5"/>
        <v>2157069</v>
      </c>
      <c r="BC14" s="152">
        <v>111548</v>
      </c>
      <c r="BD14" s="137">
        <v>2731292</v>
      </c>
      <c r="BE14" s="137">
        <v>803</v>
      </c>
      <c r="BF14" s="137">
        <v>137062</v>
      </c>
      <c r="BG14" s="141">
        <f t="shared" si="6"/>
        <v>2980705</v>
      </c>
      <c r="BH14" s="152">
        <v>151685</v>
      </c>
      <c r="BI14" s="137">
        <v>2217861</v>
      </c>
      <c r="BJ14" s="137">
        <v>9093</v>
      </c>
      <c r="BK14" s="137">
        <v>0</v>
      </c>
      <c r="BL14" s="141">
        <f t="shared" si="7"/>
        <v>2378639</v>
      </c>
      <c r="BM14" s="152">
        <v>323377</v>
      </c>
      <c r="BN14" s="137">
        <v>5284145</v>
      </c>
      <c r="BO14" s="137">
        <v>2498</v>
      </c>
      <c r="BP14" s="137">
        <f>5128840-110870</f>
        <v>5017970</v>
      </c>
      <c r="BQ14" s="141">
        <f t="shared" si="8"/>
        <v>10627990</v>
      </c>
      <c r="BR14" s="152">
        <f t="shared" si="9"/>
        <v>2202960</v>
      </c>
      <c r="BS14" s="158">
        <f t="shared" si="9"/>
        <v>30144565</v>
      </c>
      <c r="BT14" s="137">
        <f t="shared" si="9"/>
        <v>37766</v>
      </c>
      <c r="BU14" s="137">
        <f t="shared" si="9"/>
        <v>5960372</v>
      </c>
      <c r="BV14" s="224">
        <f>SUM(BR14:BU14)</f>
        <v>38345663</v>
      </c>
      <c r="BW14" s="112"/>
      <c r="BX14" s="265"/>
      <c r="BZ14" s="275"/>
      <c r="CA14" s="275"/>
      <c r="CB14" s="275"/>
      <c r="CC14" s="275"/>
      <c r="CD14" s="275"/>
      <c r="CE14" s="267"/>
      <c r="CF14" s="267"/>
      <c r="CG14" s="267"/>
      <c r="CH14" s="112"/>
      <c r="CI14" s="267"/>
    </row>
    <row r="15" spans="1:87" x14ac:dyDescent="0.3">
      <c r="A15" s="257">
        <v>9</v>
      </c>
      <c r="B15" s="258" t="s">
        <v>214</v>
      </c>
      <c r="D15" s="276"/>
      <c r="E15" s="260">
        <v>472608</v>
      </c>
      <c r="F15" s="261">
        <v>1009</v>
      </c>
      <c r="G15" s="261">
        <v>7771</v>
      </c>
      <c r="H15" s="262">
        <v>6</v>
      </c>
      <c r="I15" s="141">
        <f t="shared" si="0"/>
        <v>481394</v>
      </c>
      <c r="J15" s="152">
        <v>29898</v>
      </c>
      <c r="K15" s="137">
        <v>170</v>
      </c>
      <c r="L15" s="137">
        <v>168</v>
      </c>
      <c r="M15" s="137">
        <v>0</v>
      </c>
      <c r="N15" s="141">
        <f t="shared" si="11"/>
        <v>30236</v>
      </c>
      <c r="O15" s="137">
        <v>32894</v>
      </c>
      <c r="P15" s="137">
        <v>92</v>
      </c>
      <c r="Q15" s="137">
        <v>46</v>
      </c>
      <c r="R15" s="137">
        <v>0</v>
      </c>
      <c r="S15" s="141">
        <f t="shared" si="2"/>
        <v>33032</v>
      </c>
      <c r="T15" s="152">
        <v>30171</v>
      </c>
      <c r="U15" s="137">
        <v>18</v>
      </c>
      <c r="V15" s="137">
        <v>54</v>
      </c>
      <c r="W15" s="137">
        <v>0</v>
      </c>
      <c r="X15" s="141">
        <f t="shared" si="12"/>
        <v>30243</v>
      </c>
      <c r="Y15" s="152">
        <v>31918</v>
      </c>
      <c r="Z15" s="137">
        <v>202</v>
      </c>
      <c r="AA15" s="137">
        <v>63</v>
      </c>
      <c r="AB15" s="270">
        <v>0</v>
      </c>
      <c r="AC15" s="141">
        <f t="shared" si="3"/>
        <v>32183</v>
      </c>
      <c r="AD15" s="152">
        <v>37280</v>
      </c>
      <c r="AE15" s="137">
        <v>0</v>
      </c>
      <c r="AF15" s="137">
        <v>90</v>
      </c>
      <c r="AG15" s="137">
        <v>1</v>
      </c>
      <c r="AH15" s="141">
        <f t="shared" si="4"/>
        <v>37371</v>
      </c>
      <c r="AI15" s="152">
        <v>36515</v>
      </c>
      <c r="AJ15" s="137">
        <v>69</v>
      </c>
      <c r="AK15" s="137">
        <v>66</v>
      </c>
      <c r="AL15" s="137">
        <v>0</v>
      </c>
      <c r="AM15" s="141">
        <f t="shared" si="13"/>
        <v>36650</v>
      </c>
      <c r="AN15" s="152">
        <v>34489</v>
      </c>
      <c r="AO15" s="137">
        <v>351</v>
      </c>
      <c r="AP15" s="137">
        <v>71</v>
      </c>
      <c r="AQ15" s="137">
        <v>0</v>
      </c>
      <c r="AR15" s="141">
        <f t="shared" si="1"/>
        <v>34911</v>
      </c>
      <c r="AS15" s="152">
        <v>42721</v>
      </c>
      <c r="AT15" s="137">
        <v>146</v>
      </c>
      <c r="AU15" s="137">
        <v>90</v>
      </c>
      <c r="AV15" s="137">
        <v>3</v>
      </c>
      <c r="AW15" s="141">
        <f t="shared" si="14"/>
        <v>42960</v>
      </c>
      <c r="AX15" s="152">
        <v>47151</v>
      </c>
      <c r="AY15" s="137">
        <v>221</v>
      </c>
      <c r="AZ15" s="137">
        <v>95</v>
      </c>
      <c r="BA15" s="137">
        <v>0</v>
      </c>
      <c r="BB15" s="141">
        <f t="shared" si="5"/>
        <v>47467</v>
      </c>
      <c r="BC15" s="152">
        <v>29927</v>
      </c>
      <c r="BD15" s="137">
        <v>199</v>
      </c>
      <c r="BE15" s="137">
        <v>147</v>
      </c>
      <c r="BF15" s="137">
        <v>0</v>
      </c>
      <c r="BG15" s="141">
        <f t="shared" si="6"/>
        <v>30273</v>
      </c>
      <c r="BH15" s="152">
        <v>34167</v>
      </c>
      <c r="BI15" s="137">
        <v>130</v>
      </c>
      <c r="BJ15" s="137">
        <v>824</v>
      </c>
      <c r="BK15" s="137">
        <v>2</v>
      </c>
      <c r="BL15" s="141">
        <f t="shared" si="7"/>
        <v>35123</v>
      </c>
      <c r="BM15" s="152">
        <v>49345</v>
      </c>
      <c r="BN15" s="137">
        <v>35</v>
      </c>
      <c r="BO15" s="137">
        <v>2312</v>
      </c>
      <c r="BP15" s="137">
        <v>0</v>
      </c>
      <c r="BQ15" s="141">
        <f t="shared" si="8"/>
        <v>51692</v>
      </c>
      <c r="BR15" s="152">
        <f t="shared" si="9"/>
        <v>436476</v>
      </c>
      <c r="BS15" s="158">
        <f t="shared" si="9"/>
        <v>1633</v>
      </c>
      <c r="BT15" s="137">
        <f t="shared" si="9"/>
        <v>4026</v>
      </c>
      <c r="BU15" s="137">
        <f t="shared" si="9"/>
        <v>6</v>
      </c>
      <c r="BV15" s="224">
        <f t="shared" si="10"/>
        <v>442141</v>
      </c>
      <c r="BW15" s="112"/>
      <c r="BX15" s="265"/>
      <c r="BZ15" s="266"/>
      <c r="CA15" s="266"/>
      <c r="CB15" s="266"/>
      <c r="CC15" s="266"/>
      <c r="CD15" s="266"/>
      <c r="CE15" s="267"/>
      <c r="CF15" s="267"/>
      <c r="CG15" s="267"/>
      <c r="CH15" s="112"/>
      <c r="CI15" s="267"/>
    </row>
    <row r="16" spans="1:87" x14ac:dyDescent="0.3">
      <c r="A16" s="257">
        <v>10</v>
      </c>
      <c r="B16" s="277" t="s">
        <v>215</v>
      </c>
      <c r="D16" s="276"/>
      <c r="E16" s="260">
        <v>291825</v>
      </c>
      <c r="F16" s="261">
        <v>-204489</v>
      </c>
      <c r="G16" s="261">
        <v>3876</v>
      </c>
      <c r="H16" s="262">
        <f>33054186+1000000</f>
        <v>34054186</v>
      </c>
      <c r="I16" s="141">
        <f t="shared" si="0"/>
        <v>34145398</v>
      </c>
      <c r="J16" s="152">
        <v>14186</v>
      </c>
      <c r="K16" s="137">
        <v>27</v>
      </c>
      <c r="L16" s="137">
        <v>0</v>
      </c>
      <c r="M16" s="137">
        <v>0</v>
      </c>
      <c r="N16" s="141">
        <f t="shared" si="11"/>
        <v>14213</v>
      </c>
      <c r="O16" s="137">
        <v>15402</v>
      </c>
      <c r="P16" s="137">
        <v>62</v>
      </c>
      <c r="Q16" s="137">
        <v>362</v>
      </c>
      <c r="R16" s="137">
        <v>1000000</v>
      </c>
      <c r="S16" s="141">
        <f t="shared" si="2"/>
        <v>1015826</v>
      </c>
      <c r="T16" s="152">
        <v>15304</v>
      </c>
      <c r="U16" s="137">
        <v>21</v>
      </c>
      <c r="V16" s="137">
        <v>1842</v>
      </c>
      <c r="W16" s="137">
        <v>3000000</v>
      </c>
      <c r="X16" s="141">
        <f t="shared" si="12"/>
        <v>3017167</v>
      </c>
      <c r="Y16" s="152">
        <v>18170</v>
      </c>
      <c r="Z16" s="137">
        <v>0</v>
      </c>
      <c r="AA16" s="137">
        <v>77</v>
      </c>
      <c r="AB16" s="137">
        <v>0</v>
      </c>
      <c r="AC16" s="141">
        <f t="shared" si="3"/>
        <v>18247</v>
      </c>
      <c r="AD16" s="152">
        <v>17998</v>
      </c>
      <c r="AE16" s="137">
        <v>209</v>
      </c>
      <c r="AF16" s="137">
        <v>34</v>
      </c>
      <c r="AG16" s="137">
        <v>1582528</v>
      </c>
      <c r="AH16" s="141">
        <f t="shared" si="4"/>
        <v>1600769</v>
      </c>
      <c r="AI16" s="152">
        <v>17360</v>
      </c>
      <c r="AJ16" s="137">
        <v>8</v>
      </c>
      <c r="AK16" s="137">
        <v>392</v>
      </c>
      <c r="AL16" s="137">
        <v>0</v>
      </c>
      <c r="AM16" s="141">
        <f t="shared" si="13"/>
        <v>17760</v>
      </c>
      <c r="AN16" s="152">
        <v>14487</v>
      </c>
      <c r="AO16" s="137">
        <v>121</v>
      </c>
      <c r="AP16" s="137">
        <v>0</v>
      </c>
      <c r="AQ16" s="137">
        <v>0</v>
      </c>
      <c r="AR16" s="141">
        <f t="shared" si="1"/>
        <v>14608</v>
      </c>
      <c r="AS16" s="152">
        <v>21879</v>
      </c>
      <c r="AT16" s="137">
        <v>0</v>
      </c>
      <c r="AU16" s="137">
        <v>15</v>
      </c>
      <c r="AV16" s="137">
        <v>1000000</v>
      </c>
      <c r="AW16" s="141">
        <f t="shared" si="14"/>
        <v>1021894</v>
      </c>
      <c r="AX16" s="152">
        <v>18791</v>
      </c>
      <c r="AY16" s="137">
        <v>18</v>
      </c>
      <c r="AZ16" s="137">
        <v>448</v>
      </c>
      <c r="BA16" s="137">
        <v>6002310</v>
      </c>
      <c r="BB16" s="141">
        <f t="shared" si="5"/>
        <v>6021567</v>
      </c>
      <c r="BC16" s="152">
        <v>14208</v>
      </c>
      <c r="BD16" s="137">
        <v>-9</v>
      </c>
      <c r="BE16" s="137">
        <v>0</v>
      </c>
      <c r="BF16" s="137">
        <v>16709491</v>
      </c>
      <c r="BG16" s="141">
        <f t="shared" si="6"/>
        <v>16723690</v>
      </c>
      <c r="BH16" s="152">
        <v>16638</v>
      </c>
      <c r="BI16" s="137">
        <v>0</v>
      </c>
      <c r="BJ16" s="137">
        <v>115</v>
      </c>
      <c r="BK16" s="137">
        <v>0</v>
      </c>
      <c r="BL16" s="141">
        <f t="shared" si="7"/>
        <v>16753</v>
      </c>
      <c r="BM16" s="152">
        <v>30044</v>
      </c>
      <c r="BN16" s="137">
        <v>10</v>
      </c>
      <c r="BO16" s="137">
        <v>218</v>
      </c>
      <c r="BP16" s="137">
        <v>4379730</v>
      </c>
      <c r="BQ16" s="141">
        <f t="shared" si="8"/>
        <v>4410002</v>
      </c>
      <c r="BR16" s="152">
        <f t="shared" si="9"/>
        <v>214467</v>
      </c>
      <c r="BS16" s="158">
        <f t="shared" si="9"/>
        <v>467</v>
      </c>
      <c r="BT16" s="137">
        <f t="shared" si="9"/>
        <v>3503</v>
      </c>
      <c r="BU16" s="137">
        <f t="shared" si="9"/>
        <v>33674059</v>
      </c>
      <c r="BV16" s="224">
        <f t="shared" si="10"/>
        <v>33892496</v>
      </c>
      <c r="BW16" s="112"/>
      <c r="BX16" s="278"/>
      <c r="BZ16" s="266"/>
      <c r="CA16" s="266"/>
      <c r="CB16" s="266"/>
      <c r="CC16" s="266"/>
      <c r="CD16" s="266"/>
      <c r="CE16" s="267"/>
      <c r="CF16" s="267"/>
      <c r="CG16" s="267"/>
      <c r="CH16" s="112"/>
      <c r="CI16" s="267"/>
    </row>
    <row r="17" spans="1:87" x14ac:dyDescent="0.3">
      <c r="A17" s="257">
        <v>11</v>
      </c>
      <c r="B17" s="258" t="s">
        <v>216</v>
      </c>
      <c r="D17" s="268"/>
      <c r="E17" s="260">
        <v>490879</v>
      </c>
      <c r="F17" s="261">
        <v>51289</v>
      </c>
      <c r="G17" s="261">
        <v>7955</v>
      </c>
      <c r="H17" s="262">
        <v>0</v>
      </c>
      <c r="I17" s="141">
        <f t="shared" si="0"/>
        <v>550123</v>
      </c>
      <c r="J17" s="152">
        <v>25666</v>
      </c>
      <c r="K17" s="137">
        <v>4131</v>
      </c>
      <c r="L17" s="137">
        <v>0</v>
      </c>
      <c r="M17" s="137">
        <v>0</v>
      </c>
      <c r="N17" s="141">
        <f t="shared" si="11"/>
        <v>29797</v>
      </c>
      <c r="O17" s="137">
        <v>46109</v>
      </c>
      <c r="P17" s="137">
        <v>5406</v>
      </c>
      <c r="Q17" s="137">
        <v>67</v>
      </c>
      <c r="R17" s="137">
        <v>0</v>
      </c>
      <c r="S17" s="141">
        <f t="shared" si="2"/>
        <v>51582</v>
      </c>
      <c r="T17" s="152">
        <v>31199</v>
      </c>
      <c r="U17" s="137">
        <v>4208</v>
      </c>
      <c r="V17" s="137">
        <v>1172</v>
      </c>
      <c r="W17" s="137">
        <v>0</v>
      </c>
      <c r="X17" s="141">
        <f t="shared" si="12"/>
        <v>36579</v>
      </c>
      <c r="Y17" s="152">
        <v>42968</v>
      </c>
      <c r="Z17" s="137">
        <v>5307</v>
      </c>
      <c r="AA17" s="137">
        <v>251</v>
      </c>
      <c r="AB17" s="270">
        <v>0</v>
      </c>
      <c r="AC17" s="141">
        <f t="shared" si="3"/>
        <v>48526</v>
      </c>
      <c r="AD17" s="152">
        <v>37020</v>
      </c>
      <c r="AE17" s="137">
        <v>4094</v>
      </c>
      <c r="AF17" s="137">
        <v>76</v>
      </c>
      <c r="AG17" s="137">
        <v>0</v>
      </c>
      <c r="AH17" s="141">
        <f t="shared" si="4"/>
        <v>41190</v>
      </c>
      <c r="AI17" s="152">
        <v>28827</v>
      </c>
      <c r="AJ17" s="137">
        <v>5741</v>
      </c>
      <c r="AK17" s="137">
        <v>1918</v>
      </c>
      <c r="AL17" s="137">
        <v>0</v>
      </c>
      <c r="AM17" s="141">
        <f t="shared" si="13"/>
        <v>36486</v>
      </c>
      <c r="AN17" s="152">
        <v>43016</v>
      </c>
      <c r="AO17" s="137">
        <v>3778</v>
      </c>
      <c r="AP17" s="137">
        <v>970</v>
      </c>
      <c r="AQ17" s="137">
        <v>0</v>
      </c>
      <c r="AR17" s="141">
        <f t="shared" si="1"/>
        <v>47764</v>
      </c>
      <c r="AS17" s="152">
        <v>38520</v>
      </c>
      <c r="AT17" s="137">
        <v>4182</v>
      </c>
      <c r="AU17" s="137">
        <v>4036</v>
      </c>
      <c r="AV17" s="137">
        <v>98</v>
      </c>
      <c r="AW17" s="141">
        <f t="shared" si="14"/>
        <v>46836</v>
      </c>
      <c r="AX17" s="152">
        <v>37735</v>
      </c>
      <c r="AY17" s="137">
        <v>3865</v>
      </c>
      <c r="AZ17" s="137">
        <v>1277</v>
      </c>
      <c r="BA17" s="137">
        <v>0</v>
      </c>
      <c r="BB17" s="141">
        <f t="shared" si="5"/>
        <v>42877</v>
      </c>
      <c r="BC17" s="152">
        <v>41815</v>
      </c>
      <c r="BD17" s="137">
        <v>3616</v>
      </c>
      <c r="BE17" s="137">
        <v>322</v>
      </c>
      <c r="BF17" s="137">
        <v>0</v>
      </c>
      <c r="BG17" s="141">
        <f t="shared" si="6"/>
        <v>45753</v>
      </c>
      <c r="BH17" s="152">
        <v>33187</v>
      </c>
      <c r="BI17" s="137">
        <v>3799</v>
      </c>
      <c r="BJ17" s="137">
        <v>1069</v>
      </c>
      <c r="BK17" s="137">
        <v>6</v>
      </c>
      <c r="BL17" s="141">
        <f t="shared" si="7"/>
        <v>38061</v>
      </c>
      <c r="BM17" s="152">
        <v>46028</v>
      </c>
      <c r="BN17" s="137">
        <v>4671</v>
      </c>
      <c r="BO17" s="137">
        <v>734</v>
      </c>
      <c r="BP17" s="137">
        <v>197</v>
      </c>
      <c r="BQ17" s="141">
        <f t="shared" si="8"/>
        <v>51630</v>
      </c>
      <c r="BR17" s="152">
        <f t="shared" si="9"/>
        <v>452090</v>
      </c>
      <c r="BS17" s="158">
        <f t="shared" si="9"/>
        <v>52798</v>
      </c>
      <c r="BT17" s="137">
        <f t="shared" si="9"/>
        <v>11892</v>
      </c>
      <c r="BU17" s="137">
        <f t="shared" si="9"/>
        <v>301</v>
      </c>
      <c r="BV17" s="224">
        <f t="shared" si="10"/>
        <v>517081</v>
      </c>
      <c r="BW17" s="112"/>
      <c r="BX17" s="265"/>
      <c r="BZ17" s="266"/>
      <c r="CA17" s="266"/>
      <c r="CB17" s="266"/>
      <c r="CC17" s="266"/>
      <c r="CD17" s="266"/>
      <c r="CE17" s="267"/>
      <c r="CF17" s="267"/>
      <c r="CG17" s="267"/>
      <c r="CH17" s="112"/>
      <c r="CI17" s="267"/>
    </row>
    <row r="18" spans="1:87" x14ac:dyDescent="0.3">
      <c r="A18" s="257">
        <v>12</v>
      </c>
      <c r="B18" s="17" t="s">
        <v>217</v>
      </c>
      <c r="D18" s="259"/>
      <c r="E18" s="260">
        <v>293492</v>
      </c>
      <c r="F18" s="261">
        <v>611</v>
      </c>
      <c r="G18" s="261">
        <v>1438</v>
      </c>
      <c r="H18" s="262">
        <v>0</v>
      </c>
      <c r="I18" s="141">
        <f t="shared" si="0"/>
        <v>295541</v>
      </c>
      <c r="J18" s="152">
        <v>19265</v>
      </c>
      <c r="K18" s="137">
        <v>112</v>
      </c>
      <c r="L18" s="137">
        <v>41</v>
      </c>
      <c r="M18" s="137">
        <v>0</v>
      </c>
      <c r="N18" s="141">
        <f t="shared" si="11"/>
        <v>19418</v>
      </c>
      <c r="O18" s="137">
        <v>19507</v>
      </c>
      <c r="P18" s="137">
        <v>0</v>
      </c>
      <c r="Q18" s="137">
        <v>270</v>
      </c>
      <c r="R18" s="137">
        <v>0</v>
      </c>
      <c r="S18" s="141">
        <f t="shared" si="2"/>
        <v>19777</v>
      </c>
      <c r="T18" s="152">
        <v>23524</v>
      </c>
      <c r="U18" s="137">
        <v>240</v>
      </c>
      <c r="V18" s="137">
        <v>374</v>
      </c>
      <c r="W18" s="137">
        <v>0</v>
      </c>
      <c r="X18" s="141">
        <f t="shared" si="12"/>
        <v>24138</v>
      </c>
      <c r="Y18" s="152">
        <v>21514</v>
      </c>
      <c r="Z18" s="137">
        <v>1</v>
      </c>
      <c r="AA18" s="137">
        <v>178</v>
      </c>
      <c r="AB18" s="270">
        <v>0</v>
      </c>
      <c r="AC18" s="141">
        <f t="shared" si="3"/>
        <v>21693</v>
      </c>
      <c r="AD18" s="152">
        <v>19568</v>
      </c>
      <c r="AE18" s="137">
        <v>0</v>
      </c>
      <c r="AF18" s="137">
        <v>206</v>
      </c>
      <c r="AG18" s="137">
        <v>98</v>
      </c>
      <c r="AH18" s="141">
        <f t="shared" si="4"/>
        <v>19872</v>
      </c>
      <c r="AI18" s="152">
        <v>24559</v>
      </c>
      <c r="AJ18" s="137">
        <v>18</v>
      </c>
      <c r="AK18" s="137">
        <v>78</v>
      </c>
      <c r="AL18" s="137">
        <v>0</v>
      </c>
      <c r="AM18" s="141">
        <f t="shared" si="13"/>
        <v>24655</v>
      </c>
      <c r="AN18" s="152">
        <v>22445</v>
      </c>
      <c r="AO18" s="137">
        <v>115</v>
      </c>
      <c r="AP18" s="137">
        <v>103</v>
      </c>
      <c r="AQ18" s="137">
        <v>0</v>
      </c>
      <c r="AR18" s="141">
        <f t="shared" si="1"/>
        <v>22663</v>
      </c>
      <c r="AS18" s="152">
        <v>26309</v>
      </c>
      <c r="AT18" s="137">
        <v>56</v>
      </c>
      <c r="AU18" s="137">
        <v>187</v>
      </c>
      <c r="AV18" s="137">
        <v>0</v>
      </c>
      <c r="AW18" s="141">
        <f t="shared" si="14"/>
        <v>26552</v>
      </c>
      <c r="AX18" s="152">
        <v>26420</v>
      </c>
      <c r="AY18" s="137">
        <v>0</v>
      </c>
      <c r="AZ18" s="137">
        <v>96</v>
      </c>
      <c r="BA18" s="137">
        <v>0</v>
      </c>
      <c r="BB18" s="141">
        <f t="shared" si="5"/>
        <v>26516</v>
      </c>
      <c r="BC18" s="152">
        <v>26842</v>
      </c>
      <c r="BD18" s="137">
        <v>1</v>
      </c>
      <c r="BE18" s="137">
        <v>200</v>
      </c>
      <c r="BF18" s="137">
        <v>13</v>
      </c>
      <c r="BG18" s="141">
        <f t="shared" si="6"/>
        <v>27056</v>
      </c>
      <c r="BH18" s="152">
        <v>22968</v>
      </c>
      <c r="BI18" s="137">
        <v>350</v>
      </c>
      <c r="BJ18" s="137">
        <v>88</v>
      </c>
      <c r="BK18" s="137">
        <v>0</v>
      </c>
      <c r="BL18" s="141">
        <f t="shared" si="7"/>
        <v>23406</v>
      </c>
      <c r="BM18" s="152">
        <v>22885</v>
      </c>
      <c r="BN18" s="137">
        <v>264</v>
      </c>
      <c r="BO18" s="137">
        <v>81</v>
      </c>
      <c r="BP18" s="137">
        <v>3</v>
      </c>
      <c r="BQ18" s="141">
        <f t="shared" si="8"/>
        <v>23233</v>
      </c>
      <c r="BR18" s="152">
        <f t="shared" si="9"/>
        <v>275806</v>
      </c>
      <c r="BS18" s="158">
        <f t="shared" si="9"/>
        <v>1157</v>
      </c>
      <c r="BT18" s="137">
        <f t="shared" si="9"/>
        <v>1902</v>
      </c>
      <c r="BU18" s="137">
        <f t="shared" si="9"/>
        <v>114</v>
      </c>
      <c r="BV18" s="224">
        <f t="shared" si="10"/>
        <v>278979</v>
      </c>
      <c r="BW18" s="112"/>
      <c r="BX18" s="269"/>
      <c r="BZ18" s="266"/>
      <c r="CA18" s="266"/>
      <c r="CB18" s="266"/>
      <c r="CC18" s="266"/>
      <c r="CD18" s="266"/>
      <c r="CE18" s="267"/>
      <c r="CF18" s="267"/>
      <c r="CG18" s="267"/>
      <c r="CH18" s="112"/>
      <c r="CI18" s="267"/>
    </row>
    <row r="19" spans="1:87" x14ac:dyDescent="0.3">
      <c r="A19" s="257">
        <v>13</v>
      </c>
      <c r="B19" s="17" t="s">
        <v>218</v>
      </c>
      <c r="D19" s="259"/>
      <c r="E19" s="260">
        <v>1093897</v>
      </c>
      <c r="F19" s="261">
        <v>7038737</v>
      </c>
      <c r="G19" s="261">
        <v>20095</v>
      </c>
      <c r="H19" s="262">
        <v>0</v>
      </c>
      <c r="I19" s="141">
        <f t="shared" si="0"/>
        <v>8152729</v>
      </c>
      <c r="J19" s="152">
        <v>49779</v>
      </c>
      <c r="K19" s="137">
        <v>64973</v>
      </c>
      <c r="L19" s="137">
        <v>144</v>
      </c>
      <c r="M19" s="137">
        <v>0</v>
      </c>
      <c r="N19" s="141">
        <f>SUM(J19:M19)</f>
        <v>114896</v>
      </c>
      <c r="O19" s="137">
        <v>69763</v>
      </c>
      <c r="P19" s="137">
        <v>1336323</v>
      </c>
      <c r="Q19" s="137">
        <v>105</v>
      </c>
      <c r="R19" s="137">
        <v>0</v>
      </c>
      <c r="S19" s="141">
        <f t="shared" si="2"/>
        <v>1406191</v>
      </c>
      <c r="T19" s="152">
        <v>57472</v>
      </c>
      <c r="U19" s="137">
        <v>97802</v>
      </c>
      <c r="V19" s="137">
        <v>67</v>
      </c>
      <c r="W19" s="137">
        <v>0</v>
      </c>
      <c r="X19" s="141">
        <f t="shared" si="12"/>
        <v>155341</v>
      </c>
      <c r="Y19" s="152">
        <v>76418</v>
      </c>
      <c r="Z19" s="137">
        <v>1568188</v>
      </c>
      <c r="AA19" s="137">
        <v>359</v>
      </c>
      <c r="AB19" s="270">
        <v>0</v>
      </c>
      <c r="AC19" s="141">
        <f t="shared" si="3"/>
        <v>1644965</v>
      </c>
      <c r="AD19" s="152">
        <v>76310</v>
      </c>
      <c r="AE19" s="137">
        <v>313844</v>
      </c>
      <c r="AF19" s="137">
        <v>148</v>
      </c>
      <c r="AG19" s="137">
        <v>0</v>
      </c>
      <c r="AH19" s="141">
        <f t="shared" si="4"/>
        <v>390302</v>
      </c>
      <c r="AI19" s="152">
        <v>67475</v>
      </c>
      <c r="AJ19" s="137">
        <v>151217</v>
      </c>
      <c r="AK19" s="137">
        <v>417</v>
      </c>
      <c r="AL19" s="137">
        <v>0</v>
      </c>
      <c r="AM19" s="141">
        <f t="shared" si="13"/>
        <v>219109</v>
      </c>
      <c r="AN19" s="152">
        <v>73944</v>
      </c>
      <c r="AO19" s="137">
        <v>1198677</v>
      </c>
      <c r="AP19" s="137">
        <v>1877</v>
      </c>
      <c r="AQ19" s="137">
        <v>0</v>
      </c>
      <c r="AR19" s="141">
        <f t="shared" si="1"/>
        <v>1274498</v>
      </c>
      <c r="AS19" s="152">
        <v>76395</v>
      </c>
      <c r="AT19" s="137">
        <v>384544</v>
      </c>
      <c r="AU19" s="137">
        <v>719</v>
      </c>
      <c r="AV19" s="137">
        <v>0</v>
      </c>
      <c r="AW19" s="141">
        <f t="shared" si="14"/>
        <v>461658</v>
      </c>
      <c r="AX19" s="152">
        <v>95001</v>
      </c>
      <c r="AY19" s="137">
        <v>425185</v>
      </c>
      <c r="AZ19" s="137">
        <v>493</v>
      </c>
      <c r="BA19" s="137">
        <v>0</v>
      </c>
      <c r="BB19" s="141">
        <f t="shared" si="5"/>
        <v>520679</v>
      </c>
      <c r="BC19" s="152">
        <v>67457</v>
      </c>
      <c r="BD19" s="137">
        <v>561446</v>
      </c>
      <c r="BE19" s="137">
        <v>1374</v>
      </c>
      <c r="BF19" s="137">
        <v>0</v>
      </c>
      <c r="BG19" s="141">
        <f t="shared" si="6"/>
        <v>630277</v>
      </c>
      <c r="BH19" s="152">
        <v>89150</v>
      </c>
      <c r="BI19" s="137">
        <v>490878</v>
      </c>
      <c r="BJ19" s="137">
        <v>463</v>
      </c>
      <c r="BK19" s="137">
        <v>0</v>
      </c>
      <c r="BL19" s="141">
        <f t="shared" si="7"/>
        <v>580491</v>
      </c>
      <c r="BM19" s="152">
        <v>139966</v>
      </c>
      <c r="BN19" s="137">
        <v>362655</v>
      </c>
      <c r="BO19" s="137">
        <v>3978</v>
      </c>
      <c r="BP19" s="137">
        <v>1601</v>
      </c>
      <c r="BQ19" s="141">
        <f t="shared" si="8"/>
        <v>508200</v>
      </c>
      <c r="BR19" s="152">
        <f t="shared" si="9"/>
        <v>939130</v>
      </c>
      <c r="BS19" s="158">
        <f t="shared" si="9"/>
        <v>6955732</v>
      </c>
      <c r="BT19" s="137">
        <f t="shared" si="9"/>
        <v>10144</v>
      </c>
      <c r="BU19" s="137">
        <f t="shared" si="9"/>
        <v>1601</v>
      </c>
      <c r="BV19" s="224">
        <f t="shared" si="10"/>
        <v>7906607</v>
      </c>
      <c r="BW19" s="112"/>
      <c r="BX19" s="269"/>
      <c r="BZ19" s="266"/>
      <c r="CA19" s="266"/>
      <c r="CB19" s="266"/>
      <c r="CC19" s="266"/>
      <c r="CD19" s="266"/>
      <c r="CE19" s="267"/>
      <c r="CF19" s="267"/>
      <c r="CG19" s="267"/>
      <c r="CH19" s="112"/>
      <c r="CI19" s="267"/>
    </row>
    <row r="20" spans="1:87" x14ac:dyDescent="0.3">
      <c r="A20" s="257">
        <v>14</v>
      </c>
      <c r="B20" s="258" t="s">
        <v>219</v>
      </c>
      <c r="D20" s="268"/>
      <c r="E20" s="260">
        <v>2663531</v>
      </c>
      <c r="F20" s="261">
        <v>2200</v>
      </c>
      <c r="G20" s="261">
        <v>333696</v>
      </c>
      <c r="H20" s="262">
        <v>0</v>
      </c>
      <c r="I20" s="141">
        <f t="shared" si="0"/>
        <v>2999427</v>
      </c>
      <c r="J20" s="152">
        <v>487606</v>
      </c>
      <c r="K20" s="137">
        <v>214</v>
      </c>
      <c r="L20" s="137">
        <v>24563</v>
      </c>
      <c r="M20" s="137">
        <v>0</v>
      </c>
      <c r="N20" s="141">
        <f t="shared" si="11"/>
        <v>512383</v>
      </c>
      <c r="O20" s="137">
        <v>454267</v>
      </c>
      <c r="P20" s="137">
        <v>211</v>
      </c>
      <c r="Q20" s="137">
        <v>24805</v>
      </c>
      <c r="R20" s="137">
        <v>0</v>
      </c>
      <c r="S20" s="141">
        <f t="shared" si="2"/>
        <v>479283</v>
      </c>
      <c r="T20" s="152">
        <v>336882</v>
      </c>
      <c r="U20" s="137">
        <v>443</v>
      </c>
      <c r="V20" s="137">
        <v>25274</v>
      </c>
      <c r="W20" s="137">
        <v>0</v>
      </c>
      <c r="X20" s="141">
        <f t="shared" si="12"/>
        <v>362599</v>
      </c>
      <c r="Y20" s="152">
        <v>315519</v>
      </c>
      <c r="Z20" s="137">
        <v>11961</v>
      </c>
      <c r="AA20" s="137">
        <v>26203</v>
      </c>
      <c r="AB20" s="270">
        <v>0</v>
      </c>
      <c r="AC20" s="141">
        <f t="shared" si="3"/>
        <v>353683</v>
      </c>
      <c r="AD20" s="152">
        <v>225221</v>
      </c>
      <c r="AE20" s="137">
        <v>3537</v>
      </c>
      <c r="AF20" s="137">
        <v>25220</v>
      </c>
      <c r="AG20" s="137">
        <v>0</v>
      </c>
      <c r="AH20" s="141">
        <f t="shared" si="4"/>
        <v>253978</v>
      </c>
      <c r="AI20" s="152">
        <v>225279</v>
      </c>
      <c r="AJ20" s="137">
        <v>632</v>
      </c>
      <c r="AK20" s="137">
        <v>27849</v>
      </c>
      <c r="AL20" s="137">
        <v>0</v>
      </c>
      <c r="AM20" s="141">
        <f t="shared" si="13"/>
        <v>253760</v>
      </c>
      <c r="AN20" s="152">
        <v>217270</v>
      </c>
      <c r="AO20" s="137">
        <v>968</v>
      </c>
      <c r="AP20" s="137">
        <v>23417</v>
      </c>
      <c r="AQ20" s="137">
        <v>0</v>
      </c>
      <c r="AR20" s="141">
        <f t="shared" si="1"/>
        <v>241655</v>
      </c>
      <c r="AS20" s="152">
        <v>241996</v>
      </c>
      <c r="AT20" s="137">
        <v>1147</v>
      </c>
      <c r="AU20" s="137">
        <v>25084</v>
      </c>
      <c r="AV20" s="137">
        <v>0</v>
      </c>
      <c r="AW20" s="141">
        <f t="shared" si="14"/>
        <v>268227</v>
      </c>
      <c r="AX20" s="152">
        <v>191318</v>
      </c>
      <c r="AY20" s="137">
        <v>507</v>
      </c>
      <c r="AZ20" s="137">
        <v>25280</v>
      </c>
      <c r="BA20" s="137">
        <v>0</v>
      </c>
      <c r="BB20" s="141">
        <f t="shared" si="5"/>
        <v>217105</v>
      </c>
      <c r="BC20" s="152">
        <v>177737</v>
      </c>
      <c r="BD20" s="137">
        <v>261</v>
      </c>
      <c r="BE20" s="137">
        <v>24099</v>
      </c>
      <c r="BF20" s="137">
        <v>0</v>
      </c>
      <c r="BG20" s="141">
        <f t="shared" si="6"/>
        <v>202097</v>
      </c>
      <c r="BH20" s="152">
        <v>207321</v>
      </c>
      <c r="BI20" s="137">
        <v>258</v>
      </c>
      <c r="BJ20" s="137">
        <v>26455</v>
      </c>
      <c r="BK20" s="137">
        <v>0</v>
      </c>
      <c r="BL20" s="141">
        <f t="shared" si="7"/>
        <v>234034</v>
      </c>
      <c r="BM20" s="152">
        <v>376976</v>
      </c>
      <c r="BN20" s="137">
        <v>953</v>
      </c>
      <c r="BO20" s="137">
        <v>40918</v>
      </c>
      <c r="BP20" s="137">
        <v>0</v>
      </c>
      <c r="BQ20" s="141">
        <f t="shared" si="8"/>
        <v>418847</v>
      </c>
      <c r="BR20" s="152">
        <f t="shared" si="9"/>
        <v>3457392</v>
      </c>
      <c r="BS20" s="158">
        <f t="shared" si="9"/>
        <v>21092</v>
      </c>
      <c r="BT20" s="137">
        <f t="shared" si="9"/>
        <v>319167</v>
      </c>
      <c r="BU20" s="137">
        <f t="shared" si="9"/>
        <v>0</v>
      </c>
      <c r="BV20" s="224">
        <f t="shared" si="10"/>
        <v>3797651</v>
      </c>
      <c r="BW20" s="112"/>
      <c r="BX20" s="271"/>
      <c r="BZ20" s="266"/>
      <c r="CA20" s="266"/>
      <c r="CB20" s="266"/>
      <c r="CC20" s="266"/>
      <c r="CD20" s="266"/>
      <c r="CE20" s="267"/>
      <c r="CF20" s="267"/>
      <c r="CG20" s="267"/>
      <c r="CH20" s="112"/>
      <c r="CI20" s="267"/>
    </row>
    <row r="21" spans="1:87" x14ac:dyDescent="0.3">
      <c r="A21" s="257">
        <v>15</v>
      </c>
      <c r="B21" s="258" t="s">
        <v>220</v>
      </c>
      <c r="D21" s="268"/>
      <c r="E21" s="260">
        <v>131313</v>
      </c>
      <c r="F21" s="261">
        <v>46830</v>
      </c>
      <c r="G21" s="261">
        <v>2000</v>
      </c>
      <c r="H21" s="262">
        <v>0</v>
      </c>
      <c r="I21" s="141">
        <f t="shared" si="0"/>
        <v>180143</v>
      </c>
      <c r="J21" s="152">
        <v>7274</v>
      </c>
      <c r="K21" s="137">
        <v>0</v>
      </c>
      <c r="L21" s="137">
        <v>0</v>
      </c>
      <c r="M21" s="137">
        <v>0</v>
      </c>
      <c r="N21" s="141">
        <f>SUM(J21:M21)</f>
        <v>7274</v>
      </c>
      <c r="O21" s="137">
        <v>8838</v>
      </c>
      <c r="P21" s="137">
        <v>11705</v>
      </c>
      <c r="Q21" s="137">
        <v>169</v>
      </c>
      <c r="R21" s="137">
        <v>0</v>
      </c>
      <c r="S21" s="141">
        <f t="shared" si="2"/>
        <v>20712</v>
      </c>
      <c r="T21" s="152">
        <v>8812</v>
      </c>
      <c r="U21" s="137">
        <v>0</v>
      </c>
      <c r="V21" s="137">
        <v>81</v>
      </c>
      <c r="W21" s="137">
        <v>0</v>
      </c>
      <c r="X21" s="141">
        <f t="shared" si="12"/>
        <v>8893</v>
      </c>
      <c r="Y21" s="152">
        <v>9869</v>
      </c>
      <c r="Z21" s="137">
        <v>11705</v>
      </c>
      <c r="AA21" s="137">
        <v>83</v>
      </c>
      <c r="AB21" s="270">
        <v>0</v>
      </c>
      <c r="AC21" s="141">
        <f t="shared" si="3"/>
        <v>21657</v>
      </c>
      <c r="AD21" s="152">
        <v>9602</v>
      </c>
      <c r="AE21" s="137">
        <v>57</v>
      </c>
      <c r="AF21" s="137">
        <v>78</v>
      </c>
      <c r="AG21" s="137">
        <v>0</v>
      </c>
      <c r="AH21" s="141">
        <f t="shared" si="4"/>
        <v>9737</v>
      </c>
      <c r="AI21" s="152">
        <v>11571</v>
      </c>
      <c r="AJ21" s="137">
        <v>52</v>
      </c>
      <c r="AK21" s="137">
        <v>77</v>
      </c>
      <c r="AL21" s="137">
        <v>0</v>
      </c>
      <c r="AM21" s="141">
        <f t="shared" si="13"/>
        <v>11700</v>
      </c>
      <c r="AN21" s="152">
        <v>8997</v>
      </c>
      <c r="AO21" s="137">
        <v>2</v>
      </c>
      <c r="AP21" s="137">
        <v>77</v>
      </c>
      <c r="AQ21" s="137">
        <v>0</v>
      </c>
      <c r="AR21" s="141">
        <f t="shared" si="1"/>
        <v>9076</v>
      </c>
      <c r="AS21" s="152">
        <v>11777</v>
      </c>
      <c r="AT21" s="137">
        <v>11704</v>
      </c>
      <c r="AU21" s="137">
        <v>91</v>
      </c>
      <c r="AV21" s="137">
        <v>0</v>
      </c>
      <c r="AW21" s="141">
        <f t="shared" si="14"/>
        <v>23572</v>
      </c>
      <c r="AX21" s="152">
        <v>10892</v>
      </c>
      <c r="AY21" s="137">
        <v>89</v>
      </c>
      <c r="AZ21" s="137">
        <v>409</v>
      </c>
      <c r="BA21" s="137">
        <v>0</v>
      </c>
      <c r="BB21" s="141">
        <f t="shared" si="5"/>
        <v>11390</v>
      </c>
      <c r="BC21" s="152">
        <v>9362</v>
      </c>
      <c r="BD21" s="137">
        <v>11709</v>
      </c>
      <c r="BE21" s="137">
        <v>77</v>
      </c>
      <c r="BF21" s="137">
        <v>0</v>
      </c>
      <c r="BG21" s="141">
        <f t="shared" si="6"/>
        <v>21148</v>
      </c>
      <c r="BH21" s="152">
        <v>9143</v>
      </c>
      <c r="BI21" s="137">
        <v>13</v>
      </c>
      <c r="BJ21" s="137">
        <v>61</v>
      </c>
      <c r="BK21" s="137">
        <v>0</v>
      </c>
      <c r="BL21" s="141">
        <f t="shared" si="7"/>
        <v>9217</v>
      </c>
      <c r="BM21" s="152">
        <v>15399</v>
      </c>
      <c r="BN21" s="137">
        <v>27</v>
      </c>
      <c r="BO21" s="137">
        <v>77</v>
      </c>
      <c r="BP21" s="137">
        <v>0</v>
      </c>
      <c r="BQ21" s="141">
        <f t="shared" si="8"/>
        <v>15503</v>
      </c>
      <c r="BR21" s="152">
        <f t="shared" si="9"/>
        <v>121536</v>
      </c>
      <c r="BS21" s="158">
        <f t="shared" si="9"/>
        <v>47063</v>
      </c>
      <c r="BT21" s="137">
        <f t="shared" si="9"/>
        <v>1280</v>
      </c>
      <c r="BU21" s="137">
        <f t="shared" si="9"/>
        <v>0</v>
      </c>
      <c r="BV21" s="224">
        <f t="shared" si="10"/>
        <v>169879</v>
      </c>
      <c r="BW21" s="112"/>
      <c r="BX21" s="269"/>
      <c r="BZ21" s="266"/>
      <c r="CA21" s="266"/>
      <c r="CB21" s="266"/>
      <c r="CC21" s="266"/>
      <c r="CD21" s="266"/>
      <c r="CE21" s="267"/>
      <c r="CF21" s="267"/>
      <c r="CG21" s="267"/>
      <c r="CH21" s="112"/>
      <c r="CI21" s="267"/>
    </row>
    <row r="22" spans="1:87" x14ac:dyDescent="0.3">
      <c r="A22" s="257">
        <v>16</v>
      </c>
      <c r="B22" s="258" t="s">
        <v>221</v>
      </c>
      <c r="D22" s="259"/>
      <c r="E22" s="260">
        <v>2832611</v>
      </c>
      <c r="F22" s="261">
        <v>24799298</v>
      </c>
      <c r="G22" s="261">
        <v>2061086</v>
      </c>
      <c r="H22" s="262">
        <v>165</v>
      </c>
      <c r="I22" s="141">
        <f t="shared" si="0"/>
        <v>29693160</v>
      </c>
      <c r="J22" s="152">
        <v>126369</v>
      </c>
      <c r="K22" s="137">
        <v>5260362</v>
      </c>
      <c r="L22" s="137">
        <v>120055</v>
      </c>
      <c r="M22" s="137">
        <v>0</v>
      </c>
      <c r="N22" s="141">
        <f t="shared" si="11"/>
        <v>5506786</v>
      </c>
      <c r="O22" s="137">
        <v>100620</v>
      </c>
      <c r="P22" s="137">
        <v>2550976</v>
      </c>
      <c r="Q22" s="137">
        <v>51752</v>
      </c>
      <c r="R22" s="137">
        <v>8</v>
      </c>
      <c r="S22" s="141">
        <f t="shared" si="2"/>
        <v>2703356</v>
      </c>
      <c r="T22" s="152">
        <v>108674</v>
      </c>
      <c r="U22" s="137">
        <v>759239</v>
      </c>
      <c r="V22" s="137">
        <v>249596</v>
      </c>
      <c r="W22" s="137">
        <v>0</v>
      </c>
      <c r="X22" s="141">
        <f t="shared" si="12"/>
        <v>1117509</v>
      </c>
      <c r="Y22" s="152">
        <v>173203</v>
      </c>
      <c r="Z22" s="137">
        <v>1900972</v>
      </c>
      <c r="AA22" s="137">
        <v>160088</v>
      </c>
      <c r="AB22" s="137">
        <v>0</v>
      </c>
      <c r="AC22" s="141">
        <f t="shared" si="3"/>
        <v>2234263</v>
      </c>
      <c r="AD22" s="152">
        <v>123384</v>
      </c>
      <c r="AE22" s="137">
        <v>3997389</v>
      </c>
      <c r="AF22" s="137">
        <v>78439</v>
      </c>
      <c r="AG22" s="137">
        <v>147</v>
      </c>
      <c r="AH22" s="141">
        <f t="shared" si="4"/>
        <v>4199359</v>
      </c>
      <c r="AI22" s="152">
        <v>137186</v>
      </c>
      <c r="AJ22" s="137">
        <v>663445</v>
      </c>
      <c r="AK22" s="137">
        <v>173691</v>
      </c>
      <c r="AL22" s="137">
        <v>0</v>
      </c>
      <c r="AM22" s="141">
        <f t="shared" si="13"/>
        <v>974322</v>
      </c>
      <c r="AN22" s="152">
        <v>137853</v>
      </c>
      <c r="AO22" s="137">
        <v>1851377</v>
      </c>
      <c r="AP22" s="137">
        <v>110154</v>
      </c>
      <c r="AQ22" s="137">
        <v>0</v>
      </c>
      <c r="AR22" s="141">
        <f t="shared" si="1"/>
        <v>2099384</v>
      </c>
      <c r="AS22" s="152">
        <v>583573</v>
      </c>
      <c r="AT22" s="137">
        <v>1992750</v>
      </c>
      <c r="AU22" s="137">
        <v>87840</v>
      </c>
      <c r="AV22" s="137">
        <v>0</v>
      </c>
      <c r="AW22" s="141">
        <f t="shared" si="14"/>
        <v>2664163</v>
      </c>
      <c r="AX22" s="152">
        <v>293501</v>
      </c>
      <c r="AY22" s="137">
        <v>1954659</v>
      </c>
      <c r="AZ22" s="137">
        <v>48387</v>
      </c>
      <c r="BA22" s="137">
        <v>0</v>
      </c>
      <c r="BB22" s="141">
        <f t="shared" si="5"/>
        <v>2296547</v>
      </c>
      <c r="BC22" s="152">
        <v>134089</v>
      </c>
      <c r="BD22" s="137">
        <v>3162572</v>
      </c>
      <c r="BE22" s="137">
        <v>197621</v>
      </c>
      <c r="BF22" s="137">
        <v>0</v>
      </c>
      <c r="BG22" s="141">
        <f t="shared" si="6"/>
        <v>3494282</v>
      </c>
      <c r="BH22" s="152">
        <v>603940</v>
      </c>
      <c r="BI22" s="137">
        <v>172332</v>
      </c>
      <c r="BJ22" s="137">
        <v>311193</v>
      </c>
      <c r="BK22" s="137">
        <v>32</v>
      </c>
      <c r="BL22" s="141">
        <f t="shared" si="7"/>
        <v>1087497</v>
      </c>
      <c r="BM22" s="152">
        <v>144191</v>
      </c>
      <c r="BN22" s="137">
        <v>530507</v>
      </c>
      <c r="BO22" s="137">
        <v>148508</v>
      </c>
      <c r="BP22" s="137">
        <v>178</v>
      </c>
      <c r="BQ22" s="141">
        <f t="shared" si="8"/>
        <v>823384</v>
      </c>
      <c r="BR22" s="152">
        <f t="shared" si="9"/>
        <v>2666583</v>
      </c>
      <c r="BS22" s="158">
        <f t="shared" si="9"/>
        <v>24796580</v>
      </c>
      <c r="BT22" s="137">
        <f t="shared" si="9"/>
        <v>1737324</v>
      </c>
      <c r="BU22" s="137">
        <f t="shared" si="9"/>
        <v>365</v>
      </c>
      <c r="BV22" s="224">
        <f t="shared" si="10"/>
        <v>29200852</v>
      </c>
      <c r="BW22" s="112"/>
      <c r="BX22" s="271"/>
      <c r="BZ22" s="266"/>
      <c r="CA22" s="266"/>
      <c r="CB22" s="266"/>
      <c r="CC22" s="266"/>
      <c r="CD22" s="266"/>
      <c r="CE22" s="267"/>
      <c r="CF22" s="267"/>
      <c r="CG22" s="267"/>
      <c r="CH22" s="112"/>
      <c r="CI22" s="267"/>
    </row>
    <row r="23" spans="1:87" x14ac:dyDescent="0.3">
      <c r="A23" s="257">
        <v>17</v>
      </c>
      <c r="B23" s="258" t="s">
        <v>222</v>
      </c>
      <c r="D23" s="259"/>
      <c r="E23" s="260">
        <v>11352258</v>
      </c>
      <c r="F23" s="261">
        <v>98369056</v>
      </c>
      <c r="G23" s="261">
        <v>16319</v>
      </c>
      <c r="H23" s="262">
        <v>0</v>
      </c>
      <c r="I23" s="141">
        <f t="shared" si="0"/>
        <v>109737633</v>
      </c>
      <c r="J23" s="152">
        <v>793383</v>
      </c>
      <c r="K23" s="137">
        <v>22357445</v>
      </c>
      <c r="L23" s="137">
        <v>193</v>
      </c>
      <c r="M23" s="137">
        <v>0</v>
      </c>
      <c r="N23" s="141">
        <f t="shared" si="11"/>
        <v>23151021</v>
      </c>
      <c r="O23" s="137">
        <v>821152</v>
      </c>
      <c r="P23" s="137">
        <v>10386217</v>
      </c>
      <c r="Q23" s="137">
        <v>410</v>
      </c>
      <c r="R23" s="137">
        <v>0</v>
      </c>
      <c r="S23" s="141">
        <f>SUM(O23:R23)</f>
        <v>11207779</v>
      </c>
      <c r="T23" s="152">
        <v>836668</v>
      </c>
      <c r="U23" s="137">
        <v>14909909</v>
      </c>
      <c r="V23" s="137">
        <v>330</v>
      </c>
      <c r="W23" s="137">
        <v>0</v>
      </c>
      <c r="X23" s="141">
        <f t="shared" si="12"/>
        <v>15746907</v>
      </c>
      <c r="Y23" s="152">
        <v>783013</v>
      </c>
      <c r="Z23" s="137">
        <v>4653790</v>
      </c>
      <c r="AA23" s="137">
        <v>320</v>
      </c>
      <c r="AB23" s="137">
        <v>0</v>
      </c>
      <c r="AC23" s="141">
        <f t="shared" si="3"/>
        <v>5437123</v>
      </c>
      <c r="AD23" s="152">
        <v>966722</v>
      </c>
      <c r="AE23" s="137">
        <v>14895834</v>
      </c>
      <c r="AF23" s="137">
        <v>1923</v>
      </c>
      <c r="AG23" s="137">
        <v>0</v>
      </c>
      <c r="AH23" s="141">
        <f t="shared" si="4"/>
        <v>15864479</v>
      </c>
      <c r="AI23" s="152">
        <v>916666</v>
      </c>
      <c r="AJ23" s="137">
        <v>3378349</v>
      </c>
      <c r="AK23" s="137">
        <v>13311</v>
      </c>
      <c r="AL23" s="137">
        <v>0</v>
      </c>
      <c r="AM23" s="141">
        <f t="shared" si="13"/>
        <v>4308326</v>
      </c>
      <c r="AN23" s="152">
        <v>841427</v>
      </c>
      <c r="AO23" s="137">
        <v>17020029</v>
      </c>
      <c r="AP23" s="137">
        <v>-12255</v>
      </c>
      <c r="AQ23" s="137">
        <v>0</v>
      </c>
      <c r="AR23" s="141">
        <f t="shared" si="1"/>
        <v>17849201</v>
      </c>
      <c r="AS23" s="152">
        <v>989280</v>
      </c>
      <c r="AT23" s="137">
        <v>4015638</v>
      </c>
      <c r="AU23" s="137">
        <v>1251</v>
      </c>
      <c r="AV23" s="137">
        <v>0</v>
      </c>
      <c r="AW23" s="141">
        <f t="shared" si="14"/>
        <v>5006169</v>
      </c>
      <c r="AX23" s="152">
        <v>971238</v>
      </c>
      <c r="AY23" s="137">
        <v>1516309</v>
      </c>
      <c r="AZ23" s="137">
        <v>1664</v>
      </c>
      <c r="BA23" s="137">
        <v>0</v>
      </c>
      <c r="BB23" s="141">
        <f t="shared" si="5"/>
        <v>2489211</v>
      </c>
      <c r="BC23" s="152">
        <v>1006994</v>
      </c>
      <c r="BD23" s="137">
        <v>2171251</v>
      </c>
      <c r="BE23" s="137">
        <v>399</v>
      </c>
      <c r="BF23" s="137">
        <v>0</v>
      </c>
      <c r="BG23" s="141">
        <f t="shared" si="6"/>
        <v>3178644</v>
      </c>
      <c r="BH23" s="152">
        <v>895865</v>
      </c>
      <c r="BI23" s="137">
        <v>2104655</v>
      </c>
      <c r="BJ23" s="137">
        <v>1372</v>
      </c>
      <c r="BK23" s="137">
        <v>0</v>
      </c>
      <c r="BL23" s="141">
        <f t="shared" si="7"/>
        <v>3001892</v>
      </c>
      <c r="BM23" s="152">
        <v>1061064</v>
      </c>
      <c r="BN23" s="137">
        <v>967511</v>
      </c>
      <c r="BO23" s="137">
        <v>2557</v>
      </c>
      <c r="BP23" s="137">
        <v>1324</v>
      </c>
      <c r="BQ23" s="141">
        <f t="shared" si="8"/>
        <v>2032456</v>
      </c>
      <c r="BR23" s="152">
        <f t="shared" si="9"/>
        <v>10883472</v>
      </c>
      <c r="BS23" s="158">
        <f t="shared" si="9"/>
        <v>98376937</v>
      </c>
      <c r="BT23" s="137">
        <f t="shared" si="9"/>
        <v>11475</v>
      </c>
      <c r="BU23" s="137">
        <f t="shared" si="9"/>
        <v>1324</v>
      </c>
      <c r="BV23" s="224">
        <f t="shared" si="10"/>
        <v>109273208</v>
      </c>
      <c r="BW23" s="112"/>
      <c r="BX23" s="271"/>
      <c r="BZ23" s="266"/>
      <c r="CA23" s="266"/>
      <c r="CB23" s="266"/>
      <c r="CC23" s="266"/>
      <c r="CD23" s="266"/>
      <c r="CE23" s="267"/>
      <c r="CF23" s="267"/>
      <c r="CG23" s="267"/>
      <c r="CH23" s="112"/>
      <c r="CI23" s="267"/>
    </row>
    <row r="24" spans="1:87" x14ac:dyDescent="0.3">
      <c r="A24" s="257">
        <v>18</v>
      </c>
      <c r="B24" s="258" t="s">
        <v>223</v>
      </c>
      <c r="D24" s="276"/>
      <c r="E24" s="260">
        <v>4792826</v>
      </c>
      <c r="F24" s="261">
        <v>58330880</v>
      </c>
      <c r="G24" s="261">
        <v>1432025</v>
      </c>
      <c r="H24" s="262">
        <v>0</v>
      </c>
      <c r="I24" s="141">
        <f t="shared" si="0"/>
        <v>64555731</v>
      </c>
      <c r="J24" s="152">
        <v>132393</v>
      </c>
      <c r="K24" s="137">
        <v>5634862</v>
      </c>
      <c r="L24" s="137">
        <v>9389</v>
      </c>
      <c r="M24" s="137">
        <v>0</v>
      </c>
      <c r="N24" s="141">
        <f t="shared" si="11"/>
        <v>5776644</v>
      </c>
      <c r="O24" s="137">
        <v>368497</v>
      </c>
      <c r="P24" s="137">
        <v>3603019</v>
      </c>
      <c r="Q24" s="137">
        <v>7456</v>
      </c>
      <c r="R24" s="137">
        <v>0</v>
      </c>
      <c r="S24" s="141">
        <f t="shared" ref="S24:S33" si="15">SUM(O24:R24)</f>
        <v>3978972</v>
      </c>
      <c r="T24" s="152">
        <v>155671</v>
      </c>
      <c r="U24" s="137">
        <v>5322751</v>
      </c>
      <c r="V24" s="137">
        <v>10416</v>
      </c>
      <c r="W24" s="137">
        <v>0</v>
      </c>
      <c r="X24" s="141">
        <f t="shared" si="12"/>
        <v>5488838</v>
      </c>
      <c r="Y24" s="152">
        <v>100434</v>
      </c>
      <c r="Z24" s="137">
        <v>6330028</v>
      </c>
      <c r="AA24" s="137">
        <v>10124</v>
      </c>
      <c r="AB24" s="137">
        <v>0</v>
      </c>
      <c r="AC24" s="141">
        <f t="shared" si="3"/>
        <v>6440586</v>
      </c>
      <c r="AD24" s="152">
        <v>170067</v>
      </c>
      <c r="AE24" s="137">
        <v>4143423</v>
      </c>
      <c r="AF24" s="137">
        <v>10461</v>
      </c>
      <c r="AG24" s="137">
        <v>5</v>
      </c>
      <c r="AH24" s="141">
        <f t="shared" si="4"/>
        <v>4323956</v>
      </c>
      <c r="AI24" s="152">
        <v>195697</v>
      </c>
      <c r="AJ24" s="137">
        <v>4125981</v>
      </c>
      <c r="AK24" s="137">
        <v>209514</v>
      </c>
      <c r="AL24" s="137">
        <v>21</v>
      </c>
      <c r="AM24" s="141">
        <f t="shared" si="13"/>
        <v>4531213</v>
      </c>
      <c r="AN24" s="152">
        <v>120230</v>
      </c>
      <c r="AO24" s="137">
        <v>6307812</v>
      </c>
      <c r="AP24" s="137">
        <v>240471</v>
      </c>
      <c r="AQ24" s="137">
        <v>261</v>
      </c>
      <c r="AR24" s="141">
        <f t="shared" si="1"/>
        <v>6668774</v>
      </c>
      <c r="AS24" s="152">
        <v>207417</v>
      </c>
      <c r="AT24" s="137">
        <v>4122948</v>
      </c>
      <c r="AU24" s="137">
        <v>22455</v>
      </c>
      <c r="AV24" s="137">
        <v>13</v>
      </c>
      <c r="AW24" s="141">
        <f t="shared" si="14"/>
        <v>4352833</v>
      </c>
      <c r="AX24" s="152">
        <v>127345</v>
      </c>
      <c r="AY24" s="137">
        <v>4137204</v>
      </c>
      <c r="AZ24" s="137">
        <v>92145</v>
      </c>
      <c r="BA24" s="137">
        <v>0</v>
      </c>
      <c r="BB24" s="141">
        <f t="shared" si="5"/>
        <v>4356694</v>
      </c>
      <c r="BC24" s="152">
        <v>122967</v>
      </c>
      <c r="BD24" s="137">
        <v>6246571</v>
      </c>
      <c r="BE24" s="137">
        <v>-81691</v>
      </c>
      <c r="BF24" s="137">
        <v>0</v>
      </c>
      <c r="BG24" s="141">
        <f t="shared" si="6"/>
        <v>6287847</v>
      </c>
      <c r="BH24" s="152">
        <v>1387166</v>
      </c>
      <c r="BI24" s="137">
        <v>4125066</v>
      </c>
      <c r="BJ24" s="137">
        <v>-7094</v>
      </c>
      <c r="BK24" s="137">
        <v>118</v>
      </c>
      <c r="BL24" s="141">
        <f t="shared" si="7"/>
        <v>5505256</v>
      </c>
      <c r="BM24" s="152">
        <v>471945</v>
      </c>
      <c r="BN24" s="137">
        <v>4234622</v>
      </c>
      <c r="BO24" s="137">
        <v>119781</v>
      </c>
      <c r="BP24" s="137">
        <v>909</v>
      </c>
      <c r="BQ24" s="141">
        <f t="shared" si="8"/>
        <v>4827257</v>
      </c>
      <c r="BR24" s="152">
        <f t="shared" si="9"/>
        <v>3559829</v>
      </c>
      <c r="BS24" s="158">
        <f t="shared" si="9"/>
        <v>58334287</v>
      </c>
      <c r="BT24" s="137">
        <f t="shared" si="9"/>
        <v>643427</v>
      </c>
      <c r="BU24" s="137">
        <f t="shared" si="9"/>
        <v>1327</v>
      </c>
      <c r="BV24" s="224">
        <f t="shared" si="10"/>
        <v>62538870</v>
      </c>
      <c r="BW24" s="112"/>
      <c r="BX24" s="269"/>
      <c r="BZ24" s="266"/>
      <c r="CA24" s="266"/>
      <c r="CB24" s="266"/>
      <c r="CC24" s="266"/>
      <c r="CD24" s="266"/>
      <c r="CE24" s="267"/>
      <c r="CF24" s="267"/>
      <c r="CG24" s="267"/>
      <c r="CH24" s="112"/>
      <c r="CI24" s="267"/>
    </row>
    <row r="25" spans="1:87" x14ac:dyDescent="0.3">
      <c r="A25" s="272">
        <v>19</v>
      </c>
      <c r="B25" s="273" t="s">
        <v>224</v>
      </c>
      <c r="D25" s="279"/>
      <c r="E25" s="260">
        <v>938322</v>
      </c>
      <c r="F25" s="261">
        <f>250065389-3700000</f>
        <v>246365389</v>
      </c>
      <c r="G25" s="261">
        <v>13181</v>
      </c>
      <c r="H25" s="262">
        <v>538000</v>
      </c>
      <c r="I25" s="141">
        <f t="shared" si="0"/>
        <v>247854892</v>
      </c>
      <c r="J25" s="152">
        <v>76013</v>
      </c>
      <c r="K25" s="137">
        <v>17752222</v>
      </c>
      <c r="L25" s="137">
        <v>5729</v>
      </c>
      <c r="M25" s="137">
        <v>0</v>
      </c>
      <c r="N25" s="141">
        <f t="shared" si="11"/>
        <v>17833964</v>
      </c>
      <c r="O25" s="137">
        <v>65785</v>
      </c>
      <c r="P25" s="137">
        <v>17445954</v>
      </c>
      <c r="Q25" s="137">
        <v>1220</v>
      </c>
      <c r="R25" s="137">
        <v>0</v>
      </c>
      <c r="S25" s="141">
        <f t="shared" si="15"/>
        <v>17512959</v>
      </c>
      <c r="T25" s="152">
        <v>63014</v>
      </c>
      <c r="U25" s="137">
        <v>19123337</v>
      </c>
      <c r="V25" s="137">
        <v>175</v>
      </c>
      <c r="W25" s="137">
        <v>0</v>
      </c>
      <c r="X25" s="141">
        <f t="shared" si="12"/>
        <v>19186526</v>
      </c>
      <c r="Y25" s="152">
        <v>81438</v>
      </c>
      <c r="Z25" s="137">
        <v>20472069</v>
      </c>
      <c r="AA25" s="137">
        <v>-1318</v>
      </c>
      <c r="AB25" s="137">
        <v>0</v>
      </c>
      <c r="AC25" s="141">
        <f t="shared" si="3"/>
        <v>20552189</v>
      </c>
      <c r="AD25" s="152">
        <v>96661</v>
      </c>
      <c r="AE25" s="137">
        <v>18404458</v>
      </c>
      <c r="AF25" s="137">
        <v>1864</v>
      </c>
      <c r="AG25" s="137">
        <v>0</v>
      </c>
      <c r="AH25" s="141">
        <f t="shared" si="4"/>
        <v>18502983</v>
      </c>
      <c r="AI25" s="152">
        <v>87169</v>
      </c>
      <c r="AJ25" s="137">
        <v>21404308</v>
      </c>
      <c r="AK25" s="137">
        <v>-381</v>
      </c>
      <c r="AL25" s="137">
        <v>0</v>
      </c>
      <c r="AM25" s="141">
        <f t="shared" si="13"/>
        <v>21491096</v>
      </c>
      <c r="AN25" s="152">
        <v>78231</v>
      </c>
      <c r="AO25" s="137">
        <v>23219671</v>
      </c>
      <c r="AP25" s="137">
        <v>-308</v>
      </c>
      <c r="AQ25" s="137">
        <v>0</v>
      </c>
      <c r="AR25" s="141">
        <f t="shared" si="1"/>
        <v>23297594</v>
      </c>
      <c r="AS25" s="152">
        <v>94588</v>
      </c>
      <c r="AT25" s="137">
        <v>20504031</v>
      </c>
      <c r="AU25" s="137">
        <v>10733</v>
      </c>
      <c r="AV25" s="137">
        <v>0</v>
      </c>
      <c r="AW25" s="141">
        <f t="shared" si="14"/>
        <v>20609352</v>
      </c>
      <c r="AX25" s="152">
        <v>97639</v>
      </c>
      <c r="AY25" s="137">
        <v>20454362</v>
      </c>
      <c r="AZ25" s="137">
        <v>223</v>
      </c>
      <c r="BA25" s="137">
        <v>0</v>
      </c>
      <c r="BB25" s="141">
        <f t="shared" si="5"/>
        <v>20552224</v>
      </c>
      <c r="BC25" s="152">
        <v>71175</v>
      </c>
      <c r="BD25" s="137">
        <v>21047770</v>
      </c>
      <c r="BE25" s="137">
        <v>-9143</v>
      </c>
      <c r="BF25" s="137">
        <v>0</v>
      </c>
      <c r="BG25" s="141">
        <f t="shared" si="6"/>
        <v>21109802</v>
      </c>
      <c r="BH25" s="152">
        <v>59353</v>
      </c>
      <c r="BI25" s="137">
        <v>20169476</v>
      </c>
      <c r="BJ25" s="137">
        <v>803</v>
      </c>
      <c r="BK25" s="137">
        <v>0</v>
      </c>
      <c r="BL25" s="141">
        <f t="shared" si="7"/>
        <v>20229632</v>
      </c>
      <c r="BM25" s="152">
        <v>111242</v>
      </c>
      <c r="BN25" s="137">
        <v>20425903</v>
      </c>
      <c r="BO25" s="137">
        <v>287</v>
      </c>
      <c r="BP25" s="137">
        <v>286</v>
      </c>
      <c r="BQ25" s="141">
        <f t="shared" si="8"/>
        <v>20537718</v>
      </c>
      <c r="BR25" s="152">
        <f t="shared" si="9"/>
        <v>982308</v>
      </c>
      <c r="BS25" s="158">
        <f t="shared" si="9"/>
        <v>240423561</v>
      </c>
      <c r="BT25" s="137">
        <f t="shared" si="9"/>
        <v>9884</v>
      </c>
      <c r="BU25" s="137">
        <f t="shared" si="9"/>
        <v>286</v>
      </c>
      <c r="BV25" s="224">
        <f t="shared" si="10"/>
        <v>241416039</v>
      </c>
      <c r="BW25" s="112"/>
      <c r="BX25" s="269"/>
      <c r="BZ25" s="266"/>
      <c r="CA25" s="266"/>
      <c r="CB25" s="266"/>
      <c r="CC25" s="266"/>
      <c r="CD25" s="266"/>
      <c r="CE25" s="267"/>
      <c r="CF25" s="267"/>
      <c r="CG25" s="267"/>
      <c r="CH25" s="112"/>
      <c r="CI25" s="267"/>
    </row>
    <row r="26" spans="1:87" x14ac:dyDescent="0.3">
      <c r="A26" s="272">
        <v>20</v>
      </c>
      <c r="B26" s="639" t="s">
        <v>225</v>
      </c>
      <c r="C26" s="639"/>
      <c r="D26" s="259"/>
      <c r="E26" s="260">
        <v>201763</v>
      </c>
      <c r="F26" s="261">
        <v>783999</v>
      </c>
      <c r="G26" s="261">
        <v>5952</v>
      </c>
      <c r="H26" s="262">
        <v>0</v>
      </c>
      <c r="I26" s="141">
        <f t="shared" si="0"/>
        <v>991714</v>
      </c>
      <c r="J26" s="152">
        <v>10708</v>
      </c>
      <c r="K26" s="137">
        <v>8393</v>
      </c>
      <c r="L26" s="137">
        <v>152</v>
      </c>
      <c r="M26" s="137">
        <v>0</v>
      </c>
      <c r="N26" s="141">
        <f t="shared" si="11"/>
        <v>19253</v>
      </c>
      <c r="O26" s="137">
        <v>14907</v>
      </c>
      <c r="P26" s="137">
        <v>389393</v>
      </c>
      <c r="Q26" s="137">
        <v>1693</v>
      </c>
      <c r="R26" s="137">
        <v>0</v>
      </c>
      <c r="S26" s="141">
        <f t="shared" si="15"/>
        <v>405993</v>
      </c>
      <c r="T26" s="152">
        <v>13835</v>
      </c>
      <c r="U26" s="137">
        <v>8393</v>
      </c>
      <c r="V26" s="137">
        <v>-91</v>
      </c>
      <c r="W26" s="137">
        <v>0</v>
      </c>
      <c r="X26" s="141">
        <f t="shared" si="12"/>
        <v>22137</v>
      </c>
      <c r="Y26" s="152">
        <v>13990</v>
      </c>
      <c r="Z26" s="137">
        <v>8393</v>
      </c>
      <c r="AA26" s="137">
        <v>-591</v>
      </c>
      <c r="AB26" s="137">
        <v>0</v>
      </c>
      <c r="AC26" s="141">
        <f t="shared" si="3"/>
        <v>21792</v>
      </c>
      <c r="AD26" s="152">
        <v>15490</v>
      </c>
      <c r="AE26" s="137">
        <v>143393</v>
      </c>
      <c r="AF26" s="137">
        <v>74</v>
      </c>
      <c r="AG26" s="137">
        <v>0</v>
      </c>
      <c r="AH26" s="141">
        <f t="shared" si="4"/>
        <v>158957</v>
      </c>
      <c r="AI26" s="152">
        <v>13775</v>
      </c>
      <c r="AJ26" s="137">
        <v>9881</v>
      </c>
      <c r="AK26" s="137">
        <v>83</v>
      </c>
      <c r="AL26" s="137">
        <v>0</v>
      </c>
      <c r="AM26" s="141">
        <f t="shared" si="13"/>
        <v>23739</v>
      </c>
      <c r="AN26" s="152">
        <v>13910</v>
      </c>
      <c r="AO26" s="137">
        <v>8394</v>
      </c>
      <c r="AP26" s="137">
        <v>70</v>
      </c>
      <c r="AQ26" s="137">
        <v>0</v>
      </c>
      <c r="AR26" s="141">
        <f t="shared" si="1"/>
        <v>22374</v>
      </c>
      <c r="AS26" s="152">
        <v>15577</v>
      </c>
      <c r="AT26" s="137">
        <v>8396</v>
      </c>
      <c r="AU26" s="137">
        <v>305</v>
      </c>
      <c r="AV26" s="137">
        <v>0</v>
      </c>
      <c r="AW26" s="141">
        <f t="shared" si="14"/>
        <v>24278</v>
      </c>
      <c r="AX26" s="152">
        <v>20211</v>
      </c>
      <c r="AY26" s="137">
        <v>143505</v>
      </c>
      <c r="AZ26" s="137">
        <v>355</v>
      </c>
      <c r="BA26" s="137">
        <v>0</v>
      </c>
      <c r="BB26" s="141">
        <f t="shared" si="5"/>
        <v>164071</v>
      </c>
      <c r="BC26" s="152">
        <v>11867</v>
      </c>
      <c r="BD26" s="137">
        <v>8411</v>
      </c>
      <c r="BE26" s="137">
        <v>-152</v>
      </c>
      <c r="BF26" s="137">
        <v>0</v>
      </c>
      <c r="BG26" s="141">
        <f t="shared" si="6"/>
        <v>20126</v>
      </c>
      <c r="BH26" s="152">
        <v>24336</v>
      </c>
      <c r="BI26" s="137">
        <v>8394</v>
      </c>
      <c r="BJ26" s="137">
        <v>1459</v>
      </c>
      <c r="BK26" s="137">
        <v>0</v>
      </c>
      <c r="BL26" s="141">
        <f t="shared" si="7"/>
        <v>34189</v>
      </c>
      <c r="BM26" s="152">
        <v>25565</v>
      </c>
      <c r="BN26" s="137">
        <v>38659</v>
      </c>
      <c r="BO26" s="137">
        <v>1049</v>
      </c>
      <c r="BP26" s="137">
        <v>0</v>
      </c>
      <c r="BQ26" s="141">
        <f t="shared" si="8"/>
        <v>65273</v>
      </c>
      <c r="BR26" s="152">
        <f t="shared" si="9"/>
        <v>194171</v>
      </c>
      <c r="BS26" s="158">
        <f t="shared" si="9"/>
        <v>783605</v>
      </c>
      <c r="BT26" s="137">
        <f t="shared" si="9"/>
        <v>4406</v>
      </c>
      <c r="BU26" s="137">
        <f t="shared" si="9"/>
        <v>0</v>
      </c>
      <c r="BV26" s="224">
        <f t="shared" si="10"/>
        <v>982182</v>
      </c>
      <c r="BW26" s="112"/>
      <c r="BX26" s="278"/>
      <c r="BZ26" s="266"/>
      <c r="CA26" s="266"/>
      <c r="CB26" s="266"/>
      <c r="CC26" s="266"/>
      <c r="CD26" s="266"/>
      <c r="CE26" s="267"/>
      <c r="CF26" s="267"/>
      <c r="CG26" s="267"/>
      <c r="CH26" s="112"/>
      <c r="CI26" s="267"/>
    </row>
    <row r="27" spans="1:87" x14ac:dyDescent="0.3">
      <c r="A27" s="272">
        <v>21</v>
      </c>
      <c r="B27" s="280" t="s">
        <v>226</v>
      </c>
      <c r="C27" s="280"/>
      <c r="D27" s="259"/>
      <c r="E27" s="260">
        <v>151897</v>
      </c>
      <c r="F27" s="261">
        <v>369</v>
      </c>
      <c r="G27" s="261">
        <v>3654</v>
      </c>
      <c r="H27" s="262">
        <v>0</v>
      </c>
      <c r="I27" s="141">
        <f t="shared" si="0"/>
        <v>155920</v>
      </c>
      <c r="J27" s="152">
        <v>13337</v>
      </c>
      <c r="K27" s="137">
        <v>27</v>
      </c>
      <c r="L27" s="137">
        <v>0</v>
      </c>
      <c r="M27" s="137">
        <v>0</v>
      </c>
      <c r="N27" s="141">
        <f t="shared" si="11"/>
        <v>13364</v>
      </c>
      <c r="O27" s="137">
        <v>10393</v>
      </c>
      <c r="P27" s="137">
        <v>38</v>
      </c>
      <c r="Q27" s="137">
        <v>19</v>
      </c>
      <c r="R27" s="137">
        <v>0</v>
      </c>
      <c r="S27" s="141">
        <f t="shared" si="15"/>
        <v>10450</v>
      </c>
      <c r="T27" s="152">
        <v>12237</v>
      </c>
      <c r="U27" s="137">
        <v>1</v>
      </c>
      <c r="V27" s="137">
        <v>30</v>
      </c>
      <c r="W27" s="137">
        <v>0</v>
      </c>
      <c r="X27" s="141">
        <f t="shared" si="12"/>
        <v>12268</v>
      </c>
      <c r="Y27" s="152">
        <v>14271</v>
      </c>
      <c r="Z27" s="137">
        <v>0</v>
      </c>
      <c r="AA27" s="137">
        <v>726</v>
      </c>
      <c r="AB27" s="137">
        <v>0</v>
      </c>
      <c r="AC27" s="141">
        <f t="shared" si="3"/>
        <v>14997</v>
      </c>
      <c r="AD27" s="152">
        <v>12844</v>
      </c>
      <c r="AE27" s="137">
        <v>173</v>
      </c>
      <c r="AF27" s="137">
        <v>3</v>
      </c>
      <c r="AG27" s="137">
        <v>0</v>
      </c>
      <c r="AH27" s="141">
        <f t="shared" si="4"/>
        <v>13020</v>
      </c>
      <c r="AI27" s="152">
        <v>11465</v>
      </c>
      <c r="AJ27" s="137">
        <v>81</v>
      </c>
      <c r="AK27" s="137">
        <v>3</v>
      </c>
      <c r="AL27" s="137">
        <v>0</v>
      </c>
      <c r="AM27" s="141">
        <f t="shared" si="13"/>
        <v>11549</v>
      </c>
      <c r="AN27" s="152">
        <v>14964</v>
      </c>
      <c r="AO27" s="137">
        <v>172</v>
      </c>
      <c r="AP27" s="137">
        <v>68</v>
      </c>
      <c r="AQ27" s="137">
        <v>0</v>
      </c>
      <c r="AR27" s="141">
        <f t="shared" si="1"/>
        <v>15204</v>
      </c>
      <c r="AS27" s="152">
        <v>13572</v>
      </c>
      <c r="AT27" s="137">
        <v>0</v>
      </c>
      <c r="AU27" s="137">
        <v>21</v>
      </c>
      <c r="AV27" s="137">
        <v>0</v>
      </c>
      <c r="AW27" s="141">
        <f t="shared" si="14"/>
        <v>13593</v>
      </c>
      <c r="AX27" s="152">
        <v>12615</v>
      </c>
      <c r="AY27" s="137">
        <v>14</v>
      </c>
      <c r="AZ27" s="137">
        <v>911</v>
      </c>
      <c r="BA27" s="137">
        <v>3</v>
      </c>
      <c r="BB27" s="141">
        <f t="shared" si="5"/>
        <v>13543</v>
      </c>
      <c r="BC27" s="152">
        <v>12329</v>
      </c>
      <c r="BD27" s="137">
        <v>0</v>
      </c>
      <c r="BE27" s="137">
        <v>-641</v>
      </c>
      <c r="BF27" s="137">
        <v>0</v>
      </c>
      <c r="BG27" s="141">
        <f t="shared" si="6"/>
        <v>11688</v>
      </c>
      <c r="BH27" s="152">
        <v>8730</v>
      </c>
      <c r="BI27" s="137">
        <v>0</v>
      </c>
      <c r="BJ27" s="137">
        <v>1292</v>
      </c>
      <c r="BK27" s="137">
        <v>0</v>
      </c>
      <c r="BL27" s="141">
        <f t="shared" si="7"/>
        <v>10022</v>
      </c>
      <c r="BM27" s="152">
        <v>11945</v>
      </c>
      <c r="BN27" s="137">
        <v>8</v>
      </c>
      <c r="BO27" s="137">
        <v>989</v>
      </c>
      <c r="BP27" s="137">
        <v>0</v>
      </c>
      <c r="BQ27" s="141">
        <f t="shared" si="8"/>
        <v>12942</v>
      </c>
      <c r="BR27" s="152">
        <f t="shared" si="9"/>
        <v>148702</v>
      </c>
      <c r="BS27" s="158">
        <f t="shared" si="9"/>
        <v>514</v>
      </c>
      <c r="BT27" s="137">
        <f t="shared" si="9"/>
        <v>3421</v>
      </c>
      <c r="BU27" s="137">
        <f t="shared" si="9"/>
        <v>3</v>
      </c>
      <c r="BV27" s="224">
        <f t="shared" si="10"/>
        <v>152640</v>
      </c>
      <c r="BW27" s="112"/>
      <c r="BX27" s="269"/>
      <c r="BZ27" s="266"/>
      <c r="CA27" s="266"/>
      <c r="CB27" s="266"/>
      <c r="CC27" s="266"/>
      <c r="CD27" s="266"/>
      <c r="CE27" s="267"/>
      <c r="CF27" s="267"/>
      <c r="CG27" s="267"/>
      <c r="CH27" s="112"/>
      <c r="CI27" s="267"/>
    </row>
    <row r="28" spans="1:87" x14ac:dyDescent="0.3">
      <c r="A28" s="257">
        <v>22</v>
      </c>
      <c r="B28" s="258" t="s">
        <v>227</v>
      </c>
      <c r="D28" s="281"/>
      <c r="E28" s="260">
        <v>25246632</v>
      </c>
      <c r="F28" s="261">
        <v>722453</v>
      </c>
      <c r="G28" s="261">
        <v>566899</v>
      </c>
      <c r="H28" s="262">
        <v>0</v>
      </c>
      <c r="I28" s="141">
        <f t="shared" si="0"/>
        <v>26535984</v>
      </c>
      <c r="J28" s="152">
        <v>1775706</v>
      </c>
      <c r="K28" s="137">
        <v>92541</v>
      </c>
      <c r="L28" s="137">
        <v>3566</v>
      </c>
      <c r="M28" s="137">
        <v>0</v>
      </c>
      <c r="N28" s="141">
        <f t="shared" si="11"/>
        <v>1871813</v>
      </c>
      <c r="O28" s="137">
        <v>2044265</v>
      </c>
      <c r="P28" s="137">
        <v>19516</v>
      </c>
      <c r="Q28" s="137">
        <v>29754</v>
      </c>
      <c r="R28" s="137">
        <v>0</v>
      </c>
      <c r="S28" s="141">
        <f t="shared" si="15"/>
        <v>2093535</v>
      </c>
      <c r="T28" s="152">
        <v>2024735</v>
      </c>
      <c r="U28" s="137">
        <v>50216</v>
      </c>
      <c r="V28" s="137">
        <v>20610</v>
      </c>
      <c r="W28" s="137">
        <v>0</v>
      </c>
      <c r="X28" s="141">
        <f t="shared" si="12"/>
        <v>2095561</v>
      </c>
      <c r="Y28" s="152">
        <v>1945816</v>
      </c>
      <c r="Z28" s="137">
        <v>49925</v>
      </c>
      <c r="AA28" s="137">
        <v>8334</v>
      </c>
      <c r="AB28" s="137">
        <v>0</v>
      </c>
      <c r="AC28" s="141">
        <f t="shared" si="3"/>
        <v>2004075</v>
      </c>
      <c r="AD28" s="152">
        <v>2404780</v>
      </c>
      <c r="AE28" s="137">
        <v>59746</v>
      </c>
      <c r="AF28" s="137">
        <v>16534</v>
      </c>
      <c r="AG28" s="137">
        <v>0</v>
      </c>
      <c r="AH28" s="141">
        <f t="shared" si="4"/>
        <v>2481060</v>
      </c>
      <c r="AI28" s="152">
        <v>2117335</v>
      </c>
      <c r="AJ28" s="137">
        <v>50262</v>
      </c>
      <c r="AK28" s="137">
        <v>67563</v>
      </c>
      <c r="AL28" s="137">
        <v>0</v>
      </c>
      <c r="AM28" s="141">
        <f t="shared" si="13"/>
        <v>2235160</v>
      </c>
      <c r="AN28" s="152">
        <v>1950144</v>
      </c>
      <c r="AO28" s="137">
        <v>50297</v>
      </c>
      <c r="AP28" s="137">
        <v>64321</v>
      </c>
      <c r="AQ28" s="137">
        <v>3</v>
      </c>
      <c r="AR28" s="141">
        <f t="shared" si="1"/>
        <v>2064765</v>
      </c>
      <c r="AS28" s="152">
        <v>2564673</v>
      </c>
      <c r="AT28" s="137">
        <v>45355</v>
      </c>
      <c r="AU28" s="137">
        <v>14545</v>
      </c>
      <c r="AV28" s="137">
        <v>-3</v>
      </c>
      <c r="AW28" s="141">
        <f t="shared" si="14"/>
        <v>2624570</v>
      </c>
      <c r="AX28" s="152">
        <v>2173527</v>
      </c>
      <c r="AY28" s="137">
        <v>48020</v>
      </c>
      <c r="AZ28" s="137">
        <v>58720</v>
      </c>
      <c r="BA28" s="137">
        <v>0</v>
      </c>
      <c r="BB28" s="141">
        <f t="shared" si="5"/>
        <v>2280267</v>
      </c>
      <c r="BC28" s="152">
        <v>1998694</v>
      </c>
      <c r="BD28" s="137">
        <v>53414</v>
      </c>
      <c r="BE28" s="137">
        <v>5865</v>
      </c>
      <c r="BF28" s="137">
        <v>0</v>
      </c>
      <c r="BG28" s="141">
        <f t="shared" si="6"/>
        <v>2057973</v>
      </c>
      <c r="BH28" s="152">
        <v>2220781</v>
      </c>
      <c r="BI28" s="137">
        <v>52299</v>
      </c>
      <c r="BJ28" s="137">
        <v>48894</v>
      </c>
      <c r="BK28" s="137">
        <v>0</v>
      </c>
      <c r="BL28" s="141">
        <f t="shared" si="7"/>
        <v>2321974</v>
      </c>
      <c r="BM28" s="152">
        <v>2192063</v>
      </c>
      <c r="BN28" s="137">
        <v>52849</v>
      </c>
      <c r="BO28" s="137">
        <v>53055</v>
      </c>
      <c r="BP28" s="137">
        <v>0</v>
      </c>
      <c r="BQ28" s="141">
        <f t="shared" si="8"/>
        <v>2297967</v>
      </c>
      <c r="BR28" s="152">
        <f t="shared" si="9"/>
        <v>25412519</v>
      </c>
      <c r="BS28" s="158">
        <f t="shared" si="9"/>
        <v>624440</v>
      </c>
      <c r="BT28" s="137">
        <f t="shared" si="9"/>
        <v>391761</v>
      </c>
      <c r="BU28" s="137">
        <f t="shared" si="9"/>
        <v>0</v>
      </c>
      <c r="BV28" s="224">
        <f t="shared" si="10"/>
        <v>26428720</v>
      </c>
      <c r="BW28" s="112"/>
      <c r="BX28" s="269"/>
      <c r="BZ28" s="266"/>
      <c r="CA28" s="266"/>
      <c r="CB28" s="266"/>
      <c r="CC28" s="266"/>
      <c r="CD28" s="266"/>
      <c r="CE28" s="267"/>
      <c r="CF28" s="267"/>
      <c r="CG28" s="267"/>
      <c r="CH28" s="112"/>
      <c r="CI28" s="267"/>
    </row>
    <row r="29" spans="1:87" x14ac:dyDescent="0.3">
      <c r="A29" s="257">
        <v>23</v>
      </c>
      <c r="B29" s="258" t="s">
        <v>228</v>
      </c>
      <c r="D29" s="259"/>
      <c r="E29" s="260">
        <v>45272265</v>
      </c>
      <c r="F29" s="261">
        <v>5617872</v>
      </c>
      <c r="G29" s="261">
        <v>711475</v>
      </c>
      <c r="H29" s="262">
        <v>0</v>
      </c>
      <c r="I29" s="141">
        <f t="shared" si="0"/>
        <v>51601612</v>
      </c>
      <c r="J29" s="152">
        <v>3227323</v>
      </c>
      <c r="K29" s="137">
        <v>413061</v>
      </c>
      <c r="L29" s="137">
        <v>164065</v>
      </c>
      <c r="M29" s="137">
        <v>0</v>
      </c>
      <c r="N29" s="141">
        <f t="shared" si="11"/>
        <v>3804449</v>
      </c>
      <c r="O29" s="137">
        <v>3739948</v>
      </c>
      <c r="P29" s="137">
        <v>237816</v>
      </c>
      <c r="Q29" s="137">
        <v>186561</v>
      </c>
      <c r="R29" s="137">
        <v>0</v>
      </c>
      <c r="S29" s="141">
        <f t="shared" si="15"/>
        <v>4164325</v>
      </c>
      <c r="T29" s="152">
        <v>3588253</v>
      </c>
      <c r="U29" s="137">
        <v>200568</v>
      </c>
      <c r="V29" s="137">
        <v>15994</v>
      </c>
      <c r="W29" s="137">
        <v>0</v>
      </c>
      <c r="X29" s="141">
        <f t="shared" si="12"/>
        <v>3804815</v>
      </c>
      <c r="Y29" s="152">
        <v>3651033</v>
      </c>
      <c r="Z29" s="137">
        <v>598605</v>
      </c>
      <c r="AA29" s="137">
        <v>104479</v>
      </c>
      <c r="AB29" s="137">
        <v>0</v>
      </c>
      <c r="AC29" s="141">
        <f t="shared" si="3"/>
        <v>4354117</v>
      </c>
      <c r="AD29" s="152">
        <v>3878831</v>
      </c>
      <c r="AE29" s="137">
        <v>196432</v>
      </c>
      <c r="AF29" s="137">
        <v>67695</v>
      </c>
      <c r="AG29" s="137">
        <v>0</v>
      </c>
      <c r="AH29" s="141">
        <f t="shared" si="4"/>
        <v>4142958</v>
      </c>
      <c r="AI29" s="152">
        <v>3758950</v>
      </c>
      <c r="AJ29" s="137">
        <v>181810</v>
      </c>
      <c r="AK29" s="137">
        <v>27062</v>
      </c>
      <c r="AL29" s="137">
        <v>0</v>
      </c>
      <c r="AM29" s="141">
        <f t="shared" si="13"/>
        <v>3967822</v>
      </c>
      <c r="AN29" s="152">
        <v>4093450</v>
      </c>
      <c r="AO29" s="137">
        <v>582878</v>
      </c>
      <c r="AP29" s="137">
        <v>92716</v>
      </c>
      <c r="AQ29" s="137">
        <v>0</v>
      </c>
      <c r="AR29" s="141">
        <f t="shared" si="1"/>
        <v>4769044</v>
      </c>
      <c r="AS29" s="152">
        <v>3644597</v>
      </c>
      <c r="AT29" s="137">
        <v>334425</v>
      </c>
      <c r="AU29" s="137">
        <v>60608</v>
      </c>
      <c r="AV29" s="137">
        <v>0</v>
      </c>
      <c r="AW29" s="141">
        <f t="shared" si="14"/>
        <v>4039630</v>
      </c>
      <c r="AX29" s="152">
        <v>4253994</v>
      </c>
      <c r="AY29" s="137">
        <v>237998</v>
      </c>
      <c r="AZ29" s="137">
        <v>67565</v>
      </c>
      <c r="BA29" s="137">
        <v>0</v>
      </c>
      <c r="BB29" s="141">
        <f t="shared" si="5"/>
        <v>4559557</v>
      </c>
      <c r="BC29" s="152">
        <v>3613849</v>
      </c>
      <c r="BD29" s="137">
        <v>540872</v>
      </c>
      <c r="BE29" s="137">
        <v>155122</v>
      </c>
      <c r="BF29" s="137">
        <v>0</v>
      </c>
      <c r="BG29" s="141">
        <f t="shared" si="6"/>
        <v>4309843</v>
      </c>
      <c r="BH29" s="152">
        <v>4430586</v>
      </c>
      <c r="BI29" s="137">
        <v>736028</v>
      </c>
      <c r="BJ29" s="137">
        <v>155198</v>
      </c>
      <c r="BK29" s="137">
        <v>0</v>
      </c>
      <c r="BL29" s="141">
        <f t="shared" si="7"/>
        <v>5321812</v>
      </c>
      <c r="BM29" s="152">
        <v>5293364</v>
      </c>
      <c r="BN29" s="137">
        <v>1050242</v>
      </c>
      <c r="BO29" s="137">
        <v>520399</v>
      </c>
      <c r="BP29" s="137">
        <v>0</v>
      </c>
      <c r="BQ29" s="141">
        <f>SUM(BM29:BP29)</f>
        <v>6864005</v>
      </c>
      <c r="BR29" s="152">
        <f t="shared" si="9"/>
        <v>47174178</v>
      </c>
      <c r="BS29" s="158">
        <f t="shared" si="9"/>
        <v>5310735</v>
      </c>
      <c r="BT29" s="137">
        <f t="shared" si="9"/>
        <v>1617464</v>
      </c>
      <c r="BU29" s="137">
        <f t="shared" si="9"/>
        <v>0</v>
      </c>
      <c r="BV29" s="224">
        <f t="shared" si="10"/>
        <v>54102377</v>
      </c>
      <c r="BW29" s="112"/>
      <c r="BX29" s="269"/>
      <c r="BZ29" s="266"/>
      <c r="CA29" s="266"/>
      <c r="CB29" s="266"/>
      <c r="CC29" s="266"/>
      <c r="CD29" s="266"/>
      <c r="CE29" s="267"/>
      <c r="CF29" s="267"/>
      <c r="CG29" s="267"/>
      <c r="CH29" s="112"/>
      <c r="CI29" s="267"/>
    </row>
    <row r="30" spans="1:87" x14ac:dyDescent="0.3">
      <c r="A30" s="272">
        <v>24</v>
      </c>
      <c r="B30" s="273" t="s">
        <v>229</v>
      </c>
      <c r="D30" s="53"/>
      <c r="E30" s="260">
        <v>349627</v>
      </c>
      <c r="F30" s="261">
        <v>1278</v>
      </c>
      <c r="G30" s="261">
        <v>12624</v>
      </c>
      <c r="H30" s="262">
        <v>0</v>
      </c>
      <c r="I30" s="141">
        <f t="shared" si="0"/>
        <v>363529</v>
      </c>
      <c r="J30" s="152">
        <v>24119</v>
      </c>
      <c r="K30" s="137">
        <v>18</v>
      </c>
      <c r="L30" s="137">
        <v>0</v>
      </c>
      <c r="M30" s="137">
        <v>0</v>
      </c>
      <c r="N30" s="141">
        <f t="shared" si="11"/>
        <v>24137</v>
      </c>
      <c r="O30" s="137">
        <v>25413</v>
      </c>
      <c r="P30" s="137">
        <v>80</v>
      </c>
      <c r="Q30" s="137">
        <v>0</v>
      </c>
      <c r="R30" s="137">
        <v>0</v>
      </c>
      <c r="S30" s="141">
        <f t="shared" si="15"/>
        <v>25493</v>
      </c>
      <c r="T30" s="152">
        <v>27849</v>
      </c>
      <c r="U30" s="137">
        <v>64</v>
      </c>
      <c r="V30" s="137">
        <v>19</v>
      </c>
      <c r="W30" s="137">
        <v>0</v>
      </c>
      <c r="X30" s="141">
        <f t="shared" si="12"/>
        <v>27932</v>
      </c>
      <c r="Y30" s="152">
        <v>26819</v>
      </c>
      <c r="Z30" s="137">
        <v>51</v>
      </c>
      <c r="AA30" s="137">
        <v>31</v>
      </c>
      <c r="AB30" s="137">
        <v>0</v>
      </c>
      <c r="AC30" s="141">
        <f t="shared" si="3"/>
        <v>26901</v>
      </c>
      <c r="AD30" s="152">
        <v>26925</v>
      </c>
      <c r="AE30" s="137">
        <v>720</v>
      </c>
      <c r="AF30" s="137">
        <v>2</v>
      </c>
      <c r="AG30" s="137">
        <v>0</v>
      </c>
      <c r="AH30" s="141">
        <f t="shared" si="4"/>
        <v>27647</v>
      </c>
      <c r="AI30" s="152">
        <v>28290</v>
      </c>
      <c r="AJ30" s="137">
        <v>40</v>
      </c>
      <c r="AK30" s="137">
        <v>7</v>
      </c>
      <c r="AL30" s="137">
        <v>0</v>
      </c>
      <c r="AM30" s="141">
        <f t="shared" si="13"/>
        <v>28337</v>
      </c>
      <c r="AN30" s="152">
        <v>25403</v>
      </c>
      <c r="AO30" s="137">
        <v>107</v>
      </c>
      <c r="AP30" s="137">
        <v>854</v>
      </c>
      <c r="AQ30" s="137">
        <v>0</v>
      </c>
      <c r="AR30" s="141">
        <f t="shared" si="1"/>
        <v>26364</v>
      </c>
      <c r="AS30" s="152">
        <v>33477</v>
      </c>
      <c r="AT30" s="137">
        <v>59</v>
      </c>
      <c r="AU30" s="137">
        <v>126</v>
      </c>
      <c r="AV30" s="137">
        <v>0</v>
      </c>
      <c r="AW30" s="141">
        <f t="shared" si="14"/>
        <v>33662</v>
      </c>
      <c r="AX30" s="152">
        <v>26592</v>
      </c>
      <c r="AY30" s="137">
        <v>0</v>
      </c>
      <c r="AZ30" s="137">
        <v>4865</v>
      </c>
      <c r="BA30" s="137">
        <v>0</v>
      </c>
      <c r="BB30" s="141">
        <f t="shared" si="5"/>
        <v>31457</v>
      </c>
      <c r="BC30" s="152">
        <v>23876</v>
      </c>
      <c r="BD30" s="137">
        <v>35</v>
      </c>
      <c r="BE30" s="137">
        <v>-18</v>
      </c>
      <c r="BF30" s="137">
        <v>0</v>
      </c>
      <c r="BG30" s="141">
        <f t="shared" si="6"/>
        <v>23893</v>
      </c>
      <c r="BH30" s="152">
        <v>29258</v>
      </c>
      <c r="BI30" s="137">
        <v>273</v>
      </c>
      <c r="BJ30" s="137">
        <v>2346</v>
      </c>
      <c r="BK30" s="137">
        <v>0</v>
      </c>
      <c r="BL30" s="141">
        <f t="shared" si="7"/>
        <v>31877</v>
      </c>
      <c r="BM30" s="152">
        <v>40629</v>
      </c>
      <c r="BN30" s="137">
        <v>230</v>
      </c>
      <c r="BO30" s="137">
        <v>10443</v>
      </c>
      <c r="BP30" s="137">
        <v>0</v>
      </c>
      <c r="BQ30" s="141">
        <f t="shared" si="8"/>
        <v>51302</v>
      </c>
      <c r="BR30" s="152">
        <f t="shared" si="9"/>
        <v>338650</v>
      </c>
      <c r="BS30" s="158">
        <f t="shared" si="9"/>
        <v>1677</v>
      </c>
      <c r="BT30" s="137">
        <f t="shared" si="9"/>
        <v>18675</v>
      </c>
      <c r="BU30" s="137">
        <f t="shared" si="9"/>
        <v>0</v>
      </c>
      <c r="BV30" s="224">
        <f t="shared" si="10"/>
        <v>359002</v>
      </c>
      <c r="BW30" s="112"/>
      <c r="BX30" s="265"/>
      <c r="BZ30" s="275"/>
      <c r="CA30" s="275"/>
      <c r="CB30" s="275"/>
      <c r="CC30" s="275"/>
      <c r="CD30" s="275"/>
      <c r="CE30" s="267"/>
      <c r="CF30" s="267"/>
      <c r="CG30" s="267"/>
      <c r="CH30" s="112"/>
      <c r="CI30" s="267"/>
    </row>
    <row r="31" spans="1:87" x14ac:dyDescent="0.3">
      <c r="A31" s="257">
        <v>25</v>
      </c>
      <c r="B31" s="258" t="s">
        <v>230</v>
      </c>
      <c r="D31" s="259"/>
      <c r="E31" s="260">
        <v>16347869</v>
      </c>
      <c r="F31" s="261">
        <v>3309985</v>
      </c>
      <c r="G31" s="261">
        <v>823925</v>
      </c>
      <c r="H31" s="262">
        <v>245</v>
      </c>
      <c r="I31" s="141">
        <f t="shared" si="0"/>
        <v>20482024</v>
      </c>
      <c r="J31" s="152">
        <v>1033979</v>
      </c>
      <c r="K31" s="137">
        <v>260089</v>
      </c>
      <c r="L31" s="137">
        <v>15435</v>
      </c>
      <c r="M31" s="137">
        <v>0</v>
      </c>
      <c r="N31" s="141">
        <f t="shared" si="11"/>
        <v>1309503</v>
      </c>
      <c r="O31" s="137">
        <v>1057298</v>
      </c>
      <c r="P31" s="137">
        <v>260491</v>
      </c>
      <c r="Q31" s="137">
        <v>93035</v>
      </c>
      <c r="R31" s="137">
        <v>27</v>
      </c>
      <c r="S31" s="141">
        <f t="shared" si="15"/>
        <v>1410851</v>
      </c>
      <c r="T31" s="152">
        <v>83618</v>
      </c>
      <c r="U31" s="137">
        <v>275135</v>
      </c>
      <c r="V31" s="137">
        <v>41366</v>
      </c>
      <c r="W31" s="137">
        <v>7</v>
      </c>
      <c r="X31" s="141">
        <f t="shared" si="12"/>
        <v>400126</v>
      </c>
      <c r="Y31" s="152">
        <v>2346543</v>
      </c>
      <c r="Z31" s="137">
        <v>283847</v>
      </c>
      <c r="AA31" s="137">
        <v>51606</v>
      </c>
      <c r="AB31" s="137">
        <v>189</v>
      </c>
      <c r="AC31" s="141">
        <f t="shared" si="3"/>
        <v>2682185</v>
      </c>
      <c r="AD31" s="152">
        <v>1452368</v>
      </c>
      <c r="AE31" s="137">
        <v>263612</v>
      </c>
      <c r="AF31" s="137">
        <v>51105</v>
      </c>
      <c r="AG31" s="137">
        <v>8</v>
      </c>
      <c r="AH31" s="141">
        <f t="shared" si="4"/>
        <v>1767093</v>
      </c>
      <c r="AI31" s="152">
        <v>1170275</v>
      </c>
      <c r="AJ31" s="137">
        <v>264390</v>
      </c>
      <c r="AK31" s="137">
        <v>50404</v>
      </c>
      <c r="AL31" s="137">
        <v>786</v>
      </c>
      <c r="AM31" s="141">
        <f t="shared" si="13"/>
        <v>1485855</v>
      </c>
      <c r="AN31" s="152">
        <v>1579765</v>
      </c>
      <c r="AO31" s="137">
        <v>261737</v>
      </c>
      <c r="AP31" s="137">
        <v>60174</v>
      </c>
      <c r="AQ31" s="137">
        <v>-697</v>
      </c>
      <c r="AR31" s="141">
        <f t="shared" si="1"/>
        <v>1900979</v>
      </c>
      <c r="AS31" s="152">
        <v>1423265</v>
      </c>
      <c r="AT31" s="137">
        <v>258557</v>
      </c>
      <c r="AU31" s="137">
        <v>68474</v>
      </c>
      <c r="AV31" s="137">
        <v>106</v>
      </c>
      <c r="AW31" s="141">
        <f t="shared" si="14"/>
        <v>1750402</v>
      </c>
      <c r="AX31" s="152">
        <v>1513991</v>
      </c>
      <c r="AY31" s="137">
        <v>259952</v>
      </c>
      <c r="AZ31" s="137">
        <v>50540</v>
      </c>
      <c r="BA31" s="137">
        <v>609</v>
      </c>
      <c r="BB31" s="141">
        <f t="shared" si="5"/>
        <v>1825092</v>
      </c>
      <c r="BC31" s="152">
        <v>1397674</v>
      </c>
      <c r="BD31" s="137">
        <v>262045</v>
      </c>
      <c r="BE31" s="137">
        <v>69885</v>
      </c>
      <c r="BF31" s="137">
        <v>62</v>
      </c>
      <c r="BG31" s="141">
        <f t="shared" si="6"/>
        <v>1729666</v>
      </c>
      <c r="BH31" s="152">
        <v>1291022</v>
      </c>
      <c r="BI31" s="137">
        <v>335657</v>
      </c>
      <c r="BJ31" s="137">
        <v>22204</v>
      </c>
      <c r="BK31" s="137">
        <v>1978</v>
      </c>
      <c r="BL31" s="141">
        <f t="shared" si="7"/>
        <v>1650861</v>
      </c>
      <c r="BM31" s="152">
        <v>1863885</v>
      </c>
      <c r="BN31" s="137">
        <v>344691</v>
      </c>
      <c r="BO31" s="137">
        <v>170048</v>
      </c>
      <c r="BP31" s="137">
        <v>4510</v>
      </c>
      <c r="BQ31" s="141">
        <f t="shared" si="8"/>
        <v>2383134</v>
      </c>
      <c r="BR31" s="152">
        <f t="shared" si="9"/>
        <v>16213683</v>
      </c>
      <c r="BS31" s="158">
        <f t="shared" si="9"/>
        <v>3330203</v>
      </c>
      <c r="BT31" s="137">
        <f t="shared" si="9"/>
        <v>744276</v>
      </c>
      <c r="BU31" s="137">
        <f t="shared" si="9"/>
        <v>7585</v>
      </c>
      <c r="BV31" s="224">
        <f t="shared" si="10"/>
        <v>20295747</v>
      </c>
      <c r="BW31" s="112"/>
      <c r="BX31" s="269"/>
      <c r="BZ31" s="266"/>
      <c r="CA31" s="266"/>
      <c r="CB31" s="266"/>
      <c r="CC31" s="266"/>
      <c r="CD31" s="266"/>
      <c r="CE31" s="267"/>
      <c r="CF31" s="267"/>
      <c r="CG31" s="267"/>
      <c r="CH31" s="112"/>
      <c r="CI31" s="267"/>
    </row>
    <row r="32" spans="1:87" x14ac:dyDescent="0.3">
      <c r="A32" s="257">
        <v>26</v>
      </c>
      <c r="B32" s="258" t="s">
        <v>231</v>
      </c>
      <c r="D32" s="259"/>
      <c r="E32" s="260">
        <v>444892</v>
      </c>
      <c r="F32" s="261">
        <v>214706</v>
      </c>
      <c r="G32" s="261">
        <v>10434</v>
      </c>
      <c r="H32" s="262">
        <v>0</v>
      </c>
      <c r="I32" s="141">
        <f t="shared" si="0"/>
        <v>670032</v>
      </c>
      <c r="J32" s="152">
        <v>35233</v>
      </c>
      <c r="K32" s="137">
        <v>2208</v>
      </c>
      <c r="L32" s="137">
        <v>0</v>
      </c>
      <c r="M32" s="137">
        <v>0</v>
      </c>
      <c r="N32" s="141">
        <f>SUM(J32:M32)</f>
        <v>37441</v>
      </c>
      <c r="O32" s="137">
        <v>25013</v>
      </c>
      <c r="P32" s="137">
        <v>7455</v>
      </c>
      <c r="Q32" s="137">
        <v>58</v>
      </c>
      <c r="R32" s="137">
        <v>0</v>
      </c>
      <c r="S32" s="141">
        <f t="shared" si="15"/>
        <v>32526</v>
      </c>
      <c r="T32" s="152">
        <v>48498</v>
      </c>
      <c r="U32" s="137">
        <v>7302</v>
      </c>
      <c r="V32" s="137">
        <v>0</v>
      </c>
      <c r="W32" s="137">
        <v>0</v>
      </c>
      <c r="X32" s="141">
        <f t="shared" si="12"/>
        <v>55800</v>
      </c>
      <c r="Y32" s="152">
        <v>26741</v>
      </c>
      <c r="Z32" s="137">
        <v>14400</v>
      </c>
      <c r="AA32" s="137">
        <v>17</v>
      </c>
      <c r="AB32" s="137">
        <v>0</v>
      </c>
      <c r="AC32" s="141">
        <f t="shared" si="3"/>
        <v>41158</v>
      </c>
      <c r="AD32" s="152">
        <v>35972</v>
      </c>
      <c r="AE32" s="137">
        <v>9259</v>
      </c>
      <c r="AF32" s="137">
        <v>2006</v>
      </c>
      <c r="AG32" s="137">
        <v>0</v>
      </c>
      <c r="AH32" s="141">
        <f t="shared" si="4"/>
        <v>47237</v>
      </c>
      <c r="AI32" s="152">
        <v>33920</v>
      </c>
      <c r="AJ32" s="137">
        <v>7596</v>
      </c>
      <c r="AK32" s="137">
        <v>710</v>
      </c>
      <c r="AL32" s="137">
        <v>0</v>
      </c>
      <c r="AM32" s="141">
        <f t="shared" si="13"/>
        <v>42226</v>
      </c>
      <c r="AN32" s="152">
        <v>25893</v>
      </c>
      <c r="AO32" s="137">
        <v>3914</v>
      </c>
      <c r="AP32" s="137">
        <v>-335</v>
      </c>
      <c r="AQ32" s="137">
        <v>0</v>
      </c>
      <c r="AR32" s="141">
        <f t="shared" si="1"/>
        <v>29472</v>
      </c>
      <c r="AS32" s="152">
        <v>33440</v>
      </c>
      <c r="AT32" s="137">
        <v>9485</v>
      </c>
      <c r="AU32" s="137">
        <v>18</v>
      </c>
      <c r="AV32" s="137">
        <v>0</v>
      </c>
      <c r="AW32" s="141">
        <f t="shared" si="14"/>
        <v>42943</v>
      </c>
      <c r="AX32" s="152">
        <v>49149</v>
      </c>
      <c r="AY32" s="137">
        <v>5645</v>
      </c>
      <c r="AZ32" s="137">
        <v>0</v>
      </c>
      <c r="BA32" s="137">
        <v>0</v>
      </c>
      <c r="BB32" s="141">
        <f t="shared" si="5"/>
        <v>54794</v>
      </c>
      <c r="BC32" s="152">
        <v>54333</v>
      </c>
      <c r="BD32" s="137">
        <v>55084</v>
      </c>
      <c r="BE32" s="137">
        <v>0</v>
      </c>
      <c r="BF32" s="137">
        <v>0</v>
      </c>
      <c r="BG32" s="141">
        <f t="shared" si="6"/>
        <v>109417</v>
      </c>
      <c r="BH32" s="152">
        <v>52837</v>
      </c>
      <c r="BI32" s="137">
        <v>19399</v>
      </c>
      <c r="BJ32" s="137">
        <v>0</v>
      </c>
      <c r="BK32" s="137">
        <v>0</v>
      </c>
      <c r="BL32" s="141">
        <f t="shared" si="7"/>
        <v>72236</v>
      </c>
      <c r="BM32" s="152">
        <v>36370</v>
      </c>
      <c r="BN32" s="137">
        <v>12374</v>
      </c>
      <c r="BO32" s="137">
        <v>638</v>
      </c>
      <c r="BP32" s="137">
        <v>0</v>
      </c>
      <c r="BQ32" s="141">
        <f t="shared" si="8"/>
        <v>49382</v>
      </c>
      <c r="BR32" s="152">
        <f t="shared" si="9"/>
        <v>457399</v>
      </c>
      <c r="BS32" s="158">
        <f t="shared" si="9"/>
        <v>154121</v>
      </c>
      <c r="BT32" s="137">
        <f t="shared" si="9"/>
        <v>3112</v>
      </c>
      <c r="BU32" s="137">
        <f t="shared" si="9"/>
        <v>0</v>
      </c>
      <c r="BV32" s="224">
        <f t="shared" si="10"/>
        <v>614632</v>
      </c>
      <c r="BW32" s="112"/>
      <c r="BX32" s="265"/>
      <c r="BZ32" s="266"/>
      <c r="CA32" s="266"/>
      <c r="CB32" s="266"/>
      <c r="CC32" s="266"/>
      <c r="CD32" s="266"/>
      <c r="CE32" s="267"/>
      <c r="CF32" s="267"/>
      <c r="CG32" s="267"/>
      <c r="CH32" s="112"/>
      <c r="CI32" s="267"/>
    </row>
    <row r="33" spans="1:112" x14ac:dyDescent="0.3">
      <c r="A33" s="257">
        <v>27</v>
      </c>
      <c r="B33" s="17" t="s">
        <v>232</v>
      </c>
      <c r="D33" s="259"/>
      <c r="E33" s="260">
        <v>1220446</v>
      </c>
      <c r="F33" s="261">
        <v>3866</v>
      </c>
      <c r="G33" s="261">
        <v>138566</v>
      </c>
      <c r="H33" s="262">
        <v>0</v>
      </c>
      <c r="I33" s="141">
        <f t="shared" si="0"/>
        <v>1362878</v>
      </c>
      <c r="J33" s="152">
        <v>79139</v>
      </c>
      <c r="K33" s="137">
        <v>1172</v>
      </c>
      <c r="L33" s="137">
        <v>3830</v>
      </c>
      <c r="M33" s="137">
        <v>0</v>
      </c>
      <c r="N33" s="141">
        <f t="shared" si="11"/>
        <v>84141</v>
      </c>
      <c r="O33" s="137">
        <v>119442</v>
      </c>
      <c r="P33" s="137">
        <v>4000</v>
      </c>
      <c r="Q33" s="137">
        <v>8824</v>
      </c>
      <c r="R33" s="137">
        <v>0</v>
      </c>
      <c r="S33" s="141">
        <f t="shared" si="15"/>
        <v>132266</v>
      </c>
      <c r="T33" s="152">
        <v>84968</v>
      </c>
      <c r="U33" s="137">
        <v>1078</v>
      </c>
      <c r="V33" s="137">
        <v>5847</v>
      </c>
      <c r="W33" s="137">
        <v>0</v>
      </c>
      <c r="X33" s="141">
        <f t="shared" si="12"/>
        <v>91893</v>
      </c>
      <c r="Y33" s="152">
        <v>88894</v>
      </c>
      <c r="Z33" s="137">
        <v>222</v>
      </c>
      <c r="AA33" s="137">
        <v>7293</v>
      </c>
      <c r="AB33" s="137">
        <v>0</v>
      </c>
      <c r="AC33" s="141">
        <f t="shared" si="3"/>
        <v>96409</v>
      </c>
      <c r="AD33" s="152">
        <v>92467</v>
      </c>
      <c r="AE33" s="137">
        <v>729</v>
      </c>
      <c r="AF33" s="137">
        <v>5822</v>
      </c>
      <c r="AG33" s="137">
        <v>0</v>
      </c>
      <c r="AH33" s="141">
        <f t="shared" si="4"/>
        <v>99018</v>
      </c>
      <c r="AI33" s="152">
        <v>86514</v>
      </c>
      <c r="AJ33" s="137">
        <v>70</v>
      </c>
      <c r="AK33" s="137">
        <v>8029</v>
      </c>
      <c r="AL33" s="137">
        <v>0</v>
      </c>
      <c r="AM33" s="141">
        <f t="shared" si="13"/>
        <v>94613</v>
      </c>
      <c r="AN33" s="152">
        <v>92336</v>
      </c>
      <c r="AO33" s="137">
        <v>492</v>
      </c>
      <c r="AP33" s="137">
        <v>4992</v>
      </c>
      <c r="AQ33" s="137">
        <v>0</v>
      </c>
      <c r="AR33" s="141">
        <f t="shared" si="1"/>
        <v>97820</v>
      </c>
      <c r="AS33" s="152">
        <v>106190</v>
      </c>
      <c r="AT33" s="137">
        <v>903</v>
      </c>
      <c r="AU33" s="137">
        <v>36427</v>
      </c>
      <c r="AV33" s="137">
        <v>0</v>
      </c>
      <c r="AW33" s="141">
        <f t="shared" si="14"/>
        <v>143520</v>
      </c>
      <c r="AX33" s="152">
        <v>101755</v>
      </c>
      <c r="AY33" s="137">
        <v>142</v>
      </c>
      <c r="AZ33" s="137">
        <v>5631</v>
      </c>
      <c r="BA33" s="137">
        <v>0</v>
      </c>
      <c r="BB33" s="141">
        <f t="shared" si="5"/>
        <v>107528</v>
      </c>
      <c r="BC33" s="152">
        <v>78217</v>
      </c>
      <c r="BD33" s="137">
        <v>90</v>
      </c>
      <c r="BE33" s="137">
        <v>7428</v>
      </c>
      <c r="BF33" s="137">
        <v>0</v>
      </c>
      <c r="BG33" s="141">
        <f t="shared" si="6"/>
        <v>85735</v>
      </c>
      <c r="BH33" s="152">
        <v>91690</v>
      </c>
      <c r="BI33" s="137">
        <v>256</v>
      </c>
      <c r="BJ33" s="137">
        <v>5161</v>
      </c>
      <c r="BK33" s="137">
        <v>0</v>
      </c>
      <c r="BL33" s="141">
        <f t="shared" si="7"/>
        <v>97107</v>
      </c>
      <c r="BM33" s="152">
        <v>140931</v>
      </c>
      <c r="BN33" s="137">
        <v>-3032</v>
      </c>
      <c r="BO33" s="137">
        <v>27045</v>
      </c>
      <c r="BP33" s="137">
        <v>219</v>
      </c>
      <c r="BQ33" s="141">
        <f t="shared" si="8"/>
        <v>165163</v>
      </c>
      <c r="BR33" s="152">
        <f t="shared" si="9"/>
        <v>1162543</v>
      </c>
      <c r="BS33" s="158">
        <f t="shared" si="9"/>
        <v>6122</v>
      </c>
      <c r="BT33" s="137">
        <f t="shared" si="9"/>
        <v>126329</v>
      </c>
      <c r="BU33" s="137">
        <f t="shared" si="9"/>
        <v>219</v>
      </c>
      <c r="BV33" s="224">
        <f t="shared" si="10"/>
        <v>1295213</v>
      </c>
      <c r="BW33" s="112"/>
      <c r="BX33" s="265"/>
      <c r="BZ33" s="266"/>
      <c r="CA33" s="266"/>
      <c r="CB33" s="266"/>
      <c r="CC33" s="266"/>
      <c r="CD33" s="266"/>
      <c r="CE33" s="267"/>
      <c r="CF33" s="267"/>
      <c r="CG33" s="267"/>
      <c r="CH33" s="112"/>
      <c r="CI33" s="267"/>
    </row>
    <row r="34" spans="1:112" x14ac:dyDescent="0.3">
      <c r="A34" s="272">
        <v>28</v>
      </c>
      <c r="B34" s="273" t="s">
        <v>233</v>
      </c>
      <c r="D34" s="274"/>
      <c r="E34" s="260">
        <v>97822645</v>
      </c>
      <c r="F34" s="261">
        <v>1259399</v>
      </c>
      <c r="G34" s="261">
        <v>3472918</v>
      </c>
      <c r="H34" s="262">
        <v>0</v>
      </c>
      <c r="I34" s="141">
        <f t="shared" si="0"/>
        <v>102554962</v>
      </c>
      <c r="J34" s="152">
        <v>6887612</v>
      </c>
      <c r="K34" s="137">
        <v>109445</v>
      </c>
      <c r="L34" s="137">
        <v>77932</v>
      </c>
      <c r="M34" s="137">
        <v>591</v>
      </c>
      <c r="N34" s="141">
        <f t="shared" si="11"/>
        <v>7075580</v>
      </c>
      <c r="O34" s="137">
        <v>7568130</v>
      </c>
      <c r="P34" s="137">
        <v>138747</v>
      </c>
      <c r="Q34" s="137">
        <v>180749</v>
      </c>
      <c r="R34" s="137">
        <v>6048</v>
      </c>
      <c r="S34" s="141">
        <f>SUM(O34:R34)</f>
        <v>7893674</v>
      </c>
      <c r="T34" s="152">
        <v>7638170</v>
      </c>
      <c r="U34" s="137">
        <v>137317</v>
      </c>
      <c r="V34" s="137">
        <v>107783</v>
      </c>
      <c r="W34" s="137">
        <v>1532</v>
      </c>
      <c r="X34" s="141">
        <f t="shared" si="12"/>
        <v>7884802</v>
      </c>
      <c r="Y34" s="152">
        <v>8130661</v>
      </c>
      <c r="Z34" s="137">
        <v>82747</v>
      </c>
      <c r="AA34" s="137">
        <v>117189</v>
      </c>
      <c r="AB34" s="137">
        <v>3153</v>
      </c>
      <c r="AC34" s="141">
        <f t="shared" si="3"/>
        <v>8333750</v>
      </c>
      <c r="AD34" s="152">
        <v>7608902</v>
      </c>
      <c r="AE34" s="137">
        <v>149145</v>
      </c>
      <c r="AF34" s="137">
        <v>191142</v>
      </c>
      <c r="AG34" s="137">
        <v>5111</v>
      </c>
      <c r="AH34" s="141">
        <f t="shared" si="4"/>
        <v>7954300</v>
      </c>
      <c r="AI34" s="152">
        <v>8025303</v>
      </c>
      <c r="AJ34" s="137">
        <v>208336</v>
      </c>
      <c r="AK34" s="137">
        <v>251272</v>
      </c>
      <c r="AL34" s="137">
        <v>14602</v>
      </c>
      <c r="AM34" s="141">
        <f t="shared" si="13"/>
        <v>8499513</v>
      </c>
      <c r="AN34" s="152">
        <v>7928392</v>
      </c>
      <c r="AO34" s="137">
        <v>134417</v>
      </c>
      <c r="AP34" s="137">
        <v>242282</v>
      </c>
      <c r="AQ34" s="137">
        <v>21598</v>
      </c>
      <c r="AR34" s="141">
        <f t="shared" si="1"/>
        <v>8326689</v>
      </c>
      <c r="AS34" s="152">
        <v>9311346</v>
      </c>
      <c r="AT34" s="137">
        <v>124038</v>
      </c>
      <c r="AU34" s="137">
        <v>396852</v>
      </c>
      <c r="AV34" s="137">
        <v>11219</v>
      </c>
      <c r="AW34" s="141">
        <f t="shared" si="14"/>
        <v>9843455</v>
      </c>
      <c r="AX34" s="152">
        <v>8471582</v>
      </c>
      <c r="AY34" s="137">
        <v>84017</v>
      </c>
      <c r="AZ34" s="137">
        <v>252270</v>
      </c>
      <c r="BA34" s="137">
        <v>4778</v>
      </c>
      <c r="BB34" s="141">
        <f t="shared" si="5"/>
        <v>8812647</v>
      </c>
      <c r="BC34" s="152">
        <v>8014355</v>
      </c>
      <c r="BD34" s="137">
        <v>167247</v>
      </c>
      <c r="BE34" s="137">
        <v>145924</v>
      </c>
      <c r="BF34" s="137">
        <v>5854</v>
      </c>
      <c r="BG34" s="141">
        <f t="shared" si="6"/>
        <v>8333380</v>
      </c>
      <c r="BH34" s="152">
        <v>9176023</v>
      </c>
      <c r="BI34" s="137">
        <v>89087</v>
      </c>
      <c r="BJ34" s="137">
        <v>240909</v>
      </c>
      <c r="BK34" s="137">
        <v>1</v>
      </c>
      <c r="BL34" s="141">
        <f t="shared" si="7"/>
        <v>9506020</v>
      </c>
      <c r="BM34" s="152">
        <v>8912592</v>
      </c>
      <c r="BN34" s="137">
        <v>109204</v>
      </c>
      <c r="BO34" s="137">
        <v>1014002</v>
      </c>
      <c r="BP34" s="137">
        <v>276</v>
      </c>
      <c r="BQ34" s="141">
        <f t="shared" si="8"/>
        <v>10036074</v>
      </c>
      <c r="BR34" s="152">
        <f t="shared" si="9"/>
        <v>97673068</v>
      </c>
      <c r="BS34" s="158">
        <f t="shared" si="9"/>
        <v>1533747</v>
      </c>
      <c r="BT34" s="137">
        <f t="shared" si="9"/>
        <v>3218306</v>
      </c>
      <c r="BU34" s="137">
        <f t="shared" si="9"/>
        <v>74763</v>
      </c>
      <c r="BV34" s="224">
        <f t="shared" si="10"/>
        <v>102499884</v>
      </c>
      <c r="BW34" s="112"/>
      <c r="BX34" s="269"/>
      <c r="BZ34" s="266"/>
      <c r="CA34" s="266"/>
      <c r="CB34" s="266"/>
      <c r="CC34" s="266"/>
      <c r="CD34" s="266"/>
      <c r="CE34" s="267"/>
      <c r="CF34" s="267"/>
      <c r="CG34" s="267"/>
      <c r="CH34" s="112"/>
      <c r="CI34" s="267"/>
    </row>
    <row r="35" spans="1:112" x14ac:dyDescent="0.3">
      <c r="A35" s="257">
        <v>29</v>
      </c>
      <c r="B35" s="258" t="s">
        <v>234</v>
      </c>
      <c r="D35" s="259"/>
      <c r="E35" s="260">
        <v>8228703</v>
      </c>
      <c r="F35" s="261">
        <v>7879168</v>
      </c>
      <c r="G35" s="261">
        <v>1425772</v>
      </c>
      <c r="H35" s="262">
        <v>0</v>
      </c>
      <c r="I35" s="141">
        <f t="shared" si="0"/>
        <v>17533643</v>
      </c>
      <c r="J35" s="152">
        <v>447596</v>
      </c>
      <c r="K35" s="137">
        <v>513855</v>
      </c>
      <c r="L35" s="137">
        <v>15473</v>
      </c>
      <c r="M35" s="137">
        <v>0</v>
      </c>
      <c r="N35" s="141">
        <f t="shared" si="11"/>
        <v>976924</v>
      </c>
      <c r="O35" s="137">
        <v>473106</v>
      </c>
      <c r="P35" s="137">
        <v>235421</v>
      </c>
      <c r="Q35" s="137">
        <v>32360</v>
      </c>
      <c r="R35" s="137">
        <v>36</v>
      </c>
      <c r="S35" s="141">
        <f>SUM(O35:R35)</f>
        <v>740923</v>
      </c>
      <c r="T35" s="152">
        <v>466067</v>
      </c>
      <c r="U35" s="137">
        <v>260125</v>
      </c>
      <c r="V35" s="137">
        <v>43122</v>
      </c>
      <c r="W35" s="137">
        <v>0</v>
      </c>
      <c r="X35" s="152">
        <f t="shared" si="12"/>
        <v>769314</v>
      </c>
      <c r="Y35" s="152">
        <v>512029</v>
      </c>
      <c r="Z35" s="137">
        <v>476181</v>
      </c>
      <c r="AA35" s="137">
        <v>113621</v>
      </c>
      <c r="AB35" s="137">
        <v>0</v>
      </c>
      <c r="AC35" s="141">
        <f t="shared" si="3"/>
        <v>1101831</v>
      </c>
      <c r="AD35" s="152">
        <v>504667</v>
      </c>
      <c r="AE35" s="137">
        <v>1769858</v>
      </c>
      <c r="AF35" s="137">
        <v>71817</v>
      </c>
      <c r="AG35" s="137">
        <v>0</v>
      </c>
      <c r="AH35" s="141">
        <f t="shared" si="4"/>
        <v>2346342</v>
      </c>
      <c r="AI35" s="152">
        <v>474869</v>
      </c>
      <c r="AJ35" s="137">
        <v>646567</v>
      </c>
      <c r="AK35" s="137">
        <v>68709</v>
      </c>
      <c r="AL35" s="137">
        <v>0</v>
      </c>
      <c r="AM35" s="141">
        <f t="shared" si="13"/>
        <v>1190145</v>
      </c>
      <c r="AN35" s="152">
        <v>447596</v>
      </c>
      <c r="AO35" s="137">
        <v>1032185</v>
      </c>
      <c r="AP35" s="137">
        <v>447086</v>
      </c>
      <c r="AQ35" s="137">
        <v>0</v>
      </c>
      <c r="AR35" s="141">
        <f t="shared" si="1"/>
        <v>1926867</v>
      </c>
      <c r="AS35" s="152">
        <v>809002</v>
      </c>
      <c r="AT35" s="137">
        <v>360589</v>
      </c>
      <c r="AU35" s="137">
        <v>64324</v>
      </c>
      <c r="AV35" s="137">
        <v>0</v>
      </c>
      <c r="AW35" s="141">
        <f t="shared" si="14"/>
        <v>1233915</v>
      </c>
      <c r="AX35" s="152">
        <v>570189</v>
      </c>
      <c r="AY35" s="137">
        <v>322647</v>
      </c>
      <c r="AZ35" s="137">
        <v>116814</v>
      </c>
      <c r="BA35" s="137">
        <v>0</v>
      </c>
      <c r="BB35" s="141">
        <f t="shared" si="5"/>
        <v>1009650</v>
      </c>
      <c r="BC35" s="152">
        <v>589725</v>
      </c>
      <c r="BD35" s="137">
        <v>440667</v>
      </c>
      <c r="BE35" s="137">
        <v>77109</v>
      </c>
      <c r="BF35" s="137">
        <v>352</v>
      </c>
      <c r="BG35" s="141">
        <f t="shared" si="6"/>
        <v>1107853</v>
      </c>
      <c r="BH35" s="152">
        <v>814938</v>
      </c>
      <c r="BI35" s="137">
        <v>343396</v>
      </c>
      <c r="BJ35" s="137">
        <v>46725</v>
      </c>
      <c r="BK35" s="137">
        <v>1839</v>
      </c>
      <c r="BL35" s="141">
        <f t="shared" si="7"/>
        <v>1206898</v>
      </c>
      <c r="BM35" s="152">
        <v>1713989</v>
      </c>
      <c r="BN35" s="137">
        <v>920027</v>
      </c>
      <c r="BO35" s="137">
        <v>855699</v>
      </c>
      <c r="BP35" s="137">
        <v>4672</v>
      </c>
      <c r="BQ35" s="141">
        <f t="shared" si="8"/>
        <v>3494387</v>
      </c>
      <c r="BR35" s="152">
        <f t="shared" si="9"/>
        <v>7823773</v>
      </c>
      <c r="BS35" s="158">
        <f t="shared" si="9"/>
        <v>7321518</v>
      </c>
      <c r="BT35" s="137">
        <f t="shared" si="9"/>
        <v>1952859</v>
      </c>
      <c r="BU35" s="137">
        <f t="shared" si="9"/>
        <v>6899</v>
      </c>
      <c r="BV35" s="224">
        <f t="shared" si="10"/>
        <v>17105049</v>
      </c>
      <c r="BW35" s="112"/>
      <c r="BX35" s="265"/>
      <c r="BZ35" s="266"/>
      <c r="CA35" s="266"/>
      <c r="CB35" s="266"/>
      <c r="CC35" s="266"/>
      <c r="CD35" s="266"/>
      <c r="CE35" s="267"/>
      <c r="CF35" s="267"/>
      <c r="CG35" s="267"/>
      <c r="CH35" s="112"/>
      <c r="CI35" s="267"/>
    </row>
    <row r="36" spans="1:112" x14ac:dyDescent="0.3">
      <c r="A36" s="257">
        <v>30</v>
      </c>
      <c r="B36" s="258" t="s">
        <v>235</v>
      </c>
      <c r="D36" s="259"/>
      <c r="E36" s="260">
        <v>953874</v>
      </c>
      <c r="F36" s="261">
        <v>1960420</v>
      </c>
      <c r="G36" s="261">
        <v>13483</v>
      </c>
      <c r="H36" s="262">
        <v>2400000</v>
      </c>
      <c r="I36" s="141">
        <f t="shared" si="0"/>
        <v>5327777</v>
      </c>
      <c r="J36" s="152">
        <v>31030</v>
      </c>
      <c r="K36" s="137">
        <v>425514</v>
      </c>
      <c r="L36" s="137">
        <v>63</v>
      </c>
      <c r="M36" s="137">
        <v>37</v>
      </c>
      <c r="N36" s="141">
        <f t="shared" si="11"/>
        <v>456644</v>
      </c>
      <c r="O36" s="137">
        <v>58611</v>
      </c>
      <c r="P36" s="137">
        <v>78347</v>
      </c>
      <c r="Q36" s="137">
        <v>414</v>
      </c>
      <c r="R36" s="137">
        <v>0</v>
      </c>
      <c r="S36" s="141">
        <f>SUM(O36:R36)</f>
        <v>137372</v>
      </c>
      <c r="T36" s="152">
        <v>66840</v>
      </c>
      <c r="U36" s="137">
        <v>391630</v>
      </c>
      <c r="V36" s="137">
        <v>0</v>
      </c>
      <c r="W36" s="137">
        <v>0</v>
      </c>
      <c r="X36" s="141">
        <f t="shared" si="12"/>
        <v>458470</v>
      </c>
      <c r="Y36" s="152">
        <v>62592</v>
      </c>
      <c r="Z36" s="137">
        <v>364459</v>
      </c>
      <c r="AA36" s="137">
        <v>1965</v>
      </c>
      <c r="AB36" s="137">
        <v>97</v>
      </c>
      <c r="AC36" s="141">
        <f t="shared" si="3"/>
        <v>429113</v>
      </c>
      <c r="AD36" s="152">
        <v>47673</v>
      </c>
      <c r="AE36" s="137">
        <v>26118</v>
      </c>
      <c r="AF36" s="137">
        <v>-126</v>
      </c>
      <c r="AG36" s="137">
        <v>0</v>
      </c>
      <c r="AH36" s="141">
        <f t="shared" si="4"/>
        <v>73665</v>
      </c>
      <c r="AI36" s="152">
        <v>65940</v>
      </c>
      <c r="AJ36" s="137">
        <v>55</v>
      </c>
      <c r="AK36" s="137">
        <v>142</v>
      </c>
      <c r="AL36" s="137">
        <v>15</v>
      </c>
      <c r="AM36" s="141">
        <f t="shared" si="13"/>
        <v>66152</v>
      </c>
      <c r="AN36" s="152">
        <v>46231</v>
      </c>
      <c r="AO36" s="137">
        <v>341438</v>
      </c>
      <c r="AP36" s="137">
        <v>544</v>
      </c>
      <c r="AQ36" s="137">
        <v>53</v>
      </c>
      <c r="AR36" s="141">
        <f t="shared" si="1"/>
        <v>388266</v>
      </c>
      <c r="AS36" s="152">
        <v>77173</v>
      </c>
      <c r="AT36" s="137">
        <v>165</v>
      </c>
      <c r="AU36" s="137">
        <v>534</v>
      </c>
      <c r="AV36" s="137">
        <v>32</v>
      </c>
      <c r="AW36" s="141">
        <f t="shared" si="14"/>
        <v>77904</v>
      </c>
      <c r="AX36" s="152">
        <v>53080</v>
      </c>
      <c r="AY36" s="137">
        <v>168</v>
      </c>
      <c r="AZ36" s="137">
        <v>1560</v>
      </c>
      <c r="BA36" s="137">
        <v>20</v>
      </c>
      <c r="BB36" s="141">
        <f t="shared" si="5"/>
        <v>54828</v>
      </c>
      <c r="BC36" s="152">
        <v>41942</v>
      </c>
      <c r="BD36" s="137">
        <v>277876</v>
      </c>
      <c r="BE36" s="137">
        <v>1</v>
      </c>
      <c r="BF36" s="137">
        <v>59</v>
      </c>
      <c r="BG36" s="141">
        <f t="shared" si="6"/>
        <v>319878</v>
      </c>
      <c r="BH36" s="152">
        <v>34464</v>
      </c>
      <c r="BI36" s="137">
        <v>53655</v>
      </c>
      <c r="BJ36" s="137">
        <v>0</v>
      </c>
      <c r="BK36" s="137">
        <v>25</v>
      </c>
      <c r="BL36" s="141">
        <f t="shared" si="7"/>
        <v>88144</v>
      </c>
      <c r="BM36" s="152">
        <v>250254</v>
      </c>
      <c r="BN36" s="137">
        <v>1050</v>
      </c>
      <c r="BO36" s="137">
        <v>4788</v>
      </c>
      <c r="BP36" s="137">
        <f>12500+2400000</f>
        <v>2412500</v>
      </c>
      <c r="BQ36" s="141">
        <f t="shared" si="8"/>
        <v>2668592</v>
      </c>
      <c r="BR36" s="152">
        <f t="shared" si="9"/>
        <v>835830</v>
      </c>
      <c r="BS36" s="158">
        <f t="shared" si="9"/>
        <v>1960475</v>
      </c>
      <c r="BT36" s="137">
        <f t="shared" si="9"/>
        <v>9885</v>
      </c>
      <c r="BU36" s="137">
        <f t="shared" si="9"/>
        <v>2412838</v>
      </c>
      <c r="BV36" s="224">
        <f t="shared" si="10"/>
        <v>5219028</v>
      </c>
      <c r="BW36" s="112"/>
      <c r="BX36" s="269"/>
      <c r="BZ36" s="266"/>
      <c r="CA36" s="266"/>
      <c r="CB36" s="266"/>
      <c r="CC36" s="266"/>
      <c r="CD36" s="266"/>
      <c r="CE36" s="267"/>
      <c r="CF36" s="267"/>
      <c r="CG36" s="267"/>
      <c r="CH36" s="112"/>
      <c r="CI36" s="267"/>
    </row>
    <row r="37" spans="1:112" x14ac:dyDescent="0.3">
      <c r="A37" s="257">
        <v>31</v>
      </c>
      <c r="B37" s="258" t="s">
        <v>236</v>
      </c>
      <c r="D37" s="259"/>
      <c r="E37" s="260">
        <v>2206165</v>
      </c>
      <c r="F37" s="261">
        <v>1801812</v>
      </c>
      <c r="G37" s="261">
        <v>99799</v>
      </c>
      <c r="H37" s="262">
        <v>0</v>
      </c>
      <c r="I37" s="141">
        <f t="shared" si="0"/>
        <v>4107776</v>
      </c>
      <c r="J37" s="152">
        <v>141990</v>
      </c>
      <c r="K37" s="137">
        <v>14197</v>
      </c>
      <c r="L37" s="137">
        <v>2018</v>
      </c>
      <c r="M37" s="137">
        <v>0</v>
      </c>
      <c r="N37" s="141">
        <f t="shared" si="11"/>
        <v>158205</v>
      </c>
      <c r="O37" s="137">
        <v>182846</v>
      </c>
      <c r="P37" s="137">
        <v>470184</v>
      </c>
      <c r="Q37" s="137">
        <v>3585</v>
      </c>
      <c r="R37" s="137">
        <v>0</v>
      </c>
      <c r="S37" s="141">
        <f>SUM(O37:R37)</f>
        <v>656615</v>
      </c>
      <c r="T37" s="152">
        <v>159691</v>
      </c>
      <c r="U37" s="137">
        <v>39157</v>
      </c>
      <c r="V37" s="137">
        <v>2681</v>
      </c>
      <c r="W37" s="137">
        <v>2</v>
      </c>
      <c r="X37" s="141">
        <f t="shared" si="12"/>
        <v>201531</v>
      </c>
      <c r="Y37" s="152">
        <v>146083</v>
      </c>
      <c r="Z37" s="137">
        <v>272634</v>
      </c>
      <c r="AA37" s="137">
        <v>1150</v>
      </c>
      <c r="AB37" s="137">
        <v>0</v>
      </c>
      <c r="AC37" s="141">
        <f t="shared" si="3"/>
        <v>419867</v>
      </c>
      <c r="AD37" s="152">
        <v>172147</v>
      </c>
      <c r="AE37" s="137">
        <v>59140</v>
      </c>
      <c r="AF37" s="137">
        <v>4430</v>
      </c>
      <c r="AG37" s="137">
        <v>2</v>
      </c>
      <c r="AH37" s="141">
        <f t="shared" si="4"/>
        <v>235719</v>
      </c>
      <c r="AI37" s="152">
        <v>181606</v>
      </c>
      <c r="AJ37" s="137">
        <v>5700</v>
      </c>
      <c r="AK37" s="137">
        <v>5379</v>
      </c>
      <c r="AL37" s="137">
        <v>0</v>
      </c>
      <c r="AM37" s="141">
        <f t="shared" si="13"/>
        <v>192685</v>
      </c>
      <c r="AN37" s="152">
        <v>183806</v>
      </c>
      <c r="AO37" s="137">
        <v>325077</v>
      </c>
      <c r="AP37" s="137">
        <v>8360</v>
      </c>
      <c r="AQ37" s="137">
        <v>0</v>
      </c>
      <c r="AR37" s="141">
        <f t="shared" si="1"/>
        <v>517243</v>
      </c>
      <c r="AS37" s="152">
        <v>194355</v>
      </c>
      <c r="AT37" s="137">
        <v>66711</v>
      </c>
      <c r="AU37" s="137">
        <v>20515</v>
      </c>
      <c r="AV37" s="137">
        <v>305</v>
      </c>
      <c r="AW37" s="141">
        <f t="shared" si="14"/>
        <v>281886</v>
      </c>
      <c r="AX37" s="152">
        <v>168372</v>
      </c>
      <c r="AY37" s="137">
        <v>389657</v>
      </c>
      <c r="AZ37" s="137">
        <v>5448</v>
      </c>
      <c r="BA37" s="137">
        <v>0</v>
      </c>
      <c r="BB37" s="141">
        <f t="shared" si="5"/>
        <v>563477</v>
      </c>
      <c r="BC37" s="152">
        <v>160000</v>
      </c>
      <c r="BD37" s="137">
        <v>5965</v>
      </c>
      <c r="BE37" s="137">
        <v>2020</v>
      </c>
      <c r="BF37" s="137">
        <v>11</v>
      </c>
      <c r="BG37" s="141">
        <f t="shared" si="6"/>
        <v>167996</v>
      </c>
      <c r="BH37" s="152">
        <v>162074</v>
      </c>
      <c r="BI37" s="137">
        <v>1573</v>
      </c>
      <c r="BJ37" s="137">
        <v>6562</v>
      </c>
      <c r="BK37" s="137">
        <v>13</v>
      </c>
      <c r="BL37" s="141">
        <f t="shared" si="7"/>
        <v>170222</v>
      </c>
      <c r="BM37" s="152">
        <v>236517</v>
      </c>
      <c r="BN37" s="137">
        <v>39510</v>
      </c>
      <c r="BO37" s="137">
        <v>66648</v>
      </c>
      <c r="BP37" s="137">
        <v>207</v>
      </c>
      <c r="BQ37" s="141">
        <f t="shared" si="8"/>
        <v>342882</v>
      </c>
      <c r="BR37" s="152">
        <f t="shared" si="9"/>
        <v>2089487</v>
      </c>
      <c r="BS37" s="158">
        <f t="shared" si="9"/>
        <v>1689505</v>
      </c>
      <c r="BT37" s="137">
        <f t="shared" si="9"/>
        <v>128796</v>
      </c>
      <c r="BU37" s="137">
        <f t="shared" si="9"/>
        <v>540</v>
      </c>
      <c r="BV37" s="224">
        <f t="shared" si="10"/>
        <v>3908328</v>
      </c>
      <c r="BW37" s="112"/>
      <c r="BX37" s="269"/>
      <c r="BZ37" s="266"/>
      <c r="CA37" s="266"/>
      <c r="CB37" s="266"/>
      <c r="CC37" s="266"/>
      <c r="CD37" s="266"/>
      <c r="CE37" s="267"/>
      <c r="CF37" s="267"/>
      <c r="CG37" s="267"/>
      <c r="CH37" s="112"/>
      <c r="CI37" s="267"/>
    </row>
    <row r="38" spans="1:112" x14ac:dyDescent="0.3">
      <c r="A38" s="257">
        <v>32</v>
      </c>
      <c r="B38" s="277" t="s">
        <v>237</v>
      </c>
      <c r="D38" s="259"/>
      <c r="E38" s="260">
        <v>6587378</v>
      </c>
      <c r="F38" s="261">
        <v>2044675</v>
      </c>
      <c r="G38" s="261">
        <v>362196</v>
      </c>
      <c r="H38" s="262">
        <v>590</v>
      </c>
      <c r="I38" s="141">
        <f t="shared" si="0"/>
        <v>8994839</v>
      </c>
      <c r="J38" s="152">
        <v>208857</v>
      </c>
      <c r="K38" s="137">
        <v>226502</v>
      </c>
      <c r="L38" s="137">
        <v>14181</v>
      </c>
      <c r="M38" s="137">
        <v>0</v>
      </c>
      <c r="N38" s="141">
        <f t="shared" si="11"/>
        <v>449540</v>
      </c>
      <c r="O38" s="137">
        <v>392418</v>
      </c>
      <c r="P38" s="137">
        <v>446031</v>
      </c>
      <c r="Q38" s="137">
        <v>17397</v>
      </c>
      <c r="R38" s="137">
        <v>0</v>
      </c>
      <c r="S38" s="141">
        <f>SUM(O38:R38)</f>
        <v>855846</v>
      </c>
      <c r="T38" s="152">
        <v>505197</v>
      </c>
      <c r="U38" s="137">
        <v>129606</v>
      </c>
      <c r="V38" s="137">
        <v>24490</v>
      </c>
      <c r="W38" s="137">
        <v>2</v>
      </c>
      <c r="X38" s="141">
        <f t="shared" si="12"/>
        <v>659295</v>
      </c>
      <c r="Y38" s="152">
        <v>424275</v>
      </c>
      <c r="Z38" s="137">
        <v>192442</v>
      </c>
      <c r="AA38" s="137">
        <v>42381</v>
      </c>
      <c r="AB38" s="137">
        <v>315</v>
      </c>
      <c r="AC38" s="141">
        <f t="shared" si="3"/>
        <v>659413</v>
      </c>
      <c r="AD38" s="152">
        <v>455151</v>
      </c>
      <c r="AE38" s="137">
        <v>306601</v>
      </c>
      <c r="AF38" s="137">
        <v>16834</v>
      </c>
      <c r="AG38" s="137">
        <v>823</v>
      </c>
      <c r="AH38" s="141">
        <f>SUM(AD38:AG38)</f>
        <v>779409</v>
      </c>
      <c r="AI38" s="152">
        <v>495334</v>
      </c>
      <c r="AJ38" s="137">
        <v>208805</v>
      </c>
      <c r="AK38" s="137">
        <v>43340</v>
      </c>
      <c r="AL38" s="137">
        <v>315</v>
      </c>
      <c r="AM38" s="141">
        <f t="shared" si="13"/>
        <v>747794</v>
      </c>
      <c r="AN38" s="152">
        <v>382088</v>
      </c>
      <c r="AO38" s="137">
        <v>228267</v>
      </c>
      <c r="AP38" s="137">
        <v>17752</v>
      </c>
      <c r="AQ38" s="137">
        <v>496</v>
      </c>
      <c r="AR38" s="141">
        <f t="shared" si="1"/>
        <v>628603</v>
      </c>
      <c r="AS38" s="152">
        <v>436063</v>
      </c>
      <c r="AT38" s="137">
        <v>373953</v>
      </c>
      <c r="AU38" s="137">
        <v>40877</v>
      </c>
      <c r="AV38" s="137">
        <v>105</v>
      </c>
      <c r="AW38" s="141">
        <f t="shared" si="14"/>
        <v>850998</v>
      </c>
      <c r="AX38" s="152">
        <v>581791</v>
      </c>
      <c r="AY38" s="137">
        <v>226894</v>
      </c>
      <c r="AZ38" s="137">
        <v>67169</v>
      </c>
      <c r="BA38" s="137">
        <v>24</v>
      </c>
      <c r="BB38" s="141">
        <f t="shared" si="5"/>
        <v>875878</v>
      </c>
      <c r="BC38" s="152">
        <v>306553</v>
      </c>
      <c r="BD38" s="137">
        <v>212347</v>
      </c>
      <c r="BE38" s="137">
        <v>15720</v>
      </c>
      <c r="BF38" s="137">
        <v>132</v>
      </c>
      <c r="BG38" s="141">
        <f t="shared" si="6"/>
        <v>534752</v>
      </c>
      <c r="BH38" s="152">
        <v>399699</v>
      </c>
      <c r="BI38" s="137">
        <v>146395</v>
      </c>
      <c r="BJ38" s="137">
        <v>44271</v>
      </c>
      <c r="BK38" s="137">
        <v>19</v>
      </c>
      <c r="BL38" s="141">
        <f t="shared" si="7"/>
        <v>590384</v>
      </c>
      <c r="BM38" s="152">
        <v>681411</v>
      </c>
      <c r="BN38" s="137">
        <v>494065</v>
      </c>
      <c r="BO38" s="137">
        <v>21590</v>
      </c>
      <c r="BP38" s="137">
        <v>56</v>
      </c>
      <c r="BQ38" s="141">
        <f t="shared" si="8"/>
        <v>1197122</v>
      </c>
      <c r="BR38" s="152">
        <f t="shared" si="9"/>
        <v>5268837</v>
      </c>
      <c r="BS38" s="158">
        <f t="shared" si="9"/>
        <v>3191908</v>
      </c>
      <c r="BT38" s="137">
        <f t="shared" si="9"/>
        <v>366002</v>
      </c>
      <c r="BU38" s="137">
        <f t="shared" si="9"/>
        <v>2287</v>
      </c>
      <c r="BV38" s="224">
        <f t="shared" si="10"/>
        <v>8829034</v>
      </c>
      <c r="BW38" s="112"/>
      <c r="BX38" s="269"/>
      <c r="BZ38" s="266"/>
      <c r="CA38" s="266"/>
      <c r="CB38" s="266"/>
      <c r="CC38" s="266"/>
      <c r="CD38" s="266"/>
      <c r="CE38" s="267"/>
      <c r="CF38" s="267"/>
      <c r="CG38" s="267"/>
      <c r="CH38" s="112"/>
      <c r="CI38" s="267"/>
    </row>
    <row r="39" spans="1:112" x14ac:dyDescent="0.3">
      <c r="A39" s="272">
        <v>33</v>
      </c>
      <c r="B39" s="17" t="s">
        <v>238</v>
      </c>
      <c r="D39" s="279"/>
      <c r="E39" s="260">
        <v>947323</v>
      </c>
      <c r="F39" s="261">
        <v>32515658</v>
      </c>
      <c r="G39" s="261">
        <v>15284</v>
      </c>
      <c r="H39" s="262">
        <v>209</v>
      </c>
      <c r="I39" s="141">
        <f t="shared" si="0"/>
        <v>33478474</v>
      </c>
      <c r="J39" s="152">
        <v>43951</v>
      </c>
      <c r="K39" s="137">
        <v>1029197</v>
      </c>
      <c r="L39" s="137">
        <v>587</v>
      </c>
      <c r="M39" s="137">
        <v>0</v>
      </c>
      <c r="N39" s="141">
        <f t="shared" si="11"/>
        <v>1073735</v>
      </c>
      <c r="O39" s="137">
        <v>44260</v>
      </c>
      <c r="P39" s="137">
        <v>1696861</v>
      </c>
      <c r="Q39" s="137">
        <v>224</v>
      </c>
      <c r="R39" s="137">
        <v>42</v>
      </c>
      <c r="S39" s="141">
        <f t="shared" ref="S39:S47" si="16">SUM(O39:R39)</f>
        <v>1741387</v>
      </c>
      <c r="T39" s="152">
        <v>49228</v>
      </c>
      <c r="U39" s="137">
        <v>2226920</v>
      </c>
      <c r="V39" s="137">
        <v>1787</v>
      </c>
      <c r="W39" s="137">
        <v>0</v>
      </c>
      <c r="X39" s="141">
        <f t="shared" si="12"/>
        <v>2277935</v>
      </c>
      <c r="Y39" s="152">
        <v>65135</v>
      </c>
      <c r="Z39" s="137">
        <v>2357990</v>
      </c>
      <c r="AA39" s="137">
        <v>1336</v>
      </c>
      <c r="AB39" s="137">
        <v>95</v>
      </c>
      <c r="AC39" s="141">
        <f t="shared" si="3"/>
        <v>2424556</v>
      </c>
      <c r="AD39" s="152">
        <v>55606</v>
      </c>
      <c r="AE39" s="137">
        <v>4653764</v>
      </c>
      <c r="AF39" s="137">
        <v>752</v>
      </c>
      <c r="AG39" s="137">
        <v>30</v>
      </c>
      <c r="AH39" s="141">
        <f t="shared" si="4"/>
        <v>4710152</v>
      </c>
      <c r="AI39" s="152">
        <v>56006</v>
      </c>
      <c r="AJ39" s="137">
        <v>1853208</v>
      </c>
      <c r="AK39" s="137">
        <v>-459</v>
      </c>
      <c r="AL39" s="137">
        <v>0</v>
      </c>
      <c r="AM39" s="141">
        <f t="shared" si="13"/>
        <v>1908755</v>
      </c>
      <c r="AN39" s="152">
        <v>52993</v>
      </c>
      <c r="AO39" s="137">
        <v>1492907</v>
      </c>
      <c r="AP39" s="137">
        <v>1354</v>
      </c>
      <c r="AQ39" s="137">
        <v>0</v>
      </c>
      <c r="AR39" s="141">
        <f t="shared" si="1"/>
        <v>1547254</v>
      </c>
      <c r="AS39" s="152">
        <v>78032</v>
      </c>
      <c r="AT39" s="137">
        <v>5112769</v>
      </c>
      <c r="AU39" s="137">
        <v>637</v>
      </c>
      <c r="AV39" s="137">
        <v>0</v>
      </c>
      <c r="AW39" s="141">
        <f t="shared" si="14"/>
        <v>5191438</v>
      </c>
      <c r="AX39" s="152">
        <v>69460</v>
      </c>
      <c r="AY39" s="137">
        <v>1811456</v>
      </c>
      <c r="AZ39" s="137">
        <v>558</v>
      </c>
      <c r="BA39" s="137">
        <v>0</v>
      </c>
      <c r="BB39" s="141">
        <f t="shared" si="5"/>
        <v>1881474</v>
      </c>
      <c r="BC39" s="152">
        <v>48241</v>
      </c>
      <c r="BD39" s="137">
        <v>1811106</v>
      </c>
      <c r="BE39" s="137">
        <v>1379</v>
      </c>
      <c r="BF39" s="137">
        <v>0</v>
      </c>
      <c r="BG39" s="141">
        <f t="shared" si="6"/>
        <v>1860726</v>
      </c>
      <c r="BH39" s="152">
        <v>57630</v>
      </c>
      <c r="BI39" s="137">
        <v>3290638</v>
      </c>
      <c r="BJ39" s="137">
        <v>227</v>
      </c>
      <c r="BK39" s="137">
        <v>0</v>
      </c>
      <c r="BL39" s="141">
        <f t="shared" si="7"/>
        <v>3348495</v>
      </c>
      <c r="BM39" s="152">
        <v>90655</v>
      </c>
      <c r="BN39" s="137">
        <v>4804939</v>
      </c>
      <c r="BO39" s="137">
        <v>1633</v>
      </c>
      <c r="BP39" s="137">
        <v>6</v>
      </c>
      <c r="BQ39" s="141">
        <f t="shared" si="8"/>
        <v>4897233</v>
      </c>
      <c r="BR39" s="152">
        <f t="shared" si="9"/>
        <v>711197</v>
      </c>
      <c r="BS39" s="158">
        <f t="shared" si="9"/>
        <v>32141755</v>
      </c>
      <c r="BT39" s="137">
        <f t="shared" si="9"/>
        <v>10015</v>
      </c>
      <c r="BU39" s="137">
        <f t="shared" si="9"/>
        <v>173</v>
      </c>
      <c r="BV39" s="224">
        <f t="shared" si="10"/>
        <v>32863140</v>
      </c>
      <c r="BW39" s="112"/>
      <c r="BX39" s="265"/>
      <c r="BZ39" s="266"/>
      <c r="CA39" s="266"/>
      <c r="CB39" s="266"/>
      <c r="CC39" s="266"/>
      <c r="CD39" s="266"/>
      <c r="CE39" s="267"/>
      <c r="CF39" s="267"/>
      <c r="CG39" s="267"/>
      <c r="CH39" s="112"/>
      <c r="CI39" s="267"/>
    </row>
    <row r="40" spans="1:112" x14ac:dyDescent="0.3">
      <c r="A40" s="257">
        <v>34</v>
      </c>
      <c r="B40" s="258" t="s">
        <v>239</v>
      </c>
      <c r="D40" s="259"/>
      <c r="E40" s="260">
        <v>2401075</v>
      </c>
      <c r="F40" s="261">
        <v>8033000</v>
      </c>
      <c r="G40" s="261">
        <v>13462</v>
      </c>
      <c r="H40" s="262">
        <v>0</v>
      </c>
      <c r="I40" s="141">
        <f t="shared" si="0"/>
        <v>10447537</v>
      </c>
      <c r="J40" s="152">
        <v>103988</v>
      </c>
      <c r="K40" s="137">
        <v>654425</v>
      </c>
      <c r="L40" s="137">
        <v>312</v>
      </c>
      <c r="M40" s="137">
        <v>0</v>
      </c>
      <c r="N40" s="141">
        <f t="shared" si="11"/>
        <v>758725</v>
      </c>
      <c r="O40" s="137">
        <v>119345</v>
      </c>
      <c r="P40" s="137">
        <v>520242</v>
      </c>
      <c r="Q40" s="137">
        <v>-118</v>
      </c>
      <c r="R40" s="137">
        <v>0</v>
      </c>
      <c r="S40" s="141">
        <f t="shared" si="16"/>
        <v>639469</v>
      </c>
      <c r="T40" s="152">
        <v>113384</v>
      </c>
      <c r="U40" s="137">
        <v>193724</v>
      </c>
      <c r="V40" s="137">
        <v>548</v>
      </c>
      <c r="W40" s="137">
        <v>0</v>
      </c>
      <c r="X40" s="141">
        <f t="shared" si="12"/>
        <v>307656</v>
      </c>
      <c r="Y40" s="152">
        <v>164543</v>
      </c>
      <c r="Z40" s="137">
        <v>759490</v>
      </c>
      <c r="AA40" s="137">
        <v>690</v>
      </c>
      <c r="AB40" s="137">
        <v>0</v>
      </c>
      <c r="AC40" s="141">
        <f t="shared" si="3"/>
        <v>924723</v>
      </c>
      <c r="AD40" s="152">
        <v>123694</v>
      </c>
      <c r="AE40" s="137">
        <v>233649</v>
      </c>
      <c r="AF40" s="137">
        <v>69</v>
      </c>
      <c r="AG40" s="137">
        <v>0</v>
      </c>
      <c r="AH40" s="141">
        <f t="shared" si="4"/>
        <v>357412</v>
      </c>
      <c r="AI40" s="152">
        <v>123177</v>
      </c>
      <c r="AJ40" s="137">
        <v>948950</v>
      </c>
      <c r="AK40" s="137">
        <v>354</v>
      </c>
      <c r="AL40" s="137">
        <v>0</v>
      </c>
      <c r="AM40" s="141">
        <f t="shared" si="13"/>
        <v>1072481</v>
      </c>
      <c r="AN40" s="152">
        <v>122144</v>
      </c>
      <c r="AO40" s="137">
        <v>144238</v>
      </c>
      <c r="AP40" s="137">
        <v>296</v>
      </c>
      <c r="AQ40" s="137">
        <v>0</v>
      </c>
      <c r="AR40" s="141">
        <f t="shared" si="1"/>
        <v>266678</v>
      </c>
      <c r="AS40" s="152">
        <v>148136</v>
      </c>
      <c r="AT40" s="137">
        <v>1842388</v>
      </c>
      <c r="AU40" s="137">
        <v>813</v>
      </c>
      <c r="AV40" s="137">
        <v>0</v>
      </c>
      <c r="AW40" s="141">
        <f t="shared" si="14"/>
        <v>1991337</v>
      </c>
      <c r="AX40" s="152">
        <v>176605</v>
      </c>
      <c r="AY40" s="137">
        <v>163353</v>
      </c>
      <c r="AZ40" s="137">
        <v>4556</v>
      </c>
      <c r="BA40" s="137">
        <v>0</v>
      </c>
      <c r="BB40" s="141">
        <f t="shared" si="5"/>
        <v>344514</v>
      </c>
      <c r="BC40" s="152">
        <v>138874</v>
      </c>
      <c r="BD40" s="137">
        <v>75156</v>
      </c>
      <c r="BE40" s="137">
        <v>-288</v>
      </c>
      <c r="BF40" s="137">
        <v>0</v>
      </c>
      <c r="BG40" s="141">
        <f t="shared" si="6"/>
        <v>213742</v>
      </c>
      <c r="BH40" s="152">
        <v>156329</v>
      </c>
      <c r="BI40" s="137">
        <v>311667</v>
      </c>
      <c r="BJ40" s="137">
        <v>2764</v>
      </c>
      <c r="BK40" s="137">
        <v>0</v>
      </c>
      <c r="BL40" s="141">
        <f t="shared" si="7"/>
        <v>470760</v>
      </c>
      <c r="BM40" s="152">
        <v>589195</v>
      </c>
      <c r="BN40" s="137">
        <v>2174633</v>
      </c>
      <c r="BO40" s="137">
        <v>8615</v>
      </c>
      <c r="BP40" s="137">
        <v>614</v>
      </c>
      <c r="BQ40" s="141">
        <f t="shared" si="8"/>
        <v>2773057</v>
      </c>
      <c r="BR40" s="152">
        <f t="shared" si="9"/>
        <v>2079414</v>
      </c>
      <c r="BS40" s="158">
        <f t="shared" si="9"/>
        <v>8021915</v>
      </c>
      <c r="BT40" s="137">
        <f t="shared" si="9"/>
        <v>18611</v>
      </c>
      <c r="BU40" s="137">
        <f t="shared" si="9"/>
        <v>614</v>
      </c>
      <c r="BV40" s="224">
        <f t="shared" si="10"/>
        <v>10120554</v>
      </c>
      <c r="BW40" s="112"/>
      <c r="BX40" s="265"/>
      <c r="BZ40" s="266"/>
      <c r="CA40" s="266"/>
      <c r="CB40" s="266"/>
      <c r="CC40" s="266"/>
      <c r="CD40" s="266"/>
      <c r="CE40" s="267"/>
      <c r="CF40" s="267"/>
      <c r="CG40" s="267"/>
      <c r="CH40" s="112"/>
      <c r="CI40" s="267"/>
    </row>
    <row r="41" spans="1:112" x14ac:dyDescent="0.3">
      <c r="A41" s="257">
        <v>35</v>
      </c>
      <c r="B41" s="258" t="s">
        <v>240</v>
      </c>
      <c r="D41" s="259"/>
      <c r="E41" s="260">
        <v>579881</v>
      </c>
      <c r="F41" s="261">
        <v>8554102</v>
      </c>
      <c r="G41" s="261">
        <v>11279</v>
      </c>
      <c r="H41" s="262">
        <v>0</v>
      </c>
      <c r="I41" s="141">
        <f t="shared" si="0"/>
        <v>9145262</v>
      </c>
      <c r="J41" s="152">
        <v>33450</v>
      </c>
      <c r="K41" s="137">
        <v>883670</v>
      </c>
      <c r="L41" s="137">
        <v>0</v>
      </c>
      <c r="M41" s="137">
        <v>0</v>
      </c>
      <c r="N41" s="141">
        <f t="shared" si="11"/>
        <v>917120</v>
      </c>
      <c r="O41" s="137">
        <v>39315</v>
      </c>
      <c r="P41" s="137">
        <v>12271</v>
      </c>
      <c r="Q41" s="137">
        <v>546</v>
      </c>
      <c r="R41" s="137">
        <v>0</v>
      </c>
      <c r="S41" s="141">
        <f t="shared" si="16"/>
        <v>52132</v>
      </c>
      <c r="T41" s="152">
        <v>47178</v>
      </c>
      <c r="U41" s="137">
        <v>80237</v>
      </c>
      <c r="V41" s="137">
        <v>268</v>
      </c>
      <c r="W41" s="137">
        <v>0</v>
      </c>
      <c r="X41" s="141">
        <f t="shared" si="12"/>
        <v>127683</v>
      </c>
      <c r="Y41" s="152">
        <v>57038</v>
      </c>
      <c r="Z41" s="137">
        <v>1520406</v>
      </c>
      <c r="AA41" s="137">
        <v>411</v>
      </c>
      <c r="AB41" s="137">
        <v>3</v>
      </c>
      <c r="AC41" s="141">
        <f t="shared" si="3"/>
        <v>1577858</v>
      </c>
      <c r="AD41" s="152">
        <v>53161</v>
      </c>
      <c r="AE41" s="137">
        <v>1593079</v>
      </c>
      <c r="AF41" s="137">
        <v>1572</v>
      </c>
      <c r="AG41" s="137">
        <v>0</v>
      </c>
      <c r="AH41" s="141">
        <f t="shared" si="4"/>
        <v>1647812</v>
      </c>
      <c r="AI41" s="152">
        <v>39148</v>
      </c>
      <c r="AJ41" s="137">
        <v>199549</v>
      </c>
      <c r="AK41" s="137">
        <v>281</v>
      </c>
      <c r="AL41" s="137">
        <v>0</v>
      </c>
      <c r="AM41" s="141">
        <f t="shared" si="13"/>
        <v>238978</v>
      </c>
      <c r="AN41" s="152">
        <v>46637</v>
      </c>
      <c r="AO41" s="137">
        <v>790010</v>
      </c>
      <c r="AP41" s="137">
        <v>530</v>
      </c>
      <c r="AQ41" s="137">
        <v>0</v>
      </c>
      <c r="AR41" s="141">
        <f t="shared" si="1"/>
        <v>837177</v>
      </c>
      <c r="AS41" s="152">
        <v>56641</v>
      </c>
      <c r="AT41" s="137">
        <v>544903</v>
      </c>
      <c r="AU41" s="137">
        <v>1346</v>
      </c>
      <c r="AV41" s="137">
        <v>4</v>
      </c>
      <c r="AW41" s="141">
        <f t="shared" si="14"/>
        <v>602894</v>
      </c>
      <c r="AX41" s="152">
        <v>64882</v>
      </c>
      <c r="AY41" s="137">
        <v>981761</v>
      </c>
      <c r="AZ41" s="137">
        <v>-106</v>
      </c>
      <c r="BA41" s="137">
        <v>0</v>
      </c>
      <c r="BB41" s="141">
        <f t="shared" si="5"/>
        <v>1046537</v>
      </c>
      <c r="BC41" s="152">
        <v>38914</v>
      </c>
      <c r="BD41" s="137">
        <v>710603</v>
      </c>
      <c r="BE41" s="137">
        <v>535</v>
      </c>
      <c r="BF41" s="137">
        <v>0</v>
      </c>
      <c r="BG41" s="141">
        <f t="shared" si="6"/>
        <v>750052</v>
      </c>
      <c r="BH41" s="152">
        <v>49480</v>
      </c>
      <c r="BI41" s="137">
        <v>291701</v>
      </c>
      <c r="BJ41" s="137">
        <v>1049</v>
      </c>
      <c r="BK41" s="137">
        <v>0</v>
      </c>
      <c r="BL41" s="141">
        <f t="shared" si="7"/>
        <v>342230</v>
      </c>
      <c r="BM41" s="152">
        <v>35725</v>
      </c>
      <c r="BN41" s="137">
        <v>1091831</v>
      </c>
      <c r="BO41" s="137">
        <v>4831</v>
      </c>
      <c r="BP41" s="137">
        <v>0</v>
      </c>
      <c r="BQ41" s="141">
        <f t="shared" si="8"/>
        <v>1132387</v>
      </c>
      <c r="BR41" s="152">
        <f t="shared" si="9"/>
        <v>561569</v>
      </c>
      <c r="BS41" s="158">
        <f t="shared" si="9"/>
        <v>8700021</v>
      </c>
      <c r="BT41" s="137">
        <f t="shared" si="9"/>
        <v>11263</v>
      </c>
      <c r="BU41" s="137">
        <f t="shared" si="9"/>
        <v>7</v>
      </c>
      <c r="BV41" s="224">
        <f t="shared" si="10"/>
        <v>9272860</v>
      </c>
      <c r="BW41" s="112"/>
      <c r="BX41" s="282"/>
      <c r="BZ41" s="266"/>
      <c r="CA41" s="266"/>
      <c r="CB41" s="266"/>
      <c r="CC41" s="266"/>
      <c r="CD41" s="266"/>
      <c r="CE41" s="267"/>
      <c r="CF41" s="267"/>
      <c r="CG41" s="267"/>
      <c r="CH41" s="112"/>
      <c r="CI41" s="267"/>
    </row>
    <row r="42" spans="1:112" x14ac:dyDescent="0.3">
      <c r="A42" s="257">
        <v>36</v>
      </c>
      <c r="B42" s="17" t="s">
        <v>241</v>
      </c>
      <c r="D42" s="259"/>
      <c r="E42" s="260">
        <v>252752</v>
      </c>
      <c r="F42" s="261">
        <v>2275401</v>
      </c>
      <c r="G42" s="261">
        <v>4736</v>
      </c>
      <c r="H42" s="262">
        <v>0</v>
      </c>
      <c r="I42" s="141">
        <f t="shared" si="0"/>
        <v>2532889</v>
      </c>
      <c r="J42" s="152">
        <v>16439</v>
      </c>
      <c r="K42" s="137">
        <v>98450</v>
      </c>
      <c r="L42" s="137">
        <v>76</v>
      </c>
      <c r="M42" s="137">
        <v>0</v>
      </c>
      <c r="N42" s="141">
        <f t="shared" si="11"/>
        <v>114965</v>
      </c>
      <c r="O42" s="137">
        <v>16433</v>
      </c>
      <c r="P42" s="137">
        <v>92125</v>
      </c>
      <c r="Q42" s="137">
        <v>105</v>
      </c>
      <c r="R42" s="137">
        <v>0</v>
      </c>
      <c r="S42" s="141">
        <f t="shared" si="16"/>
        <v>108663</v>
      </c>
      <c r="T42" s="152">
        <v>22791</v>
      </c>
      <c r="U42" s="137">
        <v>345486</v>
      </c>
      <c r="V42" s="137">
        <v>181</v>
      </c>
      <c r="W42" s="137">
        <v>0</v>
      </c>
      <c r="X42" s="141">
        <f t="shared" si="12"/>
        <v>368458</v>
      </c>
      <c r="Y42" s="152">
        <v>17916</v>
      </c>
      <c r="Z42" s="137">
        <v>114678</v>
      </c>
      <c r="AA42" s="137">
        <v>81</v>
      </c>
      <c r="AB42" s="137">
        <v>0</v>
      </c>
      <c r="AC42" s="141">
        <f t="shared" si="3"/>
        <v>132675</v>
      </c>
      <c r="AD42" s="152">
        <v>19916</v>
      </c>
      <c r="AE42" s="137">
        <v>194438</v>
      </c>
      <c r="AF42" s="137">
        <v>106</v>
      </c>
      <c r="AG42" s="137">
        <v>0</v>
      </c>
      <c r="AH42" s="141">
        <f>SUM(AD42:AG42)</f>
        <v>214460</v>
      </c>
      <c r="AI42" s="152">
        <v>23942</v>
      </c>
      <c r="AJ42" s="137">
        <v>336583</v>
      </c>
      <c r="AK42" s="137">
        <v>41</v>
      </c>
      <c r="AL42" s="137">
        <v>0</v>
      </c>
      <c r="AM42" s="141">
        <f t="shared" si="13"/>
        <v>360566</v>
      </c>
      <c r="AN42" s="152">
        <v>15771</v>
      </c>
      <c r="AO42" s="137">
        <v>220769</v>
      </c>
      <c r="AP42" s="137">
        <v>87</v>
      </c>
      <c r="AQ42" s="137">
        <v>0</v>
      </c>
      <c r="AR42" s="141">
        <f t="shared" si="1"/>
        <v>236627</v>
      </c>
      <c r="AS42" s="152">
        <v>21466</v>
      </c>
      <c r="AT42" s="137">
        <v>337211</v>
      </c>
      <c r="AU42" s="137">
        <v>28</v>
      </c>
      <c r="AV42" s="137">
        <v>0</v>
      </c>
      <c r="AW42" s="141">
        <f t="shared" si="14"/>
        <v>358705</v>
      </c>
      <c r="AX42" s="152">
        <v>14708</v>
      </c>
      <c r="AY42" s="137">
        <v>93899</v>
      </c>
      <c r="AZ42" s="137">
        <v>1332</v>
      </c>
      <c r="BA42" s="137">
        <v>0</v>
      </c>
      <c r="BB42" s="141">
        <f t="shared" si="5"/>
        <v>109939</v>
      </c>
      <c r="BC42" s="152">
        <v>23057</v>
      </c>
      <c r="BD42" s="137">
        <v>314753</v>
      </c>
      <c r="BE42" s="137">
        <v>37</v>
      </c>
      <c r="BF42" s="137">
        <v>0</v>
      </c>
      <c r="BG42" s="141">
        <f t="shared" si="6"/>
        <v>337847</v>
      </c>
      <c r="BH42" s="152">
        <v>16331</v>
      </c>
      <c r="BI42" s="137">
        <v>73571</v>
      </c>
      <c r="BJ42" s="137">
        <v>131</v>
      </c>
      <c r="BK42" s="137">
        <v>0</v>
      </c>
      <c r="BL42" s="141">
        <f t="shared" si="7"/>
        <v>90033</v>
      </c>
      <c r="BM42" s="152">
        <v>23792</v>
      </c>
      <c r="BN42" s="137">
        <v>43916</v>
      </c>
      <c r="BO42" s="137">
        <v>4745</v>
      </c>
      <c r="BP42" s="137">
        <v>0</v>
      </c>
      <c r="BQ42" s="141">
        <f t="shared" si="8"/>
        <v>72453</v>
      </c>
      <c r="BR42" s="152">
        <f t="shared" si="9"/>
        <v>232562</v>
      </c>
      <c r="BS42" s="158">
        <f t="shared" si="9"/>
        <v>2265879</v>
      </c>
      <c r="BT42" s="137">
        <f t="shared" si="9"/>
        <v>6950</v>
      </c>
      <c r="BU42" s="137">
        <f t="shared" si="9"/>
        <v>0</v>
      </c>
      <c r="BV42" s="224">
        <f t="shared" si="10"/>
        <v>2505391</v>
      </c>
      <c r="BW42" s="112"/>
      <c r="BX42" s="278"/>
      <c r="BZ42" s="266"/>
      <c r="CA42" s="266"/>
      <c r="CB42" s="266"/>
      <c r="CC42" s="266"/>
      <c r="CD42" s="266"/>
      <c r="CE42" s="267"/>
      <c r="CF42" s="267"/>
      <c r="CG42" s="267"/>
      <c r="CH42" s="112"/>
      <c r="CI42" s="267"/>
    </row>
    <row r="43" spans="1:112" x14ac:dyDescent="0.3">
      <c r="A43" s="257">
        <v>37</v>
      </c>
      <c r="B43" s="17" t="s">
        <v>242</v>
      </c>
      <c r="D43" s="283"/>
      <c r="E43" s="260">
        <v>1054261</v>
      </c>
      <c r="F43" s="261">
        <v>5092464</v>
      </c>
      <c r="G43" s="261">
        <v>158728</v>
      </c>
      <c r="H43" s="262">
        <v>0</v>
      </c>
      <c r="I43" s="141">
        <f>SUM(E43:H43)</f>
        <v>6305453</v>
      </c>
      <c r="J43" s="152">
        <v>41529</v>
      </c>
      <c r="K43" s="137">
        <v>685421</v>
      </c>
      <c r="L43" s="137">
        <v>0</v>
      </c>
      <c r="M43" s="137">
        <v>0</v>
      </c>
      <c r="N43" s="141">
        <f t="shared" si="11"/>
        <v>726950</v>
      </c>
      <c r="O43" s="137">
        <v>120894</v>
      </c>
      <c r="P43" s="137">
        <v>26438</v>
      </c>
      <c r="Q43" s="137">
        <v>0</v>
      </c>
      <c r="R43" s="137">
        <v>0</v>
      </c>
      <c r="S43" s="141">
        <f>SUM(O43:R43)</f>
        <v>147332</v>
      </c>
      <c r="T43" s="152">
        <v>58851</v>
      </c>
      <c r="U43" s="137">
        <v>85997</v>
      </c>
      <c r="V43" s="137">
        <v>56</v>
      </c>
      <c r="W43" s="137">
        <v>0</v>
      </c>
      <c r="X43" s="141">
        <f t="shared" si="12"/>
        <v>144904</v>
      </c>
      <c r="Y43" s="152">
        <v>97026</v>
      </c>
      <c r="Z43" s="137">
        <v>1138916</v>
      </c>
      <c r="AA43" s="137">
        <v>5563</v>
      </c>
      <c r="AB43" s="137">
        <v>20</v>
      </c>
      <c r="AC43" s="141">
        <f t="shared" si="3"/>
        <v>1241525</v>
      </c>
      <c r="AD43" s="152">
        <v>84694</v>
      </c>
      <c r="AE43" s="137">
        <v>297877</v>
      </c>
      <c r="AF43" s="137">
        <v>309</v>
      </c>
      <c r="AG43" s="137">
        <v>0</v>
      </c>
      <c r="AH43" s="141">
        <f t="shared" si="4"/>
        <v>382880</v>
      </c>
      <c r="AI43" s="152">
        <v>81933</v>
      </c>
      <c r="AJ43" s="137">
        <v>54534</v>
      </c>
      <c r="AK43" s="137">
        <v>126</v>
      </c>
      <c r="AL43" s="137">
        <v>21</v>
      </c>
      <c r="AM43" s="141">
        <f t="shared" si="13"/>
        <v>136614</v>
      </c>
      <c r="AN43" s="152">
        <v>73317</v>
      </c>
      <c r="AO43" s="137">
        <v>868247</v>
      </c>
      <c r="AP43" s="137">
        <v>656</v>
      </c>
      <c r="AQ43" s="137">
        <v>0</v>
      </c>
      <c r="AR43" s="141">
        <f t="shared" si="1"/>
        <v>942220</v>
      </c>
      <c r="AS43" s="152">
        <v>103128</v>
      </c>
      <c r="AT43" s="137">
        <v>235290</v>
      </c>
      <c r="AU43" s="137">
        <v>759</v>
      </c>
      <c r="AV43" s="137">
        <v>3</v>
      </c>
      <c r="AW43" s="141">
        <f t="shared" si="14"/>
        <v>339180</v>
      </c>
      <c r="AX43" s="152">
        <v>83331</v>
      </c>
      <c r="AY43" s="137">
        <v>470942</v>
      </c>
      <c r="AZ43" s="137">
        <v>4878</v>
      </c>
      <c r="BA43" s="137">
        <v>0</v>
      </c>
      <c r="BB43" s="141">
        <f t="shared" si="5"/>
        <v>559151</v>
      </c>
      <c r="BC43" s="152">
        <v>50026</v>
      </c>
      <c r="BD43" s="137">
        <v>806777</v>
      </c>
      <c r="BE43" s="137">
        <v>13903</v>
      </c>
      <c r="BF43" s="137">
        <v>0</v>
      </c>
      <c r="BG43" s="141">
        <f t="shared" si="6"/>
        <v>870706</v>
      </c>
      <c r="BH43" s="152">
        <v>68245</v>
      </c>
      <c r="BI43" s="137">
        <v>112402</v>
      </c>
      <c r="BJ43" s="137">
        <v>12367</v>
      </c>
      <c r="BK43" s="137">
        <v>0</v>
      </c>
      <c r="BL43" s="141">
        <f t="shared" si="7"/>
        <v>193014</v>
      </c>
      <c r="BM43" s="152">
        <v>183020</v>
      </c>
      <c r="BN43" s="137">
        <v>322983</v>
      </c>
      <c r="BO43" s="137">
        <v>44965</v>
      </c>
      <c r="BP43" s="137">
        <v>1209</v>
      </c>
      <c r="BQ43" s="141">
        <f t="shared" si="8"/>
        <v>552177</v>
      </c>
      <c r="BR43" s="152">
        <f t="shared" si="9"/>
        <v>1045994</v>
      </c>
      <c r="BS43" s="158">
        <f t="shared" si="9"/>
        <v>5105824</v>
      </c>
      <c r="BT43" s="137">
        <f t="shared" si="9"/>
        <v>83582</v>
      </c>
      <c r="BU43" s="137">
        <f t="shared" si="9"/>
        <v>1253</v>
      </c>
      <c r="BV43" s="224">
        <f t="shared" si="10"/>
        <v>6236653</v>
      </c>
      <c r="BW43" s="112"/>
      <c r="BX43" s="282"/>
      <c r="BZ43" s="266"/>
      <c r="CA43" s="266"/>
      <c r="CB43" s="266"/>
      <c r="CC43" s="266"/>
      <c r="CD43" s="266"/>
      <c r="CE43" s="267"/>
      <c r="CF43" s="267"/>
      <c r="CG43" s="267"/>
      <c r="CH43" s="112"/>
      <c r="CI43" s="267"/>
    </row>
    <row r="44" spans="1:112" x14ac:dyDescent="0.3">
      <c r="A44" s="257">
        <v>38</v>
      </c>
      <c r="B44" s="258" t="s">
        <v>243</v>
      </c>
      <c r="D44" s="259"/>
      <c r="E44" s="260">
        <v>931907</v>
      </c>
      <c r="F44" s="261">
        <v>1565615</v>
      </c>
      <c r="G44" s="261">
        <v>4835</v>
      </c>
      <c r="H44" s="262">
        <v>0</v>
      </c>
      <c r="I44" s="141">
        <f t="shared" si="0"/>
        <v>2502357</v>
      </c>
      <c r="J44" s="152">
        <v>49075</v>
      </c>
      <c r="K44" s="137">
        <v>531832</v>
      </c>
      <c r="L44" s="137">
        <v>21085</v>
      </c>
      <c r="M44" s="137">
        <v>0</v>
      </c>
      <c r="N44" s="141">
        <f t="shared" si="11"/>
        <v>601992</v>
      </c>
      <c r="O44" s="137">
        <v>67173</v>
      </c>
      <c r="P44" s="137">
        <v>2238</v>
      </c>
      <c r="Q44" s="137">
        <v>443</v>
      </c>
      <c r="R44" s="137">
        <v>21</v>
      </c>
      <c r="S44" s="141">
        <f t="shared" si="16"/>
        <v>69875</v>
      </c>
      <c r="T44" s="152">
        <v>71784</v>
      </c>
      <c r="U44" s="137">
        <v>170</v>
      </c>
      <c r="V44" s="137">
        <v>189</v>
      </c>
      <c r="W44" s="137">
        <v>34</v>
      </c>
      <c r="X44" s="141">
        <f t="shared" si="12"/>
        <v>72177</v>
      </c>
      <c r="Y44" s="152">
        <v>45306</v>
      </c>
      <c r="Z44" s="137">
        <v>89183</v>
      </c>
      <c r="AA44" s="137">
        <v>258</v>
      </c>
      <c r="AB44" s="137">
        <v>0</v>
      </c>
      <c r="AC44" s="141">
        <f t="shared" si="3"/>
        <v>134747</v>
      </c>
      <c r="AD44" s="152">
        <v>72426</v>
      </c>
      <c r="AE44" s="137">
        <v>728</v>
      </c>
      <c r="AF44" s="137">
        <v>64</v>
      </c>
      <c r="AG44" s="137">
        <v>394</v>
      </c>
      <c r="AH44" s="141">
        <f t="shared" si="4"/>
        <v>73612</v>
      </c>
      <c r="AI44" s="152">
        <v>48031</v>
      </c>
      <c r="AJ44" s="137">
        <v>4352</v>
      </c>
      <c r="AK44" s="137">
        <v>464</v>
      </c>
      <c r="AL44" s="137">
        <v>308</v>
      </c>
      <c r="AM44" s="141">
        <f t="shared" si="13"/>
        <v>53155</v>
      </c>
      <c r="AN44" s="152">
        <v>92659</v>
      </c>
      <c r="AO44" s="137">
        <v>620435</v>
      </c>
      <c r="AP44" s="137">
        <v>26804</v>
      </c>
      <c r="AQ44" s="137">
        <v>91</v>
      </c>
      <c r="AR44" s="141">
        <f t="shared" si="1"/>
        <v>739989</v>
      </c>
      <c r="AS44" s="152">
        <v>69698</v>
      </c>
      <c r="AT44" s="137">
        <v>1468</v>
      </c>
      <c r="AU44" s="137">
        <v>1086</v>
      </c>
      <c r="AV44" s="137">
        <v>0</v>
      </c>
      <c r="AW44" s="141">
        <f t="shared" si="14"/>
        <v>72252</v>
      </c>
      <c r="AX44" s="152">
        <v>50967</v>
      </c>
      <c r="AY44" s="137">
        <v>271</v>
      </c>
      <c r="AZ44" s="137">
        <v>540</v>
      </c>
      <c r="BA44" s="137">
        <v>0</v>
      </c>
      <c r="BB44" s="141">
        <f t="shared" si="5"/>
        <v>51778</v>
      </c>
      <c r="BC44" s="152">
        <v>48731</v>
      </c>
      <c r="BD44" s="137">
        <v>219440</v>
      </c>
      <c r="BE44" s="137">
        <v>358</v>
      </c>
      <c r="BF44" s="137">
        <v>8</v>
      </c>
      <c r="BG44" s="141">
        <f t="shared" si="6"/>
        <v>268537</v>
      </c>
      <c r="BH44" s="152">
        <v>42947</v>
      </c>
      <c r="BI44" s="137">
        <v>1281</v>
      </c>
      <c r="BJ44" s="137">
        <v>287</v>
      </c>
      <c r="BK44" s="137">
        <v>14</v>
      </c>
      <c r="BL44" s="141">
        <f t="shared" si="7"/>
        <v>44529</v>
      </c>
      <c r="BM44" s="152">
        <v>77588</v>
      </c>
      <c r="BN44" s="137">
        <v>93332</v>
      </c>
      <c r="BO44" s="137">
        <v>120263</v>
      </c>
      <c r="BP44" s="137">
        <v>19</v>
      </c>
      <c r="BQ44" s="141">
        <f t="shared" si="8"/>
        <v>291202</v>
      </c>
      <c r="BR44" s="152">
        <f t="shared" si="9"/>
        <v>736385</v>
      </c>
      <c r="BS44" s="158">
        <f t="shared" si="9"/>
        <v>1564730</v>
      </c>
      <c r="BT44" s="137">
        <f t="shared" si="9"/>
        <v>171841</v>
      </c>
      <c r="BU44" s="137">
        <f t="shared" si="9"/>
        <v>889</v>
      </c>
      <c r="BV44" s="224">
        <f t="shared" si="10"/>
        <v>2473845</v>
      </c>
      <c r="BW44" s="112"/>
      <c r="BX44" s="282"/>
      <c r="BZ44" s="266"/>
      <c r="CA44" s="266"/>
      <c r="CB44" s="266"/>
      <c r="CC44" s="266"/>
      <c r="CD44" s="266"/>
      <c r="CE44" s="267"/>
      <c r="CF44" s="267"/>
      <c r="CG44" s="267"/>
      <c r="CH44" s="112"/>
      <c r="CI44" s="267"/>
    </row>
    <row r="45" spans="1:112" x14ac:dyDescent="0.3">
      <c r="A45" s="257">
        <v>39</v>
      </c>
      <c r="B45" s="258" t="s">
        <v>244</v>
      </c>
      <c r="D45" s="259"/>
      <c r="E45" s="260">
        <v>1769770</v>
      </c>
      <c r="F45" s="261">
        <v>9130708</v>
      </c>
      <c r="G45" s="261">
        <v>13074</v>
      </c>
      <c r="H45" s="262">
        <v>1</v>
      </c>
      <c r="I45" s="141">
        <f t="shared" si="0"/>
        <v>10913553</v>
      </c>
      <c r="J45" s="152">
        <v>110634</v>
      </c>
      <c r="K45" s="137">
        <v>734772</v>
      </c>
      <c r="L45" s="137">
        <v>0</v>
      </c>
      <c r="M45" s="137">
        <v>0</v>
      </c>
      <c r="N45" s="141">
        <f>SUM(J45:M45)</f>
        <v>845406</v>
      </c>
      <c r="O45" s="137">
        <v>117358</v>
      </c>
      <c r="P45" s="137">
        <v>316350</v>
      </c>
      <c r="Q45" s="137">
        <v>0</v>
      </c>
      <c r="R45" s="137">
        <v>0</v>
      </c>
      <c r="S45" s="141">
        <f>SUM(O45:R45)</f>
        <v>433708</v>
      </c>
      <c r="T45" s="152">
        <v>118697</v>
      </c>
      <c r="U45" s="137">
        <v>726142</v>
      </c>
      <c r="V45" s="137">
        <v>0</v>
      </c>
      <c r="W45" s="137">
        <v>0</v>
      </c>
      <c r="X45" s="141">
        <f t="shared" si="12"/>
        <v>844839</v>
      </c>
      <c r="Y45" s="152">
        <v>144316</v>
      </c>
      <c r="Z45" s="137">
        <v>606032</v>
      </c>
      <c r="AA45" s="137">
        <v>120</v>
      </c>
      <c r="AB45" s="137">
        <v>1</v>
      </c>
      <c r="AC45" s="141">
        <f t="shared" si="3"/>
        <v>750469</v>
      </c>
      <c r="AD45" s="152">
        <v>117199</v>
      </c>
      <c r="AE45" s="137">
        <v>885390</v>
      </c>
      <c r="AF45" s="137">
        <v>683</v>
      </c>
      <c r="AG45" s="137">
        <v>0</v>
      </c>
      <c r="AH45" s="141">
        <f>SUM(AD45:AG45)</f>
        <v>1003272</v>
      </c>
      <c r="AI45" s="152">
        <v>165110</v>
      </c>
      <c r="AJ45" s="137">
        <v>1560839</v>
      </c>
      <c r="AK45" s="137">
        <v>94</v>
      </c>
      <c r="AL45" s="137">
        <v>0</v>
      </c>
      <c r="AM45" s="141">
        <f t="shared" si="13"/>
        <v>1726043</v>
      </c>
      <c r="AN45" s="152">
        <v>137176</v>
      </c>
      <c r="AO45" s="137">
        <v>397570</v>
      </c>
      <c r="AP45" s="137">
        <v>139</v>
      </c>
      <c r="AQ45" s="137">
        <v>0</v>
      </c>
      <c r="AR45" s="141">
        <f t="shared" si="1"/>
        <v>534885</v>
      </c>
      <c r="AS45" s="152">
        <v>133348</v>
      </c>
      <c r="AT45" s="137">
        <v>526823</v>
      </c>
      <c r="AU45" s="137">
        <v>1692</v>
      </c>
      <c r="AV45" s="137">
        <v>0</v>
      </c>
      <c r="AW45" s="141">
        <f t="shared" si="14"/>
        <v>661863</v>
      </c>
      <c r="AX45" s="152">
        <v>141444</v>
      </c>
      <c r="AY45" s="137">
        <v>802304</v>
      </c>
      <c r="AZ45" s="137">
        <v>56</v>
      </c>
      <c r="BA45" s="137">
        <v>0</v>
      </c>
      <c r="BB45" s="141">
        <f t="shared" si="5"/>
        <v>943804</v>
      </c>
      <c r="BC45" s="152">
        <v>131174</v>
      </c>
      <c r="BD45" s="137">
        <v>221608</v>
      </c>
      <c r="BE45" s="137">
        <v>-15</v>
      </c>
      <c r="BF45" s="137">
        <v>0</v>
      </c>
      <c r="BG45" s="141">
        <f t="shared" si="6"/>
        <v>352767</v>
      </c>
      <c r="BH45" s="152">
        <v>130663</v>
      </c>
      <c r="BI45" s="137">
        <v>529500</v>
      </c>
      <c r="BJ45" s="137">
        <v>278</v>
      </c>
      <c r="BK45" s="137">
        <v>0</v>
      </c>
      <c r="BL45" s="141">
        <f t="shared" si="7"/>
        <v>660441</v>
      </c>
      <c r="BM45" s="152">
        <v>192221</v>
      </c>
      <c r="BN45" s="137">
        <v>1840860</v>
      </c>
      <c r="BO45" s="137">
        <v>1072</v>
      </c>
      <c r="BP45" s="137">
        <v>1190</v>
      </c>
      <c r="BQ45" s="141">
        <f t="shared" si="8"/>
        <v>2035343</v>
      </c>
      <c r="BR45" s="152">
        <f t="shared" si="9"/>
        <v>1639340</v>
      </c>
      <c r="BS45" s="158">
        <f t="shared" si="9"/>
        <v>9148190</v>
      </c>
      <c r="BT45" s="137">
        <f t="shared" si="9"/>
        <v>4119</v>
      </c>
      <c r="BU45" s="137">
        <f t="shared" si="9"/>
        <v>1191</v>
      </c>
      <c r="BV45" s="224">
        <f t="shared" si="10"/>
        <v>10792840</v>
      </c>
      <c r="BW45" s="112"/>
      <c r="BX45" s="265"/>
      <c r="BZ45" s="266"/>
      <c r="CA45" s="266"/>
      <c r="CB45" s="266"/>
      <c r="CC45" s="266"/>
      <c r="CD45" s="266"/>
      <c r="CE45" s="267"/>
      <c r="CF45" s="267"/>
      <c r="CG45" s="267"/>
      <c r="CH45" s="112"/>
      <c r="CI45" s="267"/>
    </row>
    <row r="46" spans="1:112" x14ac:dyDescent="0.3">
      <c r="A46" s="257">
        <v>40</v>
      </c>
      <c r="B46" s="258" t="s">
        <v>245</v>
      </c>
      <c r="D46" s="259"/>
      <c r="E46" s="260">
        <v>1499244</v>
      </c>
      <c r="F46" s="261">
        <v>69885698</v>
      </c>
      <c r="G46" s="261">
        <v>12871</v>
      </c>
      <c r="H46" s="262">
        <v>23736424</v>
      </c>
      <c r="I46" s="141">
        <f t="shared" si="0"/>
        <v>95134237</v>
      </c>
      <c r="J46" s="152">
        <v>46400</v>
      </c>
      <c r="K46" s="137">
        <v>6110871</v>
      </c>
      <c r="L46" s="137">
        <v>35</v>
      </c>
      <c r="M46" s="137">
        <v>0</v>
      </c>
      <c r="N46" s="141">
        <f t="shared" si="11"/>
        <v>6157306</v>
      </c>
      <c r="O46" s="137">
        <v>91672</v>
      </c>
      <c r="P46" s="137">
        <v>7925226</v>
      </c>
      <c r="Q46" s="137">
        <v>503</v>
      </c>
      <c r="R46" s="137">
        <v>0</v>
      </c>
      <c r="S46" s="141">
        <f t="shared" si="16"/>
        <v>8017401</v>
      </c>
      <c r="T46" s="152">
        <v>89093</v>
      </c>
      <c r="U46" s="137">
        <v>1319260</v>
      </c>
      <c r="V46" s="137">
        <v>529</v>
      </c>
      <c r="W46" s="137">
        <v>0</v>
      </c>
      <c r="X46" s="141">
        <f t="shared" si="12"/>
        <v>1408882</v>
      </c>
      <c r="Y46" s="152">
        <v>84177</v>
      </c>
      <c r="Z46" s="137">
        <v>11683165</v>
      </c>
      <c r="AA46" s="137">
        <v>308</v>
      </c>
      <c r="AB46" s="137">
        <v>24</v>
      </c>
      <c r="AC46" s="141">
        <f t="shared" si="3"/>
        <v>11767674</v>
      </c>
      <c r="AD46" s="152">
        <v>83334</v>
      </c>
      <c r="AE46" s="137">
        <v>5218454</v>
      </c>
      <c r="AF46" s="137">
        <v>552</v>
      </c>
      <c r="AG46" s="137">
        <v>42</v>
      </c>
      <c r="AH46" s="141">
        <f t="shared" si="4"/>
        <v>5302382</v>
      </c>
      <c r="AI46" s="152">
        <v>148693</v>
      </c>
      <c r="AJ46" s="137">
        <v>1451313</v>
      </c>
      <c r="AK46" s="137">
        <v>449</v>
      </c>
      <c r="AL46" s="137">
        <v>14</v>
      </c>
      <c r="AM46" s="141">
        <f t="shared" si="13"/>
        <v>1600469</v>
      </c>
      <c r="AN46" s="152">
        <v>85607</v>
      </c>
      <c r="AO46" s="137">
        <v>6061963</v>
      </c>
      <c r="AP46" s="137">
        <v>189</v>
      </c>
      <c r="AQ46" s="137">
        <v>13</v>
      </c>
      <c r="AR46" s="141">
        <f t="shared" si="1"/>
        <v>6147772</v>
      </c>
      <c r="AS46" s="152">
        <v>122898</v>
      </c>
      <c r="AT46" s="137">
        <v>7316962</v>
      </c>
      <c r="AU46" s="137">
        <v>1297</v>
      </c>
      <c r="AV46" s="137">
        <v>0</v>
      </c>
      <c r="AW46" s="141">
        <f>SUM(AS46:AV46)</f>
        <v>7441157</v>
      </c>
      <c r="AX46" s="152">
        <v>80772</v>
      </c>
      <c r="AY46" s="137">
        <v>2344995</v>
      </c>
      <c r="AZ46" s="137">
        <v>1067</v>
      </c>
      <c r="BA46" s="137">
        <v>27</v>
      </c>
      <c r="BB46" s="141">
        <f t="shared" si="5"/>
        <v>2426861</v>
      </c>
      <c r="BC46" s="152">
        <v>100673</v>
      </c>
      <c r="BD46" s="137">
        <v>6873031</v>
      </c>
      <c r="BE46" s="137">
        <v>2203</v>
      </c>
      <c r="BF46" s="137">
        <v>8980064</v>
      </c>
      <c r="BG46" s="141">
        <f t="shared" si="6"/>
        <v>15955971</v>
      </c>
      <c r="BH46" s="152">
        <v>108933</v>
      </c>
      <c r="BI46" s="137">
        <v>10218962</v>
      </c>
      <c r="BJ46" s="137">
        <v>1311</v>
      </c>
      <c r="BK46" s="137">
        <v>0</v>
      </c>
      <c r="BL46" s="141">
        <f t="shared" si="7"/>
        <v>10329206</v>
      </c>
      <c r="BM46" s="152">
        <v>137283</v>
      </c>
      <c r="BN46" s="137">
        <v>3091282</v>
      </c>
      <c r="BO46" s="137">
        <v>2642</v>
      </c>
      <c r="BP46" s="137">
        <v>14756424</v>
      </c>
      <c r="BQ46" s="141">
        <f t="shared" si="8"/>
        <v>17987631</v>
      </c>
      <c r="BR46" s="152">
        <f t="shared" si="9"/>
        <v>1179535</v>
      </c>
      <c r="BS46" s="158">
        <f t="shared" si="9"/>
        <v>69615484</v>
      </c>
      <c r="BT46" s="137">
        <f t="shared" si="9"/>
        <v>11085</v>
      </c>
      <c r="BU46" s="137">
        <f t="shared" si="9"/>
        <v>23736608</v>
      </c>
      <c r="BV46" s="224">
        <f t="shared" si="10"/>
        <v>94542712</v>
      </c>
      <c r="BW46" s="112"/>
      <c r="BX46" s="265"/>
      <c r="BZ46" s="266"/>
      <c r="CA46" s="266"/>
      <c r="CB46" s="266"/>
      <c r="CC46" s="266"/>
      <c r="CD46" s="266"/>
      <c r="CE46" s="267"/>
      <c r="CF46" s="267"/>
      <c r="CG46" s="267"/>
      <c r="CH46" s="112"/>
      <c r="CI46" s="267"/>
    </row>
    <row r="47" spans="1:112" x14ac:dyDescent="0.3">
      <c r="A47" s="284">
        <v>41</v>
      </c>
      <c r="B47" s="285" t="s">
        <v>246</v>
      </c>
      <c r="C47" s="286"/>
      <c r="D47" s="287"/>
      <c r="E47" s="288">
        <v>3732701</v>
      </c>
      <c r="F47" s="289">
        <v>10665368</v>
      </c>
      <c r="G47" s="289">
        <v>4156941</v>
      </c>
      <c r="H47" s="290">
        <v>0</v>
      </c>
      <c r="I47" s="141">
        <f t="shared" si="0"/>
        <v>18555010</v>
      </c>
      <c r="J47" s="152">
        <v>251329</v>
      </c>
      <c r="K47" s="137">
        <v>962792</v>
      </c>
      <c r="L47" s="137">
        <v>19254</v>
      </c>
      <c r="M47" s="137">
        <v>0</v>
      </c>
      <c r="N47" s="141">
        <f t="shared" si="11"/>
        <v>1233375</v>
      </c>
      <c r="O47" s="137">
        <v>290981</v>
      </c>
      <c r="P47" s="137">
        <v>1594</v>
      </c>
      <c r="Q47" s="137">
        <v>75140</v>
      </c>
      <c r="R47" s="137">
        <v>0</v>
      </c>
      <c r="S47" s="141">
        <f t="shared" si="16"/>
        <v>367715</v>
      </c>
      <c r="T47" s="152">
        <v>100940</v>
      </c>
      <c r="U47" s="137">
        <v>475188</v>
      </c>
      <c r="V47" s="137">
        <v>245384</v>
      </c>
      <c r="W47" s="137">
        <v>0</v>
      </c>
      <c r="X47" s="141">
        <f t="shared" si="12"/>
        <v>821512</v>
      </c>
      <c r="Y47" s="152">
        <v>344314</v>
      </c>
      <c r="Z47" s="137">
        <v>645885</v>
      </c>
      <c r="AA47" s="137">
        <v>164316</v>
      </c>
      <c r="AB47" s="137">
        <v>0</v>
      </c>
      <c r="AC47" s="141">
        <f t="shared" si="3"/>
        <v>1154515</v>
      </c>
      <c r="AD47" s="152">
        <v>297668</v>
      </c>
      <c r="AE47" s="137">
        <v>865091</v>
      </c>
      <c r="AF47" s="137">
        <v>192420</v>
      </c>
      <c r="AG47" s="137">
        <v>0</v>
      </c>
      <c r="AH47" s="141">
        <f>SUM(AD47:AG47)</f>
        <v>1355179</v>
      </c>
      <c r="AI47" s="152">
        <v>369527</v>
      </c>
      <c r="AJ47" s="137">
        <v>1410903</v>
      </c>
      <c r="AK47" s="137">
        <v>297171</v>
      </c>
      <c r="AL47" s="137">
        <v>0</v>
      </c>
      <c r="AM47" s="141">
        <f t="shared" si="13"/>
        <v>2077601</v>
      </c>
      <c r="AN47" s="152">
        <v>281489</v>
      </c>
      <c r="AO47" s="137">
        <v>772809</v>
      </c>
      <c r="AP47" s="137">
        <v>174023</v>
      </c>
      <c r="AQ47" s="137">
        <v>190</v>
      </c>
      <c r="AR47" s="141">
        <f t="shared" si="1"/>
        <v>1228511</v>
      </c>
      <c r="AS47" s="152">
        <v>299429</v>
      </c>
      <c r="AT47" s="137">
        <v>898090</v>
      </c>
      <c r="AU47" s="137">
        <v>216956</v>
      </c>
      <c r="AV47" s="137">
        <v>2</v>
      </c>
      <c r="AW47" s="141">
        <f>SUM(AS47:AV47)</f>
        <v>1414477</v>
      </c>
      <c r="AX47" s="152">
        <v>259739</v>
      </c>
      <c r="AY47" s="137">
        <v>863704</v>
      </c>
      <c r="AZ47" s="137">
        <v>623226</v>
      </c>
      <c r="BA47" s="137">
        <v>5</v>
      </c>
      <c r="BB47" s="141">
        <f t="shared" si="5"/>
        <v>1746674</v>
      </c>
      <c r="BC47" s="152">
        <v>334983</v>
      </c>
      <c r="BD47" s="137">
        <v>842295</v>
      </c>
      <c r="BE47" s="137">
        <v>73090</v>
      </c>
      <c r="BF47" s="137">
        <v>0</v>
      </c>
      <c r="BG47" s="141">
        <f t="shared" si="6"/>
        <v>1250368</v>
      </c>
      <c r="BH47" s="152">
        <v>274537</v>
      </c>
      <c r="BI47" s="137">
        <v>483315</v>
      </c>
      <c r="BJ47" s="137">
        <v>207950</v>
      </c>
      <c r="BK47" s="137">
        <v>0</v>
      </c>
      <c r="BL47" s="141">
        <f t="shared" si="7"/>
        <v>965802</v>
      </c>
      <c r="BM47" s="152">
        <v>537721</v>
      </c>
      <c r="BN47" s="137">
        <v>2577733</v>
      </c>
      <c r="BO47" s="137">
        <v>966374</v>
      </c>
      <c r="BP47" s="137">
        <v>827</v>
      </c>
      <c r="BQ47" s="141">
        <f t="shared" si="8"/>
        <v>4082655</v>
      </c>
      <c r="BR47" s="152">
        <f t="shared" si="9"/>
        <v>3642657</v>
      </c>
      <c r="BS47" s="158">
        <f t="shared" si="9"/>
        <v>10799399</v>
      </c>
      <c r="BT47" s="137">
        <f t="shared" si="9"/>
        <v>3255304</v>
      </c>
      <c r="BU47" s="137">
        <f t="shared" si="9"/>
        <v>1024</v>
      </c>
      <c r="BV47" s="224">
        <f t="shared" si="10"/>
        <v>17698384</v>
      </c>
      <c r="BW47" s="112"/>
      <c r="BX47" s="265"/>
      <c r="BZ47" s="266"/>
      <c r="CA47" s="266"/>
      <c r="CB47" s="266"/>
      <c r="CC47" s="266"/>
      <c r="CD47" s="266"/>
      <c r="CE47" s="267"/>
      <c r="CF47" s="267"/>
      <c r="CG47" s="267"/>
      <c r="CH47" s="112"/>
      <c r="CI47" s="267"/>
    </row>
    <row r="48" spans="1:112" s="101" customFormat="1" x14ac:dyDescent="0.3">
      <c r="A48" s="291" t="s">
        <v>247</v>
      </c>
      <c r="B48" s="292"/>
      <c r="D48" s="293"/>
      <c r="E48" s="294">
        <f>SUM(E7:E47)</f>
        <v>267619302</v>
      </c>
      <c r="F48" s="295">
        <f>SUM(F7:F47)</f>
        <v>751959648</v>
      </c>
      <c r="G48" s="295">
        <f>SUM(G7:G47)</f>
        <v>16869269</v>
      </c>
      <c r="H48" s="295">
        <f>SUM(H7:H47)</f>
        <v>67587441</v>
      </c>
      <c r="I48" s="296">
        <f>SUM(I7:I47)</f>
        <v>1104035660</v>
      </c>
      <c r="J48" s="297">
        <f t="shared" ref="J48:BU48" si="17">SUM(J7:J47)</f>
        <v>17835015</v>
      </c>
      <c r="K48" s="298">
        <f t="shared" si="17"/>
        <v>66987788</v>
      </c>
      <c r="L48" s="298">
        <f t="shared" si="17"/>
        <v>507871</v>
      </c>
      <c r="M48" s="298">
        <f t="shared" si="17"/>
        <v>664427</v>
      </c>
      <c r="N48" s="296">
        <f>SUM(N7:N47)</f>
        <v>85995101</v>
      </c>
      <c r="O48" s="298">
        <f t="shared" si="17"/>
        <v>20298553</v>
      </c>
      <c r="P48" s="298">
        <f t="shared" si="17"/>
        <v>50177552</v>
      </c>
      <c r="Q48" s="298">
        <f>SUM(Q7:Q47)</f>
        <v>786759</v>
      </c>
      <c r="R48" s="298">
        <f t="shared" si="17"/>
        <v>1006182</v>
      </c>
      <c r="S48" s="296">
        <f>SUM(S7:S47)</f>
        <v>72269046</v>
      </c>
      <c r="T48" s="297">
        <f t="shared" si="17"/>
        <v>18818267</v>
      </c>
      <c r="U48" s="298">
        <f>SUM(U7:U47)</f>
        <v>50712253</v>
      </c>
      <c r="V48" s="298">
        <f>SUM(V7:V47)</f>
        <v>839943</v>
      </c>
      <c r="W48" s="298">
        <f t="shared" si="17"/>
        <v>3001732</v>
      </c>
      <c r="X48" s="296">
        <f t="shared" si="17"/>
        <v>73372195</v>
      </c>
      <c r="Y48" s="297">
        <f>SUM(Y7:Y47)</f>
        <v>21996920</v>
      </c>
      <c r="Z48" s="298">
        <f t="shared" si="17"/>
        <v>97511252</v>
      </c>
      <c r="AA48" s="298">
        <f t="shared" si="17"/>
        <v>797132</v>
      </c>
      <c r="AB48" s="298">
        <f t="shared" si="17"/>
        <v>145726</v>
      </c>
      <c r="AC48" s="296">
        <f t="shared" si="17"/>
        <v>120451030</v>
      </c>
      <c r="AD48" s="297">
        <f t="shared" si="17"/>
        <v>21062551</v>
      </c>
      <c r="AE48" s="298">
        <f t="shared" si="17"/>
        <v>61813443</v>
      </c>
      <c r="AF48" s="298">
        <f t="shared" si="17"/>
        <v>775873</v>
      </c>
      <c r="AG48" s="298">
        <f t="shared" si="17"/>
        <v>1607472</v>
      </c>
      <c r="AH48" s="296">
        <f>SUM(AH7:AH47)</f>
        <v>85259339</v>
      </c>
      <c r="AI48" s="297">
        <f t="shared" si="17"/>
        <v>21357389</v>
      </c>
      <c r="AJ48" s="298">
        <f t="shared" si="17"/>
        <v>42603745</v>
      </c>
      <c r="AK48" s="298">
        <f t="shared" si="17"/>
        <v>1296346</v>
      </c>
      <c r="AL48" s="298">
        <f>SUM(AL7:AL47)</f>
        <v>16467</v>
      </c>
      <c r="AM48" s="296">
        <f>SUM(AM7:AM47)</f>
        <v>65273947</v>
      </c>
      <c r="AN48" s="297">
        <f t="shared" si="17"/>
        <v>21077585</v>
      </c>
      <c r="AO48" s="298">
        <f t="shared" si="17"/>
        <v>67796976</v>
      </c>
      <c r="AP48" s="298">
        <f t="shared" si="17"/>
        <v>1529510</v>
      </c>
      <c r="AQ48" s="298">
        <f t="shared" si="17"/>
        <v>22049</v>
      </c>
      <c r="AR48" s="296">
        <f t="shared" si="17"/>
        <v>90426120</v>
      </c>
      <c r="AS48" s="297">
        <f>SUM(AS7:AS47)</f>
        <v>24006318</v>
      </c>
      <c r="AT48" s="298">
        <f>SUM(AT7:AT47)</f>
        <v>53482987</v>
      </c>
      <c r="AU48" s="298">
        <f t="shared" si="17"/>
        <v>1131640</v>
      </c>
      <c r="AV48" s="298">
        <f t="shared" si="17"/>
        <v>1011893</v>
      </c>
      <c r="AW48" s="296">
        <f t="shared" si="17"/>
        <v>79632838</v>
      </c>
      <c r="AX48" s="298">
        <f t="shared" si="17"/>
        <v>22834717</v>
      </c>
      <c r="AY48" s="298">
        <f t="shared" si="17"/>
        <v>68518026</v>
      </c>
      <c r="AZ48" s="298">
        <f t="shared" si="17"/>
        <v>1512795</v>
      </c>
      <c r="BA48" s="298">
        <f t="shared" si="17"/>
        <v>6008007</v>
      </c>
      <c r="BB48" s="296">
        <f t="shared" si="17"/>
        <v>98873545</v>
      </c>
      <c r="BC48" s="298">
        <f t="shared" si="17"/>
        <v>20657983</v>
      </c>
      <c r="BD48" s="298">
        <f t="shared" si="17"/>
        <v>51046422</v>
      </c>
      <c r="BE48" s="298">
        <f t="shared" si="17"/>
        <v>766562</v>
      </c>
      <c r="BF48" s="298">
        <f t="shared" si="17"/>
        <v>25833951</v>
      </c>
      <c r="BG48" s="296">
        <f t="shared" si="17"/>
        <v>98304918</v>
      </c>
      <c r="BH48" s="297">
        <f t="shared" si="17"/>
        <v>24861601</v>
      </c>
      <c r="BI48" s="298">
        <f t="shared" si="17"/>
        <v>47488494</v>
      </c>
      <c r="BJ48" s="298">
        <f>SUM(BJ7:BJ47)</f>
        <v>1222946</v>
      </c>
      <c r="BK48" s="298">
        <f t="shared" si="17"/>
        <v>4325</v>
      </c>
      <c r="BL48" s="296">
        <f t="shared" si="17"/>
        <v>73577366</v>
      </c>
      <c r="BM48" s="297">
        <f>SUM(BM7:BM47)</f>
        <v>27958351</v>
      </c>
      <c r="BN48" s="298">
        <f>SUM(BN7:BN47)</f>
        <v>84795078</v>
      </c>
      <c r="BO48" s="298">
        <f>SUM(BO7:BO47)</f>
        <v>4662201</v>
      </c>
      <c r="BP48" s="298">
        <f t="shared" si="17"/>
        <v>26590533</v>
      </c>
      <c r="BQ48" s="296">
        <f t="shared" si="17"/>
        <v>144006163</v>
      </c>
      <c r="BR48" s="297">
        <f t="shared" si="17"/>
        <v>262765250</v>
      </c>
      <c r="BS48" s="298">
        <f t="shared" si="17"/>
        <v>742934016</v>
      </c>
      <c r="BT48" s="298">
        <f t="shared" si="17"/>
        <v>15829578</v>
      </c>
      <c r="BU48" s="298">
        <f t="shared" si="17"/>
        <v>65912764</v>
      </c>
      <c r="BV48" s="299">
        <f t="shared" ref="BV48" si="18">SUM(BV7:BV47)</f>
        <v>1087441608</v>
      </c>
      <c r="BW48" s="112"/>
      <c r="BX48" s="269"/>
      <c r="BY48" s="17"/>
      <c r="BZ48" s="300"/>
      <c r="CA48" s="300"/>
      <c r="CB48" s="300"/>
      <c r="CC48" s="300"/>
      <c r="CD48" s="300"/>
      <c r="CE48" s="301"/>
      <c r="CF48" s="301"/>
      <c r="CG48" s="301"/>
      <c r="CH48" s="301"/>
      <c r="CI48" s="301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</row>
    <row r="49" spans="1:87" x14ac:dyDescent="0.3">
      <c r="A49" s="302" t="s">
        <v>248</v>
      </c>
      <c r="B49" s="258"/>
      <c r="D49" s="303"/>
      <c r="E49" s="260"/>
      <c r="F49" s="261"/>
      <c r="G49" s="261"/>
      <c r="H49" s="261"/>
      <c r="I49" s="190"/>
      <c r="J49" s="225"/>
      <c r="K49" s="43"/>
      <c r="L49" s="43"/>
      <c r="M49" s="43"/>
      <c r="N49" s="190"/>
      <c r="O49" s="43"/>
      <c r="P49" s="43"/>
      <c r="Q49" s="43"/>
      <c r="R49" s="43"/>
      <c r="S49" s="190"/>
      <c r="T49" s="225"/>
      <c r="U49" s="43"/>
      <c r="V49" s="43"/>
      <c r="W49" s="43"/>
      <c r="X49" s="190"/>
      <c r="Y49" s="225"/>
      <c r="Z49" s="43"/>
      <c r="AA49" s="43"/>
      <c r="AB49" s="43"/>
      <c r="AC49" s="190"/>
      <c r="AD49" s="225"/>
      <c r="AE49" s="43"/>
      <c r="AF49" s="43"/>
      <c r="AG49" s="43"/>
      <c r="AH49" s="190"/>
      <c r="AI49" s="225"/>
      <c r="AJ49" s="43"/>
      <c r="AK49" s="43"/>
      <c r="AL49" s="43"/>
      <c r="AM49" s="190"/>
      <c r="AN49" s="225"/>
      <c r="AO49" s="43"/>
      <c r="AP49" s="43"/>
      <c r="AQ49" s="43"/>
      <c r="AR49" s="190"/>
      <c r="AS49" s="225"/>
      <c r="AT49" s="43"/>
      <c r="AU49" s="43"/>
      <c r="AV49" s="43"/>
      <c r="AW49" s="190"/>
      <c r="AX49" s="43"/>
      <c r="AY49" s="43"/>
      <c r="AZ49" s="43"/>
      <c r="BA49" s="43"/>
      <c r="BB49" s="190"/>
      <c r="BC49" s="43"/>
      <c r="BD49" s="43"/>
      <c r="BE49" s="43"/>
      <c r="BF49" s="43"/>
      <c r="BG49" s="190"/>
      <c r="BH49" s="225"/>
      <c r="BI49" s="43"/>
      <c r="BJ49" s="43"/>
      <c r="BK49" s="43"/>
      <c r="BL49" s="190"/>
      <c r="BM49" s="225"/>
      <c r="BN49" s="43"/>
      <c r="BO49" s="43"/>
      <c r="BP49" s="43"/>
      <c r="BQ49" s="190"/>
      <c r="BR49" s="225"/>
      <c r="BS49" s="43"/>
      <c r="BT49" s="43"/>
      <c r="BU49" s="43"/>
      <c r="BV49" s="304"/>
      <c r="BW49" s="112"/>
      <c r="BX49" s="269"/>
    </row>
    <row r="50" spans="1:87" x14ac:dyDescent="0.3">
      <c r="A50" s="251" t="s">
        <v>22</v>
      </c>
      <c r="D50" s="305"/>
      <c r="E50" s="260"/>
      <c r="F50" s="261"/>
      <c r="G50" s="261"/>
      <c r="H50" s="261"/>
      <c r="I50" s="190"/>
      <c r="J50" s="306"/>
      <c r="K50" s="150"/>
      <c r="L50" s="150"/>
      <c r="M50" s="150"/>
      <c r="N50" s="190"/>
      <c r="O50" s="150"/>
      <c r="P50" s="150"/>
      <c r="Q50" s="150"/>
      <c r="R50" s="150"/>
      <c r="S50" s="225"/>
      <c r="T50" s="306"/>
      <c r="U50" s="150"/>
      <c r="V50" s="150"/>
      <c r="W50" s="150"/>
      <c r="X50" s="225"/>
      <c r="Y50" s="306"/>
      <c r="Z50" s="150"/>
      <c r="AA50" s="150"/>
      <c r="AB50" s="150"/>
      <c r="AC50" s="225"/>
      <c r="AD50" s="306"/>
      <c r="AE50" s="150"/>
      <c r="AF50" s="150"/>
      <c r="AG50" s="150"/>
      <c r="AH50" s="225"/>
      <c r="AI50" s="306"/>
      <c r="AJ50" s="150"/>
      <c r="AK50" s="150"/>
      <c r="AL50" s="150"/>
      <c r="AM50" s="225"/>
      <c r="AN50" s="306"/>
      <c r="AO50" s="150"/>
      <c r="AP50" s="150"/>
      <c r="AQ50" s="150"/>
      <c r="AR50" s="190"/>
      <c r="AS50" s="150"/>
      <c r="AT50" s="150"/>
      <c r="AU50" s="150"/>
      <c r="AV50" s="150"/>
      <c r="AW50" s="190"/>
      <c r="AX50" s="150"/>
      <c r="AY50" s="150"/>
      <c r="AZ50" s="150"/>
      <c r="BA50" s="150"/>
      <c r="BB50" s="190"/>
      <c r="BC50" s="150"/>
      <c r="BD50" s="150"/>
      <c r="BE50" s="150"/>
      <c r="BF50" s="150"/>
      <c r="BG50" s="190"/>
      <c r="BH50" s="306"/>
      <c r="BI50" s="150"/>
      <c r="BJ50" s="150"/>
      <c r="BK50" s="150"/>
      <c r="BL50" s="190"/>
      <c r="BM50" s="306"/>
      <c r="BN50" s="150"/>
      <c r="BO50" s="150"/>
      <c r="BP50" s="150"/>
      <c r="BQ50" s="190"/>
      <c r="BR50" s="306"/>
      <c r="BS50" s="150"/>
      <c r="BT50" s="150"/>
      <c r="BU50" s="150"/>
      <c r="BV50" s="304"/>
      <c r="BW50" s="307"/>
      <c r="BX50" s="269"/>
    </row>
    <row r="51" spans="1:87" x14ac:dyDescent="0.3">
      <c r="A51" s="257" t="s">
        <v>249</v>
      </c>
      <c r="B51" s="308"/>
      <c r="C51" s="308"/>
      <c r="D51" s="305"/>
      <c r="E51" s="260">
        <v>7704</v>
      </c>
      <c r="F51" s="261">
        <v>0</v>
      </c>
      <c r="G51" s="261">
        <v>0</v>
      </c>
      <c r="H51" s="261">
        <v>0</v>
      </c>
      <c r="I51" s="141">
        <f t="shared" ref="I51:I56" si="19">SUM(E51:H51)</f>
        <v>7704</v>
      </c>
      <c r="J51" s="309">
        <v>475</v>
      </c>
      <c r="K51" s="158">
        <v>0</v>
      </c>
      <c r="L51" s="158">
        <v>0</v>
      </c>
      <c r="M51" s="158">
        <v>0</v>
      </c>
      <c r="N51" s="141">
        <f>SUM(J51:M51)</f>
        <v>475</v>
      </c>
      <c r="O51" s="158">
        <v>475</v>
      </c>
      <c r="P51" s="158">
        <v>0</v>
      </c>
      <c r="Q51" s="158">
        <v>0</v>
      </c>
      <c r="R51" s="158">
        <v>0</v>
      </c>
      <c r="S51" s="141">
        <f>SUM(O51:R51)</f>
        <v>475</v>
      </c>
      <c r="T51" s="158">
        <v>475</v>
      </c>
      <c r="U51" s="158">
        <v>0</v>
      </c>
      <c r="V51" s="158">
        <v>0</v>
      </c>
      <c r="W51" s="158">
        <v>0</v>
      </c>
      <c r="X51" s="141">
        <f>SUM(T51:W51)</f>
        <v>475</v>
      </c>
      <c r="Y51" s="263">
        <v>573</v>
      </c>
      <c r="Z51" s="158">
        <v>0</v>
      </c>
      <c r="AA51" s="158">
        <v>0</v>
      </c>
      <c r="AB51" s="158">
        <v>0</v>
      </c>
      <c r="AC51" s="141">
        <f>SUM(Y51:AB51)</f>
        <v>573</v>
      </c>
      <c r="AD51" s="158">
        <v>497</v>
      </c>
      <c r="AE51" s="158">
        <v>0</v>
      </c>
      <c r="AF51" s="158">
        <v>0</v>
      </c>
      <c r="AG51" s="158">
        <v>0</v>
      </c>
      <c r="AH51" s="141">
        <f>SUM(AD51:AG51)</f>
        <v>497</v>
      </c>
      <c r="AI51" s="158">
        <v>482</v>
      </c>
      <c r="AJ51" s="158">
        <v>0</v>
      </c>
      <c r="AK51" s="158">
        <v>0</v>
      </c>
      <c r="AL51" s="158">
        <v>0</v>
      </c>
      <c r="AM51" s="141">
        <f>SUM(AI51:AL51)</f>
        <v>482</v>
      </c>
      <c r="AN51" s="158">
        <v>482</v>
      </c>
      <c r="AO51" s="158">
        <v>0</v>
      </c>
      <c r="AP51" s="158">
        <v>0</v>
      </c>
      <c r="AQ51" s="158">
        <v>0</v>
      </c>
      <c r="AR51" s="141">
        <f>SUM(AN51:AQ51)</f>
        <v>482</v>
      </c>
      <c r="AS51" s="158">
        <v>482</v>
      </c>
      <c r="AT51" s="158">
        <v>0</v>
      </c>
      <c r="AU51" s="158">
        <v>0</v>
      </c>
      <c r="AV51" s="158">
        <v>0</v>
      </c>
      <c r="AW51" s="141">
        <f>SUM(AS51:AV51)</f>
        <v>482</v>
      </c>
      <c r="AX51" s="158">
        <v>482</v>
      </c>
      <c r="AY51" s="158">
        <v>0</v>
      </c>
      <c r="AZ51" s="158">
        <v>0</v>
      </c>
      <c r="BA51" s="158">
        <v>0</v>
      </c>
      <c r="BB51" s="141">
        <f>SUM(AX51:BA51)</f>
        <v>482</v>
      </c>
      <c r="BC51" s="158">
        <v>964</v>
      </c>
      <c r="BD51" s="158">
        <v>0</v>
      </c>
      <c r="BE51" s="158">
        <v>0</v>
      </c>
      <c r="BF51" s="158">
        <v>0</v>
      </c>
      <c r="BG51" s="141">
        <f>SUM(BC51:BF51)</f>
        <v>964</v>
      </c>
      <c r="BH51" s="158">
        <v>482</v>
      </c>
      <c r="BI51" s="158">
        <v>0</v>
      </c>
      <c r="BJ51" s="158">
        <v>0</v>
      </c>
      <c r="BK51" s="158">
        <v>0</v>
      </c>
      <c r="BL51" s="141">
        <f>SUM(BH51:BK51)</f>
        <v>482</v>
      </c>
      <c r="BM51" s="158">
        <v>482</v>
      </c>
      <c r="BN51" s="158">
        <v>0</v>
      </c>
      <c r="BO51" s="158">
        <v>0</v>
      </c>
      <c r="BP51" s="158">
        <v>0</v>
      </c>
      <c r="BQ51" s="141">
        <f t="shared" ref="BQ51:BQ56" si="20">SUM(BM51:BP51)</f>
        <v>482</v>
      </c>
      <c r="BR51" s="158">
        <f t="shared" ref="BR51:BU52" si="21">+J51+O51+T51+Y51+AD51+AI51+AN51+AS51+AX51+BC51+BH51+BM51</f>
        <v>6351</v>
      </c>
      <c r="BS51" s="158">
        <f t="shared" si="21"/>
        <v>0</v>
      </c>
      <c r="BT51" s="158">
        <f t="shared" si="21"/>
        <v>0</v>
      </c>
      <c r="BU51" s="158">
        <f t="shared" si="21"/>
        <v>0</v>
      </c>
      <c r="BV51" s="224">
        <f>SUM(BR51:BU51)</f>
        <v>6351</v>
      </c>
      <c r="BW51" s="112"/>
      <c r="BX51" s="269"/>
      <c r="BZ51" s="266"/>
      <c r="CA51" s="266"/>
      <c r="CB51" s="266"/>
      <c r="CC51" s="266"/>
      <c r="CD51" s="266"/>
      <c r="CE51" s="267"/>
      <c r="CF51" s="267"/>
      <c r="CG51" s="267"/>
      <c r="CH51" s="112"/>
      <c r="CI51" s="267"/>
    </row>
    <row r="52" spans="1:87" x14ac:dyDescent="0.3">
      <c r="A52" s="257" t="s">
        <v>250</v>
      </c>
      <c r="B52" s="308"/>
      <c r="D52" s="303" t="s">
        <v>67</v>
      </c>
      <c r="E52" s="260">
        <v>471709</v>
      </c>
      <c r="F52" s="261">
        <v>0</v>
      </c>
      <c r="G52" s="261">
        <v>0</v>
      </c>
      <c r="H52" s="261">
        <v>0</v>
      </c>
      <c r="I52" s="141">
        <f t="shared" si="19"/>
        <v>471709</v>
      </c>
      <c r="J52" s="309">
        <v>39309</v>
      </c>
      <c r="K52" s="158">
        <v>0</v>
      </c>
      <c r="L52" s="158">
        <v>0</v>
      </c>
      <c r="M52" s="158">
        <v>0</v>
      </c>
      <c r="N52" s="141">
        <f>SUM(J52:M52)</f>
        <v>39309</v>
      </c>
      <c r="O52" s="158">
        <v>39309</v>
      </c>
      <c r="P52" s="158">
        <v>0</v>
      </c>
      <c r="Q52" s="158">
        <v>0</v>
      </c>
      <c r="R52" s="158">
        <v>0</v>
      </c>
      <c r="S52" s="141">
        <f>SUM(O52:R52)</f>
        <v>39309</v>
      </c>
      <c r="T52" s="158">
        <v>39309</v>
      </c>
      <c r="U52" s="158">
        <v>0</v>
      </c>
      <c r="V52" s="158">
        <v>0</v>
      </c>
      <c r="W52" s="158">
        <v>0</v>
      </c>
      <c r="X52" s="141">
        <f>SUM(T52:W52)</f>
        <v>39309</v>
      </c>
      <c r="Y52" s="158">
        <v>39309</v>
      </c>
      <c r="Z52" s="158">
        <v>0</v>
      </c>
      <c r="AA52" s="158">
        <v>0</v>
      </c>
      <c r="AB52" s="158">
        <v>0</v>
      </c>
      <c r="AC52" s="141">
        <f>SUM(Y52:AB52)</f>
        <v>39309</v>
      </c>
      <c r="AD52" s="158">
        <v>39309</v>
      </c>
      <c r="AE52" s="158">
        <v>0</v>
      </c>
      <c r="AF52" s="158">
        <v>0</v>
      </c>
      <c r="AG52" s="158">
        <v>0</v>
      </c>
      <c r="AH52" s="141">
        <f>SUM(AD52:AG52)</f>
        <v>39309</v>
      </c>
      <c r="AI52" s="158">
        <v>39309</v>
      </c>
      <c r="AJ52" s="158">
        <v>0</v>
      </c>
      <c r="AK52" s="158">
        <v>0</v>
      </c>
      <c r="AL52" s="158">
        <v>0</v>
      </c>
      <c r="AM52" s="141">
        <f>SUM(AI52:AL52)</f>
        <v>39309</v>
      </c>
      <c r="AN52" s="158">
        <v>39309</v>
      </c>
      <c r="AO52" s="158">
        <v>0</v>
      </c>
      <c r="AP52" s="158">
        <v>0</v>
      </c>
      <c r="AQ52" s="158">
        <v>0</v>
      </c>
      <c r="AR52" s="141">
        <f>SUM(AN52:AQ52)</f>
        <v>39309</v>
      </c>
      <c r="AS52" s="158">
        <v>39309</v>
      </c>
      <c r="AT52" s="158">
        <v>0</v>
      </c>
      <c r="AU52" s="158">
        <v>0</v>
      </c>
      <c r="AV52" s="158">
        <v>0</v>
      </c>
      <c r="AW52" s="141">
        <f>SUM(AS52:AV52)</f>
        <v>39309</v>
      </c>
      <c r="AX52" s="158">
        <v>39309</v>
      </c>
      <c r="AY52" s="158">
        <v>0</v>
      </c>
      <c r="AZ52" s="158">
        <v>0</v>
      </c>
      <c r="BA52" s="158">
        <v>0</v>
      </c>
      <c r="BB52" s="141">
        <f>SUM(AX52:BA52)</f>
        <v>39309</v>
      </c>
      <c r="BC52" s="158">
        <v>39309</v>
      </c>
      <c r="BD52" s="158">
        <v>0</v>
      </c>
      <c r="BE52" s="158">
        <v>0</v>
      </c>
      <c r="BF52" s="158">
        <v>0</v>
      </c>
      <c r="BG52" s="141">
        <f>SUM(BC52:BF52)</f>
        <v>39309</v>
      </c>
      <c r="BH52" s="158">
        <v>39309</v>
      </c>
      <c r="BI52" s="158">
        <v>0</v>
      </c>
      <c r="BJ52" s="158">
        <v>0</v>
      </c>
      <c r="BK52" s="158">
        <v>0</v>
      </c>
      <c r="BL52" s="141">
        <f>SUM(BH52:BK52)</f>
        <v>39309</v>
      </c>
      <c r="BM52" s="158">
        <v>39310</v>
      </c>
      <c r="BN52" s="158">
        <v>0</v>
      </c>
      <c r="BO52" s="158">
        <v>0</v>
      </c>
      <c r="BP52" s="158">
        <v>0</v>
      </c>
      <c r="BQ52" s="141">
        <f t="shared" si="20"/>
        <v>39310</v>
      </c>
      <c r="BR52" s="158">
        <f t="shared" si="21"/>
        <v>471709</v>
      </c>
      <c r="BS52" s="158">
        <f t="shared" si="21"/>
        <v>0</v>
      </c>
      <c r="BT52" s="158">
        <f t="shared" si="21"/>
        <v>0</v>
      </c>
      <c r="BU52" s="158">
        <f t="shared" si="21"/>
        <v>0</v>
      </c>
      <c r="BV52" s="224">
        <f>SUM(BR52:BU52)</f>
        <v>471709</v>
      </c>
      <c r="BW52" s="112"/>
      <c r="BX52" s="269"/>
      <c r="BZ52" s="266"/>
      <c r="CA52" s="266"/>
      <c r="CB52" s="266"/>
      <c r="CC52" s="266"/>
      <c r="CD52" s="266"/>
      <c r="CE52" s="267"/>
      <c r="CF52" s="267"/>
      <c r="CG52" s="267"/>
      <c r="CH52" s="112"/>
      <c r="CI52" s="267"/>
    </row>
    <row r="53" spans="1:87" x14ac:dyDescent="0.3">
      <c r="A53" s="257" t="s">
        <v>251</v>
      </c>
      <c r="B53" s="308"/>
      <c r="D53" s="310"/>
      <c r="E53" s="260">
        <f t="shared" ref="E53:M53" si="22">SUM(E54:E55)</f>
        <v>307738809</v>
      </c>
      <c r="F53" s="261">
        <f t="shared" si="22"/>
        <v>0</v>
      </c>
      <c r="G53" s="261">
        <f t="shared" si="22"/>
        <v>0</v>
      </c>
      <c r="H53" s="261">
        <f t="shared" si="22"/>
        <v>0</v>
      </c>
      <c r="I53" s="141">
        <f t="shared" si="22"/>
        <v>307738809</v>
      </c>
      <c r="J53" s="309">
        <f t="shared" si="22"/>
        <v>3383917.5034699999</v>
      </c>
      <c r="K53" s="158">
        <f t="shared" si="22"/>
        <v>0</v>
      </c>
      <c r="L53" s="158">
        <f t="shared" si="22"/>
        <v>0</v>
      </c>
      <c r="M53" s="159">
        <f t="shared" si="22"/>
        <v>0</v>
      </c>
      <c r="N53" s="141">
        <f>SUM(J53:M53)</f>
        <v>3383917.5034699999</v>
      </c>
      <c r="O53" s="158">
        <f>O54+O55</f>
        <v>2612522.952</v>
      </c>
      <c r="P53" s="158">
        <f>SUM(P54:P55)</f>
        <v>0</v>
      </c>
      <c r="Q53" s="158">
        <f>SUM(Q54:Q55)</f>
        <v>0</v>
      </c>
      <c r="R53" s="158">
        <f>SUM(R54:R55)</f>
        <v>0</v>
      </c>
      <c r="S53" s="141">
        <f t="shared" ref="S53:AL53" si="23">SUM(S54:S55)</f>
        <v>2612522.952</v>
      </c>
      <c r="T53" s="260">
        <f t="shared" si="23"/>
        <v>29876720</v>
      </c>
      <c r="U53" s="158">
        <f t="shared" si="23"/>
        <v>0</v>
      </c>
      <c r="V53" s="158">
        <f t="shared" si="23"/>
        <v>0</v>
      </c>
      <c r="W53" s="158">
        <f t="shared" si="23"/>
        <v>0</v>
      </c>
      <c r="X53" s="141">
        <f t="shared" si="23"/>
        <v>29876720</v>
      </c>
      <c r="Y53" s="158">
        <f>SUM(Y54:Y55)</f>
        <v>46420658.013999999</v>
      </c>
      <c r="Z53" s="158">
        <f t="shared" si="23"/>
        <v>0</v>
      </c>
      <c r="AA53" s="158">
        <f t="shared" si="23"/>
        <v>0</v>
      </c>
      <c r="AB53" s="158">
        <f t="shared" si="23"/>
        <v>0</v>
      </c>
      <c r="AC53" s="141">
        <f t="shared" si="23"/>
        <v>46420658.013999999</v>
      </c>
      <c r="AD53" s="260">
        <f t="shared" si="23"/>
        <v>40543167</v>
      </c>
      <c r="AE53" s="261">
        <f t="shared" si="23"/>
        <v>0</v>
      </c>
      <c r="AF53" s="261">
        <f t="shared" si="23"/>
        <v>0</v>
      </c>
      <c r="AG53" s="261">
        <f t="shared" si="23"/>
        <v>0</v>
      </c>
      <c r="AH53" s="141">
        <f t="shared" si="23"/>
        <v>40543167</v>
      </c>
      <c r="AI53" s="158">
        <f>SUM(AI54:AI55)</f>
        <v>24956108.072999999</v>
      </c>
      <c r="AJ53" s="158">
        <f t="shared" si="23"/>
        <v>0</v>
      </c>
      <c r="AK53" s="158">
        <f t="shared" si="23"/>
        <v>0</v>
      </c>
      <c r="AL53" s="158">
        <f t="shared" si="23"/>
        <v>0</v>
      </c>
      <c r="AM53" s="141">
        <f>SUM(AM54:AM55)</f>
        <v>24956108.072999999</v>
      </c>
      <c r="AN53" s="158">
        <f t="shared" ref="AN53:BV53" si="24">SUM(AN54:AN55)</f>
        <v>6483835</v>
      </c>
      <c r="AO53" s="158">
        <f t="shared" si="24"/>
        <v>0</v>
      </c>
      <c r="AP53" s="158">
        <f t="shared" si="24"/>
        <v>0</v>
      </c>
      <c r="AQ53" s="158">
        <f t="shared" si="24"/>
        <v>0</v>
      </c>
      <c r="AR53" s="157">
        <f t="shared" si="24"/>
        <v>6483835</v>
      </c>
      <c r="AS53" s="158">
        <f t="shared" si="24"/>
        <v>3371859</v>
      </c>
      <c r="AT53" s="158">
        <f t="shared" si="24"/>
        <v>0</v>
      </c>
      <c r="AU53" s="158">
        <f t="shared" si="24"/>
        <v>0</v>
      </c>
      <c r="AV53" s="158">
        <f t="shared" si="24"/>
        <v>0</v>
      </c>
      <c r="AW53" s="157">
        <f t="shared" si="24"/>
        <v>3371859</v>
      </c>
      <c r="AX53" s="158">
        <f t="shared" si="24"/>
        <v>30525325.083000001</v>
      </c>
      <c r="AY53" s="158">
        <f t="shared" si="24"/>
        <v>0</v>
      </c>
      <c r="AZ53" s="158">
        <f t="shared" si="24"/>
        <v>0</v>
      </c>
      <c r="BA53" s="158">
        <f t="shared" si="24"/>
        <v>0</v>
      </c>
      <c r="BB53" s="157">
        <f t="shared" si="24"/>
        <v>30525325.083000001</v>
      </c>
      <c r="BC53" s="260">
        <f t="shared" si="24"/>
        <v>49904871.368009999</v>
      </c>
      <c r="BD53" s="261">
        <f t="shared" si="24"/>
        <v>0</v>
      </c>
      <c r="BE53" s="261">
        <f t="shared" si="24"/>
        <v>0</v>
      </c>
      <c r="BF53" s="261">
        <f t="shared" si="24"/>
        <v>0</v>
      </c>
      <c r="BG53" s="157">
        <f t="shared" si="24"/>
        <v>49904871.368009999</v>
      </c>
      <c r="BH53" s="158">
        <f t="shared" si="24"/>
        <v>42329160.191849999</v>
      </c>
      <c r="BI53" s="158">
        <f t="shared" si="24"/>
        <v>0</v>
      </c>
      <c r="BJ53" s="158">
        <f t="shared" si="24"/>
        <v>0</v>
      </c>
      <c r="BK53" s="158">
        <f t="shared" si="24"/>
        <v>0</v>
      </c>
      <c r="BL53" s="157">
        <f t="shared" si="24"/>
        <v>42329160.191849999</v>
      </c>
      <c r="BM53" s="158">
        <f t="shared" si="24"/>
        <v>28049249.086940002</v>
      </c>
      <c r="BN53" s="158">
        <f t="shared" si="24"/>
        <v>0</v>
      </c>
      <c r="BO53" s="158">
        <f t="shared" si="24"/>
        <v>0</v>
      </c>
      <c r="BP53" s="158">
        <f t="shared" si="24"/>
        <v>0</v>
      </c>
      <c r="BQ53" s="157">
        <f t="shared" si="24"/>
        <v>28049249.086940002</v>
      </c>
      <c r="BR53" s="158">
        <f t="shared" si="24"/>
        <v>308457393.27226996</v>
      </c>
      <c r="BS53" s="158">
        <f t="shared" si="24"/>
        <v>0</v>
      </c>
      <c r="BT53" s="158">
        <f t="shared" si="24"/>
        <v>0</v>
      </c>
      <c r="BU53" s="158">
        <f t="shared" si="24"/>
        <v>0</v>
      </c>
      <c r="BV53" s="224">
        <f t="shared" si="24"/>
        <v>308457393.27226996</v>
      </c>
      <c r="BW53" s="112"/>
      <c r="BX53" s="269"/>
      <c r="BZ53" s="266"/>
      <c r="CA53" s="266"/>
      <c r="CB53" s="266"/>
      <c r="CC53" s="266"/>
      <c r="CD53" s="266"/>
      <c r="CE53" s="267"/>
      <c r="CF53" s="267"/>
      <c r="CG53" s="267"/>
      <c r="CH53" s="112"/>
      <c r="CI53" s="267"/>
    </row>
    <row r="54" spans="1:87" s="60" customFormat="1" x14ac:dyDescent="0.3">
      <c r="A54" s="311" t="s">
        <v>131</v>
      </c>
      <c r="D54" s="310"/>
      <c r="E54" s="312">
        <v>307518809</v>
      </c>
      <c r="F54" s="313">
        <v>0</v>
      </c>
      <c r="G54" s="313">
        <v>0</v>
      </c>
      <c r="H54" s="313">
        <v>0</v>
      </c>
      <c r="I54" s="161">
        <f>SUM(E54:H54)</f>
        <v>307518809</v>
      </c>
      <c r="J54" s="314">
        <f>3383843979.68/1000</f>
        <v>3383843.9796799999</v>
      </c>
      <c r="K54" s="165">
        <v>0</v>
      </c>
      <c r="L54" s="165">
        <v>0</v>
      </c>
      <c r="M54" s="165">
        <v>0</v>
      </c>
      <c r="N54" s="161">
        <f t="shared" ref="N54:N66" si="25">SUM(J54:M54)</f>
        <v>3383843.9796799999</v>
      </c>
      <c r="O54" s="165">
        <f>2598616.651</f>
        <v>2598616.6510000001</v>
      </c>
      <c r="P54" s="165">
        <v>0</v>
      </c>
      <c r="Q54" s="165">
        <v>0</v>
      </c>
      <c r="R54" s="165">
        <v>0</v>
      </c>
      <c r="S54" s="161">
        <f t="shared" ref="S54:S66" si="26">SUM(O54:R54)</f>
        <v>2598616.6510000001</v>
      </c>
      <c r="T54" s="165">
        <v>29864719</v>
      </c>
      <c r="U54" s="165">
        <v>0</v>
      </c>
      <c r="V54" s="165">
        <v>0</v>
      </c>
      <c r="W54" s="165">
        <v>0</v>
      </c>
      <c r="X54" s="161">
        <f t="shared" ref="X54:X65" si="27">SUM(T54:W54)</f>
        <v>29864719</v>
      </c>
      <c r="Y54" s="315">
        <v>46420138.457000002</v>
      </c>
      <c r="Z54" s="315">
        <v>0</v>
      </c>
      <c r="AA54" s="315">
        <v>0</v>
      </c>
      <c r="AB54" s="315">
        <v>0</v>
      </c>
      <c r="AC54" s="161">
        <f t="shared" ref="AC54:AC66" si="28">SUM(Y54:AB54)</f>
        <v>46420138.457000002</v>
      </c>
      <c r="AD54" s="315">
        <v>40442839</v>
      </c>
      <c r="AE54" s="315">
        <v>0</v>
      </c>
      <c r="AF54" s="315">
        <v>0</v>
      </c>
      <c r="AG54" s="315">
        <v>0</v>
      </c>
      <c r="AH54" s="161">
        <f t="shared" ref="AH54:AH61" si="29">SUM(AD54:AG54)</f>
        <v>40442839</v>
      </c>
      <c r="AI54" s="315">
        <v>24968264.114999998</v>
      </c>
      <c r="AJ54" s="315">
        <v>0</v>
      </c>
      <c r="AK54" s="315">
        <v>0</v>
      </c>
      <c r="AL54" s="315">
        <v>0</v>
      </c>
      <c r="AM54" s="161">
        <f t="shared" ref="AM54:AM66" si="30">SUM(AI54:AL54)</f>
        <v>24968264.114999998</v>
      </c>
      <c r="AN54" s="315">
        <f>6483835-15000</f>
        <v>6468835</v>
      </c>
      <c r="AO54" s="315">
        <v>0</v>
      </c>
      <c r="AP54" s="315">
        <v>0</v>
      </c>
      <c r="AQ54" s="315">
        <v>0</v>
      </c>
      <c r="AR54" s="161">
        <f t="shared" ref="AR54:AR74" si="31">SUM(AN54:AQ54)</f>
        <v>6468835</v>
      </c>
      <c r="AS54" s="315">
        <v>3371670</v>
      </c>
      <c r="AT54" s="315">
        <v>0</v>
      </c>
      <c r="AU54" s="315">
        <v>0</v>
      </c>
      <c r="AV54" s="315">
        <v>0</v>
      </c>
      <c r="AW54" s="161">
        <f t="shared" ref="AW54:AW66" si="32">SUM(AS54:AV54)</f>
        <v>3371670</v>
      </c>
      <c r="AX54" s="315">
        <f>30497112.693+15001</f>
        <v>30512113.693</v>
      </c>
      <c r="AY54" s="315">
        <v>0</v>
      </c>
      <c r="AZ54" s="315">
        <v>0</v>
      </c>
      <c r="BA54" s="315">
        <v>0</v>
      </c>
      <c r="BB54" s="161">
        <f t="shared" ref="BB54:BB66" si="33">SUM(AX54:BA54)</f>
        <v>30512113.693</v>
      </c>
      <c r="BC54" s="315">
        <f>49904115.85284</f>
        <v>49904115.852839999</v>
      </c>
      <c r="BD54" s="315">
        <v>0</v>
      </c>
      <c r="BE54" s="315">
        <v>0</v>
      </c>
      <c r="BF54" s="315">
        <v>0</v>
      </c>
      <c r="BG54" s="161">
        <f t="shared" ref="BG54:BG66" si="34">SUM(BC54:BF54)</f>
        <v>49904115.852839999</v>
      </c>
      <c r="BH54" s="315">
        <v>42328820.985059999</v>
      </c>
      <c r="BI54" s="315">
        <v>0</v>
      </c>
      <c r="BJ54" s="315">
        <v>0</v>
      </c>
      <c r="BK54" s="315">
        <v>0</v>
      </c>
      <c r="BL54" s="161">
        <f t="shared" ref="BL54:BL66" si="35">SUM(BH54:BK54)</f>
        <v>42328820.985059999</v>
      </c>
      <c r="BM54" s="315">
        <v>28037032.074990001</v>
      </c>
      <c r="BN54" s="315">
        <v>0</v>
      </c>
      <c r="BO54" s="315">
        <v>0</v>
      </c>
      <c r="BP54" s="315">
        <v>0</v>
      </c>
      <c r="BQ54" s="161">
        <f>SUM(BM54:BP54)</f>
        <v>28037032.074990001</v>
      </c>
      <c r="BR54" s="315">
        <f>+J54+O54+T54+Y54+AD54+AI54+AN54+AS54+AX54+BC54+BH54+BM54</f>
        <v>308301008.80856997</v>
      </c>
      <c r="BS54" s="315">
        <f t="shared" ref="BR54:BU66" si="36">+K54+P54+U54+Z54+AE54+AJ54+AO54+AT54+AY54+BD54+BI54+BN54</f>
        <v>0</v>
      </c>
      <c r="BT54" s="315">
        <f t="shared" si="36"/>
        <v>0</v>
      </c>
      <c r="BU54" s="315">
        <f t="shared" si="36"/>
        <v>0</v>
      </c>
      <c r="BV54" s="316">
        <f t="shared" ref="BV54:BV59" si="37">SUM(BR54:BU54)</f>
        <v>308301008.80856997</v>
      </c>
      <c r="BW54" s="131"/>
      <c r="BX54" s="317"/>
      <c r="BZ54" s="318"/>
      <c r="CA54" s="318"/>
      <c r="CB54" s="318"/>
      <c r="CC54" s="318"/>
      <c r="CD54" s="318"/>
      <c r="CE54" s="319"/>
      <c r="CF54" s="319"/>
      <c r="CG54" s="319"/>
      <c r="CH54" s="131"/>
      <c r="CI54" s="319"/>
    </row>
    <row r="55" spans="1:87" s="60" customFormat="1" x14ac:dyDescent="0.3">
      <c r="A55" s="311" t="s">
        <v>252</v>
      </c>
      <c r="D55" s="310"/>
      <c r="E55" s="320">
        <v>220000</v>
      </c>
      <c r="F55" s="321">
        <v>0</v>
      </c>
      <c r="G55" s="321">
        <v>0</v>
      </c>
      <c r="H55" s="321">
        <v>0</v>
      </c>
      <c r="I55" s="161">
        <f>SUM(E55:H55)</f>
        <v>220000</v>
      </c>
      <c r="J55" s="322">
        <f>73523.79/1000</f>
        <v>73.523789999999991</v>
      </c>
      <c r="K55" s="315">
        <v>0</v>
      </c>
      <c r="L55" s="315">
        <v>0</v>
      </c>
      <c r="M55" s="315">
        <v>0</v>
      </c>
      <c r="N55" s="161">
        <f t="shared" si="25"/>
        <v>73.523789999999991</v>
      </c>
      <c r="O55" s="315">
        <v>13906.300999999999</v>
      </c>
      <c r="P55" s="315">
        <v>0</v>
      </c>
      <c r="Q55" s="315">
        <v>0</v>
      </c>
      <c r="R55" s="315">
        <v>0</v>
      </c>
      <c r="S55" s="161">
        <f t="shared" si="26"/>
        <v>13906.300999999999</v>
      </c>
      <c r="T55" s="315">
        <v>12001</v>
      </c>
      <c r="U55" s="315">
        <v>0</v>
      </c>
      <c r="V55" s="315">
        <v>0</v>
      </c>
      <c r="W55" s="315">
        <v>0</v>
      </c>
      <c r="X55" s="161">
        <f t="shared" si="27"/>
        <v>12001</v>
      </c>
      <c r="Y55" s="315">
        <v>519.55700000000002</v>
      </c>
      <c r="Z55" s="315">
        <v>0</v>
      </c>
      <c r="AA55" s="315">
        <v>0</v>
      </c>
      <c r="AB55" s="315">
        <v>0</v>
      </c>
      <c r="AC55" s="161">
        <f t="shared" si="28"/>
        <v>519.55700000000002</v>
      </c>
      <c r="AD55" s="315">
        <v>100328</v>
      </c>
      <c r="AE55" s="315">
        <v>0</v>
      </c>
      <c r="AF55" s="315">
        <v>0</v>
      </c>
      <c r="AG55" s="315">
        <v>0</v>
      </c>
      <c r="AH55" s="161">
        <f t="shared" si="29"/>
        <v>100328</v>
      </c>
      <c r="AI55" s="315">
        <v>-12156.041999999999</v>
      </c>
      <c r="AJ55" s="315">
        <v>0</v>
      </c>
      <c r="AK55" s="315">
        <v>0</v>
      </c>
      <c r="AL55" s="315">
        <v>0</v>
      </c>
      <c r="AM55" s="161">
        <f t="shared" si="30"/>
        <v>-12156.041999999999</v>
      </c>
      <c r="AN55" s="315">
        <v>15000</v>
      </c>
      <c r="AO55" s="315">
        <v>0</v>
      </c>
      <c r="AP55" s="315">
        <v>0</v>
      </c>
      <c r="AQ55" s="315">
        <v>0</v>
      </c>
      <c r="AR55" s="161">
        <f t="shared" si="31"/>
        <v>15000</v>
      </c>
      <c r="AS55" s="315">
        <v>189</v>
      </c>
      <c r="AT55" s="315">
        <v>0</v>
      </c>
      <c r="AU55" s="315">
        <v>0</v>
      </c>
      <c r="AV55" s="315">
        <v>0</v>
      </c>
      <c r="AW55" s="161">
        <f t="shared" si="32"/>
        <v>189</v>
      </c>
      <c r="AX55" s="315">
        <f>28061.39-14850</f>
        <v>13211.39</v>
      </c>
      <c r="AY55" s="315">
        <v>0</v>
      </c>
      <c r="AZ55" s="315">
        <v>0</v>
      </c>
      <c r="BA55" s="315">
        <v>0</v>
      </c>
      <c r="BB55" s="161">
        <f t="shared" si="33"/>
        <v>13211.39</v>
      </c>
      <c r="BC55" s="315">
        <f>755.51517</f>
        <v>755.51517000000001</v>
      </c>
      <c r="BD55" s="315">
        <v>0</v>
      </c>
      <c r="BE55" s="315">
        <v>0</v>
      </c>
      <c r="BF55" s="315">
        <v>0</v>
      </c>
      <c r="BG55" s="161">
        <f t="shared" si="34"/>
        <v>755.51517000000001</v>
      </c>
      <c r="BH55" s="315">
        <v>339.20679000000001</v>
      </c>
      <c r="BI55" s="315">
        <v>0</v>
      </c>
      <c r="BJ55" s="315">
        <v>0</v>
      </c>
      <c r="BK55" s="315">
        <v>0</v>
      </c>
      <c r="BL55" s="161">
        <f t="shared" si="35"/>
        <v>339.20679000000001</v>
      </c>
      <c r="BM55" s="315">
        <v>12217.01195</v>
      </c>
      <c r="BN55" s="315">
        <v>0</v>
      </c>
      <c r="BO55" s="315">
        <v>0</v>
      </c>
      <c r="BP55" s="315">
        <v>0</v>
      </c>
      <c r="BQ55" s="161">
        <f>SUM(BM55:BP55)</f>
        <v>12217.01195</v>
      </c>
      <c r="BR55" s="315">
        <f t="shared" si="36"/>
        <v>156384.46370000002</v>
      </c>
      <c r="BS55" s="315">
        <f t="shared" si="36"/>
        <v>0</v>
      </c>
      <c r="BT55" s="315">
        <f t="shared" si="36"/>
        <v>0</v>
      </c>
      <c r="BU55" s="315">
        <f t="shared" si="36"/>
        <v>0</v>
      </c>
      <c r="BV55" s="316">
        <f t="shared" si="37"/>
        <v>156384.46370000002</v>
      </c>
      <c r="BW55" s="131"/>
      <c r="BX55" s="317"/>
      <c r="BZ55" s="318"/>
      <c r="CA55" s="318"/>
      <c r="CB55" s="318"/>
      <c r="CC55" s="318"/>
      <c r="CD55" s="318"/>
      <c r="CE55" s="319"/>
      <c r="CF55" s="319"/>
      <c r="CG55" s="319"/>
      <c r="CH55" s="131"/>
      <c r="CI55" s="319"/>
    </row>
    <row r="56" spans="1:87" x14ac:dyDescent="0.3">
      <c r="A56" s="257" t="s">
        <v>253</v>
      </c>
      <c r="B56" s="308"/>
      <c r="D56" s="303"/>
      <c r="E56" s="323">
        <v>0</v>
      </c>
      <c r="F56" s="324">
        <v>570868206</v>
      </c>
      <c r="G56" s="324">
        <v>0</v>
      </c>
      <c r="H56" s="324">
        <v>0</v>
      </c>
      <c r="I56" s="141">
        <f t="shared" si="19"/>
        <v>570868206</v>
      </c>
      <c r="J56" s="325">
        <v>0</v>
      </c>
      <c r="K56" s="326">
        <v>46729733</v>
      </c>
      <c r="L56" s="326">
        <v>0</v>
      </c>
      <c r="M56" s="326">
        <v>0</v>
      </c>
      <c r="N56" s="141">
        <f t="shared" si="25"/>
        <v>46729733</v>
      </c>
      <c r="O56" s="326">
        <v>0</v>
      </c>
      <c r="P56" s="326">
        <v>46729733</v>
      </c>
      <c r="Q56" s="326">
        <v>0</v>
      </c>
      <c r="R56" s="326">
        <v>0</v>
      </c>
      <c r="S56" s="141">
        <f t="shared" si="26"/>
        <v>46729733</v>
      </c>
      <c r="T56" s="326">
        <v>0</v>
      </c>
      <c r="U56" s="326">
        <v>46729733</v>
      </c>
      <c r="V56" s="326">
        <v>0</v>
      </c>
      <c r="W56" s="326">
        <v>0</v>
      </c>
      <c r="X56" s="141">
        <f t="shared" si="27"/>
        <v>46729733</v>
      </c>
      <c r="Y56" s="326">
        <v>0</v>
      </c>
      <c r="Z56" s="326">
        <v>46729733</v>
      </c>
      <c r="AA56" s="326">
        <v>0</v>
      </c>
      <c r="AB56" s="326">
        <v>0</v>
      </c>
      <c r="AC56" s="141">
        <f t="shared" si="28"/>
        <v>46729733</v>
      </c>
      <c r="AD56" s="326">
        <v>0</v>
      </c>
      <c r="AE56" s="326">
        <v>46729733</v>
      </c>
      <c r="AF56" s="326">
        <v>0</v>
      </c>
      <c r="AG56" s="326">
        <v>0</v>
      </c>
      <c r="AH56" s="141">
        <f t="shared" si="29"/>
        <v>46729733</v>
      </c>
      <c r="AI56" s="326">
        <v>0</v>
      </c>
      <c r="AJ56" s="326">
        <v>46729733</v>
      </c>
      <c r="AK56" s="326">
        <v>0</v>
      </c>
      <c r="AL56" s="326">
        <v>0</v>
      </c>
      <c r="AM56" s="141">
        <f t="shared" si="30"/>
        <v>46729733</v>
      </c>
      <c r="AN56" s="326">
        <v>0</v>
      </c>
      <c r="AO56" s="326">
        <v>46729733</v>
      </c>
      <c r="AP56" s="326">
        <v>0</v>
      </c>
      <c r="AQ56" s="326">
        <v>0</v>
      </c>
      <c r="AR56" s="141">
        <f t="shared" si="31"/>
        <v>46729733</v>
      </c>
      <c r="AS56" s="326">
        <v>0</v>
      </c>
      <c r="AT56" s="326">
        <v>46729733</v>
      </c>
      <c r="AU56" s="326">
        <v>0</v>
      </c>
      <c r="AV56" s="326">
        <v>0</v>
      </c>
      <c r="AW56" s="141">
        <f t="shared" si="32"/>
        <v>46729733</v>
      </c>
      <c r="AX56" s="326">
        <v>0</v>
      </c>
      <c r="AY56" s="326">
        <v>46729733</v>
      </c>
      <c r="AZ56" s="326">
        <v>0</v>
      </c>
      <c r="BA56" s="326">
        <v>0</v>
      </c>
      <c r="BB56" s="141">
        <f t="shared" si="33"/>
        <v>46729733</v>
      </c>
      <c r="BC56" s="326">
        <v>0</v>
      </c>
      <c r="BD56" s="326">
        <v>52815985</v>
      </c>
      <c r="BE56" s="326">
        <v>0</v>
      </c>
      <c r="BF56" s="326">
        <v>0</v>
      </c>
      <c r="BG56" s="141">
        <f t="shared" si="34"/>
        <v>52815985</v>
      </c>
      <c r="BH56" s="326">
        <v>0</v>
      </c>
      <c r="BI56" s="326">
        <v>48742317</v>
      </c>
      <c r="BJ56" s="326">
        <v>0</v>
      </c>
      <c r="BK56" s="326">
        <v>0</v>
      </c>
      <c r="BL56" s="141">
        <f t="shared" si="35"/>
        <v>48742317</v>
      </c>
      <c r="BM56" s="326">
        <v>0</v>
      </c>
      <c r="BN56" s="326">
        <v>48742307</v>
      </c>
      <c r="BO56" s="326">
        <v>0</v>
      </c>
      <c r="BP56" s="326">
        <v>0</v>
      </c>
      <c r="BQ56" s="141">
        <f t="shared" si="20"/>
        <v>48742307</v>
      </c>
      <c r="BR56" s="326">
        <f t="shared" si="36"/>
        <v>0</v>
      </c>
      <c r="BS56" s="326">
        <f t="shared" si="36"/>
        <v>570868206</v>
      </c>
      <c r="BT56" s="326">
        <f t="shared" si="36"/>
        <v>0</v>
      </c>
      <c r="BU56" s="326">
        <f t="shared" si="36"/>
        <v>0</v>
      </c>
      <c r="BV56" s="224">
        <f t="shared" si="37"/>
        <v>570868206</v>
      </c>
      <c r="BW56" s="112"/>
      <c r="BX56" s="269"/>
      <c r="BZ56" s="327"/>
      <c r="CA56" s="327"/>
      <c r="CB56" s="327"/>
      <c r="CC56" s="327"/>
      <c r="CD56" s="327"/>
      <c r="CE56" s="267"/>
      <c r="CF56" s="267"/>
      <c r="CG56" s="267"/>
      <c r="CH56" s="112"/>
      <c r="CI56" s="267"/>
    </row>
    <row r="57" spans="1:87" ht="13.5" customHeight="1" x14ac:dyDescent="0.3">
      <c r="A57" s="272" t="s">
        <v>254</v>
      </c>
      <c r="B57" s="328"/>
      <c r="D57" s="329"/>
      <c r="E57" s="323">
        <v>0</v>
      </c>
      <c r="F57" s="324">
        <v>15334823</v>
      </c>
      <c r="G57" s="324">
        <v>0</v>
      </c>
      <c r="H57" s="324">
        <v>0</v>
      </c>
      <c r="I57" s="141">
        <f>SUM(E57:H57)</f>
        <v>15334823</v>
      </c>
      <c r="J57" s="325">
        <v>0</v>
      </c>
      <c r="K57" s="326">
        <v>0</v>
      </c>
      <c r="L57" s="326">
        <v>0</v>
      </c>
      <c r="M57" s="326">
        <v>0</v>
      </c>
      <c r="N57" s="141">
        <f t="shared" si="25"/>
        <v>0</v>
      </c>
      <c r="O57" s="326">
        <v>0</v>
      </c>
      <c r="P57" s="326">
        <v>0</v>
      </c>
      <c r="Q57" s="326">
        <v>0</v>
      </c>
      <c r="R57" s="326">
        <v>0</v>
      </c>
      <c r="S57" s="141">
        <f t="shared" si="26"/>
        <v>0</v>
      </c>
      <c r="T57" s="326">
        <v>0</v>
      </c>
      <c r="U57" s="326">
        <v>0</v>
      </c>
      <c r="V57" s="326">
        <v>0</v>
      </c>
      <c r="W57" s="326">
        <v>0</v>
      </c>
      <c r="X57" s="141">
        <f t="shared" si="27"/>
        <v>0</v>
      </c>
      <c r="Y57" s="326">
        <v>0</v>
      </c>
      <c r="Z57" s="326">
        <v>0</v>
      </c>
      <c r="AA57" s="326">
        <v>0</v>
      </c>
      <c r="AB57" s="326">
        <v>0</v>
      </c>
      <c r="AC57" s="141">
        <f t="shared" si="28"/>
        <v>0</v>
      </c>
      <c r="AD57" s="326">
        <v>0</v>
      </c>
      <c r="AE57" s="326">
        <v>5111607</v>
      </c>
      <c r="AF57" s="326">
        <v>0</v>
      </c>
      <c r="AG57" s="326">
        <v>0</v>
      </c>
      <c r="AH57" s="141">
        <f t="shared" si="29"/>
        <v>5111607</v>
      </c>
      <c r="AI57" s="326">
        <v>0</v>
      </c>
      <c r="AJ57" s="326">
        <v>0</v>
      </c>
      <c r="AK57" s="326">
        <v>0</v>
      </c>
      <c r="AL57" s="326">
        <v>0</v>
      </c>
      <c r="AM57" s="141">
        <f t="shared" si="30"/>
        <v>0</v>
      </c>
      <c r="AN57" s="326">
        <v>0</v>
      </c>
      <c r="AO57" s="326">
        <v>0</v>
      </c>
      <c r="AP57" s="326">
        <v>0</v>
      </c>
      <c r="AQ57" s="326">
        <v>0</v>
      </c>
      <c r="AR57" s="141">
        <f t="shared" si="31"/>
        <v>0</v>
      </c>
      <c r="AS57" s="326">
        <v>0</v>
      </c>
      <c r="AT57" s="326">
        <v>0</v>
      </c>
      <c r="AU57" s="326">
        <v>0</v>
      </c>
      <c r="AV57" s="326">
        <v>0</v>
      </c>
      <c r="AW57" s="141">
        <f t="shared" si="32"/>
        <v>0</v>
      </c>
      <c r="AX57" s="326">
        <v>0</v>
      </c>
      <c r="AY57" s="326">
        <v>5111607</v>
      </c>
      <c r="AZ57" s="326">
        <v>0</v>
      </c>
      <c r="BA57" s="326">
        <v>0</v>
      </c>
      <c r="BB57" s="141">
        <f t="shared" si="33"/>
        <v>5111607</v>
      </c>
      <c r="BC57" s="326">
        <v>0</v>
      </c>
      <c r="BD57" s="326">
        <v>0</v>
      </c>
      <c r="BE57" s="326">
        <v>0</v>
      </c>
      <c r="BF57" s="326">
        <v>0</v>
      </c>
      <c r="BG57" s="141">
        <f t="shared" si="34"/>
        <v>0</v>
      </c>
      <c r="BH57" s="326">
        <v>0</v>
      </c>
      <c r="BI57" s="326">
        <v>0</v>
      </c>
      <c r="BJ57" s="326">
        <v>0</v>
      </c>
      <c r="BK57" s="326">
        <v>0</v>
      </c>
      <c r="BL57" s="141">
        <f t="shared" si="35"/>
        <v>0</v>
      </c>
      <c r="BM57" s="326">
        <v>0</v>
      </c>
      <c r="BN57" s="326">
        <v>5111609</v>
      </c>
      <c r="BO57" s="326">
        <v>0</v>
      </c>
      <c r="BP57" s="326">
        <v>0</v>
      </c>
      <c r="BQ57" s="141">
        <f>SUM(BM57:BP57)</f>
        <v>5111609</v>
      </c>
      <c r="BR57" s="326">
        <f t="shared" si="36"/>
        <v>0</v>
      </c>
      <c r="BS57" s="326">
        <f t="shared" si="36"/>
        <v>15334823</v>
      </c>
      <c r="BT57" s="326">
        <f t="shared" si="36"/>
        <v>0</v>
      </c>
      <c r="BU57" s="326">
        <f t="shared" si="36"/>
        <v>0</v>
      </c>
      <c r="BV57" s="224">
        <f t="shared" si="37"/>
        <v>15334823</v>
      </c>
      <c r="BW57" s="112"/>
      <c r="BX57" s="269"/>
      <c r="BZ57" s="330"/>
      <c r="CA57" s="330"/>
      <c r="CB57" s="330"/>
      <c r="CC57" s="330"/>
      <c r="CD57" s="330"/>
      <c r="CE57" s="267"/>
      <c r="CF57" s="267"/>
      <c r="CG57" s="267"/>
      <c r="CH57" s="112"/>
      <c r="CI57" s="267"/>
    </row>
    <row r="58" spans="1:87" ht="12.75" customHeight="1" x14ac:dyDescent="0.3">
      <c r="A58" s="257" t="s">
        <v>255</v>
      </c>
      <c r="B58" s="308"/>
      <c r="D58" s="303" t="s">
        <v>84</v>
      </c>
      <c r="E58" s="323">
        <v>0</v>
      </c>
      <c r="F58" s="324">
        <v>0</v>
      </c>
      <c r="G58" s="324">
        <v>0</v>
      </c>
      <c r="H58" s="324">
        <v>263112</v>
      </c>
      <c r="I58" s="141">
        <f t="shared" ref="I58:I66" si="38">SUM(E58:H58)</f>
        <v>263112</v>
      </c>
      <c r="J58" s="325">
        <v>0</v>
      </c>
      <c r="K58" s="326">
        <v>0</v>
      </c>
      <c r="L58" s="326">
        <v>0</v>
      </c>
      <c r="M58" s="326">
        <f>-[41]original!$G$40</f>
        <v>183362</v>
      </c>
      <c r="N58" s="141">
        <f t="shared" si="25"/>
        <v>183362</v>
      </c>
      <c r="O58" s="326">
        <v>0</v>
      </c>
      <c r="P58" s="326">
        <v>0</v>
      </c>
      <c r="Q58" s="326">
        <v>0</v>
      </c>
      <c r="R58" s="326">
        <f>-[42]original!$H$40</f>
        <v>60398</v>
      </c>
      <c r="S58" s="141">
        <f>SUM(O58:R58)</f>
        <v>60398</v>
      </c>
      <c r="T58" s="326">
        <v>0</v>
      </c>
      <c r="U58" s="326">
        <v>0</v>
      </c>
      <c r="V58" s="326">
        <v>0</v>
      </c>
      <c r="W58" s="326">
        <v>19201</v>
      </c>
      <c r="X58" s="141">
        <f t="shared" si="27"/>
        <v>19201</v>
      </c>
      <c r="Y58" s="326">
        <v>0</v>
      </c>
      <c r="Z58" s="326">
        <v>0</v>
      </c>
      <c r="AA58" s="326">
        <v>0</v>
      </c>
      <c r="AB58" s="326">
        <f>-[44]original!$J$40</f>
        <v>9</v>
      </c>
      <c r="AC58" s="141">
        <f t="shared" si="28"/>
        <v>9</v>
      </c>
      <c r="AD58" s="326">
        <v>0</v>
      </c>
      <c r="AE58" s="326">
        <v>0</v>
      </c>
      <c r="AF58" s="326">
        <v>0</v>
      </c>
      <c r="AG58" s="331">
        <f>-[45]original!$K$40</f>
        <v>118</v>
      </c>
      <c r="AH58" s="141">
        <f>SUM(AD58:AG58)</f>
        <v>118</v>
      </c>
      <c r="AI58" s="326">
        <v>0</v>
      </c>
      <c r="AJ58" s="326">
        <v>0</v>
      </c>
      <c r="AK58" s="326">
        <v>0</v>
      </c>
      <c r="AL58" s="326">
        <f>-[46]original!$L$40</f>
        <v>24</v>
      </c>
      <c r="AM58" s="141">
        <f>SUM(AI58:AL58)</f>
        <v>24</v>
      </c>
      <c r="AN58" s="326">
        <v>0</v>
      </c>
      <c r="AO58" s="326">
        <v>0</v>
      </c>
      <c r="AP58" s="326">
        <v>0</v>
      </c>
      <c r="AQ58" s="326">
        <f>-[47]original!$M$40</f>
        <v>19</v>
      </c>
      <c r="AR58" s="141">
        <f t="shared" si="31"/>
        <v>19</v>
      </c>
      <c r="AS58" s="326">
        <v>0</v>
      </c>
      <c r="AT58" s="326">
        <v>0</v>
      </c>
      <c r="AU58" s="326">
        <v>0</v>
      </c>
      <c r="AV58" s="331">
        <f>-[48]original!$N$40</f>
        <v>25</v>
      </c>
      <c r="AW58" s="141">
        <f t="shared" si="32"/>
        <v>25</v>
      </c>
      <c r="AX58" s="326">
        <v>0</v>
      </c>
      <c r="AY58" s="326">
        <v>0</v>
      </c>
      <c r="AZ58" s="326">
        <v>0</v>
      </c>
      <c r="BA58" s="326">
        <f>-[49]original!$O$40</f>
        <v>47</v>
      </c>
      <c r="BB58" s="141">
        <f t="shared" si="33"/>
        <v>47</v>
      </c>
      <c r="BC58" s="326">
        <v>0</v>
      </c>
      <c r="BD58" s="326">
        <v>0</v>
      </c>
      <c r="BE58" s="326">
        <v>0</v>
      </c>
      <c r="BF58" s="326">
        <f>-[50]original!$P$40</f>
        <v>1</v>
      </c>
      <c r="BG58" s="141">
        <f t="shared" si="34"/>
        <v>1</v>
      </c>
      <c r="BH58" s="326">
        <v>0</v>
      </c>
      <c r="BI58" s="326">
        <v>0</v>
      </c>
      <c r="BJ58" s="326">
        <v>0</v>
      </c>
      <c r="BK58" s="326">
        <f>-[51]original!$Q$40</f>
        <v>61</v>
      </c>
      <c r="BL58" s="141">
        <f t="shared" si="35"/>
        <v>61</v>
      </c>
      <c r="BM58" s="326">
        <v>0</v>
      </c>
      <c r="BN58" s="326">
        <v>0</v>
      </c>
      <c r="BO58" s="326">
        <v>0</v>
      </c>
      <c r="BP58" s="326">
        <f>-[52]original!$R$40</f>
        <v>12</v>
      </c>
      <c r="BQ58" s="141">
        <f t="shared" ref="BQ58:BQ66" si="39">SUM(BM58:BP58)</f>
        <v>12</v>
      </c>
      <c r="BR58" s="326">
        <f t="shared" si="36"/>
        <v>0</v>
      </c>
      <c r="BS58" s="326">
        <f>+K58+P58+U58+Z58+AE58+AJ58+AO58+AT58+AY58+BD58+BI58+BN58</f>
        <v>0</v>
      </c>
      <c r="BT58" s="326">
        <f t="shared" si="36"/>
        <v>0</v>
      </c>
      <c r="BU58" s="326">
        <f t="shared" si="36"/>
        <v>263277</v>
      </c>
      <c r="BV58" s="224">
        <f t="shared" si="37"/>
        <v>263277</v>
      </c>
      <c r="BW58" s="112"/>
      <c r="BX58" s="269"/>
      <c r="BZ58" s="327"/>
      <c r="CA58" s="327"/>
      <c r="CB58" s="327"/>
      <c r="CC58" s="327"/>
      <c r="CD58" s="327"/>
      <c r="CE58" s="267"/>
      <c r="CF58" s="332"/>
      <c r="CG58" s="267"/>
      <c r="CH58" s="112"/>
      <c r="CI58" s="267"/>
    </row>
    <row r="59" spans="1:87" x14ac:dyDescent="0.3">
      <c r="A59" s="272" t="s">
        <v>256</v>
      </c>
      <c r="B59" s="328"/>
      <c r="D59" s="333"/>
      <c r="E59" s="323">
        <v>0</v>
      </c>
      <c r="F59" s="324">
        <v>72582</v>
      </c>
      <c r="G59" s="324">
        <v>0</v>
      </c>
      <c r="H59" s="324">
        <v>0</v>
      </c>
      <c r="I59" s="141">
        <f t="shared" si="38"/>
        <v>72582</v>
      </c>
      <c r="J59" s="325">
        <v>0</v>
      </c>
      <c r="K59" s="326">
        <v>0</v>
      </c>
      <c r="L59" s="326">
        <v>0</v>
      </c>
      <c r="M59" s="326">
        <v>0</v>
      </c>
      <c r="N59" s="141">
        <f t="shared" si="25"/>
        <v>0</v>
      </c>
      <c r="O59" s="326">
        <v>0</v>
      </c>
      <c r="P59" s="326">
        <v>0</v>
      </c>
      <c r="Q59" s="326">
        <v>0</v>
      </c>
      <c r="R59" s="326">
        <v>0</v>
      </c>
      <c r="S59" s="141">
        <f t="shared" si="26"/>
        <v>0</v>
      </c>
      <c r="T59" s="326">
        <v>0</v>
      </c>
      <c r="U59" s="326">
        <v>42582</v>
      </c>
      <c r="V59" s="326">
        <v>0</v>
      </c>
      <c r="W59" s="326">
        <v>0</v>
      </c>
      <c r="X59" s="141">
        <f t="shared" si="27"/>
        <v>42582</v>
      </c>
      <c r="Y59" s="326">
        <v>0</v>
      </c>
      <c r="Z59" s="326">
        <v>30000</v>
      </c>
      <c r="AA59" s="326">
        <v>0</v>
      </c>
      <c r="AB59" s="326">
        <v>0</v>
      </c>
      <c r="AC59" s="141">
        <f t="shared" si="28"/>
        <v>30000</v>
      </c>
      <c r="AD59" s="326">
        <v>0</v>
      </c>
      <c r="AE59" s="326">
        <v>0</v>
      </c>
      <c r="AF59" s="326">
        <v>0</v>
      </c>
      <c r="AG59" s="326">
        <v>0</v>
      </c>
      <c r="AH59" s="141">
        <f t="shared" si="29"/>
        <v>0</v>
      </c>
      <c r="AI59" s="326">
        <v>0</v>
      </c>
      <c r="AJ59" s="326">
        <v>0</v>
      </c>
      <c r="AK59" s="326">
        <v>0</v>
      </c>
      <c r="AL59" s="326">
        <v>0</v>
      </c>
      <c r="AM59" s="141">
        <f t="shared" si="30"/>
        <v>0</v>
      </c>
      <c r="AN59" s="326">
        <v>0</v>
      </c>
      <c r="AO59" s="326">
        <v>0</v>
      </c>
      <c r="AP59" s="326">
        <v>0</v>
      </c>
      <c r="AQ59" s="326">
        <v>0</v>
      </c>
      <c r="AR59" s="141">
        <f t="shared" si="31"/>
        <v>0</v>
      </c>
      <c r="AS59" s="326">
        <v>0</v>
      </c>
      <c r="AT59" s="326">
        <v>0</v>
      </c>
      <c r="AU59" s="326">
        <v>0</v>
      </c>
      <c r="AV59" s="326">
        <v>0</v>
      </c>
      <c r="AW59" s="141">
        <f t="shared" si="32"/>
        <v>0</v>
      </c>
      <c r="AX59" s="326">
        <v>0</v>
      </c>
      <c r="AY59" s="326">
        <v>0</v>
      </c>
      <c r="AZ59" s="326">
        <v>0</v>
      </c>
      <c r="BA59" s="326">
        <v>0</v>
      </c>
      <c r="BB59" s="141">
        <f t="shared" si="33"/>
        <v>0</v>
      </c>
      <c r="BC59" s="326">
        <v>0</v>
      </c>
      <c r="BD59" s="326">
        <v>0</v>
      </c>
      <c r="BE59" s="326">
        <v>0</v>
      </c>
      <c r="BF59" s="326">
        <v>0</v>
      </c>
      <c r="BG59" s="141">
        <f t="shared" si="34"/>
        <v>0</v>
      </c>
      <c r="BH59" s="326">
        <v>0</v>
      </c>
      <c r="BI59" s="326">
        <v>0</v>
      </c>
      <c r="BJ59" s="326">
        <v>0</v>
      </c>
      <c r="BK59" s="326">
        <v>0</v>
      </c>
      <c r="BL59" s="141">
        <f>SUM(BH59:BK59)</f>
        <v>0</v>
      </c>
      <c r="BM59" s="326">
        <v>0</v>
      </c>
      <c r="BN59" s="326">
        <v>0</v>
      </c>
      <c r="BO59" s="326">
        <v>0</v>
      </c>
      <c r="BP59" s="326">
        <v>0</v>
      </c>
      <c r="BQ59" s="141">
        <f t="shared" si="39"/>
        <v>0</v>
      </c>
      <c r="BR59" s="326">
        <f>+J59+O59+T59+Y59+AD59+AI59+AN59+AS59+AX59+BC59+BH59+BM59</f>
        <v>0</v>
      </c>
      <c r="BS59" s="326">
        <f>+K59+P59+U59+Z59+AE59+AJ59+AO59+AT59+AY59+BD59+BI59+BN59</f>
        <v>72582</v>
      </c>
      <c r="BT59" s="326">
        <f>+L59+Q59+V59+AA59+AF59+AK59+AP59+AU59+AZ59+BE59+BJ59+BO59</f>
        <v>0</v>
      </c>
      <c r="BU59" s="326">
        <f t="shared" si="36"/>
        <v>0</v>
      </c>
      <c r="BV59" s="224">
        <f t="shared" si="37"/>
        <v>72582</v>
      </c>
      <c r="BW59" s="112"/>
      <c r="BX59" s="269"/>
      <c r="BZ59" s="330"/>
      <c r="CA59" s="330"/>
      <c r="CB59" s="330"/>
      <c r="CC59" s="330"/>
      <c r="CD59" s="330"/>
      <c r="CE59" s="267"/>
      <c r="CF59" s="267"/>
      <c r="CG59" s="267"/>
      <c r="CH59" s="112"/>
      <c r="CI59" s="267"/>
    </row>
    <row r="60" spans="1:87" x14ac:dyDescent="0.3">
      <c r="A60" s="74" t="s">
        <v>257</v>
      </c>
      <c r="B60" s="328"/>
      <c r="D60" s="333"/>
      <c r="E60" s="323">
        <f>SUM(E61)</f>
        <v>0</v>
      </c>
      <c r="F60" s="324">
        <f>SUM(F61)</f>
        <v>204700</v>
      </c>
      <c r="G60" s="324">
        <f>SUM(G61)</f>
        <v>0</v>
      </c>
      <c r="H60" s="324">
        <f>SUM(H62)</f>
        <v>101557</v>
      </c>
      <c r="I60" s="141">
        <f>SUM(I61:I62)</f>
        <v>306257</v>
      </c>
      <c r="J60" s="325">
        <v>0</v>
      </c>
      <c r="K60" s="326">
        <v>0</v>
      </c>
      <c r="L60" s="326">
        <v>0</v>
      </c>
      <c r="M60" s="326">
        <v>0</v>
      </c>
      <c r="N60" s="141">
        <v>0</v>
      </c>
      <c r="O60" s="326">
        <v>0</v>
      </c>
      <c r="P60" s="326">
        <v>0</v>
      </c>
      <c r="Q60" s="326">
        <v>0</v>
      </c>
      <c r="R60" s="326">
        <v>0</v>
      </c>
      <c r="S60" s="141">
        <v>0</v>
      </c>
      <c r="T60" s="326">
        <v>0</v>
      </c>
      <c r="U60" s="326">
        <v>0</v>
      </c>
      <c r="V60" s="326">
        <v>0</v>
      </c>
      <c r="W60" s="326">
        <v>0</v>
      </c>
      <c r="X60" s="141">
        <f t="shared" si="27"/>
        <v>0</v>
      </c>
      <c r="Y60" s="326">
        <f>SUM(Y61)</f>
        <v>0</v>
      </c>
      <c r="Z60" s="326">
        <f>SUM(Z61)</f>
        <v>0</v>
      </c>
      <c r="AA60" s="326">
        <f>SUM(AA61)</f>
        <v>0</v>
      </c>
      <c r="AB60" s="326">
        <f>SUM(AB61)</f>
        <v>5192</v>
      </c>
      <c r="AC60" s="141">
        <f>SUM(AC61)</f>
        <v>5192</v>
      </c>
      <c r="AD60" s="326">
        <v>0</v>
      </c>
      <c r="AE60" s="326">
        <v>0</v>
      </c>
      <c r="AF60" s="326">
        <v>0</v>
      </c>
      <c r="AG60" s="326">
        <v>0</v>
      </c>
      <c r="AH60" s="141">
        <f t="shared" si="29"/>
        <v>0</v>
      </c>
      <c r="AI60" s="326">
        <v>0</v>
      </c>
      <c r="AJ60" s="326">
        <v>0</v>
      </c>
      <c r="AK60" s="326">
        <v>0</v>
      </c>
      <c r="AL60" s="326">
        <f>SUM(AL61)</f>
        <v>195467</v>
      </c>
      <c r="AM60" s="141">
        <f t="shared" si="30"/>
        <v>195467</v>
      </c>
      <c r="AN60" s="326">
        <v>0</v>
      </c>
      <c r="AO60" s="326">
        <v>0</v>
      </c>
      <c r="AP60" s="326">
        <v>0</v>
      </c>
      <c r="AQ60" s="326">
        <v>0</v>
      </c>
      <c r="AR60" s="141">
        <f t="shared" si="31"/>
        <v>0</v>
      </c>
      <c r="AS60" s="326">
        <v>0</v>
      </c>
      <c r="AT60" s="326">
        <v>0</v>
      </c>
      <c r="AU60" s="326">
        <v>0</v>
      </c>
      <c r="AV60" s="326">
        <v>0</v>
      </c>
      <c r="AW60" s="141">
        <f t="shared" si="32"/>
        <v>0</v>
      </c>
      <c r="AX60" s="326">
        <f>SUM(AX61)</f>
        <v>0</v>
      </c>
      <c r="AY60" s="326">
        <f>SUM(AY61)</f>
        <v>0</v>
      </c>
      <c r="AZ60" s="326">
        <f>SUM(AZ61)</f>
        <v>0</v>
      </c>
      <c r="BA60" s="326">
        <f>SUM(BA61)</f>
        <v>0</v>
      </c>
      <c r="BB60" s="141">
        <f>SUM(BB61:BB62)</f>
        <v>0</v>
      </c>
      <c r="BC60" s="326">
        <v>0</v>
      </c>
      <c r="BD60" s="326">
        <v>0</v>
      </c>
      <c r="BE60" s="326">
        <v>0</v>
      </c>
      <c r="BF60" s="326">
        <v>0</v>
      </c>
      <c r="BG60" s="141">
        <f t="shared" si="34"/>
        <v>0</v>
      </c>
      <c r="BH60" s="326">
        <v>0</v>
      </c>
      <c r="BI60" s="326">
        <v>0</v>
      </c>
      <c r="BJ60" s="326">
        <v>0</v>
      </c>
      <c r="BK60" s="326">
        <v>0</v>
      </c>
      <c r="BL60" s="141">
        <f>SUM(BH60:BK60)</f>
        <v>0</v>
      </c>
      <c r="BM60" s="326">
        <f>SUM(BM61)</f>
        <v>0</v>
      </c>
      <c r="BN60" s="326">
        <f>SUM(BN61)</f>
        <v>0</v>
      </c>
      <c r="BO60" s="326">
        <f>SUM(BO61)</f>
        <v>0</v>
      </c>
      <c r="BP60" s="326">
        <f>SUM(BP62)</f>
        <v>110870</v>
      </c>
      <c r="BQ60" s="141">
        <f>SUM(BQ61:BQ62)</f>
        <v>110870</v>
      </c>
      <c r="BR60" s="326">
        <f>SUM(BR61)</f>
        <v>0</v>
      </c>
      <c r="BS60" s="326">
        <f>SUM(BS61)</f>
        <v>0</v>
      </c>
      <c r="BT60" s="326">
        <f>SUM(BT61)</f>
        <v>0</v>
      </c>
      <c r="BU60" s="326">
        <f>SUM(BU61:BU62)</f>
        <v>311529</v>
      </c>
      <c r="BV60" s="224">
        <f>SUM(BV61:BV62)</f>
        <v>311529</v>
      </c>
      <c r="BW60" s="112"/>
      <c r="BX60" s="269"/>
      <c r="BZ60" s="330"/>
      <c r="CA60" s="330"/>
      <c r="CB60" s="330"/>
      <c r="CC60" s="330"/>
      <c r="CD60" s="330"/>
      <c r="CE60" s="267"/>
      <c r="CF60" s="267"/>
      <c r="CG60" s="267"/>
      <c r="CH60" s="112"/>
      <c r="CI60" s="267"/>
    </row>
    <row r="61" spans="1:87" s="60" customFormat="1" x14ac:dyDescent="0.3">
      <c r="A61" s="334"/>
      <c r="B61" s="335" t="s">
        <v>258</v>
      </c>
      <c r="D61" s="333"/>
      <c r="E61" s="320">
        <v>0</v>
      </c>
      <c r="F61" s="321">
        <v>204700</v>
      </c>
      <c r="G61" s="321">
        <v>0</v>
      </c>
      <c r="H61" s="321">
        <v>0</v>
      </c>
      <c r="I61" s="161">
        <f t="shared" si="38"/>
        <v>204700</v>
      </c>
      <c r="J61" s="322">
        <v>0</v>
      </c>
      <c r="K61" s="315">
        <v>0</v>
      </c>
      <c r="L61" s="315">
        <v>0</v>
      </c>
      <c r="M61" s="315">
        <v>0</v>
      </c>
      <c r="N61" s="161">
        <v>0</v>
      </c>
      <c r="O61" s="315">
        <v>0</v>
      </c>
      <c r="P61" s="315">
        <v>0</v>
      </c>
      <c r="Q61" s="315">
        <v>0</v>
      </c>
      <c r="R61" s="315">
        <v>0</v>
      </c>
      <c r="S61" s="161">
        <v>0</v>
      </c>
      <c r="T61" s="315">
        <v>0</v>
      </c>
      <c r="U61" s="315">
        <v>0</v>
      </c>
      <c r="V61" s="315">
        <v>0</v>
      </c>
      <c r="W61" s="315">
        <v>0</v>
      </c>
      <c r="X61" s="161">
        <f t="shared" si="27"/>
        <v>0</v>
      </c>
      <c r="Y61" s="315">
        <v>0</v>
      </c>
      <c r="Z61" s="315">
        <v>0</v>
      </c>
      <c r="AA61" s="315">
        <v>0</v>
      </c>
      <c r="AB61" s="315">
        <v>5192</v>
      </c>
      <c r="AC61" s="161">
        <f t="shared" si="28"/>
        <v>5192</v>
      </c>
      <c r="AD61" s="315">
        <v>0</v>
      </c>
      <c r="AE61" s="315">
        <v>0</v>
      </c>
      <c r="AF61" s="315">
        <v>0</v>
      </c>
      <c r="AG61" s="315">
        <v>0</v>
      </c>
      <c r="AH61" s="161">
        <f t="shared" si="29"/>
        <v>0</v>
      </c>
      <c r="AI61" s="315">
        <v>0</v>
      </c>
      <c r="AJ61" s="315">
        <v>0</v>
      </c>
      <c r="AK61" s="315">
        <v>0</v>
      </c>
      <c r="AL61" s="315">
        <v>195467</v>
      </c>
      <c r="AM61" s="161">
        <f t="shared" si="30"/>
        <v>195467</v>
      </c>
      <c r="AN61" s="315">
        <v>0</v>
      </c>
      <c r="AO61" s="315">
        <v>0</v>
      </c>
      <c r="AP61" s="315">
        <v>0</v>
      </c>
      <c r="AQ61" s="315">
        <v>0</v>
      </c>
      <c r="AR61" s="141">
        <f t="shared" si="31"/>
        <v>0</v>
      </c>
      <c r="AS61" s="315">
        <v>0</v>
      </c>
      <c r="AT61" s="315">
        <v>0</v>
      </c>
      <c r="AU61" s="315">
        <v>0</v>
      </c>
      <c r="AV61" s="315">
        <v>0</v>
      </c>
      <c r="AW61" s="161">
        <f t="shared" si="32"/>
        <v>0</v>
      </c>
      <c r="AX61" s="315">
        <v>0</v>
      </c>
      <c r="AY61" s="315">
        <v>0</v>
      </c>
      <c r="AZ61" s="315">
        <v>0</v>
      </c>
      <c r="BA61" s="315">
        <v>0</v>
      </c>
      <c r="BB61" s="161">
        <f t="shared" si="33"/>
        <v>0</v>
      </c>
      <c r="BC61" s="315">
        <v>0</v>
      </c>
      <c r="BD61" s="315">
        <v>0</v>
      </c>
      <c r="BE61" s="315">
        <v>0</v>
      </c>
      <c r="BF61" s="315">
        <v>0</v>
      </c>
      <c r="BG61" s="161">
        <f t="shared" si="34"/>
        <v>0</v>
      </c>
      <c r="BH61" s="315">
        <v>0</v>
      </c>
      <c r="BI61" s="315">
        <v>0</v>
      </c>
      <c r="BJ61" s="315">
        <v>0</v>
      </c>
      <c r="BK61" s="315">
        <v>0</v>
      </c>
      <c r="BL61" s="141">
        <f>SUM(BH61:BK61)</f>
        <v>0</v>
      </c>
      <c r="BM61" s="315">
        <v>0</v>
      </c>
      <c r="BN61" s="315">
        <v>0</v>
      </c>
      <c r="BO61" s="315">
        <v>0</v>
      </c>
      <c r="BP61" s="315">
        <v>0</v>
      </c>
      <c r="BQ61" s="161">
        <f t="shared" si="39"/>
        <v>0</v>
      </c>
      <c r="BR61" s="315">
        <f>+J61+O61+T61+Y61+AD61+AI61+AN61+AS61+AX61+BC61+BH61+BM61</f>
        <v>0</v>
      </c>
      <c r="BS61" s="315">
        <f>+K61+P61+U61+Z61+AE61+AJ61+AO61+AT61+AY61+BD61+BI61+BN61</f>
        <v>0</v>
      </c>
      <c r="BT61" s="315">
        <f>+L61+Q61+V61+AA61+AF61+AK61+AP61+AU61+AZ61+BE61+BJ61+BO61</f>
        <v>0</v>
      </c>
      <c r="BU61" s="315">
        <f>+M61+R61+W61+AB61+AG61+AL61+AQ61+AV61+BA61+BF61+BK61+BP61</f>
        <v>200659</v>
      </c>
      <c r="BV61" s="316">
        <f t="shared" ref="BV61:BV66" si="40">SUM(BR61:BU61)</f>
        <v>200659</v>
      </c>
      <c r="BW61" s="131"/>
      <c r="BX61" s="269"/>
      <c r="BZ61" s="336"/>
      <c r="CA61" s="336"/>
      <c r="CB61" s="336"/>
      <c r="CC61" s="336"/>
      <c r="CD61" s="336"/>
      <c r="CE61" s="319"/>
      <c r="CF61" s="319"/>
      <c r="CG61" s="319"/>
      <c r="CH61" s="131"/>
      <c r="CI61" s="319"/>
    </row>
    <row r="62" spans="1:87" s="60" customFormat="1" x14ac:dyDescent="0.3">
      <c r="A62" s="334"/>
      <c r="B62" s="335" t="s">
        <v>259</v>
      </c>
      <c r="D62" s="333"/>
      <c r="E62" s="320">
        <v>0</v>
      </c>
      <c r="F62" s="321">
        <v>0</v>
      </c>
      <c r="G62" s="321">
        <v>0</v>
      </c>
      <c r="H62" s="321">
        <v>101557</v>
      </c>
      <c r="I62" s="161">
        <f t="shared" si="38"/>
        <v>101557</v>
      </c>
      <c r="J62" s="322"/>
      <c r="K62" s="315"/>
      <c r="L62" s="315"/>
      <c r="M62" s="315"/>
      <c r="N62" s="161"/>
      <c r="O62" s="315"/>
      <c r="P62" s="315"/>
      <c r="Q62" s="315"/>
      <c r="R62" s="315"/>
      <c r="S62" s="161"/>
      <c r="T62" s="315"/>
      <c r="U62" s="315"/>
      <c r="V62" s="315"/>
      <c r="W62" s="315"/>
      <c r="X62" s="161"/>
      <c r="Y62" s="315"/>
      <c r="Z62" s="315"/>
      <c r="AA62" s="315"/>
      <c r="AB62" s="315"/>
      <c r="AC62" s="161"/>
      <c r="AD62" s="315"/>
      <c r="AE62" s="315"/>
      <c r="AF62" s="315"/>
      <c r="AG62" s="315"/>
      <c r="AH62" s="161"/>
      <c r="AI62" s="315"/>
      <c r="AJ62" s="315"/>
      <c r="AK62" s="315"/>
      <c r="AL62" s="315"/>
      <c r="AM62" s="161"/>
      <c r="AN62" s="315"/>
      <c r="AO62" s="315"/>
      <c r="AP62" s="315"/>
      <c r="AQ62" s="315"/>
      <c r="AR62" s="141"/>
      <c r="AS62" s="315"/>
      <c r="AT62" s="315"/>
      <c r="AU62" s="315"/>
      <c r="AV62" s="315"/>
      <c r="AW62" s="161"/>
      <c r="AX62" s="315">
        <v>0</v>
      </c>
      <c r="AY62" s="315">
        <v>0</v>
      </c>
      <c r="AZ62" s="315">
        <v>0</v>
      </c>
      <c r="BA62" s="315">
        <v>0</v>
      </c>
      <c r="BB62" s="161">
        <f t="shared" si="33"/>
        <v>0</v>
      </c>
      <c r="BC62" s="315">
        <v>0</v>
      </c>
      <c r="BD62" s="315">
        <v>0</v>
      </c>
      <c r="BE62" s="315">
        <v>0</v>
      </c>
      <c r="BF62" s="315">
        <v>0</v>
      </c>
      <c r="BG62" s="161">
        <f t="shared" si="34"/>
        <v>0</v>
      </c>
      <c r="BH62" s="315">
        <v>0</v>
      </c>
      <c r="BI62" s="315">
        <v>0</v>
      </c>
      <c r="BJ62" s="315">
        <v>0</v>
      </c>
      <c r="BK62" s="315">
        <v>0</v>
      </c>
      <c r="BL62" s="141">
        <f>SUM(BH62:BK62)</f>
        <v>0</v>
      </c>
      <c r="BM62" s="315">
        <v>0</v>
      </c>
      <c r="BN62" s="315">
        <v>0</v>
      </c>
      <c r="BO62" s="315">
        <v>0</v>
      </c>
      <c r="BP62" s="315">
        <v>110870</v>
      </c>
      <c r="BQ62" s="161">
        <f t="shared" si="39"/>
        <v>110870</v>
      </c>
      <c r="BR62" s="315">
        <v>0</v>
      </c>
      <c r="BS62" s="315">
        <v>0</v>
      </c>
      <c r="BT62" s="315">
        <v>0</v>
      </c>
      <c r="BU62" s="315">
        <f>+M62+R62+W62+AB62+AG62+AL62+AQ62+AV62+BA62+BF62+BK62+BP62</f>
        <v>110870</v>
      </c>
      <c r="BV62" s="316">
        <f t="shared" si="40"/>
        <v>110870</v>
      </c>
      <c r="BW62" s="131"/>
      <c r="BX62" s="269"/>
      <c r="BZ62" s="336"/>
      <c r="CA62" s="336"/>
      <c r="CB62" s="336"/>
      <c r="CC62" s="336"/>
      <c r="CD62" s="336"/>
      <c r="CE62" s="319"/>
      <c r="CF62" s="319"/>
      <c r="CG62" s="319"/>
      <c r="CH62" s="131"/>
      <c r="CI62" s="319"/>
    </row>
    <row r="63" spans="1:87" x14ac:dyDescent="0.3">
      <c r="A63" s="272" t="s">
        <v>260</v>
      </c>
      <c r="B63" s="328"/>
      <c r="C63" s="328"/>
      <c r="D63" s="329"/>
      <c r="E63" s="323">
        <v>0</v>
      </c>
      <c r="F63" s="324">
        <v>21238137</v>
      </c>
      <c r="G63" s="324">
        <v>0</v>
      </c>
      <c r="H63" s="324">
        <v>0</v>
      </c>
      <c r="I63" s="141">
        <f>SUM(E63:H63)</f>
        <v>21238137</v>
      </c>
      <c r="J63" s="325">
        <v>0</v>
      </c>
      <c r="K63" s="326">
        <v>1894466</v>
      </c>
      <c r="L63" s="326">
        <v>0</v>
      </c>
      <c r="M63" s="326">
        <v>0</v>
      </c>
      <c r="N63" s="141">
        <f t="shared" si="25"/>
        <v>1894466</v>
      </c>
      <c r="O63" s="326">
        <v>0</v>
      </c>
      <c r="P63" s="326">
        <v>1656276</v>
      </c>
      <c r="Q63" s="326">
        <v>0</v>
      </c>
      <c r="R63" s="326">
        <v>0</v>
      </c>
      <c r="S63" s="141">
        <f t="shared" si="26"/>
        <v>1656276</v>
      </c>
      <c r="T63" s="326">
        <v>0</v>
      </c>
      <c r="U63" s="326">
        <v>340</v>
      </c>
      <c r="V63" s="326">
        <v>0</v>
      </c>
      <c r="W63" s="326">
        <v>0</v>
      </c>
      <c r="X63" s="141">
        <f>SUM(T63:W63)</f>
        <v>340</v>
      </c>
      <c r="Y63" s="326">
        <v>0</v>
      </c>
      <c r="Z63" s="326">
        <v>1612402</v>
      </c>
      <c r="AA63" s="326">
        <v>0</v>
      </c>
      <c r="AB63" s="326">
        <v>0</v>
      </c>
      <c r="AC63" s="141">
        <f t="shared" si="28"/>
        <v>1612402</v>
      </c>
      <c r="AD63" s="326">
        <v>0</v>
      </c>
      <c r="AE63" s="326">
        <v>3319943</v>
      </c>
      <c r="AF63" s="326">
        <v>0</v>
      </c>
      <c r="AG63" s="326">
        <v>0</v>
      </c>
      <c r="AH63" s="141">
        <f>SUM(AD63:AG63)</f>
        <v>3319943</v>
      </c>
      <c r="AI63" s="326">
        <v>0</v>
      </c>
      <c r="AJ63" s="326">
        <v>1666735</v>
      </c>
      <c r="AK63" s="326">
        <v>0</v>
      </c>
      <c r="AL63" s="326">
        <v>0</v>
      </c>
      <c r="AM63" s="141">
        <f t="shared" si="30"/>
        <v>1666735</v>
      </c>
      <c r="AN63" s="326">
        <v>0</v>
      </c>
      <c r="AO63" s="326">
        <v>1719424</v>
      </c>
      <c r="AP63" s="326">
        <v>0</v>
      </c>
      <c r="AQ63" s="326">
        <v>0</v>
      </c>
      <c r="AR63" s="141">
        <f t="shared" si="31"/>
        <v>1719424</v>
      </c>
      <c r="AS63" s="326">
        <v>0</v>
      </c>
      <c r="AT63" s="326">
        <v>1718306</v>
      </c>
      <c r="AU63" s="326">
        <v>0</v>
      </c>
      <c r="AV63" s="326">
        <v>0</v>
      </c>
      <c r="AW63" s="141">
        <f t="shared" si="32"/>
        <v>1718306</v>
      </c>
      <c r="AX63" s="326">
        <v>0</v>
      </c>
      <c r="AY63" s="326">
        <v>1700134</v>
      </c>
      <c r="AZ63" s="326">
        <v>0</v>
      </c>
      <c r="BA63" s="326">
        <v>0</v>
      </c>
      <c r="BB63" s="141">
        <f t="shared" si="33"/>
        <v>1700134</v>
      </c>
      <c r="BC63" s="326">
        <v>0</v>
      </c>
      <c r="BD63" s="326">
        <v>1934519</v>
      </c>
      <c r="BE63" s="326">
        <v>0</v>
      </c>
      <c r="BF63" s="326">
        <v>0</v>
      </c>
      <c r="BG63" s="141">
        <f t="shared" si="34"/>
        <v>1934519</v>
      </c>
      <c r="BH63" s="326">
        <v>0</v>
      </c>
      <c r="BI63" s="326">
        <v>1894896</v>
      </c>
      <c r="BJ63" s="326">
        <v>0</v>
      </c>
      <c r="BK63" s="326">
        <v>0</v>
      </c>
      <c r="BL63" s="141">
        <f t="shared" si="35"/>
        <v>1894896</v>
      </c>
      <c r="BM63" s="326">
        <v>0</v>
      </c>
      <c r="BN63" s="326">
        <v>1691408</v>
      </c>
      <c r="BO63" s="326">
        <v>0</v>
      </c>
      <c r="BP63" s="326">
        <v>0</v>
      </c>
      <c r="BQ63" s="141">
        <f>SUM(BM63:BP63)</f>
        <v>1691408</v>
      </c>
      <c r="BR63" s="326">
        <f t="shared" ref="BR63:BT66" si="41">+J63+O63+T63+Y63+AD63+AI63+AN63+AS63+AX63+BC63+BH63+BM63</f>
        <v>0</v>
      </c>
      <c r="BS63" s="326">
        <f t="shared" si="41"/>
        <v>20808849</v>
      </c>
      <c r="BT63" s="326">
        <f t="shared" si="41"/>
        <v>0</v>
      </c>
      <c r="BU63" s="326">
        <f t="shared" si="36"/>
        <v>0</v>
      </c>
      <c r="BV63" s="224">
        <f t="shared" si="40"/>
        <v>20808849</v>
      </c>
      <c r="BW63" s="112"/>
      <c r="BX63" s="269"/>
      <c r="BZ63" s="330"/>
      <c r="CA63" s="330"/>
      <c r="CB63" s="330"/>
      <c r="CC63" s="330"/>
      <c r="CD63" s="330"/>
      <c r="CE63" s="267"/>
      <c r="CF63" s="267"/>
      <c r="CG63" s="267"/>
      <c r="CH63" s="112"/>
      <c r="CI63" s="267"/>
    </row>
    <row r="64" spans="1:87" x14ac:dyDescent="0.3">
      <c r="A64" s="257" t="s">
        <v>261</v>
      </c>
      <c r="B64" s="308"/>
      <c r="D64" s="305"/>
      <c r="E64" s="323">
        <v>2343063</v>
      </c>
      <c r="F64" s="324">
        <v>55443</v>
      </c>
      <c r="G64" s="324">
        <v>0</v>
      </c>
      <c r="H64" s="324">
        <v>0</v>
      </c>
      <c r="I64" s="141">
        <f t="shared" si="38"/>
        <v>2398506</v>
      </c>
      <c r="J64" s="325">
        <v>180659</v>
      </c>
      <c r="K64" s="326">
        <v>2642</v>
      </c>
      <c r="L64" s="326">
        <v>0</v>
      </c>
      <c r="M64" s="326">
        <v>0</v>
      </c>
      <c r="N64" s="141">
        <f t="shared" si="25"/>
        <v>183301</v>
      </c>
      <c r="O64" s="326">
        <v>181983</v>
      </c>
      <c r="P64" s="326">
        <v>3438</v>
      </c>
      <c r="Q64" s="326">
        <v>0</v>
      </c>
      <c r="R64" s="326">
        <v>0</v>
      </c>
      <c r="S64" s="141">
        <f t="shared" si="26"/>
        <v>185421</v>
      </c>
      <c r="T64" s="326">
        <v>178898</v>
      </c>
      <c r="U64" s="326">
        <v>3764</v>
      </c>
      <c r="V64" s="326">
        <v>0</v>
      </c>
      <c r="W64" s="326">
        <v>0</v>
      </c>
      <c r="X64" s="141">
        <f t="shared" si="27"/>
        <v>182662</v>
      </c>
      <c r="Y64" s="326">
        <v>247999</v>
      </c>
      <c r="Z64" s="337">
        <v>4247</v>
      </c>
      <c r="AA64" s="326">
        <v>0</v>
      </c>
      <c r="AB64" s="326">
        <v>0</v>
      </c>
      <c r="AC64" s="141">
        <f t="shared" si="28"/>
        <v>252246</v>
      </c>
      <c r="AD64" s="326">
        <v>186656</v>
      </c>
      <c r="AE64" s="326">
        <v>8028</v>
      </c>
      <c r="AF64" s="326">
        <v>0</v>
      </c>
      <c r="AG64" s="326">
        <v>0</v>
      </c>
      <c r="AH64" s="141">
        <f>SUM(AD64:AG64)</f>
        <v>194684</v>
      </c>
      <c r="AI64" s="326">
        <v>185050</v>
      </c>
      <c r="AJ64" s="326">
        <v>1474</v>
      </c>
      <c r="AK64" s="326">
        <v>0</v>
      </c>
      <c r="AL64" s="326">
        <v>0</v>
      </c>
      <c r="AM64" s="141">
        <f t="shared" si="30"/>
        <v>186524</v>
      </c>
      <c r="AN64" s="326">
        <v>184041</v>
      </c>
      <c r="AO64" s="326">
        <v>6717</v>
      </c>
      <c r="AP64" s="326">
        <v>0</v>
      </c>
      <c r="AQ64" s="326">
        <v>0</v>
      </c>
      <c r="AR64" s="141">
        <f t="shared" si="31"/>
        <v>190758</v>
      </c>
      <c r="AS64" s="326">
        <v>182943</v>
      </c>
      <c r="AT64" s="326">
        <v>576</v>
      </c>
      <c r="AU64" s="326">
        <v>0</v>
      </c>
      <c r="AV64" s="326">
        <v>0</v>
      </c>
      <c r="AW64" s="141">
        <f t="shared" si="32"/>
        <v>183519</v>
      </c>
      <c r="AX64" s="326">
        <v>183904</v>
      </c>
      <c r="AY64" s="326">
        <v>422</v>
      </c>
      <c r="AZ64" s="326">
        <v>0</v>
      </c>
      <c r="BA64" s="326">
        <v>0</v>
      </c>
      <c r="BB64" s="141">
        <f t="shared" si="33"/>
        <v>184326</v>
      </c>
      <c r="BC64" s="326">
        <v>178955</v>
      </c>
      <c r="BD64" s="326">
        <v>2776</v>
      </c>
      <c r="BE64" s="326">
        <v>0</v>
      </c>
      <c r="BF64" s="326">
        <v>0</v>
      </c>
      <c r="BG64" s="141">
        <f t="shared" si="34"/>
        <v>181731</v>
      </c>
      <c r="BH64" s="326">
        <v>181101</v>
      </c>
      <c r="BI64" s="326">
        <v>2650</v>
      </c>
      <c r="BJ64" s="326">
        <v>0</v>
      </c>
      <c r="BK64" s="326">
        <v>0</v>
      </c>
      <c r="BL64" s="141">
        <f t="shared" si="35"/>
        <v>183751</v>
      </c>
      <c r="BM64" s="326">
        <v>185356</v>
      </c>
      <c r="BN64" s="326">
        <v>3138</v>
      </c>
      <c r="BO64" s="326">
        <v>0</v>
      </c>
      <c r="BP64" s="326">
        <v>0</v>
      </c>
      <c r="BQ64" s="141">
        <f t="shared" si="39"/>
        <v>188494</v>
      </c>
      <c r="BR64" s="326">
        <f t="shared" si="41"/>
        <v>2257545</v>
      </c>
      <c r="BS64" s="326">
        <f t="shared" si="41"/>
        <v>39872</v>
      </c>
      <c r="BT64" s="326">
        <f t="shared" si="41"/>
        <v>0</v>
      </c>
      <c r="BU64" s="326">
        <f t="shared" si="36"/>
        <v>0</v>
      </c>
      <c r="BV64" s="224">
        <f t="shared" si="40"/>
        <v>2297417</v>
      </c>
      <c r="BW64" s="112"/>
      <c r="BX64" s="269"/>
      <c r="BZ64" s="327"/>
      <c r="CA64" s="327"/>
      <c r="CB64" s="327"/>
      <c r="CC64" s="327"/>
      <c r="CD64" s="327"/>
      <c r="CE64" s="267"/>
      <c r="CF64" s="267"/>
      <c r="CG64" s="267"/>
      <c r="CH64" s="112"/>
      <c r="CI64" s="267"/>
    </row>
    <row r="65" spans="1:112" x14ac:dyDescent="0.3">
      <c r="A65" s="272" t="s">
        <v>262</v>
      </c>
      <c r="B65" s="328"/>
      <c r="D65" s="305"/>
      <c r="E65" s="323">
        <v>1112765</v>
      </c>
      <c r="F65" s="324">
        <v>134353</v>
      </c>
      <c r="G65" s="324">
        <v>0</v>
      </c>
      <c r="H65" s="324">
        <v>0</v>
      </c>
      <c r="I65" s="141">
        <f t="shared" si="38"/>
        <v>1247118</v>
      </c>
      <c r="J65" s="325">
        <v>82065</v>
      </c>
      <c r="K65" s="326">
        <v>1660</v>
      </c>
      <c r="L65" s="326">
        <v>0</v>
      </c>
      <c r="M65" s="326">
        <v>0</v>
      </c>
      <c r="N65" s="141">
        <f t="shared" si="25"/>
        <v>83725</v>
      </c>
      <c r="O65" s="326">
        <v>86976</v>
      </c>
      <c r="P65" s="326">
        <v>2017</v>
      </c>
      <c r="Q65" s="326">
        <v>0</v>
      </c>
      <c r="R65" s="326">
        <v>0</v>
      </c>
      <c r="S65" s="141">
        <f t="shared" si="26"/>
        <v>88993</v>
      </c>
      <c r="T65" s="326">
        <v>84087</v>
      </c>
      <c r="U65" s="326">
        <v>4091</v>
      </c>
      <c r="V65" s="326">
        <v>0</v>
      </c>
      <c r="W65" s="326">
        <v>0</v>
      </c>
      <c r="X65" s="141">
        <f t="shared" si="27"/>
        <v>88178</v>
      </c>
      <c r="Y65" s="326">
        <v>111910</v>
      </c>
      <c r="Z65" s="337">
        <v>5101</v>
      </c>
      <c r="AA65" s="326">
        <v>0</v>
      </c>
      <c r="AB65" s="326">
        <v>0</v>
      </c>
      <c r="AC65" s="141">
        <f t="shared" si="28"/>
        <v>117011</v>
      </c>
      <c r="AD65" s="326">
        <v>92146</v>
      </c>
      <c r="AE65" s="326">
        <v>12044</v>
      </c>
      <c r="AF65" s="326">
        <v>0</v>
      </c>
      <c r="AG65" s="326">
        <v>0</v>
      </c>
      <c r="AH65" s="141">
        <f>SUM(AD65:AG65)</f>
        <v>104190</v>
      </c>
      <c r="AI65" s="326">
        <v>87053</v>
      </c>
      <c r="AJ65" s="326">
        <v>8182</v>
      </c>
      <c r="AK65" s="326">
        <v>0</v>
      </c>
      <c r="AL65" s="326">
        <v>0</v>
      </c>
      <c r="AM65" s="141">
        <f t="shared" si="30"/>
        <v>95235</v>
      </c>
      <c r="AN65" s="326">
        <v>91546</v>
      </c>
      <c r="AO65" s="326">
        <v>6757</v>
      </c>
      <c r="AP65" s="326">
        <v>0</v>
      </c>
      <c r="AQ65" s="326">
        <v>0</v>
      </c>
      <c r="AR65" s="141">
        <f t="shared" si="31"/>
        <v>98303</v>
      </c>
      <c r="AS65" s="326">
        <v>88795</v>
      </c>
      <c r="AT65" s="326">
        <v>8095</v>
      </c>
      <c r="AU65" s="326">
        <v>0</v>
      </c>
      <c r="AV65" s="326">
        <v>0</v>
      </c>
      <c r="AW65" s="141">
        <f t="shared" si="32"/>
        <v>96890</v>
      </c>
      <c r="AX65" s="326">
        <v>83729</v>
      </c>
      <c r="AY65" s="326">
        <v>6675</v>
      </c>
      <c r="AZ65" s="326">
        <v>0</v>
      </c>
      <c r="BA65" s="326">
        <v>0</v>
      </c>
      <c r="BB65" s="141">
        <f t="shared" si="33"/>
        <v>90404</v>
      </c>
      <c r="BC65" s="326">
        <v>84106</v>
      </c>
      <c r="BD65" s="326">
        <v>442</v>
      </c>
      <c r="BE65" s="326">
        <v>0</v>
      </c>
      <c r="BF65" s="326">
        <v>0</v>
      </c>
      <c r="BG65" s="141">
        <f t="shared" si="34"/>
        <v>84548</v>
      </c>
      <c r="BH65" s="326">
        <v>90109</v>
      </c>
      <c r="BI65" s="326">
        <v>14819</v>
      </c>
      <c r="BJ65" s="326">
        <v>0</v>
      </c>
      <c r="BK65" s="326">
        <v>0</v>
      </c>
      <c r="BL65" s="141">
        <f t="shared" si="35"/>
        <v>104928</v>
      </c>
      <c r="BM65" s="326">
        <v>84537</v>
      </c>
      <c r="BN65" s="326">
        <v>24202</v>
      </c>
      <c r="BO65" s="326">
        <v>0</v>
      </c>
      <c r="BP65" s="326">
        <v>1046</v>
      </c>
      <c r="BQ65" s="141">
        <f t="shared" si="39"/>
        <v>109785</v>
      </c>
      <c r="BR65" s="326">
        <f t="shared" si="41"/>
        <v>1067059</v>
      </c>
      <c r="BS65" s="326">
        <f t="shared" si="41"/>
        <v>94085</v>
      </c>
      <c r="BT65" s="326">
        <f t="shared" si="41"/>
        <v>0</v>
      </c>
      <c r="BU65" s="326">
        <f t="shared" si="36"/>
        <v>1046</v>
      </c>
      <c r="BV65" s="224">
        <f t="shared" si="40"/>
        <v>1162190</v>
      </c>
      <c r="BW65" s="112"/>
      <c r="BX65" s="269"/>
      <c r="BZ65" s="327"/>
      <c r="CA65" s="327"/>
      <c r="CB65" s="327"/>
      <c r="CC65" s="327"/>
      <c r="CD65" s="327"/>
      <c r="CE65" s="267"/>
      <c r="CF65" s="267"/>
      <c r="CG65" s="267"/>
      <c r="CH65" s="112"/>
      <c r="CI65" s="267"/>
    </row>
    <row r="66" spans="1:112" x14ac:dyDescent="0.3">
      <c r="A66" s="284" t="s">
        <v>263</v>
      </c>
      <c r="B66" s="258"/>
      <c r="D66" s="305"/>
      <c r="E66" s="338">
        <v>0</v>
      </c>
      <c r="F66" s="339">
        <v>12034</v>
      </c>
      <c r="G66" s="339">
        <v>0</v>
      </c>
      <c r="H66" s="340">
        <v>0</v>
      </c>
      <c r="I66" s="141">
        <f t="shared" si="38"/>
        <v>12034</v>
      </c>
      <c r="J66" s="152">
        <v>0</v>
      </c>
      <c r="K66" s="137">
        <v>0</v>
      </c>
      <c r="L66" s="137">
        <v>0</v>
      </c>
      <c r="M66" s="137">
        <v>0</v>
      </c>
      <c r="N66" s="141">
        <f t="shared" si="25"/>
        <v>0</v>
      </c>
      <c r="O66" s="137">
        <v>0</v>
      </c>
      <c r="P66" s="137">
        <v>0</v>
      </c>
      <c r="Q66" s="137">
        <v>0</v>
      </c>
      <c r="R66" s="137">
        <v>0</v>
      </c>
      <c r="S66" s="141">
        <f t="shared" si="26"/>
        <v>0</v>
      </c>
      <c r="T66" s="152">
        <v>0</v>
      </c>
      <c r="U66" s="137">
        <v>0</v>
      </c>
      <c r="V66" s="137">
        <v>0</v>
      </c>
      <c r="W66" s="137">
        <v>0</v>
      </c>
      <c r="X66" s="141">
        <f>SUM(T66:W66)</f>
        <v>0</v>
      </c>
      <c r="Y66" s="152">
        <v>0</v>
      </c>
      <c r="Z66" s="137">
        <v>0</v>
      </c>
      <c r="AA66" s="137">
        <v>0</v>
      </c>
      <c r="AB66" s="137">
        <v>0</v>
      </c>
      <c r="AC66" s="141">
        <f t="shared" si="28"/>
        <v>0</v>
      </c>
      <c r="AD66" s="152">
        <v>0</v>
      </c>
      <c r="AE66" s="137">
        <v>0</v>
      </c>
      <c r="AF66" s="137">
        <v>0</v>
      </c>
      <c r="AG66" s="137">
        <v>0</v>
      </c>
      <c r="AH66" s="141">
        <f>SUM(AD66:AG66)</f>
        <v>0</v>
      </c>
      <c r="AI66" s="152">
        <v>0</v>
      </c>
      <c r="AJ66" s="137">
        <v>0</v>
      </c>
      <c r="AK66" s="137">
        <v>0</v>
      </c>
      <c r="AL66" s="137">
        <v>0</v>
      </c>
      <c r="AM66" s="141">
        <f t="shared" si="30"/>
        <v>0</v>
      </c>
      <c r="AN66" s="152">
        <v>0</v>
      </c>
      <c r="AO66" s="137">
        <v>0</v>
      </c>
      <c r="AP66" s="137">
        <v>0</v>
      </c>
      <c r="AQ66" s="137">
        <v>0</v>
      </c>
      <c r="AR66" s="141">
        <f t="shared" si="31"/>
        <v>0</v>
      </c>
      <c r="AS66" s="152">
        <v>0</v>
      </c>
      <c r="AT66" s="137">
        <v>0</v>
      </c>
      <c r="AU66" s="137">
        <v>0</v>
      </c>
      <c r="AV66" s="137">
        <v>0</v>
      </c>
      <c r="AW66" s="141">
        <f t="shared" si="32"/>
        <v>0</v>
      </c>
      <c r="AX66" s="152">
        <v>0</v>
      </c>
      <c r="AY66" s="137">
        <v>0</v>
      </c>
      <c r="AZ66" s="137">
        <v>0</v>
      </c>
      <c r="BA66" s="137">
        <v>0</v>
      </c>
      <c r="BB66" s="141">
        <f t="shared" si="33"/>
        <v>0</v>
      </c>
      <c r="BC66" s="152">
        <v>0</v>
      </c>
      <c r="BD66" s="137">
        <v>0</v>
      </c>
      <c r="BE66" s="137">
        <v>0</v>
      </c>
      <c r="BF66" s="137">
        <v>0</v>
      </c>
      <c r="BG66" s="141">
        <f t="shared" si="34"/>
        <v>0</v>
      </c>
      <c r="BH66" s="152">
        <v>0</v>
      </c>
      <c r="BI66" s="137">
        <v>1542</v>
      </c>
      <c r="BJ66" s="137">
        <v>0</v>
      </c>
      <c r="BK66" s="137">
        <v>0</v>
      </c>
      <c r="BL66" s="141">
        <f t="shared" si="35"/>
        <v>1542</v>
      </c>
      <c r="BM66" s="152">
        <v>0</v>
      </c>
      <c r="BN66" s="137">
        <v>0</v>
      </c>
      <c r="BO66" s="137">
        <v>0</v>
      </c>
      <c r="BP66" s="340">
        <v>0</v>
      </c>
      <c r="BQ66" s="141">
        <f t="shared" si="39"/>
        <v>0</v>
      </c>
      <c r="BR66" s="152">
        <f t="shared" si="41"/>
        <v>0</v>
      </c>
      <c r="BS66" s="326">
        <f t="shared" si="41"/>
        <v>1542</v>
      </c>
      <c r="BT66" s="137">
        <f>+L66+Q66+V66+AA66+AF66+AK66+AP66+AU66+AZ66+BE66+BJ66+BO66</f>
        <v>0</v>
      </c>
      <c r="BU66" s="137">
        <f t="shared" si="36"/>
        <v>0</v>
      </c>
      <c r="BV66" s="224">
        <f t="shared" si="40"/>
        <v>1542</v>
      </c>
      <c r="BW66" s="112"/>
      <c r="BX66" s="269"/>
      <c r="BZ66" s="327"/>
      <c r="CA66" s="327"/>
      <c r="CB66" s="327"/>
      <c r="CC66" s="327"/>
      <c r="CD66" s="327"/>
      <c r="CE66" s="267"/>
      <c r="CF66" s="267"/>
      <c r="CG66" s="267"/>
      <c r="CH66" s="112"/>
      <c r="CI66" s="267"/>
    </row>
    <row r="67" spans="1:112" s="349" customFormat="1" x14ac:dyDescent="0.3">
      <c r="A67" s="341" t="s">
        <v>264</v>
      </c>
      <c r="B67" s="341"/>
      <c r="C67" s="342"/>
      <c r="D67" s="343"/>
      <c r="E67" s="344">
        <f>SUM(E51:E66)-E53-E60</f>
        <v>311674050</v>
      </c>
      <c r="F67" s="345">
        <f>SUM(F51:F66)-F53-F60</f>
        <v>607920278</v>
      </c>
      <c r="G67" s="345">
        <f>SUM(G51:G66)-G53-G60</f>
        <v>0</v>
      </c>
      <c r="H67" s="345">
        <f>SUM(H51:H66)-H53-H60</f>
        <v>364669</v>
      </c>
      <c r="I67" s="296">
        <f>SUM(I51:I66)-I53-I60</f>
        <v>919958997</v>
      </c>
      <c r="J67" s="297">
        <f>+J51+J52+J53+J56+J57+J58+J59+J63+J64+J65+J66</f>
        <v>3686425.5034699999</v>
      </c>
      <c r="K67" s="298">
        <f t="shared" ref="K67:BL67" si="42">+K51+K52+K53+K56+K57+K58+K59+K63+K64+K65+K66</f>
        <v>48628501</v>
      </c>
      <c r="L67" s="298">
        <f t="shared" si="42"/>
        <v>0</v>
      </c>
      <c r="M67" s="298">
        <f t="shared" si="42"/>
        <v>183362</v>
      </c>
      <c r="N67" s="296">
        <f>+N51+N52+N53+N56+N57+N58+N59+N63+N64+N65+N66</f>
        <v>52498288.503470004</v>
      </c>
      <c r="O67" s="298">
        <f t="shared" si="42"/>
        <v>2921265.952</v>
      </c>
      <c r="P67" s="298">
        <f t="shared" si="42"/>
        <v>48391464</v>
      </c>
      <c r="Q67" s="298">
        <f t="shared" si="42"/>
        <v>0</v>
      </c>
      <c r="R67" s="346">
        <f t="shared" si="42"/>
        <v>60398</v>
      </c>
      <c r="S67" s="296">
        <f t="shared" si="42"/>
        <v>51373127.952</v>
      </c>
      <c r="T67" s="298">
        <f t="shared" si="42"/>
        <v>30179489</v>
      </c>
      <c r="U67" s="298">
        <f t="shared" si="42"/>
        <v>46780510</v>
      </c>
      <c r="V67" s="298">
        <f t="shared" si="42"/>
        <v>0</v>
      </c>
      <c r="W67" s="298">
        <f t="shared" si="42"/>
        <v>19201</v>
      </c>
      <c r="X67" s="296">
        <f t="shared" si="42"/>
        <v>76979200</v>
      </c>
      <c r="Y67" s="298">
        <f>SUM(Y51:Y66)-Y53-Y60</f>
        <v>46820449.013999999</v>
      </c>
      <c r="Z67" s="298">
        <f>SUM(Z51:Z66)-Z53-Z60</f>
        <v>48381483</v>
      </c>
      <c r="AA67" s="298">
        <f>SUM(AA51:AA66)-AA53-AA60</f>
        <v>0</v>
      </c>
      <c r="AB67" s="298">
        <f>SUM(AB51:AB66)-AB53-AB60</f>
        <v>5201</v>
      </c>
      <c r="AC67" s="296">
        <f>SUM(AC51:AC66)-AC53-AC60</f>
        <v>95207133.013999999</v>
      </c>
      <c r="AD67" s="298">
        <f t="shared" si="42"/>
        <v>40861775</v>
      </c>
      <c r="AE67" s="298">
        <f t="shared" si="42"/>
        <v>55181355</v>
      </c>
      <c r="AF67" s="298">
        <f t="shared" si="42"/>
        <v>0</v>
      </c>
      <c r="AG67" s="298">
        <f t="shared" si="42"/>
        <v>118</v>
      </c>
      <c r="AH67" s="296">
        <f>+AH51+AH52+AH53+AH56+AH57+AH58+AH59+AH61+AH63+AH64+AH65+AH66</f>
        <v>96043248</v>
      </c>
      <c r="AI67" s="298">
        <f t="shared" si="42"/>
        <v>25268002.072999999</v>
      </c>
      <c r="AJ67" s="298">
        <f t="shared" si="42"/>
        <v>48406124</v>
      </c>
      <c r="AK67" s="298">
        <f t="shared" si="42"/>
        <v>0</v>
      </c>
      <c r="AL67" s="298">
        <f>+AL51+AL52+AL53+AL56+AL57+AL58+AL59+AL63+AL64+AL65+AL66+AL60</f>
        <v>195491</v>
      </c>
      <c r="AM67" s="296">
        <f>SUM(AM51:AM66)-AM53-AM60</f>
        <v>73869617.072999999</v>
      </c>
      <c r="AN67" s="298">
        <f t="shared" si="42"/>
        <v>6799213</v>
      </c>
      <c r="AO67" s="298">
        <f t="shared" si="42"/>
        <v>48462631</v>
      </c>
      <c r="AP67" s="298">
        <f t="shared" si="42"/>
        <v>0</v>
      </c>
      <c r="AQ67" s="298">
        <f t="shared" si="42"/>
        <v>19</v>
      </c>
      <c r="AR67" s="296">
        <f t="shared" si="42"/>
        <v>55261863</v>
      </c>
      <c r="AS67" s="298">
        <f t="shared" si="42"/>
        <v>3683388</v>
      </c>
      <c r="AT67" s="298">
        <f t="shared" si="42"/>
        <v>48456710</v>
      </c>
      <c r="AU67" s="298">
        <f t="shared" si="42"/>
        <v>0</v>
      </c>
      <c r="AV67" s="298">
        <f t="shared" si="42"/>
        <v>25</v>
      </c>
      <c r="AW67" s="296">
        <f t="shared" si="42"/>
        <v>52140123</v>
      </c>
      <c r="AX67" s="298">
        <f t="shared" si="42"/>
        <v>30832749.083000001</v>
      </c>
      <c r="AY67" s="298">
        <f t="shared" si="42"/>
        <v>53548571</v>
      </c>
      <c r="AZ67" s="298">
        <f t="shared" si="42"/>
        <v>0</v>
      </c>
      <c r="BA67" s="298">
        <f t="shared" si="42"/>
        <v>47</v>
      </c>
      <c r="BB67" s="296">
        <f t="shared" si="42"/>
        <v>84381367.083000004</v>
      </c>
      <c r="BC67" s="298">
        <f t="shared" si="42"/>
        <v>50208205.368009999</v>
      </c>
      <c r="BD67" s="298">
        <f t="shared" si="42"/>
        <v>54753722</v>
      </c>
      <c r="BE67" s="298">
        <f t="shared" si="42"/>
        <v>0</v>
      </c>
      <c r="BF67" s="298">
        <f t="shared" si="42"/>
        <v>1</v>
      </c>
      <c r="BG67" s="296">
        <f t="shared" si="42"/>
        <v>104961928.36801</v>
      </c>
      <c r="BH67" s="298">
        <f t="shared" si="42"/>
        <v>42640161.191849999</v>
      </c>
      <c r="BI67" s="298">
        <f t="shared" si="42"/>
        <v>50656224</v>
      </c>
      <c r="BJ67" s="298">
        <f t="shared" si="42"/>
        <v>0</v>
      </c>
      <c r="BK67" s="346">
        <f t="shared" si="42"/>
        <v>61</v>
      </c>
      <c r="BL67" s="296">
        <f t="shared" si="42"/>
        <v>93296446.191850007</v>
      </c>
      <c r="BM67" s="298">
        <f t="shared" ref="BM67:BV67" si="43">SUM(BM51:BM66)-BM53-BM60</f>
        <v>28358934.086940002</v>
      </c>
      <c r="BN67" s="298">
        <f t="shared" si="43"/>
        <v>55572664</v>
      </c>
      <c r="BO67" s="298">
        <f t="shared" si="43"/>
        <v>0</v>
      </c>
      <c r="BP67" s="345">
        <f t="shared" si="43"/>
        <v>111928</v>
      </c>
      <c r="BQ67" s="296">
        <f>SUM(BQ51:BQ66)-BQ53-BQ60</f>
        <v>84043526.086940005</v>
      </c>
      <c r="BR67" s="298">
        <f t="shared" si="43"/>
        <v>312260057.27226996</v>
      </c>
      <c r="BS67" s="298">
        <f t="shared" si="43"/>
        <v>607219959</v>
      </c>
      <c r="BT67" s="298">
        <f t="shared" si="43"/>
        <v>0</v>
      </c>
      <c r="BU67" s="298">
        <f t="shared" si="43"/>
        <v>575852</v>
      </c>
      <c r="BV67" s="299">
        <f t="shared" si="43"/>
        <v>920055868.27226996</v>
      </c>
      <c r="BW67" s="43"/>
      <c r="BX67" s="269"/>
      <c r="BY67" s="43"/>
      <c r="BZ67" s="43"/>
      <c r="CA67" s="43"/>
      <c r="CB67" s="43"/>
      <c r="CC67" s="43"/>
      <c r="CD67" s="347"/>
      <c r="CE67" s="348"/>
      <c r="CF67" s="348"/>
      <c r="CG67" s="348"/>
      <c r="CH67" s="348"/>
      <c r="CI67" s="348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</row>
    <row r="68" spans="1:112" s="353" customFormat="1" x14ac:dyDescent="0.3">
      <c r="A68" s="341" t="s">
        <v>200</v>
      </c>
      <c r="B68" s="350"/>
      <c r="C68" s="349"/>
      <c r="D68" s="351"/>
      <c r="E68" s="298">
        <f>+E48+E67</f>
        <v>579293352</v>
      </c>
      <c r="F68" s="298">
        <f>+F48+F67</f>
        <v>1359879926</v>
      </c>
      <c r="G68" s="298">
        <f>+G48+G67</f>
        <v>16869269</v>
      </c>
      <c r="H68" s="298">
        <f>+H48+H67</f>
        <v>67952110</v>
      </c>
      <c r="I68" s="296">
        <f>+I48+I67</f>
        <v>2023994657</v>
      </c>
      <c r="J68" s="298">
        <f t="shared" ref="J68:AM68" si="44">+K48+J67</f>
        <v>70674213.503470004</v>
      </c>
      <c r="K68" s="298">
        <f t="shared" si="44"/>
        <v>49136372</v>
      </c>
      <c r="L68" s="298">
        <f t="shared" si="44"/>
        <v>664427</v>
      </c>
      <c r="M68" s="298">
        <f t="shared" si="44"/>
        <v>86178463</v>
      </c>
      <c r="N68" s="296">
        <f t="shared" si="44"/>
        <v>72796841.503470004</v>
      </c>
      <c r="O68" s="298">
        <f t="shared" si="44"/>
        <v>53098817.952</v>
      </c>
      <c r="P68" s="298">
        <f t="shared" si="44"/>
        <v>49178223</v>
      </c>
      <c r="Q68" s="298">
        <f t="shared" si="44"/>
        <v>1006182</v>
      </c>
      <c r="R68" s="298">
        <f t="shared" si="44"/>
        <v>72329444</v>
      </c>
      <c r="S68" s="296">
        <f t="shared" si="44"/>
        <v>70191394.951999992</v>
      </c>
      <c r="T68" s="298">
        <f t="shared" si="44"/>
        <v>80891742</v>
      </c>
      <c r="U68" s="298">
        <f t="shared" si="44"/>
        <v>47620453</v>
      </c>
      <c r="V68" s="298">
        <f t="shared" si="44"/>
        <v>3001732</v>
      </c>
      <c r="W68" s="298">
        <f t="shared" si="44"/>
        <v>73391396</v>
      </c>
      <c r="X68" s="296">
        <f t="shared" si="44"/>
        <v>98976120</v>
      </c>
      <c r="Y68" s="298">
        <f t="shared" si="44"/>
        <v>144331701.014</v>
      </c>
      <c r="Z68" s="298">
        <f t="shared" si="44"/>
        <v>49178615</v>
      </c>
      <c r="AA68" s="298">
        <f t="shared" si="44"/>
        <v>145726</v>
      </c>
      <c r="AB68" s="298">
        <f t="shared" si="44"/>
        <v>120456231</v>
      </c>
      <c r="AC68" s="296">
        <f t="shared" si="44"/>
        <v>116269684.014</v>
      </c>
      <c r="AD68" s="298">
        <f t="shared" si="44"/>
        <v>102675218</v>
      </c>
      <c r="AE68" s="298">
        <f t="shared" si="44"/>
        <v>55957228</v>
      </c>
      <c r="AF68" s="298">
        <f t="shared" si="44"/>
        <v>1607472</v>
      </c>
      <c r="AG68" s="298">
        <f t="shared" si="44"/>
        <v>85259457</v>
      </c>
      <c r="AH68" s="296">
        <f t="shared" si="44"/>
        <v>117400637</v>
      </c>
      <c r="AI68" s="298">
        <f t="shared" si="44"/>
        <v>67871747.072999999</v>
      </c>
      <c r="AJ68" s="298">
        <f t="shared" si="44"/>
        <v>49702470</v>
      </c>
      <c r="AK68" s="298">
        <f t="shared" si="44"/>
        <v>16467</v>
      </c>
      <c r="AL68" s="298">
        <f t="shared" si="44"/>
        <v>65469438</v>
      </c>
      <c r="AM68" s="296">
        <f t="shared" si="44"/>
        <v>94947202.072999999</v>
      </c>
      <c r="AN68" s="298">
        <f t="shared" ref="AN68:BV68" si="45">+AN48+AN67</f>
        <v>27876798</v>
      </c>
      <c r="AO68" s="298">
        <f t="shared" si="45"/>
        <v>116259607</v>
      </c>
      <c r="AP68" s="298">
        <f t="shared" si="45"/>
        <v>1529510</v>
      </c>
      <c r="AQ68" s="298">
        <f t="shared" si="45"/>
        <v>22068</v>
      </c>
      <c r="AR68" s="296">
        <f t="shared" si="45"/>
        <v>145687983</v>
      </c>
      <c r="AS68" s="298">
        <f t="shared" si="45"/>
        <v>27689706</v>
      </c>
      <c r="AT68" s="298">
        <f t="shared" si="45"/>
        <v>101939697</v>
      </c>
      <c r="AU68" s="298">
        <f t="shared" si="45"/>
        <v>1131640</v>
      </c>
      <c r="AV68" s="298">
        <f t="shared" si="45"/>
        <v>1011918</v>
      </c>
      <c r="AW68" s="296">
        <f t="shared" si="45"/>
        <v>131772961</v>
      </c>
      <c r="AX68" s="298">
        <f t="shared" si="45"/>
        <v>53667466.083000004</v>
      </c>
      <c r="AY68" s="298">
        <f t="shared" si="45"/>
        <v>122066597</v>
      </c>
      <c r="AZ68" s="298">
        <f t="shared" si="45"/>
        <v>1512795</v>
      </c>
      <c r="BA68" s="298">
        <f t="shared" si="45"/>
        <v>6008054</v>
      </c>
      <c r="BB68" s="352">
        <f t="shared" si="45"/>
        <v>183254912.083</v>
      </c>
      <c r="BC68" s="298">
        <f t="shared" si="45"/>
        <v>70866188.368009999</v>
      </c>
      <c r="BD68" s="298">
        <f t="shared" si="45"/>
        <v>105800144</v>
      </c>
      <c r="BE68" s="298">
        <f t="shared" si="45"/>
        <v>766562</v>
      </c>
      <c r="BF68" s="298">
        <f t="shared" si="45"/>
        <v>25833952</v>
      </c>
      <c r="BG68" s="352">
        <f>+BG48+BG67</f>
        <v>203266846.36800998</v>
      </c>
      <c r="BH68" s="298">
        <f t="shared" si="45"/>
        <v>67501762.191850007</v>
      </c>
      <c r="BI68" s="298">
        <f t="shared" si="45"/>
        <v>98144718</v>
      </c>
      <c r="BJ68" s="298">
        <f t="shared" si="45"/>
        <v>1222946</v>
      </c>
      <c r="BK68" s="298">
        <f t="shared" si="45"/>
        <v>4386</v>
      </c>
      <c r="BL68" s="352">
        <f t="shared" si="45"/>
        <v>166873812.19185001</v>
      </c>
      <c r="BM68" s="298">
        <f t="shared" si="45"/>
        <v>56317285.086940005</v>
      </c>
      <c r="BN68" s="298">
        <f t="shared" si="45"/>
        <v>140367742</v>
      </c>
      <c r="BO68" s="298">
        <f t="shared" si="45"/>
        <v>4662201</v>
      </c>
      <c r="BP68" s="298">
        <f t="shared" si="45"/>
        <v>26702461</v>
      </c>
      <c r="BQ68" s="296">
        <f t="shared" si="45"/>
        <v>228049689.08693999</v>
      </c>
      <c r="BR68" s="298">
        <f t="shared" si="45"/>
        <v>575025307.27226996</v>
      </c>
      <c r="BS68" s="298">
        <f t="shared" si="45"/>
        <v>1350153975</v>
      </c>
      <c r="BT68" s="298">
        <f t="shared" si="45"/>
        <v>15829578</v>
      </c>
      <c r="BU68" s="298">
        <f t="shared" si="45"/>
        <v>66488616</v>
      </c>
      <c r="BV68" s="299">
        <f t="shared" si="45"/>
        <v>2007497476.27227</v>
      </c>
      <c r="BW68" s="112"/>
      <c r="BX68" s="269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</row>
    <row r="69" spans="1:112" hidden="1" x14ac:dyDescent="0.3">
      <c r="A69" s="354" t="s">
        <v>265</v>
      </c>
      <c r="B69" s="258"/>
      <c r="D69" s="305"/>
      <c r="E69" s="152">
        <v>0</v>
      </c>
      <c r="F69" s="137">
        <v>0</v>
      </c>
      <c r="G69" s="137">
        <v>0</v>
      </c>
      <c r="H69" s="137">
        <v>0</v>
      </c>
      <c r="I69" s="141">
        <f>SUM(E69:H69)</f>
        <v>0</v>
      </c>
      <c r="J69" s="152">
        <v>0</v>
      </c>
      <c r="K69" s="137">
        <v>0</v>
      </c>
      <c r="L69" s="137">
        <v>0</v>
      </c>
      <c r="M69" s="137">
        <v>0</v>
      </c>
      <c r="N69" s="141">
        <v>0</v>
      </c>
      <c r="O69" s="137">
        <v>0</v>
      </c>
      <c r="P69" s="137">
        <v>0</v>
      </c>
      <c r="Q69" s="137">
        <v>0</v>
      </c>
      <c r="R69" s="137">
        <v>0</v>
      </c>
      <c r="S69" s="141">
        <v>0</v>
      </c>
      <c r="T69" s="137">
        <v>0</v>
      </c>
      <c r="U69" s="137">
        <v>0</v>
      </c>
      <c r="V69" s="137">
        <v>0</v>
      </c>
      <c r="W69" s="137">
        <v>0</v>
      </c>
      <c r="X69" s="141">
        <v>0</v>
      </c>
      <c r="Y69" s="137">
        <v>0</v>
      </c>
      <c r="Z69" s="137">
        <v>0</v>
      </c>
      <c r="AA69" s="137">
        <v>0</v>
      </c>
      <c r="AB69" s="137">
        <v>0</v>
      </c>
      <c r="AC69" s="141">
        <v>0</v>
      </c>
      <c r="AD69" s="137">
        <v>0</v>
      </c>
      <c r="AE69" s="137">
        <v>0</v>
      </c>
      <c r="AF69" s="137">
        <v>0</v>
      </c>
      <c r="AG69" s="137">
        <v>0</v>
      </c>
      <c r="AH69" s="141">
        <v>0</v>
      </c>
      <c r="AI69" s="137">
        <v>0</v>
      </c>
      <c r="AJ69" s="137">
        <v>0</v>
      </c>
      <c r="AK69" s="137">
        <v>0</v>
      </c>
      <c r="AL69" s="137">
        <v>0</v>
      </c>
      <c r="AM69" s="141">
        <v>0</v>
      </c>
      <c r="AN69" s="137">
        <v>0</v>
      </c>
      <c r="AO69" s="137">
        <v>0</v>
      </c>
      <c r="AP69" s="137">
        <v>0</v>
      </c>
      <c r="AQ69" s="137">
        <v>0</v>
      </c>
      <c r="AR69" s="141">
        <f>SUM(AN69:AQ69)</f>
        <v>0</v>
      </c>
      <c r="AS69" s="137">
        <v>0</v>
      </c>
      <c r="AT69" s="137">
        <v>0</v>
      </c>
      <c r="AU69" s="137">
        <v>0</v>
      </c>
      <c r="AV69" s="137">
        <v>0</v>
      </c>
      <c r="AW69" s="141">
        <v>0</v>
      </c>
      <c r="AX69" s="137">
        <v>0</v>
      </c>
      <c r="AY69" s="137">
        <v>0</v>
      </c>
      <c r="AZ69" s="137">
        <v>0</v>
      </c>
      <c r="BA69" s="137">
        <v>0</v>
      </c>
      <c r="BB69" s="141">
        <v>0</v>
      </c>
      <c r="BC69" s="137">
        <v>0</v>
      </c>
      <c r="BD69" s="137">
        <v>0</v>
      </c>
      <c r="BE69" s="137">
        <v>0</v>
      </c>
      <c r="BF69" s="137">
        <v>0</v>
      </c>
      <c r="BG69" s="141">
        <v>0</v>
      </c>
      <c r="BH69" s="137">
        <v>0</v>
      </c>
      <c r="BI69" s="137">
        <v>0</v>
      </c>
      <c r="BJ69" s="137">
        <v>0</v>
      </c>
      <c r="BK69" s="137">
        <v>0</v>
      </c>
      <c r="BL69" s="141">
        <v>0</v>
      </c>
      <c r="BM69" s="137"/>
      <c r="BN69" s="137"/>
      <c r="BO69" s="137"/>
      <c r="BP69" s="137"/>
      <c r="BQ69" s="141"/>
      <c r="BR69" s="137">
        <f t="shared" ref="BR69:BU73" si="46">+J69+O69+T69+Y69+AD69+AI69+AN69+AS69+AX69+BC69+BH69+BM69</f>
        <v>0</v>
      </c>
      <c r="BS69" s="137">
        <f t="shared" si="46"/>
        <v>0</v>
      </c>
      <c r="BT69" s="137">
        <f t="shared" si="46"/>
        <v>0</v>
      </c>
      <c r="BU69" s="137">
        <f t="shared" si="46"/>
        <v>0</v>
      </c>
      <c r="BV69" s="224">
        <f>SUM(BR69:BU69)</f>
        <v>0</v>
      </c>
      <c r="BW69" s="112"/>
      <c r="BX69" s="269"/>
      <c r="BZ69" s="355"/>
      <c r="CA69" s="355"/>
      <c r="CB69" s="355"/>
      <c r="CC69" s="355"/>
      <c r="CD69" s="355"/>
      <c r="CE69" s="356"/>
      <c r="CF69" s="356"/>
      <c r="CG69" s="356"/>
      <c r="CH69" s="356"/>
      <c r="CI69" s="356"/>
    </row>
    <row r="70" spans="1:112" ht="13.5" hidden="1" customHeight="1" x14ac:dyDescent="0.3">
      <c r="A70" s="354" t="s">
        <v>266</v>
      </c>
      <c r="B70" s="258"/>
      <c r="D70" s="305"/>
      <c r="E70" s="137">
        <v>0</v>
      </c>
      <c r="F70" s="137">
        <v>0</v>
      </c>
      <c r="G70" s="137">
        <v>0</v>
      </c>
      <c r="H70" s="137">
        <v>0</v>
      </c>
      <c r="I70" s="141">
        <f>SUM(E70:H70)</f>
        <v>0</v>
      </c>
      <c r="J70" s="152"/>
      <c r="K70" s="137"/>
      <c r="L70" s="137"/>
      <c r="M70" s="137"/>
      <c r="N70" s="141"/>
      <c r="O70" s="137"/>
      <c r="P70" s="137"/>
      <c r="Q70" s="137"/>
      <c r="R70" s="137"/>
      <c r="S70" s="141"/>
      <c r="T70" s="137"/>
      <c r="U70" s="137"/>
      <c r="V70" s="137"/>
      <c r="W70" s="137"/>
      <c r="X70" s="141"/>
      <c r="Y70" s="137"/>
      <c r="Z70" s="137"/>
      <c r="AA70" s="137"/>
      <c r="AB70" s="137"/>
      <c r="AC70" s="141"/>
      <c r="AD70" s="137"/>
      <c r="AE70" s="137"/>
      <c r="AF70" s="137"/>
      <c r="AG70" s="137"/>
      <c r="AH70" s="141"/>
      <c r="AI70" s="137"/>
      <c r="AJ70" s="137"/>
      <c r="AK70" s="137"/>
      <c r="AL70" s="137"/>
      <c r="AM70" s="229"/>
      <c r="AN70" s="137">
        <v>0</v>
      </c>
      <c r="AO70" s="137">
        <v>0</v>
      </c>
      <c r="AP70" s="137">
        <v>0</v>
      </c>
      <c r="AQ70" s="137">
        <v>0</v>
      </c>
      <c r="AR70" s="141">
        <f>SUM(AN70:AQ70)</f>
        <v>0</v>
      </c>
      <c r="AS70" s="137"/>
      <c r="AT70" s="137"/>
      <c r="AU70" s="137"/>
      <c r="AV70" s="137"/>
      <c r="AW70" s="141"/>
      <c r="AX70" s="137"/>
      <c r="AY70" s="137"/>
      <c r="AZ70" s="137"/>
      <c r="BA70" s="137"/>
      <c r="BB70" s="141"/>
      <c r="BC70" s="137"/>
      <c r="BD70" s="137"/>
      <c r="BE70" s="137"/>
      <c r="BF70" s="137"/>
      <c r="BG70" s="141"/>
      <c r="BH70" s="137"/>
      <c r="BI70" s="137"/>
      <c r="BJ70" s="137"/>
      <c r="BK70" s="137"/>
      <c r="BL70" s="141"/>
      <c r="BM70" s="137"/>
      <c r="BN70" s="137"/>
      <c r="BO70" s="137"/>
      <c r="BP70" s="137"/>
      <c r="BQ70" s="141"/>
      <c r="BR70" s="137">
        <f t="shared" si="46"/>
        <v>0</v>
      </c>
      <c r="BS70" s="137">
        <f t="shared" si="46"/>
        <v>0</v>
      </c>
      <c r="BT70" s="137">
        <f t="shared" si="46"/>
        <v>0</v>
      </c>
      <c r="BU70" s="137">
        <f t="shared" si="46"/>
        <v>0</v>
      </c>
      <c r="BV70" s="224">
        <f>SUM(BR70:BU70)</f>
        <v>0</v>
      </c>
      <c r="BW70" s="112"/>
      <c r="BX70" s="269"/>
      <c r="BZ70" s="355"/>
      <c r="CA70" s="355"/>
      <c r="CB70" s="355"/>
      <c r="CC70" s="355"/>
      <c r="CD70" s="355"/>
      <c r="CE70" s="356"/>
      <c r="CF70" s="356"/>
      <c r="CG70" s="356"/>
      <c r="CH70" s="356"/>
      <c r="CI70" s="356"/>
    </row>
    <row r="71" spans="1:112" ht="13.5" hidden="1" customHeight="1" x14ac:dyDescent="0.3">
      <c r="A71" s="354" t="s">
        <v>267</v>
      </c>
      <c r="B71" s="354"/>
      <c r="D71" s="305"/>
      <c r="E71" s="137">
        <v>0</v>
      </c>
      <c r="F71" s="137">
        <v>0</v>
      </c>
      <c r="G71" s="137">
        <v>0</v>
      </c>
      <c r="H71" s="137">
        <v>0</v>
      </c>
      <c r="I71" s="141">
        <f>SUM(E71:H71)</f>
        <v>0</v>
      </c>
      <c r="J71" s="152">
        <v>0</v>
      </c>
      <c r="K71" s="137">
        <v>0</v>
      </c>
      <c r="L71" s="137">
        <v>0</v>
      </c>
      <c r="M71" s="137">
        <v>0</v>
      </c>
      <c r="N71" s="141">
        <v>0</v>
      </c>
      <c r="O71" s="137">
        <v>0</v>
      </c>
      <c r="P71" s="137">
        <v>0</v>
      </c>
      <c r="Q71" s="137">
        <v>0</v>
      </c>
      <c r="R71" s="137">
        <v>0</v>
      </c>
      <c r="S71" s="141">
        <v>0</v>
      </c>
      <c r="T71" s="137">
        <v>0</v>
      </c>
      <c r="U71" s="137">
        <v>0</v>
      </c>
      <c r="V71" s="137">
        <v>0</v>
      </c>
      <c r="W71" s="137">
        <v>0</v>
      </c>
      <c r="X71" s="141">
        <v>0</v>
      </c>
      <c r="Y71" s="137">
        <v>0</v>
      </c>
      <c r="Z71" s="137">
        <v>0</v>
      </c>
      <c r="AA71" s="137">
        <v>0</v>
      </c>
      <c r="AB71" s="137">
        <v>0</v>
      </c>
      <c r="AC71" s="141">
        <v>0</v>
      </c>
      <c r="AD71" s="137">
        <v>0</v>
      </c>
      <c r="AE71" s="137">
        <v>0</v>
      </c>
      <c r="AF71" s="137">
        <v>0</v>
      </c>
      <c r="AG71" s="137">
        <v>0</v>
      </c>
      <c r="AH71" s="141">
        <v>0</v>
      </c>
      <c r="AI71" s="137">
        <v>0</v>
      </c>
      <c r="AJ71" s="137">
        <v>0</v>
      </c>
      <c r="AK71" s="137">
        <v>0</v>
      </c>
      <c r="AL71" s="137">
        <v>0</v>
      </c>
      <c r="AM71" s="141">
        <v>0</v>
      </c>
      <c r="AN71" s="137">
        <v>0</v>
      </c>
      <c r="AO71" s="137">
        <v>0</v>
      </c>
      <c r="AP71" s="137">
        <v>0</v>
      </c>
      <c r="AQ71" s="137">
        <v>0</v>
      </c>
      <c r="AR71" s="141">
        <v>0</v>
      </c>
      <c r="AS71" s="137">
        <v>0</v>
      </c>
      <c r="AT71" s="137">
        <v>0</v>
      </c>
      <c r="AU71" s="137">
        <v>0</v>
      </c>
      <c r="AV71" s="137">
        <v>0</v>
      </c>
      <c r="AW71" s="141">
        <v>0</v>
      </c>
      <c r="AX71" s="137">
        <v>0</v>
      </c>
      <c r="AY71" s="137">
        <v>0</v>
      </c>
      <c r="AZ71" s="137">
        <v>0</v>
      </c>
      <c r="BA71" s="137">
        <v>0</v>
      </c>
      <c r="BB71" s="141">
        <v>0</v>
      </c>
      <c r="BC71" s="137">
        <v>0</v>
      </c>
      <c r="BD71" s="137">
        <v>0</v>
      </c>
      <c r="BE71" s="137">
        <v>0</v>
      </c>
      <c r="BF71" s="137">
        <v>0</v>
      </c>
      <c r="BG71" s="141">
        <v>0</v>
      </c>
      <c r="BH71" s="137">
        <v>0</v>
      </c>
      <c r="BI71" s="137">
        <v>0</v>
      </c>
      <c r="BJ71" s="137">
        <v>0</v>
      </c>
      <c r="BK71" s="137">
        <v>0</v>
      </c>
      <c r="BL71" s="141">
        <v>0</v>
      </c>
      <c r="BM71" s="137"/>
      <c r="BN71" s="137"/>
      <c r="BO71" s="137"/>
      <c r="BP71" s="137"/>
      <c r="BQ71" s="141"/>
      <c r="BR71" s="137">
        <f t="shared" si="46"/>
        <v>0</v>
      </c>
      <c r="BS71" s="137">
        <f t="shared" si="46"/>
        <v>0</v>
      </c>
      <c r="BT71" s="137">
        <f t="shared" si="46"/>
        <v>0</v>
      </c>
      <c r="BU71" s="137">
        <f t="shared" si="46"/>
        <v>0</v>
      </c>
      <c r="BV71" s="224">
        <f>SUM(BR71:BU71)</f>
        <v>0</v>
      </c>
      <c r="BW71" s="112"/>
      <c r="BX71" s="269"/>
      <c r="BZ71" s="355"/>
      <c r="CA71" s="355"/>
      <c r="CB71" s="355"/>
      <c r="CC71" s="355"/>
      <c r="CD71" s="355"/>
      <c r="CE71" s="356"/>
      <c r="CF71" s="356"/>
      <c r="CG71" s="356"/>
      <c r="CH71" s="356"/>
      <c r="CI71" s="356"/>
    </row>
    <row r="72" spans="1:112" ht="13.5" customHeight="1" x14ac:dyDescent="0.3">
      <c r="A72" s="354" t="s">
        <v>268</v>
      </c>
      <c r="B72" s="354"/>
      <c r="D72" s="305"/>
      <c r="E72" s="137">
        <v>0</v>
      </c>
      <c r="F72" s="137">
        <v>0</v>
      </c>
      <c r="G72" s="137">
        <v>0</v>
      </c>
      <c r="H72" s="137">
        <v>0</v>
      </c>
      <c r="I72" s="141">
        <v>-20008372</v>
      </c>
      <c r="J72" s="152">
        <v>0</v>
      </c>
      <c r="K72" s="137">
        <v>0</v>
      </c>
      <c r="L72" s="137">
        <v>0</v>
      </c>
      <c r="M72" s="137">
        <v>0</v>
      </c>
      <c r="N72" s="141">
        <v>0</v>
      </c>
      <c r="O72" s="137">
        <v>0</v>
      </c>
      <c r="P72" s="137">
        <v>0</v>
      </c>
      <c r="Q72" s="137">
        <v>0</v>
      </c>
      <c r="R72" s="137">
        <v>0</v>
      </c>
      <c r="S72" s="141">
        <v>0</v>
      </c>
      <c r="T72" s="137">
        <v>0</v>
      </c>
      <c r="U72" s="137">
        <v>0</v>
      </c>
      <c r="V72" s="137">
        <v>0</v>
      </c>
      <c r="W72" s="137">
        <v>0</v>
      </c>
      <c r="X72" s="141">
        <v>0</v>
      </c>
      <c r="Y72" s="137">
        <v>0</v>
      </c>
      <c r="Z72" s="137">
        <v>0</v>
      </c>
      <c r="AA72" s="137">
        <v>0</v>
      </c>
      <c r="AB72" s="137">
        <v>0</v>
      </c>
      <c r="AC72" s="141">
        <v>0</v>
      </c>
      <c r="AD72" s="137">
        <v>0</v>
      </c>
      <c r="AE72" s="137">
        <v>0</v>
      </c>
      <c r="AF72" s="137">
        <v>0</v>
      </c>
      <c r="AG72" s="137">
        <v>0</v>
      </c>
      <c r="AH72" s="141">
        <v>0</v>
      </c>
      <c r="AI72" s="137">
        <v>0</v>
      </c>
      <c r="AJ72" s="137">
        <v>0</v>
      </c>
      <c r="AK72" s="137">
        <v>0</v>
      </c>
      <c r="AL72" s="137">
        <v>0</v>
      </c>
      <c r="AM72" s="141">
        <v>0</v>
      </c>
      <c r="AN72" s="137">
        <v>0</v>
      </c>
      <c r="AO72" s="137">
        <v>0</v>
      </c>
      <c r="AP72" s="137">
        <v>0</v>
      </c>
      <c r="AQ72" s="137">
        <v>0</v>
      </c>
      <c r="AR72" s="141">
        <v>0</v>
      </c>
      <c r="AS72" s="137">
        <v>0</v>
      </c>
      <c r="AT72" s="137">
        <v>0</v>
      </c>
      <c r="AU72" s="137">
        <v>0</v>
      </c>
      <c r="AV72" s="137">
        <v>0</v>
      </c>
      <c r="AW72" s="141">
        <v>0</v>
      </c>
      <c r="AX72" s="137">
        <v>0</v>
      </c>
      <c r="AY72" s="137">
        <v>0</v>
      </c>
      <c r="AZ72" s="137">
        <v>0</v>
      </c>
      <c r="BA72" s="137">
        <v>0</v>
      </c>
      <c r="BB72" s="141">
        <v>0</v>
      </c>
      <c r="BC72" s="137">
        <v>0</v>
      </c>
      <c r="BD72" s="137">
        <v>0</v>
      </c>
      <c r="BE72" s="137">
        <v>0</v>
      </c>
      <c r="BF72" s="137">
        <v>0</v>
      </c>
      <c r="BG72" s="141">
        <v>0</v>
      </c>
      <c r="BH72" s="137">
        <v>0</v>
      </c>
      <c r="BI72" s="137">
        <v>0</v>
      </c>
      <c r="BJ72" s="137">
        <v>0</v>
      </c>
      <c r="BK72" s="137">
        <v>0</v>
      </c>
      <c r="BL72" s="141">
        <v>0</v>
      </c>
      <c r="BM72" s="137" t="s">
        <v>269</v>
      </c>
      <c r="BN72" s="137" t="s">
        <v>269</v>
      </c>
      <c r="BO72" s="137" t="s">
        <v>269</v>
      </c>
      <c r="BP72" s="137" t="s">
        <v>269</v>
      </c>
      <c r="BQ72" s="141" t="s">
        <v>269</v>
      </c>
      <c r="BR72" s="137">
        <v>0</v>
      </c>
      <c r="BS72" s="137">
        <v>0</v>
      </c>
      <c r="BT72" s="137">
        <v>0</v>
      </c>
      <c r="BU72" s="137">
        <v>0</v>
      </c>
      <c r="BV72" s="224">
        <f>SUM(BR72:BU72)</f>
        <v>0</v>
      </c>
      <c r="BW72" s="112"/>
      <c r="BX72" s="269"/>
      <c r="BZ72" s="355"/>
      <c r="CA72" s="355"/>
      <c r="CB72" s="355"/>
      <c r="CC72" s="355"/>
      <c r="CD72" s="355"/>
      <c r="CE72" s="356"/>
      <c r="CF72" s="356"/>
      <c r="CG72" s="356"/>
      <c r="CH72" s="356"/>
      <c r="CI72" s="356"/>
    </row>
    <row r="73" spans="1:112" ht="13.5" hidden="1" customHeight="1" x14ac:dyDescent="0.3">
      <c r="A73" s="354" t="s">
        <v>270</v>
      </c>
      <c r="B73" s="354"/>
      <c r="D73" s="305"/>
      <c r="E73" s="137">
        <v>0</v>
      </c>
      <c r="F73" s="137">
        <v>0</v>
      </c>
      <c r="G73" s="137">
        <v>0</v>
      </c>
      <c r="H73" s="137">
        <v>0</v>
      </c>
      <c r="I73" s="141">
        <f>SUM(E73:H73)</f>
        <v>0</v>
      </c>
      <c r="J73" s="152">
        <v>0</v>
      </c>
      <c r="K73" s="137">
        <v>0</v>
      </c>
      <c r="L73" s="137">
        <v>0</v>
      </c>
      <c r="M73" s="137">
        <v>0</v>
      </c>
      <c r="N73" s="141">
        <v>0</v>
      </c>
      <c r="O73" s="137">
        <v>0</v>
      </c>
      <c r="P73" s="137">
        <v>0</v>
      </c>
      <c r="Q73" s="137">
        <v>0</v>
      </c>
      <c r="R73" s="137">
        <v>0</v>
      </c>
      <c r="S73" s="141">
        <v>0</v>
      </c>
      <c r="T73" s="137">
        <v>0</v>
      </c>
      <c r="U73" s="137">
        <v>0</v>
      </c>
      <c r="V73" s="137">
        <v>0</v>
      </c>
      <c r="W73" s="137">
        <v>0</v>
      </c>
      <c r="X73" s="141">
        <v>0</v>
      </c>
      <c r="Y73" s="137">
        <v>0</v>
      </c>
      <c r="Z73" s="137">
        <v>0</v>
      </c>
      <c r="AA73" s="137">
        <v>0</v>
      </c>
      <c r="AB73" s="137">
        <v>0</v>
      </c>
      <c r="AC73" s="141">
        <v>0</v>
      </c>
      <c r="AD73" s="137">
        <v>0</v>
      </c>
      <c r="AE73" s="137">
        <v>0</v>
      </c>
      <c r="AF73" s="137">
        <v>0</v>
      </c>
      <c r="AG73" s="137">
        <v>0</v>
      </c>
      <c r="AH73" s="141">
        <v>0</v>
      </c>
      <c r="AI73" s="137">
        <v>0</v>
      </c>
      <c r="AJ73" s="137">
        <v>0</v>
      </c>
      <c r="AK73" s="137">
        <v>0</v>
      </c>
      <c r="AL73" s="137">
        <v>0</v>
      </c>
      <c r="AM73" s="141">
        <v>0</v>
      </c>
      <c r="AN73" s="137">
        <v>0</v>
      </c>
      <c r="AO73" s="137">
        <v>0</v>
      </c>
      <c r="AP73" s="137">
        <v>0</v>
      </c>
      <c r="AQ73" s="137">
        <v>0</v>
      </c>
      <c r="AR73" s="141">
        <v>0</v>
      </c>
      <c r="AS73" s="137">
        <v>0</v>
      </c>
      <c r="AT73" s="137">
        <v>0</v>
      </c>
      <c r="AU73" s="137">
        <v>0</v>
      </c>
      <c r="AV73" s="137">
        <v>0</v>
      </c>
      <c r="AW73" s="141">
        <v>0</v>
      </c>
      <c r="AX73" s="137">
        <v>0</v>
      </c>
      <c r="AY73" s="137">
        <v>0</v>
      </c>
      <c r="AZ73" s="137">
        <v>0</v>
      </c>
      <c r="BA73" s="137">
        <v>0</v>
      </c>
      <c r="BB73" s="141">
        <v>0</v>
      </c>
      <c r="BC73" s="137">
        <v>0</v>
      </c>
      <c r="BD73" s="137">
        <v>0</v>
      </c>
      <c r="BE73" s="137">
        <v>0</v>
      </c>
      <c r="BF73" s="137">
        <v>0</v>
      </c>
      <c r="BG73" s="141">
        <v>0</v>
      </c>
      <c r="BH73" s="137">
        <v>0</v>
      </c>
      <c r="BI73" s="137">
        <v>0</v>
      </c>
      <c r="BJ73" s="137">
        <v>0</v>
      </c>
      <c r="BK73" s="137">
        <v>0</v>
      </c>
      <c r="BL73" s="141">
        <v>0</v>
      </c>
      <c r="BM73" s="137"/>
      <c r="BN73" s="137"/>
      <c r="BO73" s="137"/>
      <c r="BP73" s="137"/>
      <c r="BQ73" s="141"/>
      <c r="BR73" s="137">
        <f t="shared" si="46"/>
        <v>0</v>
      </c>
      <c r="BS73" s="137">
        <f t="shared" si="46"/>
        <v>0</v>
      </c>
      <c r="BT73" s="137">
        <f t="shared" si="46"/>
        <v>0</v>
      </c>
      <c r="BU73" s="137">
        <f t="shared" si="46"/>
        <v>0</v>
      </c>
      <c r="BV73" s="224">
        <f>SUM(BR73:BU73)</f>
        <v>0</v>
      </c>
      <c r="BW73" s="112"/>
      <c r="BX73" s="269"/>
      <c r="BZ73" s="355"/>
      <c r="CA73" s="355"/>
      <c r="CB73" s="355"/>
      <c r="CC73" s="355"/>
      <c r="CD73" s="355"/>
      <c r="CE73" s="356"/>
      <c r="CF73" s="356"/>
      <c r="CG73" s="356"/>
      <c r="CH73" s="356"/>
      <c r="CI73" s="356"/>
    </row>
    <row r="74" spans="1:112" s="353" customFormat="1" x14ac:dyDescent="0.3">
      <c r="A74" s="341" t="s">
        <v>200</v>
      </c>
      <c r="B74" s="350"/>
      <c r="C74" s="349"/>
      <c r="D74" s="351"/>
      <c r="E74" s="298">
        <f>+E48+E67+E69+E70</f>
        <v>579293352</v>
      </c>
      <c r="F74" s="298">
        <f>+F48+F67+F69+F70</f>
        <v>1359879926</v>
      </c>
      <c r="G74" s="298">
        <f>+G48+G67+G69+G70</f>
        <v>16869269</v>
      </c>
      <c r="H74" s="298">
        <f>+H48+H67+H69+H70</f>
        <v>67952110</v>
      </c>
      <c r="I74" s="296">
        <f>+I68+I69+I70+I71+I72+I73</f>
        <v>2003986285</v>
      </c>
      <c r="J74" s="297">
        <f t="shared" ref="J74:AQ74" si="47">+J48+J67</f>
        <v>21521440.50347</v>
      </c>
      <c r="K74" s="298">
        <f t="shared" si="47"/>
        <v>115616289</v>
      </c>
      <c r="L74" s="298">
        <f t="shared" si="47"/>
        <v>507871</v>
      </c>
      <c r="M74" s="298">
        <f t="shared" si="47"/>
        <v>847789</v>
      </c>
      <c r="N74" s="296">
        <f t="shared" si="47"/>
        <v>138493389.50347</v>
      </c>
      <c r="O74" s="298">
        <f t="shared" si="47"/>
        <v>23219818.952</v>
      </c>
      <c r="P74" s="298">
        <f t="shared" si="47"/>
        <v>98569016</v>
      </c>
      <c r="Q74" s="298">
        <f t="shared" si="47"/>
        <v>786759</v>
      </c>
      <c r="R74" s="298">
        <f t="shared" si="47"/>
        <v>1066580</v>
      </c>
      <c r="S74" s="296">
        <f t="shared" si="47"/>
        <v>123642173.95199999</v>
      </c>
      <c r="T74" s="298">
        <f t="shared" si="47"/>
        <v>48997756</v>
      </c>
      <c r="U74" s="298">
        <f t="shared" si="47"/>
        <v>97492763</v>
      </c>
      <c r="V74" s="298">
        <f t="shared" si="47"/>
        <v>839943</v>
      </c>
      <c r="W74" s="298">
        <f t="shared" si="47"/>
        <v>3020933</v>
      </c>
      <c r="X74" s="296">
        <f t="shared" si="47"/>
        <v>150351395</v>
      </c>
      <c r="Y74" s="298">
        <f t="shared" si="47"/>
        <v>68817369.013999999</v>
      </c>
      <c r="Z74" s="298">
        <f t="shared" si="47"/>
        <v>145892735</v>
      </c>
      <c r="AA74" s="298">
        <f t="shared" si="47"/>
        <v>797132</v>
      </c>
      <c r="AB74" s="298">
        <f t="shared" si="47"/>
        <v>150927</v>
      </c>
      <c r="AC74" s="296">
        <f t="shared" si="47"/>
        <v>215658163.014</v>
      </c>
      <c r="AD74" s="298">
        <f t="shared" si="47"/>
        <v>61924326</v>
      </c>
      <c r="AE74" s="298">
        <f t="shared" si="47"/>
        <v>116994798</v>
      </c>
      <c r="AF74" s="298">
        <f t="shared" si="47"/>
        <v>775873</v>
      </c>
      <c r="AG74" s="298">
        <f t="shared" si="47"/>
        <v>1607590</v>
      </c>
      <c r="AH74" s="296">
        <f t="shared" si="47"/>
        <v>181302587</v>
      </c>
      <c r="AI74" s="298">
        <f t="shared" si="47"/>
        <v>46625391.072999999</v>
      </c>
      <c r="AJ74" s="298">
        <f t="shared" si="47"/>
        <v>91009869</v>
      </c>
      <c r="AK74" s="298">
        <f t="shared" si="47"/>
        <v>1296346</v>
      </c>
      <c r="AL74" s="298">
        <f t="shared" si="47"/>
        <v>211958</v>
      </c>
      <c r="AM74" s="296">
        <f t="shared" si="47"/>
        <v>139143564.07300001</v>
      </c>
      <c r="AN74" s="298">
        <f t="shared" si="47"/>
        <v>27876798</v>
      </c>
      <c r="AO74" s="298">
        <f t="shared" si="47"/>
        <v>116259607</v>
      </c>
      <c r="AP74" s="298">
        <f t="shared" si="47"/>
        <v>1529510</v>
      </c>
      <c r="AQ74" s="298">
        <f t="shared" si="47"/>
        <v>22068</v>
      </c>
      <c r="AR74" s="296">
        <f t="shared" si="31"/>
        <v>145687983</v>
      </c>
      <c r="AS74" s="298">
        <f t="shared" ref="AS74:BV74" si="48">+AS48+AS67</f>
        <v>27689706</v>
      </c>
      <c r="AT74" s="298">
        <f t="shared" si="48"/>
        <v>101939697</v>
      </c>
      <c r="AU74" s="298">
        <f t="shared" si="48"/>
        <v>1131640</v>
      </c>
      <c r="AV74" s="298">
        <f t="shared" si="48"/>
        <v>1011918</v>
      </c>
      <c r="AW74" s="296">
        <f t="shared" si="48"/>
        <v>131772961</v>
      </c>
      <c r="AX74" s="298">
        <f t="shared" si="48"/>
        <v>53667466.083000004</v>
      </c>
      <c r="AY74" s="298">
        <f t="shared" si="48"/>
        <v>122066597</v>
      </c>
      <c r="AZ74" s="298">
        <f t="shared" si="48"/>
        <v>1512795</v>
      </c>
      <c r="BA74" s="298">
        <f t="shared" si="48"/>
        <v>6008054</v>
      </c>
      <c r="BB74" s="296">
        <f t="shared" si="48"/>
        <v>183254912.083</v>
      </c>
      <c r="BC74" s="298">
        <f t="shared" si="48"/>
        <v>70866188.368009999</v>
      </c>
      <c r="BD74" s="298">
        <f t="shared" si="48"/>
        <v>105800144</v>
      </c>
      <c r="BE74" s="298">
        <f t="shared" si="48"/>
        <v>766562</v>
      </c>
      <c r="BF74" s="298">
        <f t="shared" si="48"/>
        <v>25833952</v>
      </c>
      <c r="BG74" s="296">
        <f t="shared" si="48"/>
        <v>203266846.36800998</v>
      </c>
      <c r="BH74" s="298">
        <f t="shared" si="48"/>
        <v>67501762.191850007</v>
      </c>
      <c r="BI74" s="298">
        <f t="shared" si="48"/>
        <v>98144718</v>
      </c>
      <c r="BJ74" s="298">
        <f t="shared" si="48"/>
        <v>1222946</v>
      </c>
      <c r="BK74" s="298">
        <f t="shared" si="48"/>
        <v>4386</v>
      </c>
      <c r="BL74" s="296">
        <f t="shared" si="48"/>
        <v>166873812.19185001</v>
      </c>
      <c r="BM74" s="298">
        <f>+BM48+BM67+BM69+BM70</f>
        <v>56317285.086940005</v>
      </c>
      <c r="BN74" s="298">
        <f>+BN48+BN67+BN69+BN70</f>
        <v>140367742</v>
      </c>
      <c r="BO74" s="298">
        <f>+BO48+BO67+BO69+BO70</f>
        <v>4662201</v>
      </c>
      <c r="BP74" s="298">
        <f>+BP48+BP67+BP69+BP70</f>
        <v>26702461</v>
      </c>
      <c r="BQ74" s="296">
        <f t="shared" si="48"/>
        <v>228049689.08693999</v>
      </c>
      <c r="BR74" s="298">
        <f t="shared" si="48"/>
        <v>575025307.27226996</v>
      </c>
      <c r="BS74" s="298">
        <f t="shared" si="48"/>
        <v>1350153975</v>
      </c>
      <c r="BT74" s="298">
        <f t="shared" si="48"/>
        <v>15829578</v>
      </c>
      <c r="BU74" s="298">
        <f t="shared" si="48"/>
        <v>66488616</v>
      </c>
      <c r="BV74" s="299">
        <f t="shared" si="48"/>
        <v>2007497476.27227</v>
      </c>
      <c r="BW74" s="112"/>
      <c r="BX74" s="269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</row>
    <row r="75" spans="1:112" hidden="1" x14ac:dyDescent="0.3">
      <c r="A75" s="302"/>
      <c r="B75" s="258"/>
      <c r="D75" s="305"/>
      <c r="E75" s="137"/>
      <c r="F75" s="137"/>
      <c r="G75" s="137"/>
      <c r="H75" s="137"/>
      <c r="I75" s="141"/>
      <c r="J75" s="152"/>
      <c r="K75" s="137"/>
      <c r="L75" s="137"/>
      <c r="M75" s="137"/>
      <c r="N75" s="141"/>
      <c r="O75" s="137"/>
      <c r="P75" s="137"/>
      <c r="Q75" s="137"/>
      <c r="R75" s="137"/>
      <c r="S75" s="141"/>
      <c r="T75" s="137"/>
      <c r="U75" s="137"/>
      <c r="V75" s="137"/>
      <c r="W75" s="137"/>
      <c r="X75" s="141"/>
      <c r="Y75" s="137"/>
      <c r="Z75" s="137"/>
      <c r="AA75" s="137"/>
      <c r="AB75" s="137"/>
      <c r="AC75" s="141"/>
      <c r="AD75" s="137"/>
      <c r="AE75" s="137"/>
      <c r="AF75" s="137"/>
      <c r="AG75" s="137"/>
      <c r="AH75" s="141"/>
      <c r="AI75" s="137"/>
      <c r="AJ75" s="137"/>
      <c r="AK75" s="137"/>
      <c r="AL75" s="137"/>
      <c r="AM75" s="141"/>
      <c r="AN75" s="137"/>
      <c r="AO75" s="137"/>
      <c r="AP75" s="137"/>
      <c r="AQ75" s="137"/>
      <c r="AR75" s="141"/>
      <c r="AS75" s="137"/>
      <c r="AT75" s="137"/>
      <c r="AU75" s="137"/>
      <c r="AV75" s="137"/>
      <c r="AW75" s="141"/>
      <c r="AX75" s="137"/>
      <c r="AY75" s="137"/>
      <c r="AZ75" s="137"/>
      <c r="BA75" s="137"/>
      <c r="BB75" s="141"/>
      <c r="BC75" s="137"/>
      <c r="BD75" s="137"/>
      <c r="BE75" s="137"/>
      <c r="BF75" s="137"/>
      <c r="BG75" s="141"/>
      <c r="BH75" s="137"/>
      <c r="BI75" s="137"/>
      <c r="BJ75" s="137"/>
      <c r="BK75" s="137"/>
      <c r="BL75" s="141"/>
      <c r="BM75" s="137"/>
      <c r="BN75" s="137"/>
      <c r="BO75" s="137"/>
      <c r="BP75" s="137"/>
      <c r="BQ75" s="141"/>
      <c r="BR75" s="137"/>
      <c r="BS75" s="137"/>
      <c r="BT75" s="137"/>
      <c r="BU75" s="137"/>
      <c r="BV75" s="224"/>
      <c r="BW75" s="112"/>
      <c r="BX75" s="269"/>
    </row>
    <row r="76" spans="1:112" x14ac:dyDescent="0.3">
      <c r="A76" s="357" t="s">
        <v>271</v>
      </c>
      <c r="B76" s="358"/>
      <c r="C76" s="359"/>
      <c r="D76" s="360"/>
      <c r="E76" s="361">
        <f>+E74+E75</f>
        <v>579293352</v>
      </c>
      <c r="F76" s="361">
        <f>+F74+F75</f>
        <v>1359879926</v>
      </c>
      <c r="G76" s="361">
        <f>+G74+G75</f>
        <v>16869269</v>
      </c>
      <c r="H76" s="361">
        <f>+H74+H75</f>
        <v>67952110</v>
      </c>
      <c r="I76" s="352">
        <f>+I74+I75</f>
        <v>2003986285</v>
      </c>
      <c r="J76" s="361">
        <f t="shared" ref="J76:BP76" si="49">+J74+J75</f>
        <v>21521440.50347</v>
      </c>
      <c r="K76" s="361">
        <f t="shared" si="49"/>
        <v>115616289</v>
      </c>
      <c r="L76" s="361">
        <f t="shared" si="49"/>
        <v>507871</v>
      </c>
      <c r="M76" s="361">
        <f t="shared" si="49"/>
        <v>847789</v>
      </c>
      <c r="N76" s="352">
        <f t="shared" si="49"/>
        <v>138493389.50347</v>
      </c>
      <c r="O76" s="361">
        <f t="shared" si="49"/>
        <v>23219818.952</v>
      </c>
      <c r="P76" s="361">
        <f t="shared" si="49"/>
        <v>98569016</v>
      </c>
      <c r="Q76" s="361">
        <f t="shared" si="49"/>
        <v>786759</v>
      </c>
      <c r="R76" s="361">
        <f t="shared" si="49"/>
        <v>1066580</v>
      </c>
      <c r="S76" s="352">
        <f t="shared" si="49"/>
        <v>123642173.95199999</v>
      </c>
      <c r="T76" s="361">
        <f t="shared" si="49"/>
        <v>48997756</v>
      </c>
      <c r="U76" s="361">
        <f t="shared" si="49"/>
        <v>97492763</v>
      </c>
      <c r="V76" s="361">
        <f t="shared" si="49"/>
        <v>839943</v>
      </c>
      <c r="W76" s="361">
        <f t="shared" si="49"/>
        <v>3020933</v>
      </c>
      <c r="X76" s="352">
        <f t="shared" si="49"/>
        <v>150351395</v>
      </c>
      <c r="Y76" s="361">
        <f t="shared" si="49"/>
        <v>68817369.013999999</v>
      </c>
      <c r="Z76" s="361">
        <f t="shared" si="49"/>
        <v>145892735</v>
      </c>
      <c r="AA76" s="361">
        <f t="shared" si="49"/>
        <v>797132</v>
      </c>
      <c r="AB76" s="361">
        <f t="shared" si="49"/>
        <v>150927</v>
      </c>
      <c r="AC76" s="352">
        <f t="shared" si="49"/>
        <v>215658163.014</v>
      </c>
      <c r="AD76" s="361">
        <f t="shared" si="49"/>
        <v>61924326</v>
      </c>
      <c r="AE76" s="361">
        <f t="shared" si="49"/>
        <v>116994798</v>
      </c>
      <c r="AF76" s="361">
        <f t="shared" si="49"/>
        <v>775873</v>
      </c>
      <c r="AG76" s="361">
        <f t="shared" si="49"/>
        <v>1607590</v>
      </c>
      <c r="AH76" s="352">
        <f t="shared" si="49"/>
        <v>181302587</v>
      </c>
      <c r="AI76" s="361">
        <f t="shared" si="49"/>
        <v>46625391.072999999</v>
      </c>
      <c r="AJ76" s="361">
        <f t="shared" si="49"/>
        <v>91009869</v>
      </c>
      <c r="AK76" s="361">
        <f t="shared" si="49"/>
        <v>1296346</v>
      </c>
      <c r="AL76" s="361">
        <f t="shared" si="49"/>
        <v>211958</v>
      </c>
      <c r="AM76" s="352">
        <f t="shared" si="49"/>
        <v>139143564.07300001</v>
      </c>
      <c r="AN76" s="362">
        <f t="shared" si="49"/>
        <v>27876798</v>
      </c>
      <c r="AO76" s="361">
        <f t="shared" si="49"/>
        <v>116259607</v>
      </c>
      <c r="AP76" s="361">
        <f t="shared" si="49"/>
        <v>1529510</v>
      </c>
      <c r="AQ76" s="363">
        <f t="shared" si="49"/>
        <v>22068</v>
      </c>
      <c r="AR76" s="352">
        <f t="shared" si="49"/>
        <v>145687983</v>
      </c>
      <c r="AS76" s="361">
        <f t="shared" si="49"/>
        <v>27689706</v>
      </c>
      <c r="AT76" s="361">
        <f t="shared" si="49"/>
        <v>101939697</v>
      </c>
      <c r="AU76" s="361">
        <f t="shared" si="49"/>
        <v>1131640</v>
      </c>
      <c r="AV76" s="361">
        <f t="shared" si="49"/>
        <v>1011918</v>
      </c>
      <c r="AW76" s="352">
        <f t="shared" si="49"/>
        <v>131772961</v>
      </c>
      <c r="AX76" s="361">
        <f t="shared" si="49"/>
        <v>53667466.083000004</v>
      </c>
      <c r="AY76" s="361">
        <f t="shared" si="49"/>
        <v>122066597</v>
      </c>
      <c r="AZ76" s="361">
        <f t="shared" si="49"/>
        <v>1512795</v>
      </c>
      <c r="BA76" s="361">
        <f t="shared" si="49"/>
        <v>6008054</v>
      </c>
      <c r="BB76" s="352">
        <f t="shared" si="49"/>
        <v>183254912.083</v>
      </c>
      <c r="BC76" s="362">
        <f t="shared" si="49"/>
        <v>70866188.368009999</v>
      </c>
      <c r="BD76" s="361">
        <f t="shared" si="49"/>
        <v>105800144</v>
      </c>
      <c r="BE76" s="361">
        <f t="shared" si="49"/>
        <v>766562</v>
      </c>
      <c r="BF76" s="363">
        <f t="shared" si="49"/>
        <v>25833952</v>
      </c>
      <c r="BG76" s="362">
        <f t="shared" si="49"/>
        <v>203266846.36800998</v>
      </c>
      <c r="BH76" s="362">
        <f t="shared" si="49"/>
        <v>67501762.191850007</v>
      </c>
      <c r="BI76" s="361">
        <f t="shared" si="49"/>
        <v>98144718</v>
      </c>
      <c r="BJ76" s="361">
        <f t="shared" si="49"/>
        <v>1222946</v>
      </c>
      <c r="BK76" s="363">
        <f t="shared" si="49"/>
        <v>4386</v>
      </c>
      <c r="BL76" s="363">
        <f t="shared" si="49"/>
        <v>166873812.19185001</v>
      </c>
      <c r="BM76" s="361">
        <f t="shared" si="49"/>
        <v>56317285.086940005</v>
      </c>
      <c r="BN76" s="361">
        <f t="shared" si="49"/>
        <v>140367742</v>
      </c>
      <c r="BO76" s="361">
        <f t="shared" si="49"/>
        <v>4662201</v>
      </c>
      <c r="BP76" s="361">
        <f t="shared" si="49"/>
        <v>26702461</v>
      </c>
      <c r="BQ76" s="364">
        <f>+BQ74+BQ75</f>
        <v>228049689.08693999</v>
      </c>
      <c r="BR76" s="361">
        <f>SUM(BR74:BR75)</f>
        <v>575025307.27226996</v>
      </c>
      <c r="BS76" s="361">
        <f>SUM(BS74:BS75)</f>
        <v>1350153975</v>
      </c>
      <c r="BT76" s="361">
        <f>SUM(BT74:BT75)</f>
        <v>15829578</v>
      </c>
      <c r="BU76" s="361">
        <f>SUM(BU74:BU75)</f>
        <v>66488616</v>
      </c>
      <c r="BV76" s="364">
        <f>SUM(BV74:BV75)</f>
        <v>2007497476.27227</v>
      </c>
      <c r="BW76" s="112"/>
      <c r="BX76" s="269"/>
    </row>
    <row r="77" spans="1:112" x14ac:dyDescent="0.3">
      <c r="A77" s="60" t="s">
        <v>272</v>
      </c>
      <c r="B77" s="365"/>
      <c r="C77" s="365"/>
      <c r="D77" s="365"/>
      <c r="E77" s="365"/>
      <c r="F77" s="365"/>
      <c r="G77" s="365"/>
      <c r="H77" s="365"/>
      <c r="I77" s="332"/>
      <c r="J77" s="332"/>
      <c r="K77" s="332"/>
      <c r="L77" s="332"/>
      <c r="M77" s="332"/>
      <c r="N77" s="332"/>
      <c r="O77" s="332"/>
      <c r="P77" s="332"/>
      <c r="Q77" s="332"/>
      <c r="R77" s="332"/>
      <c r="S77" s="332"/>
      <c r="T77" s="332"/>
      <c r="U77" s="332"/>
      <c r="V77" s="332"/>
      <c r="W77" s="332"/>
      <c r="X77" s="332"/>
      <c r="Y77" s="332"/>
      <c r="Z77" s="332"/>
      <c r="AA77" s="332"/>
      <c r="AB77" s="332"/>
      <c r="AC77" s="332"/>
      <c r="AD77" s="332"/>
      <c r="AE77" s="332"/>
      <c r="AF77" s="332"/>
      <c r="AG77" s="332"/>
      <c r="AH77" s="332"/>
      <c r="AI77" s="332"/>
      <c r="AK77" s="332"/>
      <c r="AL77" s="332"/>
      <c r="AM77" s="332"/>
      <c r="AN77" s="332"/>
      <c r="AO77" s="332"/>
      <c r="AP77" s="332"/>
      <c r="AQ77" s="332"/>
      <c r="AR77" s="332"/>
      <c r="AS77" s="332"/>
      <c r="AT77" s="332"/>
      <c r="AU77" s="332"/>
      <c r="AV77" s="332"/>
      <c r="AW77" s="332"/>
      <c r="AX77" s="332"/>
      <c r="AY77" s="332"/>
      <c r="AZ77" s="332"/>
      <c r="BA77" s="332"/>
      <c r="BB77" s="332"/>
      <c r="BC77" s="332"/>
      <c r="BD77" s="332"/>
      <c r="BE77" s="332"/>
      <c r="BF77" s="332"/>
      <c r="BG77" s="332"/>
      <c r="BH77" s="332"/>
      <c r="BI77" s="332"/>
      <c r="BJ77" s="332"/>
      <c r="BK77" s="332"/>
      <c r="BL77" s="332"/>
      <c r="BM77" s="332"/>
      <c r="BN77" s="332"/>
      <c r="BO77" s="332"/>
      <c r="BP77" s="332"/>
      <c r="BQ77" s="332"/>
      <c r="BR77" s="332"/>
      <c r="BS77" s="332"/>
      <c r="BT77" s="332"/>
      <c r="BU77" s="332"/>
      <c r="BV77" s="332"/>
      <c r="BX77" s="269"/>
    </row>
    <row r="78" spans="1:112" x14ac:dyDescent="0.3">
      <c r="A78" s="60" t="s">
        <v>273</v>
      </c>
      <c r="B78" s="365"/>
      <c r="C78" s="365"/>
      <c r="D78" s="365"/>
      <c r="E78" s="365"/>
      <c r="F78" s="365"/>
      <c r="G78" s="365"/>
      <c r="H78" s="365"/>
      <c r="I78" s="155"/>
      <c r="J78" s="332"/>
      <c r="K78" s="332"/>
      <c r="L78" s="332"/>
      <c r="M78" s="332"/>
      <c r="N78" s="332"/>
      <c r="O78" s="332"/>
      <c r="P78" s="332"/>
      <c r="Q78" s="332"/>
      <c r="R78" s="332"/>
      <c r="S78" s="332"/>
      <c r="T78" s="332"/>
      <c r="U78" s="332"/>
      <c r="V78" s="332"/>
      <c r="W78" s="332"/>
      <c r="X78" s="332"/>
      <c r="Y78" s="332"/>
      <c r="Z78" s="332"/>
      <c r="AA78" s="332"/>
      <c r="AB78" s="332"/>
      <c r="AC78" s="332"/>
      <c r="AD78" s="332"/>
      <c r="AE78" s="332"/>
      <c r="AF78" s="332"/>
      <c r="AG78" s="332"/>
      <c r="AH78" s="332"/>
      <c r="AI78" s="332"/>
      <c r="AK78" s="332"/>
      <c r="AL78" s="332"/>
      <c r="AM78" s="332"/>
      <c r="AN78" s="332"/>
      <c r="AO78" s="332"/>
      <c r="AP78" s="332"/>
      <c r="AQ78" s="332"/>
      <c r="AR78" s="332"/>
      <c r="AS78" s="332"/>
      <c r="AT78" s="332"/>
      <c r="AU78" s="332"/>
      <c r="AV78" s="332"/>
      <c r="AW78" s="332"/>
      <c r="AX78" s="332"/>
      <c r="AY78" s="332"/>
      <c r="AZ78" s="332"/>
      <c r="BA78" s="332"/>
      <c r="BB78" s="332"/>
      <c r="BC78" s="332"/>
      <c r="BD78" s="332"/>
      <c r="BE78" s="332"/>
      <c r="BF78" s="332"/>
      <c r="BG78" s="332"/>
      <c r="BH78" s="332"/>
      <c r="BI78" s="332"/>
      <c r="BJ78" s="332"/>
      <c r="BK78" s="332"/>
      <c r="BL78" s="332"/>
      <c r="BM78" s="332"/>
      <c r="BN78" s="332"/>
      <c r="BO78" s="332"/>
      <c r="BP78" s="332"/>
      <c r="BQ78" s="332"/>
      <c r="BR78" s="332"/>
      <c r="BS78" s="332"/>
      <c r="BT78" s="332"/>
      <c r="BU78" s="332"/>
      <c r="BV78" s="332"/>
      <c r="BX78" s="269"/>
    </row>
    <row r="79" spans="1:112" x14ac:dyDescent="0.3">
      <c r="A79" s="60" t="s">
        <v>274</v>
      </c>
      <c r="B79" s="60"/>
      <c r="C79" s="60"/>
      <c r="D79" s="60"/>
      <c r="E79" s="60"/>
      <c r="F79" s="60"/>
      <c r="G79" s="60"/>
      <c r="H79" s="60"/>
      <c r="I79" s="112"/>
      <c r="J79" s="332"/>
      <c r="K79" s="332"/>
      <c r="L79" s="332"/>
      <c r="M79" s="332"/>
      <c r="N79" s="332"/>
      <c r="O79" s="332"/>
      <c r="P79" s="332"/>
      <c r="Q79" s="332"/>
      <c r="R79" s="332"/>
      <c r="S79" s="332"/>
      <c r="T79" s="332"/>
      <c r="U79" s="332"/>
      <c r="V79" s="332"/>
      <c r="W79" s="332"/>
      <c r="X79" s="332"/>
      <c r="Y79" s="332"/>
      <c r="Z79" s="332"/>
      <c r="AA79" s="332"/>
      <c r="AB79" s="332"/>
      <c r="AC79" s="332"/>
      <c r="AD79" s="332"/>
      <c r="AE79" s="332"/>
      <c r="AF79" s="332"/>
      <c r="AG79" s="332"/>
      <c r="AH79" s="332"/>
      <c r="AI79" s="332"/>
      <c r="AJ79" s="332"/>
      <c r="AK79" s="332"/>
      <c r="AL79" s="332"/>
      <c r="AM79" s="332"/>
      <c r="AN79" s="332"/>
      <c r="AO79" s="332"/>
      <c r="AP79" s="332"/>
      <c r="AQ79" s="332"/>
      <c r="AR79" s="332"/>
      <c r="AS79" s="332"/>
      <c r="AT79" s="332"/>
      <c r="AU79" s="332"/>
      <c r="AV79" s="332"/>
      <c r="AW79" s="332"/>
      <c r="AX79" s="332"/>
      <c r="AY79" s="332"/>
      <c r="AZ79" s="332"/>
      <c r="BA79" s="332"/>
      <c r="BB79" s="332"/>
      <c r="BC79" s="332"/>
      <c r="BD79" s="332"/>
      <c r="BE79" s="332"/>
      <c r="BF79" s="332"/>
      <c r="BG79" s="332"/>
      <c r="BH79" s="332"/>
      <c r="BI79" s="332"/>
      <c r="BJ79" s="332"/>
      <c r="BK79" s="332"/>
      <c r="BL79" s="332"/>
      <c r="BM79" s="332"/>
      <c r="BN79" s="332"/>
      <c r="BO79" s="332"/>
      <c r="BP79" s="332"/>
      <c r="BQ79" s="332"/>
      <c r="BR79" s="332"/>
      <c r="BS79" s="332"/>
      <c r="BT79" s="332"/>
      <c r="BU79" s="332"/>
      <c r="BV79" s="332"/>
      <c r="BX79" s="269"/>
    </row>
    <row r="80" spans="1:112" x14ac:dyDescent="0.3">
      <c r="A80" s="60"/>
      <c r="B80" s="365"/>
      <c r="C80" s="365"/>
      <c r="D80" s="365"/>
      <c r="E80" s="365"/>
      <c r="F80" s="365"/>
      <c r="G80" s="365"/>
      <c r="H80" s="365"/>
      <c r="I80" s="155"/>
      <c r="J80" s="332"/>
      <c r="K80" s="332"/>
      <c r="L80" s="332"/>
      <c r="M80" s="332"/>
      <c r="N80" s="332"/>
      <c r="O80" s="332"/>
      <c r="P80" s="332"/>
      <c r="Q80" s="332"/>
      <c r="R80" s="332"/>
      <c r="S80" s="332"/>
      <c r="T80" s="332"/>
      <c r="U80" s="332"/>
      <c r="V80" s="332"/>
      <c r="W80" s="332"/>
      <c r="X80" s="332"/>
      <c r="Y80" s="332"/>
      <c r="Z80" s="332"/>
      <c r="AA80" s="332"/>
      <c r="AB80" s="332"/>
      <c r="AC80" s="332"/>
      <c r="AD80" s="332"/>
      <c r="AE80" s="332"/>
      <c r="AF80" s="332"/>
      <c r="AG80" s="332"/>
      <c r="AH80" s="332"/>
      <c r="AI80" s="332"/>
      <c r="AK80" s="332"/>
      <c r="AL80" s="332"/>
      <c r="AM80" s="332"/>
      <c r="AN80" s="332"/>
      <c r="AO80" s="332"/>
      <c r="AP80" s="332"/>
      <c r="AQ80" s="332"/>
      <c r="AR80" s="332"/>
      <c r="AS80" s="332"/>
      <c r="AT80" s="332"/>
      <c r="AU80" s="332"/>
      <c r="AV80" s="332"/>
      <c r="AW80" s="332"/>
      <c r="AX80" s="332"/>
      <c r="AY80" s="332"/>
      <c r="AZ80" s="332"/>
      <c r="BA80" s="332"/>
      <c r="BB80" s="332"/>
      <c r="BC80" s="332"/>
      <c r="BD80" s="332"/>
      <c r="BE80" s="332"/>
      <c r="BF80" s="332"/>
      <c r="BG80" s="332"/>
      <c r="BH80" s="332"/>
      <c r="BI80" s="332"/>
      <c r="BJ80" s="332"/>
      <c r="BK80" s="332"/>
      <c r="BL80" s="332"/>
      <c r="BM80" s="332"/>
      <c r="BN80" s="332"/>
      <c r="BO80" s="332"/>
      <c r="BP80" s="332"/>
      <c r="BQ80" s="332"/>
      <c r="BR80" s="332"/>
      <c r="BS80" s="332"/>
      <c r="BT80" s="332"/>
      <c r="BU80" s="332"/>
      <c r="BV80" s="332"/>
      <c r="BX80" s="269"/>
    </row>
    <row r="81" spans="2:76" x14ac:dyDescent="0.3">
      <c r="I81" s="43"/>
      <c r="AS81" s="112"/>
      <c r="BX81" s="269"/>
    </row>
    <row r="82" spans="2:76" x14ac:dyDescent="0.3">
      <c r="BX82" s="269"/>
    </row>
    <row r="83" spans="2:76" x14ac:dyDescent="0.3">
      <c r="B83" s="277"/>
      <c r="C83" s="258"/>
      <c r="D83" s="258"/>
      <c r="E83" s="366"/>
      <c r="F83" s="332"/>
      <c r="G83" s="332"/>
      <c r="H83" s="332"/>
      <c r="I83" s="332"/>
      <c r="J83" s="332"/>
      <c r="K83" s="332"/>
      <c r="L83" s="332"/>
      <c r="M83" s="332"/>
      <c r="N83" s="332"/>
      <c r="O83" s="332"/>
      <c r="P83" s="332"/>
      <c r="Q83" s="332"/>
      <c r="R83" s="332"/>
      <c r="S83" s="332"/>
      <c r="T83" s="332"/>
      <c r="U83" s="332"/>
      <c r="V83" s="332"/>
      <c r="W83" s="332"/>
      <c r="X83" s="332"/>
      <c r="Y83" s="332"/>
      <c r="Z83" s="356"/>
      <c r="AA83" s="332"/>
      <c r="AB83" s="332"/>
      <c r="AC83" s="332"/>
      <c r="AD83" s="332"/>
      <c r="AE83" s="332"/>
      <c r="AF83" s="332"/>
      <c r="AG83" s="332"/>
      <c r="AH83" s="332"/>
      <c r="AI83" s="332"/>
      <c r="AJ83" s="332"/>
      <c r="AK83" s="332"/>
      <c r="AL83" s="332"/>
      <c r="AM83" s="332"/>
      <c r="AN83" s="332"/>
      <c r="AO83" s="332"/>
      <c r="AP83" s="332"/>
      <c r="AQ83" s="332"/>
      <c r="AR83" s="332"/>
      <c r="AS83" s="332"/>
      <c r="AT83" s="332"/>
      <c r="AU83" s="332"/>
      <c r="AV83" s="332"/>
      <c r="AW83" s="332"/>
      <c r="AX83" s="332"/>
      <c r="AY83" s="332"/>
      <c r="AZ83" s="332"/>
      <c r="BA83" s="332"/>
      <c r="BB83" s="332"/>
      <c r="BC83" s="332"/>
      <c r="BD83" s="332"/>
      <c r="BE83" s="332"/>
      <c r="BF83" s="332"/>
      <c r="BG83" s="332"/>
      <c r="BH83" s="332"/>
      <c r="BI83" s="332"/>
      <c r="BJ83" s="332"/>
      <c r="BK83" s="332"/>
      <c r="BL83" s="332"/>
      <c r="BM83" s="332"/>
      <c r="BN83" s="332"/>
      <c r="BO83" s="332"/>
      <c r="BP83" s="332"/>
      <c r="BQ83" s="332"/>
      <c r="BR83" s="332"/>
      <c r="BS83" s="332"/>
      <c r="BT83" s="332"/>
      <c r="BU83" s="332"/>
      <c r="BV83" s="332"/>
      <c r="BX83" s="269"/>
    </row>
    <row r="84" spans="2:76" x14ac:dyDescent="0.3">
      <c r="B84" s="277"/>
      <c r="C84" s="258"/>
      <c r="D84" s="258"/>
      <c r="E84" s="366"/>
      <c r="F84" s="332"/>
      <c r="G84" s="332"/>
      <c r="H84" s="332"/>
      <c r="I84" s="332"/>
      <c r="J84" s="332"/>
      <c r="K84" s="332"/>
      <c r="L84" s="332"/>
      <c r="M84" s="332"/>
      <c r="N84" s="332"/>
      <c r="O84" s="332"/>
      <c r="P84" s="332"/>
      <c r="Q84" s="332"/>
      <c r="R84" s="332"/>
      <c r="S84" s="332"/>
      <c r="T84" s="332"/>
      <c r="U84" s="332"/>
      <c r="V84" s="332"/>
      <c r="W84" s="332"/>
      <c r="X84" s="332"/>
      <c r="Y84" s="332"/>
      <c r="Z84" s="332"/>
      <c r="AA84" s="332"/>
      <c r="AB84" s="332"/>
      <c r="AC84" s="332"/>
      <c r="AD84" s="332"/>
      <c r="AE84" s="332"/>
      <c r="AF84" s="332"/>
      <c r="AG84" s="332"/>
      <c r="AH84" s="332"/>
      <c r="AI84" s="332"/>
      <c r="AJ84" s="332"/>
      <c r="AK84" s="332"/>
      <c r="AL84" s="332"/>
      <c r="AM84" s="332"/>
      <c r="AN84" s="332"/>
      <c r="AO84" s="332"/>
      <c r="AP84" s="332"/>
      <c r="AQ84" s="332"/>
      <c r="AR84" s="332"/>
      <c r="AS84" s="332"/>
      <c r="AT84" s="332"/>
      <c r="AU84" s="332"/>
      <c r="AV84" s="332"/>
      <c r="AW84" s="332"/>
      <c r="AX84" s="332"/>
      <c r="AY84" s="332"/>
      <c r="AZ84" s="332"/>
      <c r="BA84" s="332"/>
      <c r="BB84" s="332"/>
      <c r="BC84" s="332"/>
      <c r="BD84" s="332"/>
      <c r="BE84" s="332"/>
      <c r="BF84" s="332"/>
      <c r="BG84" s="332"/>
      <c r="BH84" s="332"/>
      <c r="BI84" s="332"/>
      <c r="BJ84" s="332"/>
      <c r="BK84" s="332"/>
      <c r="BL84" s="332"/>
      <c r="BM84" s="332"/>
      <c r="BN84" s="332"/>
      <c r="BO84" s="332"/>
      <c r="BP84" s="332"/>
      <c r="BQ84" s="332"/>
      <c r="BR84" s="332"/>
      <c r="BS84" s="332"/>
      <c r="BT84" s="332"/>
      <c r="BU84" s="332"/>
      <c r="BV84" s="332"/>
      <c r="BX84" s="269"/>
    </row>
    <row r="85" spans="2:76" x14ac:dyDescent="0.3">
      <c r="B85" s="277"/>
      <c r="C85" s="258"/>
      <c r="D85" s="258"/>
      <c r="E85" s="366"/>
      <c r="F85" s="332"/>
      <c r="G85" s="332"/>
      <c r="H85" s="332"/>
      <c r="I85" s="332"/>
      <c r="J85" s="332"/>
      <c r="K85" s="332"/>
      <c r="L85" s="332"/>
      <c r="M85" s="332"/>
      <c r="N85" s="332"/>
      <c r="O85" s="332"/>
      <c r="P85" s="332"/>
      <c r="Q85" s="332"/>
      <c r="R85" s="332"/>
      <c r="S85" s="332"/>
      <c r="T85" s="332"/>
      <c r="U85" s="332"/>
      <c r="V85" s="332"/>
      <c r="W85" s="332"/>
      <c r="X85" s="332"/>
      <c r="Y85" s="332"/>
      <c r="Z85" s="332"/>
      <c r="AA85" s="332"/>
      <c r="AB85" s="332"/>
      <c r="AC85" s="332"/>
      <c r="AD85" s="332"/>
      <c r="AE85" s="332"/>
      <c r="AF85" s="332"/>
      <c r="AG85" s="332"/>
      <c r="AH85" s="332"/>
      <c r="AI85" s="332"/>
      <c r="AJ85" s="332"/>
      <c r="AK85" s="332"/>
      <c r="AL85" s="332"/>
      <c r="AM85" s="332"/>
      <c r="AN85" s="332"/>
      <c r="AO85" s="332"/>
      <c r="AP85" s="332"/>
      <c r="AQ85" s="332"/>
      <c r="AR85" s="332"/>
      <c r="AS85" s="332"/>
      <c r="AT85" s="332"/>
      <c r="AU85" s="332"/>
      <c r="AV85" s="332"/>
      <c r="AW85" s="332"/>
      <c r="AX85" s="332"/>
      <c r="AY85" s="332"/>
      <c r="AZ85" s="332"/>
      <c r="BA85" s="332"/>
      <c r="BB85" s="332"/>
      <c r="BC85" s="332"/>
      <c r="BD85" s="332"/>
      <c r="BE85" s="332"/>
      <c r="BF85" s="332"/>
      <c r="BG85" s="332"/>
      <c r="BH85" s="332"/>
      <c r="BI85" s="332"/>
      <c r="BJ85" s="332"/>
      <c r="BK85" s="332"/>
      <c r="BL85" s="332"/>
      <c r="BM85" s="332"/>
      <c r="BN85" s="332"/>
      <c r="BO85" s="332"/>
      <c r="BP85" s="332"/>
      <c r="BQ85" s="332"/>
      <c r="BR85" s="332"/>
      <c r="BS85" s="332"/>
      <c r="BT85" s="332"/>
      <c r="BU85" s="332"/>
      <c r="BV85" s="332"/>
      <c r="BX85" s="269"/>
    </row>
    <row r="86" spans="2:76" x14ac:dyDescent="0.3">
      <c r="B86" s="277"/>
      <c r="C86" s="258"/>
      <c r="D86" s="258"/>
      <c r="E86" s="366"/>
      <c r="F86" s="332"/>
      <c r="G86" s="332"/>
      <c r="H86" s="332"/>
      <c r="I86" s="332"/>
      <c r="J86" s="332"/>
      <c r="K86" s="332"/>
      <c r="L86" s="332"/>
      <c r="M86" s="332"/>
      <c r="N86" s="332"/>
      <c r="O86" s="332"/>
      <c r="P86" s="332"/>
      <c r="Q86" s="332"/>
      <c r="R86" s="332"/>
      <c r="S86" s="332"/>
      <c r="T86" s="332"/>
      <c r="U86" s="332"/>
      <c r="V86" s="332"/>
      <c r="W86" s="332"/>
      <c r="X86" s="332"/>
      <c r="Y86" s="332"/>
      <c r="Z86" s="332"/>
      <c r="AA86" s="332"/>
      <c r="AB86" s="332"/>
      <c r="AC86" s="332"/>
      <c r="AD86" s="332"/>
      <c r="AE86" s="332"/>
      <c r="AF86" s="332"/>
      <c r="AG86" s="332"/>
      <c r="AH86" s="332"/>
      <c r="AI86" s="332"/>
      <c r="AJ86" s="332"/>
      <c r="AK86" s="332"/>
      <c r="AL86" s="332"/>
      <c r="AM86" s="332"/>
      <c r="AN86" s="332"/>
      <c r="AO86" s="332"/>
      <c r="AP86" s="332"/>
      <c r="AQ86" s="332"/>
      <c r="AR86" s="332"/>
      <c r="AS86" s="332"/>
      <c r="AT86" s="332"/>
      <c r="AU86" s="332"/>
      <c r="AV86" s="332"/>
      <c r="AW86" s="332"/>
      <c r="AX86" s="332"/>
      <c r="AY86" s="332"/>
      <c r="AZ86" s="332"/>
      <c r="BA86" s="332"/>
      <c r="BB86" s="332"/>
      <c r="BC86" s="332"/>
      <c r="BD86" s="332"/>
      <c r="BE86" s="332"/>
      <c r="BF86" s="332"/>
      <c r="BG86" s="332"/>
      <c r="BH86" s="332"/>
      <c r="BI86" s="332"/>
      <c r="BJ86" s="332"/>
      <c r="BK86" s="332"/>
      <c r="BL86" s="332"/>
      <c r="BM86" s="332"/>
      <c r="BN86" s="332"/>
      <c r="BO86" s="332"/>
      <c r="BP86" s="332"/>
      <c r="BQ86" s="332"/>
      <c r="BR86" s="332"/>
      <c r="BS86" s="332"/>
      <c r="BT86" s="332"/>
      <c r="BU86" s="332"/>
      <c r="BV86" s="332"/>
      <c r="BX86" s="269"/>
    </row>
    <row r="87" spans="2:76" x14ac:dyDescent="0.3">
      <c r="B87" s="277"/>
      <c r="C87" s="258"/>
      <c r="D87" s="258"/>
      <c r="E87" s="366"/>
      <c r="F87" s="332"/>
      <c r="G87" s="332"/>
      <c r="H87" s="332"/>
      <c r="I87" s="332"/>
      <c r="J87" s="332"/>
      <c r="K87" s="332"/>
      <c r="L87" s="332"/>
      <c r="M87" s="332"/>
      <c r="N87" s="332"/>
      <c r="O87" s="332"/>
      <c r="P87" s="332"/>
      <c r="Q87" s="332"/>
      <c r="R87" s="332"/>
      <c r="S87" s="332"/>
      <c r="T87" s="332"/>
      <c r="U87" s="332"/>
      <c r="V87" s="332"/>
      <c r="W87" s="332"/>
      <c r="X87" s="332"/>
      <c r="Y87" s="332"/>
      <c r="Z87" s="332"/>
      <c r="AA87" s="332"/>
      <c r="AB87" s="332"/>
      <c r="AC87" s="332"/>
      <c r="AD87" s="332"/>
      <c r="AE87" s="332"/>
      <c r="AF87" s="332"/>
      <c r="AG87" s="332"/>
      <c r="AH87" s="332"/>
      <c r="AI87" s="332"/>
      <c r="AJ87" s="332"/>
      <c r="AK87" s="332"/>
      <c r="AL87" s="332"/>
      <c r="AM87" s="332"/>
      <c r="AN87" s="332"/>
      <c r="AO87" s="332"/>
      <c r="AP87" s="332"/>
      <c r="AQ87" s="332"/>
      <c r="AR87" s="332"/>
      <c r="AS87" s="332"/>
      <c r="AT87" s="332"/>
      <c r="AU87" s="332"/>
      <c r="AV87" s="332"/>
      <c r="AW87" s="332"/>
      <c r="AX87" s="332"/>
      <c r="AY87" s="332"/>
      <c r="AZ87" s="332"/>
      <c r="BA87" s="332"/>
      <c r="BB87" s="332"/>
      <c r="BC87" s="332"/>
      <c r="BD87" s="332"/>
      <c r="BE87" s="332"/>
      <c r="BF87" s="332"/>
      <c r="BG87" s="332"/>
      <c r="BH87" s="332"/>
      <c r="BI87" s="332"/>
      <c r="BJ87" s="332"/>
      <c r="BK87" s="332"/>
      <c r="BL87" s="332"/>
      <c r="BM87" s="332"/>
      <c r="BN87" s="332"/>
      <c r="BO87" s="332"/>
      <c r="BP87" s="332"/>
      <c r="BQ87" s="332"/>
      <c r="BR87" s="332"/>
      <c r="BS87" s="332"/>
      <c r="BT87" s="332"/>
      <c r="BU87" s="332"/>
      <c r="BV87" s="332"/>
      <c r="BX87" s="269"/>
    </row>
    <row r="88" spans="2:76" x14ac:dyDescent="0.3">
      <c r="B88" s="277"/>
      <c r="C88" s="258"/>
      <c r="D88" s="258"/>
      <c r="E88" s="366"/>
      <c r="F88" s="332"/>
      <c r="G88" s="332"/>
      <c r="H88" s="332"/>
      <c r="I88" s="332"/>
      <c r="J88" s="332"/>
      <c r="K88" s="332"/>
      <c r="L88" s="332"/>
      <c r="M88" s="332"/>
      <c r="N88" s="332"/>
      <c r="O88" s="332"/>
      <c r="P88" s="332"/>
      <c r="Q88" s="332"/>
      <c r="R88" s="332"/>
      <c r="S88" s="332"/>
      <c r="T88" s="332"/>
      <c r="U88" s="332"/>
      <c r="V88" s="332"/>
      <c r="W88" s="332"/>
      <c r="X88" s="332"/>
      <c r="Y88" s="332"/>
      <c r="Z88" s="332"/>
      <c r="AA88" s="332"/>
      <c r="AB88" s="332"/>
      <c r="AC88" s="332"/>
      <c r="AD88" s="332"/>
      <c r="AE88" s="332"/>
      <c r="AF88" s="332"/>
      <c r="AG88" s="332"/>
      <c r="AH88" s="332"/>
      <c r="AI88" s="332"/>
      <c r="AJ88" s="332"/>
      <c r="AK88" s="332"/>
      <c r="AL88" s="332"/>
      <c r="AM88" s="332"/>
      <c r="AN88" s="332"/>
      <c r="AO88" s="332"/>
      <c r="AP88" s="332"/>
      <c r="AQ88" s="332"/>
      <c r="AR88" s="332"/>
      <c r="AS88" s="332"/>
      <c r="AT88" s="332"/>
      <c r="AU88" s="332"/>
      <c r="AV88" s="332"/>
      <c r="AW88" s="332"/>
      <c r="AX88" s="332"/>
      <c r="AY88" s="332"/>
      <c r="AZ88" s="332"/>
      <c r="BA88" s="332"/>
      <c r="BB88" s="332"/>
      <c r="BC88" s="332"/>
      <c r="BD88" s="332"/>
      <c r="BE88" s="332"/>
      <c r="BF88" s="332"/>
      <c r="BG88" s="332"/>
      <c r="BH88" s="332"/>
      <c r="BI88" s="332"/>
      <c r="BJ88" s="332"/>
      <c r="BK88" s="332"/>
      <c r="BL88" s="332"/>
      <c r="BM88" s="332"/>
      <c r="BN88" s="332"/>
      <c r="BO88" s="332"/>
      <c r="BP88" s="332"/>
      <c r="BQ88" s="332"/>
      <c r="BR88" s="332"/>
      <c r="BS88" s="332"/>
      <c r="BT88" s="332"/>
      <c r="BU88" s="332"/>
      <c r="BV88" s="332"/>
      <c r="BX88" s="269"/>
    </row>
    <row r="89" spans="2:76" x14ac:dyDescent="0.3">
      <c r="B89" s="277"/>
      <c r="C89" s="258"/>
      <c r="D89" s="258"/>
      <c r="E89" s="366"/>
      <c r="F89" s="332"/>
      <c r="G89" s="332"/>
      <c r="H89" s="332"/>
      <c r="I89" s="332"/>
      <c r="J89" s="332"/>
      <c r="K89" s="332"/>
      <c r="L89" s="332"/>
      <c r="M89" s="332"/>
      <c r="N89" s="332"/>
      <c r="O89" s="332"/>
      <c r="P89" s="332"/>
      <c r="Q89" s="332"/>
      <c r="R89" s="332"/>
      <c r="S89" s="332"/>
      <c r="T89" s="332"/>
      <c r="U89" s="332"/>
      <c r="V89" s="332"/>
      <c r="W89" s="332"/>
      <c r="X89" s="332"/>
      <c r="Y89" s="332"/>
      <c r="Z89" s="332"/>
      <c r="AA89" s="332"/>
      <c r="AB89" s="332"/>
      <c r="AC89" s="332"/>
      <c r="AD89" s="332"/>
      <c r="AE89" s="332"/>
      <c r="AF89" s="332"/>
      <c r="AG89" s="332"/>
      <c r="AH89" s="332"/>
      <c r="AI89" s="332"/>
      <c r="AJ89" s="332"/>
      <c r="AK89" s="332"/>
      <c r="AL89" s="332"/>
      <c r="AM89" s="332"/>
      <c r="AN89" s="332"/>
      <c r="AO89" s="332"/>
      <c r="AP89" s="332"/>
      <c r="AQ89" s="332"/>
      <c r="AR89" s="332"/>
      <c r="AS89" s="332"/>
      <c r="AT89" s="332"/>
      <c r="AU89" s="332"/>
      <c r="AV89" s="332"/>
      <c r="AW89" s="332"/>
      <c r="AX89" s="332"/>
      <c r="AY89" s="332"/>
      <c r="AZ89" s="332"/>
      <c r="BA89" s="332"/>
      <c r="BB89" s="332"/>
      <c r="BC89" s="332"/>
      <c r="BD89" s="332"/>
      <c r="BE89" s="332"/>
      <c r="BF89" s="332"/>
      <c r="BG89" s="332"/>
      <c r="BH89" s="332"/>
      <c r="BI89" s="332"/>
      <c r="BJ89" s="332"/>
      <c r="BK89" s="332"/>
      <c r="BL89" s="332"/>
      <c r="BM89" s="332"/>
      <c r="BN89" s="332"/>
      <c r="BO89" s="332"/>
      <c r="BP89" s="332"/>
      <c r="BQ89" s="332"/>
      <c r="BR89" s="332"/>
      <c r="BS89" s="332"/>
      <c r="BT89" s="332"/>
      <c r="BU89" s="332"/>
      <c r="BV89" s="332"/>
      <c r="BX89" s="269"/>
    </row>
    <row r="90" spans="2:76" x14ac:dyDescent="0.3">
      <c r="B90" s="277"/>
      <c r="C90" s="258"/>
      <c r="D90" s="258"/>
      <c r="E90" s="366"/>
      <c r="F90" s="332"/>
      <c r="G90" s="332"/>
      <c r="H90" s="332"/>
      <c r="I90" s="332"/>
      <c r="J90" s="332"/>
      <c r="K90" s="332"/>
      <c r="L90" s="332"/>
      <c r="M90" s="332"/>
      <c r="N90" s="332"/>
      <c r="O90" s="332"/>
      <c r="P90" s="332"/>
      <c r="Q90" s="332"/>
      <c r="R90" s="332"/>
      <c r="S90" s="332"/>
      <c r="T90" s="332"/>
      <c r="U90" s="332"/>
      <c r="V90" s="332"/>
      <c r="W90" s="332"/>
      <c r="X90" s="332"/>
      <c r="Y90" s="332"/>
      <c r="Z90" s="332"/>
      <c r="AA90" s="332"/>
      <c r="AB90" s="332"/>
      <c r="AC90" s="332"/>
      <c r="AD90" s="332"/>
      <c r="AE90" s="332"/>
      <c r="AF90" s="332"/>
      <c r="AG90" s="332"/>
      <c r="AH90" s="332"/>
      <c r="AI90" s="332"/>
      <c r="AJ90" s="332"/>
      <c r="AK90" s="332"/>
      <c r="AL90" s="332"/>
      <c r="AM90" s="332"/>
      <c r="AN90" s="332"/>
      <c r="AO90" s="332"/>
      <c r="AP90" s="332"/>
      <c r="AQ90" s="332"/>
      <c r="AR90" s="332"/>
      <c r="AS90" s="332"/>
      <c r="AT90" s="332"/>
      <c r="AU90" s="332"/>
      <c r="AV90" s="332"/>
      <c r="AW90" s="332"/>
      <c r="AX90" s="332"/>
      <c r="AY90" s="332"/>
      <c r="AZ90" s="332"/>
      <c r="BA90" s="332"/>
      <c r="BB90" s="332"/>
      <c r="BC90" s="332"/>
      <c r="BD90" s="332"/>
      <c r="BE90" s="332"/>
      <c r="BF90" s="332"/>
      <c r="BG90" s="332"/>
      <c r="BH90" s="332"/>
      <c r="BI90" s="332"/>
      <c r="BJ90" s="332"/>
      <c r="BK90" s="332"/>
      <c r="BL90" s="332"/>
      <c r="BM90" s="332"/>
      <c r="BN90" s="332"/>
      <c r="BO90" s="332"/>
      <c r="BP90" s="332"/>
      <c r="BQ90" s="332"/>
      <c r="BR90" s="332"/>
      <c r="BS90" s="332"/>
      <c r="BT90" s="332"/>
      <c r="BU90" s="332"/>
      <c r="BV90" s="332"/>
      <c r="BX90" s="269"/>
    </row>
    <row r="91" spans="2:76" x14ac:dyDescent="0.3">
      <c r="B91" s="277"/>
      <c r="C91" s="258"/>
      <c r="D91" s="258"/>
      <c r="E91" s="366"/>
      <c r="F91" s="332"/>
      <c r="G91" s="332"/>
      <c r="H91" s="332"/>
      <c r="I91" s="332"/>
      <c r="J91" s="332"/>
      <c r="K91" s="332"/>
      <c r="L91" s="332"/>
      <c r="M91" s="332"/>
      <c r="N91" s="332"/>
      <c r="O91" s="332"/>
      <c r="P91" s="332"/>
      <c r="Q91" s="332"/>
      <c r="R91" s="332"/>
      <c r="S91" s="332"/>
      <c r="T91" s="332"/>
      <c r="U91" s="332"/>
      <c r="V91" s="332"/>
      <c r="W91" s="332"/>
      <c r="X91" s="332"/>
      <c r="Y91" s="332"/>
      <c r="Z91" s="356"/>
      <c r="AA91" s="332"/>
      <c r="AB91" s="332"/>
      <c r="AC91" s="332"/>
      <c r="AD91" s="332"/>
      <c r="AE91" s="332"/>
      <c r="AF91" s="332"/>
      <c r="AG91" s="332"/>
      <c r="AH91" s="332"/>
      <c r="AI91" s="332"/>
      <c r="AJ91" s="332"/>
      <c r="AK91" s="332"/>
      <c r="AL91" s="332"/>
      <c r="AM91" s="332"/>
      <c r="AN91" s="332"/>
      <c r="AO91" s="332"/>
      <c r="AP91" s="332"/>
      <c r="AQ91" s="332"/>
      <c r="AR91" s="332"/>
      <c r="AS91" s="332"/>
      <c r="AT91" s="332"/>
      <c r="AU91" s="332"/>
      <c r="AV91" s="332"/>
      <c r="AW91" s="332"/>
      <c r="AX91" s="332"/>
      <c r="AY91" s="332"/>
      <c r="AZ91" s="332"/>
      <c r="BA91" s="332"/>
      <c r="BB91" s="332"/>
      <c r="BC91" s="332"/>
      <c r="BD91" s="332"/>
      <c r="BE91" s="332"/>
      <c r="BF91" s="332"/>
      <c r="BG91" s="332"/>
      <c r="BH91" s="332"/>
      <c r="BI91" s="332"/>
      <c r="BJ91" s="332"/>
      <c r="BK91" s="332"/>
      <c r="BL91" s="332"/>
      <c r="BM91" s="332"/>
      <c r="BN91" s="332"/>
      <c r="BO91" s="332"/>
      <c r="BP91" s="332"/>
      <c r="BQ91" s="332"/>
      <c r="BR91" s="332"/>
      <c r="BS91" s="332"/>
      <c r="BT91" s="332"/>
      <c r="BU91" s="332"/>
      <c r="BV91" s="332"/>
      <c r="BX91" s="269"/>
    </row>
    <row r="92" spans="2:76" x14ac:dyDescent="0.3">
      <c r="B92" s="277"/>
      <c r="C92" s="258"/>
      <c r="D92" s="258"/>
      <c r="E92" s="366"/>
      <c r="F92" s="332"/>
      <c r="G92" s="332"/>
      <c r="H92" s="332"/>
      <c r="I92" s="332"/>
      <c r="J92" s="332"/>
      <c r="K92" s="332"/>
      <c r="L92" s="332"/>
      <c r="M92" s="332"/>
      <c r="N92" s="332"/>
      <c r="O92" s="332"/>
      <c r="P92" s="332"/>
      <c r="Q92" s="332"/>
      <c r="R92" s="332"/>
      <c r="S92" s="332"/>
      <c r="T92" s="332"/>
      <c r="U92" s="332"/>
      <c r="V92" s="332"/>
      <c r="W92" s="332"/>
      <c r="X92" s="332"/>
      <c r="Y92" s="332"/>
      <c r="Z92" s="356"/>
      <c r="AA92" s="332"/>
      <c r="AB92" s="332"/>
      <c r="AC92" s="332"/>
      <c r="AD92" s="332"/>
      <c r="AE92" s="332"/>
      <c r="AF92" s="332"/>
      <c r="AG92" s="332"/>
      <c r="AH92" s="332"/>
      <c r="AI92" s="332"/>
      <c r="AJ92" s="332"/>
      <c r="AK92" s="332"/>
      <c r="AL92" s="332"/>
      <c r="AM92" s="332"/>
      <c r="AN92" s="332"/>
      <c r="AO92" s="332"/>
      <c r="AP92" s="332"/>
      <c r="AQ92" s="332"/>
      <c r="AR92" s="332"/>
      <c r="AS92" s="332"/>
      <c r="AT92" s="332"/>
      <c r="AU92" s="332"/>
      <c r="AV92" s="332"/>
      <c r="AW92" s="332"/>
      <c r="AX92" s="332"/>
      <c r="AY92" s="332"/>
      <c r="AZ92" s="332"/>
      <c r="BA92" s="332"/>
      <c r="BB92" s="332"/>
      <c r="BC92" s="332"/>
      <c r="BD92" s="332"/>
      <c r="BE92" s="332"/>
      <c r="BF92" s="332"/>
      <c r="BG92" s="332"/>
      <c r="BH92" s="332"/>
      <c r="BI92" s="332"/>
      <c r="BJ92" s="332"/>
      <c r="BK92" s="332"/>
      <c r="BL92" s="332"/>
      <c r="BM92" s="332"/>
      <c r="BN92" s="332"/>
      <c r="BO92" s="332"/>
      <c r="BP92" s="332"/>
      <c r="BQ92" s="332"/>
      <c r="BR92" s="332"/>
      <c r="BS92" s="332"/>
      <c r="BT92" s="332"/>
      <c r="BU92" s="332"/>
      <c r="BV92" s="332"/>
      <c r="BX92" s="269"/>
    </row>
    <row r="93" spans="2:76" x14ac:dyDescent="0.3">
      <c r="B93" s="277"/>
      <c r="C93" s="258"/>
      <c r="D93" s="258"/>
      <c r="E93" s="366"/>
      <c r="F93" s="332"/>
      <c r="G93" s="332"/>
      <c r="H93" s="332"/>
      <c r="I93" s="332"/>
      <c r="J93" s="332"/>
      <c r="K93" s="332"/>
      <c r="L93" s="332"/>
      <c r="M93" s="332"/>
      <c r="N93" s="332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56"/>
      <c r="AA93" s="332"/>
      <c r="AB93" s="332"/>
      <c r="AC93" s="332"/>
      <c r="AD93" s="332"/>
      <c r="AE93" s="332"/>
      <c r="AF93" s="332"/>
      <c r="AG93" s="332"/>
      <c r="AH93" s="332"/>
      <c r="AI93" s="332"/>
      <c r="AJ93" s="332"/>
      <c r="AK93" s="332"/>
      <c r="AL93" s="332"/>
      <c r="AM93" s="332"/>
      <c r="AN93" s="332"/>
      <c r="AO93" s="332"/>
      <c r="AP93" s="332"/>
      <c r="AQ93" s="332"/>
      <c r="AR93" s="332"/>
      <c r="AS93" s="332"/>
      <c r="AT93" s="332"/>
      <c r="AU93" s="332"/>
      <c r="AV93" s="332"/>
      <c r="AW93" s="332"/>
      <c r="AX93" s="332"/>
      <c r="AY93" s="332"/>
      <c r="AZ93" s="332"/>
      <c r="BA93" s="332"/>
      <c r="BB93" s="332"/>
      <c r="BC93" s="332"/>
      <c r="BD93" s="332"/>
      <c r="BE93" s="332"/>
      <c r="BF93" s="332"/>
      <c r="BG93" s="332"/>
      <c r="BH93" s="332"/>
      <c r="BI93" s="332"/>
      <c r="BJ93" s="332"/>
      <c r="BK93" s="332"/>
      <c r="BL93" s="332"/>
      <c r="BM93" s="332"/>
      <c r="BN93" s="332"/>
      <c r="BO93" s="332"/>
      <c r="BP93" s="332"/>
      <c r="BQ93" s="332"/>
      <c r="BR93" s="332"/>
      <c r="BS93" s="332"/>
      <c r="BT93" s="332"/>
      <c r="BU93" s="332"/>
      <c r="BV93" s="332"/>
      <c r="BX93" s="269"/>
    </row>
    <row r="94" spans="2:76" x14ac:dyDescent="0.3">
      <c r="B94" s="277"/>
      <c r="C94" s="258"/>
      <c r="D94" s="258"/>
      <c r="E94" s="366"/>
      <c r="F94" s="332"/>
      <c r="G94" s="332"/>
      <c r="H94" s="332"/>
      <c r="I94" s="332"/>
      <c r="J94" s="332"/>
      <c r="K94" s="332"/>
      <c r="L94" s="332"/>
      <c r="M94" s="332"/>
      <c r="N94" s="332"/>
      <c r="O94" s="332"/>
      <c r="P94" s="332"/>
      <c r="Q94" s="332"/>
      <c r="R94" s="332"/>
      <c r="S94" s="332"/>
      <c r="T94" s="332"/>
      <c r="U94" s="332"/>
      <c r="V94" s="332"/>
      <c r="W94" s="332"/>
      <c r="X94" s="332"/>
      <c r="Y94" s="332"/>
      <c r="Z94" s="356"/>
      <c r="AA94" s="332"/>
      <c r="AB94" s="332"/>
      <c r="AC94" s="332"/>
      <c r="AD94" s="332"/>
      <c r="AE94" s="332"/>
      <c r="AF94" s="332"/>
      <c r="AG94" s="332"/>
      <c r="AH94" s="332"/>
      <c r="AI94" s="332"/>
      <c r="AJ94" s="332"/>
      <c r="AK94" s="332"/>
      <c r="AL94" s="332"/>
      <c r="AM94" s="332"/>
      <c r="AN94" s="332"/>
      <c r="AO94" s="332"/>
      <c r="AP94" s="332"/>
      <c r="AQ94" s="332"/>
      <c r="AR94" s="332"/>
      <c r="AS94" s="332"/>
      <c r="AT94" s="332"/>
      <c r="AU94" s="332"/>
      <c r="AV94" s="332"/>
      <c r="AW94" s="332"/>
      <c r="AX94" s="332"/>
      <c r="AY94" s="332"/>
      <c r="AZ94" s="332"/>
      <c r="BA94" s="332"/>
      <c r="BB94" s="332"/>
      <c r="BC94" s="332"/>
      <c r="BD94" s="332"/>
      <c r="BE94" s="332"/>
      <c r="BF94" s="332"/>
      <c r="BG94" s="332"/>
      <c r="BH94" s="332"/>
      <c r="BI94" s="332"/>
      <c r="BJ94" s="332"/>
      <c r="BK94" s="332"/>
      <c r="BL94" s="332"/>
      <c r="BM94" s="332"/>
      <c r="BN94" s="332"/>
      <c r="BO94" s="332"/>
      <c r="BP94" s="332"/>
      <c r="BQ94" s="332"/>
      <c r="BR94" s="332"/>
      <c r="BS94" s="332"/>
      <c r="BT94" s="332"/>
      <c r="BU94" s="332"/>
      <c r="BV94" s="332"/>
      <c r="BX94" s="269"/>
    </row>
    <row r="95" spans="2:76" x14ac:dyDescent="0.3">
      <c r="B95" s="277"/>
      <c r="C95" s="258"/>
      <c r="D95" s="258"/>
      <c r="E95" s="366"/>
      <c r="F95" s="332"/>
      <c r="G95" s="332"/>
      <c r="H95" s="332"/>
      <c r="I95" s="332"/>
      <c r="J95" s="332"/>
      <c r="K95" s="332"/>
      <c r="L95" s="332"/>
      <c r="M95" s="332"/>
      <c r="N95" s="332"/>
      <c r="O95" s="332"/>
      <c r="P95" s="332"/>
      <c r="Q95" s="332"/>
      <c r="R95" s="332"/>
      <c r="S95" s="332"/>
      <c r="T95" s="332"/>
      <c r="U95" s="332"/>
      <c r="V95" s="332"/>
      <c r="W95" s="332"/>
      <c r="X95" s="332"/>
      <c r="Y95" s="332"/>
      <c r="Z95" s="332"/>
      <c r="AA95" s="332"/>
      <c r="AB95" s="332"/>
      <c r="AC95" s="332"/>
      <c r="AD95" s="332"/>
      <c r="AE95" s="332"/>
      <c r="AF95" s="332"/>
      <c r="AG95" s="332"/>
      <c r="AH95" s="332"/>
      <c r="AI95" s="332"/>
      <c r="AJ95" s="332"/>
      <c r="AK95" s="332"/>
      <c r="AL95" s="332"/>
      <c r="AM95" s="332"/>
      <c r="AN95" s="332"/>
      <c r="AO95" s="332"/>
      <c r="AP95" s="332"/>
      <c r="AQ95" s="332"/>
      <c r="AR95" s="332"/>
      <c r="AS95" s="332"/>
      <c r="AT95" s="332"/>
      <c r="AU95" s="332"/>
      <c r="AV95" s="332"/>
      <c r="AW95" s="332"/>
      <c r="AX95" s="332"/>
      <c r="AY95" s="332"/>
      <c r="AZ95" s="332"/>
      <c r="BA95" s="332"/>
      <c r="BB95" s="332"/>
      <c r="BC95" s="332"/>
      <c r="BD95" s="332"/>
      <c r="BE95" s="332"/>
      <c r="BF95" s="332"/>
      <c r="BG95" s="332"/>
      <c r="BH95" s="332"/>
      <c r="BI95" s="332"/>
      <c r="BJ95" s="332"/>
      <c r="BK95" s="332"/>
      <c r="BL95" s="332"/>
      <c r="BM95" s="332"/>
      <c r="BN95" s="332"/>
      <c r="BO95" s="332"/>
      <c r="BP95" s="332"/>
      <c r="BQ95" s="332"/>
      <c r="BR95" s="332"/>
      <c r="BS95" s="332"/>
      <c r="BT95" s="332"/>
      <c r="BU95" s="332"/>
      <c r="BV95" s="332"/>
      <c r="BX95" s="269"/>
    </row>
    <row r="96" spans="2:76" x14ac:dyDescent="0.3">
      <c r="B96" s="277"/>
      <c r="C96" s="258"/>
      <c r="D96" s="258"/>
      <c r="E96" s="366"/>
      <c r="F96" s="332"/>
      <c r="G96" s="332"/>
      <c r="H96" s="332"/>
      <c r="I96" s="332"/>
      <c r="J96" s="332"/>
      <c r="K96" s="332"/>
      <c r="L96" s="332"/>
      <c r="M96" s="332"/>
      <c r="N96" s="332"/>
      <c r="O96" s="332"/>
      <c r="P96" s="332"/>
      <c r="Q96" s="332"/>
      <c r="R96" s="332"/>
      <c r="S96" s="332"/>
      <c r="T96" s="332"/>
      <c r="U96" s="332"/>
      <c r="V96" s="332"/>
      <c r="W96" s="332"/>
      <c r="X96" s="332"/>
      <c r="Y96" s="332"/>
      <c r="Z96" s="356"/>
      <c r="AA96" s="332"/>
      <c r="AB96" s="332"/>
      <c r="AC96" s="332"/>
      <c r="AD96" s="332"/>
      <c r="AE96" s="332"/>
      <c r="AF96" s="332"/>
      <c r="AG96" s="332"/>
      <c r="AH96" s="332"/>
      <c r="AI96" s="332"/>
      <c r="AJ96" s="332"/>
      <c r="AK96" s="332"/>
      <c r="AL96" s="332"/>
      <c r="AM96" s="332"/>
      <c r="AN96" s="332"/>
      <c r="AO96" s="332"/>
      <c r="AP96" s="332"/>
      <c r="AQ96" s="332"/>
      <c r="AR96" s="332"/>
      <c r="AS96" s="332"/>
      <c r="AT96" s="332"/>
      <c r="AU96" s="332"/>
      <c r="AV96" s="332"/>
      <c r="AW96" s="332"/>
      <c r="AX96" s="332"/>
      <c r="AY96" s="332"/>
      <c r="AZ96" s="332"/>
      <c r="BA96" s="332"/>
      <c r="BB96" s="332"/>
      <c r="BC96" s="332"/>
      <c r="BD96" s="332"/>
      <c r="BE96" s="332"/>
      <c r="BF96" s="332"/>
      <c r="BG96" s="332"/>
      <c r="BH96" s="332"/>
      <c r="BI96" s="332"/>
      <c r="BJ96" s="332"/>
      <c r="BK96" s="332"/>
      <c r="BL96" s="332"/>
      <c r="BM96" s="332"/>
      <c r="BN96" s="332"/>
      <c r="BO96" s="332"/>
      <c r="BP96" s="332"/>
      <c r="BQ96" s="332"/>
      <c r="BR96" s="332"/>
      <c r="BS96" s="332"/>
      <c r="BT96" s="332"/>
      <c r="BU96" s="332"/>
      <c r="BV96" s="332"/>
      <c r="BX96" s="269"/>
    </row>
    <row r="97" spans="2:76" x14ac:dyDescent="0.3">
      <c r="B97" s="277"/>
      <c r="C97" s="258"/>
      <c r="D97" s="258"/>
      <c r="E97" s="366"/>
      <c r="F97" s="332"/>
      <c r="G97" s="332"/>
      <c r="H97" s="332"/>
      <c r="I97" s="332"/>
      <c r="J97" s="332"/>
      <c r="K97" s="332"/>
      <c r="L97" s="332"/>
      <c r="M97" s="332"/>
      <c r="N97" s="332"/>
      <c r="O97" s="332"/>
      <c r="P97" s="332"/>
      <c r="Q97" s="332"/>
      <c r="R97" s="332"/>
      <c r="S97" s="332"/>
      <c r="T97" s="332"/>
      <c r="U97" s="332"/>
      <c r="V97" s="332"/>
      <c r="W97" s="332"/>
      <c r="X97" s="332"/>
      <c r="Y97" s="332"/>
      <c r="Z97" s="332"/>
      <c r="AA97" s="332"/>
      <c r="AB97" s="332"/>
      <c r="AC97" s="332"/>
      <c r="AD97" s="332"/>
      <c r="AE97" s="332"/>
      <c r="AF97" s="332"/>
      <c r="AG97" s="332"/>
      <c r="AH97" s="332"/>
      <c r="AI97" s="332"/>
      <c r="AJ97" s="332"/>
      <c r="AK97" s="332"/>
      <c r="AL97" s="332"/>
      <c r="AM97" s="332"/>
      <c r="AN97" s="332"/>
      <c r="AO97" s="332"/>
      <c r="AP97" s="332"/>
      <c r="AQ97" s="332"/>
      <c r="AR97" s="332"/>
      <c r="AS97" s="332"/>
      <c r="AT97" s="332"/>
      <c r="AU97" s="332"/>
      <c r="AV97" s="332"/>
      <c r="AW97" s="332"/>
      <c r="AX97" s="332"/>
      <c r="AY97" s="332"/>
      <c r="AZ97" s="332"/>
      <c r="BA97" s="332"/>
      <c r="BB97" s="332"/>
      <c r="BC97" s="332"/>
      <c r="BD97" s="332"/>
      <c r="BE97" s="332"/>
      <c r="BF97" s="332"/>
      <c r="BG97" s="332"/>
      <c r="BH97" s="332"/>
      <c r="BI97" s="332"/>
      <c r="BJ97" s="332"/>
      <c r="BK97" s="332"/>
      <c r="BL97" s="332"/>
      <c r="BM97" s="332"/>
      <c r="BN97" s="332"/>
      <c r="BO97" s="332"/>
      <c r="BP97" s="332"/>
      <c r="BQ97" s="332"/>
      <c r="BR97" s="332"/>
      <c r="BS97" s="332"/>
      <c r="BT97" s="332"/>
      <c r="BU97" s="332"/>
      <c r="BV97" s="332"/>
      <c r="BX97" s="269"/>
    </row>
    <row r="98" spans="2:76" x14ac:dyDescent="0.3">
      <c r="B98" s="277"/>
      <c r="C98" s="258"/>
      <c r="D98" s="258"/>
      <c r="E98" s="366"/>
      <c r="F98" s="332"/>
      <c r="G98" s="332"/>
      <c r="H98" s="332"/>
      <c r="I98" s="332"/>
      <c r="J98" s="332"/>
      <c r="K98" s="332"/>
      <c r="L98" s="332"/>
      <c r="M98" s="332"/>
      <c r="N98" s="332"/>
      <c r="O98" s="332"/>
      <c r="P98" s="332"/>
      <c r="Q98" s="332"/>
      <c r="R98" s="332"/>
      <c r="S98" s="332"/>
      <c r="T98" s="332"/>
      <c r="U98" s="332"/>
      <c r="V98" s="332"/>
      <c r="W98" s="332"/>
      <c r="X98" s="332"/>
      <c r="Y98" s="332"/>
      <c r="Z98" s="332"/>
      <c r="AA98" s="332"/>
      <c r="AB98" s="332"/>
      <c r="AC98" s="332"/>
      <c r="AD98" s="332"/>
      <c r="AE98" s="332"/>
      <c r="AF98" s="332"/>
      <c r="AG98" s="332"/>
      <c r="AH98" s="332"/>
      <c r="AI98" s="332"/>
      <c r="AJ98" s="332"/>
      <c r="AK98" s="332"/>
      <c r="AL98" s="332"/>
      <c r="AM98" s="332"/>
      <c r="AN98" s="332"/>
      <c r="AO98" s="332"/>
      <c r="AP98" s="332"/>
      <c r="AQ98" s="332"/>
      <c r="AR98" s="332"/>
      <c r="AS98" s="332"/>
      <c r="AT98" s="332"/>
      <c r="AU98" s="332"/>
      <c r="AV98" s="332"/>
      <c r="AW98" s="332"/>
      <c r="AX98" s="332"/>
      <c r="AY98" s="332"/>
      <c r="AZ98" s="332"/>
      <c r="BA98" s="332"/>
      <c r="BB98" s="332"/>
      <c r="BC98" s="332"/>
      <c r="BD98" s="332"/>
      <c r="BE98" s="332"/>
      <c r="BF98" s="332"/>
      <c r="BG98" s="332"/>
      <c r="BH98" s="332"/>
      <c r="BI98" s="332"/>
      <c r="BJ98" s="332"/>
      <c r="BK98" s="332"/>
      <c r="BL98" s="332"/>
      <c r="BM98" s="332"/>
      <c r="BN98" s="332"/>
      <c r="BO98" s="332"/>
      <c r="BP98" s="332"/>
      <c r="BQ98" s="332"/>
      <c r="BR98" s="332"/>
      <c r="BS98" s="332"/>
      <c r="BT98" s="332"/>
      <c r="BU98" s="332"/>
      <c r="BV98" s="332"/>
      <c r="BX98" s="269"/>
    </row>
    <row r="99" spans="2:76" x14ac:dyDescent="0.3">
      <c r="B99" s="277"/>
      <c r="C99" s="258"/>
      <c r="D99" s="258"/>
      <c r="E99" s="366"/>
      <c r="F99" s="332"/>
      <c r="G99" s="332"/>
      <c r="H99" s="332"/>
      <c r="I99" s="332"/>
      <c r="J99" s="332"/>
      <c r="K99" s="332"/>
      <c r="L99" s="332"/>
      <c r="M99" s="332"/>
      <c r="N99" s="332"/>
      <c r="O99" s="332"/>
      <c r="P99" s="332"/>
      <c r="Q99" s="332"/>
      <c r="R99" s="332"/>
      <c r="S99" s="332"/>
      <c r="T99" s="332"/>
      <c r="U99" s="332"/>
      <c r="V99" s="332"/>
      <c r="W99" s="332"/>
      <c r="X99" s="332"/>
      <c r="Y99" s="332"/>
      <c r="Z99" s="332"/>
      <c r="AA99" s="332"/>
      <c r="AB99" s="332"/>
      <c r="AC99" s="332"/>
      <c r="AD99" s="332"/>
      <c r="AE99" s="332"/>
      <c r="AF99" s="332"/>
      <c r="AG99" s="332"/>
      <c r="AH99" s="332"/>
      <c r="AI99" s="332"/>
      <c r="AJ99" s="332"/>
      <c r="AK99" s="332"/>
      <c r="AL99" s="332"/>
      <c r="AM99" s="332"/>
      <c r="AN99" s="332"/>
      <c r="AO99" s="332"/>
      <c r="AP99" s="332"/>
      <c r="AQ99" s="332"/>
      <c r="AR99" s="332"/>
      <c r="AS99" s="332"/>
      <c r="AT99" s="332"/>
      <c r="AU99" s="332"/>
      <c r="AV99" s="332"/>
      <c r="AW99" s="332"/>
      <c r="AX99" s="332"/>
      <c r="AY99" s="332"/>
      <c r="AZ99" s="332"/>
      <c r="BA99" s="332"/>
      <c r="BB99" s="332"/>
      <c r="BC99" s="332"/>
      <c r="BD99" s="332"/>
      <c r="BE99" s="332"/>
      <c r="BF99" s="332"/>
      <c r="BG99" s="332"/>
      <c r="BH99" s="332"/>
      <c r="BI99" s="332"/>
      <c r="BJ99" s="332"/>
      <c r="BK99" s="332"/>
      <c r="BL99" s="332"/>
      <c r="BM99" s="332"/>
      <c r="BN99" s="332"/>
      <c r="BO99" s="332"/>
      <c r="BP99" s="332"/>
      <c r="BQ99" s="332"/>
      <c r="BR99" s="332"/>
      <c r="BS99" s="332"/>
      <c r="BT99" s="332"/>
      <c r="BU99" s="332"/>
      <c r="BV99" s="332"/>
      <c r="BX99" s="269"/>
    </row>
    <row r="100" spans="2:76" x14ac:dyDescent="0.3">
      <c r="B100" s="277"/>
      <c r="C100" s="258"/>
      <c r="D100" s="258"/>
      <c r="E100" s="366"/>
      <c r="F100" s="332"/>
      <c r="G100" s="332"/>
      <c r="H100" s="332"/>
      <c r="I100" s="332"/>
      <c r="J100" s="332"/>
      <c r="K100" s="332"/>
      <c r="L100" s="332"/>
      <c r="M100" s="332"/>
      <c r="N100" s="332"/>
      <c r="O100" s="332"/>
      <c r="P100" s="332"/>
      <c r="Q100" s="332"/>
      <c r="R100" s="332"/>
      <c r="S100" s="332"/>
      <c r="T100" s="332"/>
      <c r="U100" s="332"/>
      <c r="V100" s="332"/>
      <c r="W100" s="332"/>
      <c r="X100" s="332"/>
      <c r="Y100" s="332"/>
      <c r="Z100" s="332"/>
      <c r="AA100" s="332"/>
      <c r="AB100" s="332"/>
      <c r="AC100" s="332"/>
      <c r="AD100" s="332"/>
      <c r="AE100" s="332"/>
      <c r="AF100" s="332"/>
      <c r="AG100" s="332"/>
      <c r="AH100" s="332"/>
      <c r="AI100" s="332"/>
      <c r="AJ100" s="332"/>
      <c r="AK100" s="332"/>
      <c r="AL100" s="332"/>
      <c r="AM100" s="332"/>
      <c r="AN100" s="332"/>
      <c r="AO100" s="332"/>
      <c r="AP100" s="332"/>
      <c r="AQ100" s="332"/>
      <c r="AR100" s="332"/>
      <c r="AS100" s="332"/>
      <c r="AT100" s="332"/>
      <c r="AU100" s="332"/>
      <c r="AV100" s="332"/>
      <c r="AW100" s="332"/>
      <c r="AX100" s="332"/>
      <c r="AY100" s="332"/>
      <c r="AZ100" s="332"/>
      <c r="BA100" s="332"/>
      <c r="BB100" s="332"/>
      <c r="BC100" s="332"/>
      <c r="BD100" s="332"/>
      <c r="BE100" s="332"/>
      <c r="BF100" s="332"/>
      <c r="BG100" s="332"/>
      <c r="BH100" s="332"/>
      <c r="BI100" s="332"/>
      <c r="BJ100" s="332"/>
      <c r="BK100" s="332"/>
      <c r="BL100" s="332"/>
      <c r="BM100" s="332"/>
      <c r="BN100" s="332"/>
      <c r="BO100" s="332"/>
      <c r="BP100" s="332"/>
      <c r="BQ100" s="332"/>
      <c r="BR100" s="332"/>
      <c r="BS100" s="332"/>
      <c r="BT100" s="332"/>
      <c r="BU100" s="332"/>
      <c r="BV100" s="332"/>
      <c r="BX100" s="269"/>
    </row>
    <row r="101" spans="2:76" x14ac:dyDescent="0.3">
      <c r="B101" s="277"/>
      <c r="C101" s="258"/>
      <c r="D101" s="258"/>
      <c r="E101" s="366"/>
      <c r="F101" s="332"/>
      <c r="G101" s="332"/>
      <c r="H101" s="332"/>
      <c r="I101" s="332"/>
      <c r="J101" s="332"/>
      <c r="K101" s="332"/>
      <c r="L101" s="332"/>
      <c r="M101" s="332"/>
      <c r="N101" s="332"/>
      <c r="O101" s="332"/>
      <c r="P101" s="332"/>
      <c r="Q101" s="332"/>
      <c r="R101" s="332"/>
      <c r="S101" s="332"/>
      <c r="T101" s="332"/>
      <c r="U101" s="332"/>
      <c r="V101" s="332"/>
      <c r="W101" s="332"/>
      <c r="X101" s="332"/>
      <c r="Y101" s="332"/>
      <c r="Z101" s="332"/>
      <c r="AA101" s="332"/>
      <c r="AB101" s="332"/>
      <c r="AC101" s="332"/>
      <c r="AD101" s="332"/>
      <c r="AE101" s="332"/>
      <c r="AF101" s="332"/>
      <c r="AG101" s="332"/>
      <c r="AH101" s="332"/>
      <c r="AI101" s="332"/>
      <c r="AJ101" s="332"/>
      <c r="AK101" s="332"/>
      <c r="AL101" s="332"/>
      <c r="AM101" s="332"/>
      <c r="AN101" s="332"/>
      <c r="AO101" s="332"/>
      <c r="AP101" s="332"/>
      <c r="AQ101" s="332"/>
      <c r="AR101" s="332"/>
      <c r="AS101" s="332"/>
      <c r="AT101" s="332"/>
      <c r="AU101" s="332"/>
      <c r="AV101" s="332"/>
      <c r="AW101" s="332"/>
      <c r="AX101" s="332"/>
      <c r="AY101" s="332"/>
      <c r="AZ101" s="332"/>
      <c r="BA101" s="332"/>
      <c r="BB101" s="332"/>
      <c r="BC101" s="332"/>
      <c r="BD101" s="332"/>
      <c r="BE101" s="332"/>
      <c r="BF101" s="332"/>
      <c r="BG101" s="332"/>
      <c r="BH101" s="332"/>
      <c r="BI101" s="332"/>
      <c r="BJ101" s="332"/>
      <c r="BK101" s="332"/>
      <c r="BL101" s="332"/>
      <c r="BM101" s="332"/>
      <c r="BN101" s="332"/>
      <c r="BO101" s="332"/>
      <c r="BP101" s="332"/>
      <c r="BQ101" s="332"/>
      <c r="BR101" s="332"/>
      <c r="BS101" s="332"/>
      <c r="BT101" s="332"/>
      <c r="BU101" s="332"/>
      <c r="BV101" s="332"/>
      <c r="BX101" s="269"/>
    </row>
    <row r="102" spans="2:76" x14ac:dyDescent="0.3">
      <c r="B102" s="277"/>
      <c r="C102" s="258"/>
      <c r="D102" s="258"/>
      <c r="E102" s="366"/>
      <c r="F102" s="332"/>
      <c r="G102" s="332"/>
      <c r="H102" s="332"/>
      <c r="I102" s="332"/>
      <c r="J102" s="332"/>
      <c r="K102" s="332"/>
      <c r="L102" s="332"/>
      <c r="M102" s="332"/>
      <c r="N102" s="332"/>
      <c r="O102" s="332"/>
      <c r="P102" s="332"/>
      <c r="Q102" s="332"/>
      <c r="R102" s="332"/>
      <c r="S102" s="332"/>
      <c r="T102" s="332"/>
      <c r="U102" s="332"/>
      <c r="V102" s="332"/>
      <c r="W102" s="332"/>
      <c r="X102" s="332"/>
      <c r="Y102" s="332"/>
      <c r="Z102" s="332"/>
      <c r="AA102" s="332"/>
      <c r="AB102" s="332"/>
      <c r="AC102" s="332"/>
      <c r="AD102" s="332"/>
      <c r="AE102" s="332"/>
      <c r="AF102" s="332"/>
      <c r="AG102" s="332"/>
      <c r="AH102" s="332"/>
      <c r="AI102" s="332"/>
      <c r="AJ102" s="332"/>
      <c r="AK102" s="332"/>
      <c r="AL102" s="332"/>
      <c r="AM102" s="332"/>
      <c r="AN102" s="332"/>
      <c r="AO102" s="332"/>
      <c r="AP102" s="332"/>
      <c r="AQ102" s="332"/>
      <c r="AR102" s="332"/>
      <c r="AS102" s="332"/>
      <c r="AT102" s="332"/>
      <c r="AU102" s="332"/>
      <c r="AV102" s="332"/>
      <c r="AW102" s="332"/>
      <c r="AX102" s="332"/>
      <c r="AY102" s="332"/>
      <c r="AZ102" s="332"/>
      <c r="BA102" s="332"/>
      <c r="BB102" s="332"/>
      <c r="BC102" s="332"/>
      <c r="BD102" s="332"/>
      <c r="BE102" s="332"/>
      <c r="BF102" s="332"/>
      <c r="BG102" s="332"/>
      <c r="BH102" s="332"/>
      <c r="BI102" s="332"/>
      <c r="BJ102" s="332"/>
      <c r="BK102" s="332"/>
      <c r="BL102" s="332"/>
      <c r="BM102" s="332"/>
      <c r="BN102" s="332"/>
      <c r="BO102" s="332"/>
      <c r="BP102" s="332"/>
      <c r="BQ102" s="332"/>
      <c r="BR102" s="332"/>
      <c r="BS102" s="332"/>
      <c r="BT102" s="332"/>
      <c r="BU102" s="332"/>
      <c r="BV102" s="332"/>
      <c r="BX102" s="269"/>
    </row>
    <row r="103" spans="2:76" x14ac:dyDescent="0.3">
      <c r="B103" s="277"/>
      <c r="C103" s="258"/>
      <c r="D103" s="258"/>
      <c r="E103" s="366"/>
      <c r="F103" s="332"/>
      <c r="G103" s="332"/>
      <c r="H103" s="332"/>
      <c r="I103" s="332"/>
      <c r="J103" s="332"/>
      <c r="K103" s="332"/>
      <c r="L103" s="332"/>
      <c r="M103" s="332"/>
      <c r="N103" s="332"/>
      <c r="O103" s="332"/>
      <c r="P103" s="332"/>
      <c r="Q103" s="332"/>
      <c r="R103" s="332"/>
      <c r="S103" s="332"/>
      <c r="T103" s="332"/>
      <c r="U103" s="332"/>
      <c r="V103" s="332"/>
      <c r="W103" s="332"/>
      <c r="X103" s="332"/>
      <c r="Y103" s="332"/>
      <c r="Z103" s="332"/>
      <c r="AA103" s="332"/>
      <c r="AB103" s="332"/>
      <c r="AC103" s="332"/>
      <c r="AD103" s="332"/>
      <c r="AE103" s="332"/>
      <c r="AF103" s="332"/>
      <c r="AG103" s="332"/>
      <c r="AH103" s="332"/>
      <c r="AI103" s="332"/>
      <c r="AJ103" s="332"/>
      <c r="AK103" s="332"/>
      <c r="AL103" s="332"/>
      <c r="AM103" s="332"/>
      <c r="AN103" s="332"/>
      <c r="AO103" s="332"/>
      <c r="AP103" s="332"/>
      <c r="AQ103" s="332"/>
      <c r="AR103" s="332"/>
      <c r="AS103" s="332"/>
      <c r="AT103" s="332"/>
      <c r="AU103" s="332"/>
      <c r="AV103" s="332"/>
      <c r="AW103" s="332"/>
      <c r="AX103" s="332"/>
      <c r="AY103" s="332"/>
      <c r="AZ103" s="332"/>
      <c r="BA103" s="332"/>
      <c r="BB103" s="332"/>
      <c r="BC103" s="332"/>
      <c r="BD103" s="332"/>
      <c r="BE103" s="332"/>
      <c r="BF103" s="332"/>
      <c r="BG103" s="332"/>
      <c r="BH103" s="332"/>
      <c r="BI103" s="332"/>
      <c r="BJ103" s="332"/>
      <c r="BK103" s="332"/>
      <c r="BL103" s="332"/>
      <c r="BM103" s="332"/>
      <c r="BN103" s="332"/>
      <c r="BO103" s="332"/>
      <c r="BP103" s="332"/>
      <c r="BQ103" s="332"/>
      <c r="BR103" s="332"/>
      <c r="BS103" s="332"/>
      <c r="BT103" s="332"/>
      <c r="BU103" s="332"/>
      <c r="BV103" s="332"/>
      <c r="BX103" s="269"/>
    </row>
    <row r="104" spans="2:76" x14ac:dyDescent="0.3">
      <c r="B104" s="277"/>
      <c r="C104" s="258"/>
      <c r="D104" s="258"/>
      <c r="E104" s="366"/>
      <c r="F104" s="332"/>
      <c r="G104" s="332"/>
      <c r="H104" s="332"/>
      <c r="I104" s="332"/>
      <c r="J104" s="332"/>
      <c r="K104" s="332"/>
      <c r="L104" s="332"/>
      <c r="M104" s="332"/>
      <c r="N104" s="332"/>
      <c r="O104" s="332"/>
      <c r="P104" s="332"/>
      <c r="Q104" s="332"/>
      <c r="R104" s="332"/>
      <c r="S104" s="332"/>
      <c r="T104" s="332"/>
      <c r="U104" s="332"/>
      <c r="V104" s="332"/>
      <c r="W104" s="332"/>
      <c r="X104" s="332"/>
      <c r="Y104" s="332"/>
      <c r="Z104" s="332"/>
      <c r="AA104" s="332"/>
      <c r="AB104" s="332"/>
      <c r="AC104" s="332"/>
      <c r="AD104" s="332"/>
      <c r="AE104" s="332"/>
      <c r="AF104" s="332"/>
      <c r="AG104" s="332"/>
      <c r="AH104" s="332"/>
      <c r="AI104" s="332"/>
      <c r="AJ104" s="332"/>
      <c r="AK104" s="332"/>
      <c r="AL104" s="332"/>
      <c r="AM104" s="332"/>
      <c r="AN104" s="332"/>
      <c r="AO104" s="332"/>
      <c r="AP104" s="332"/>
      <c r="AQ104" s="332"/>
      <c r="AR104" s="332"/>
      <c r="AS104" s="332"/>
      <c r="AT104" s="332"/>
      <c r="AU104" s="332"/>
      <c r="AV104" s="332"/>
      <c r="AW104" s="332"/>
      <c r="AX104" s="332"/>
      <c r="AY104" s="332"/>
      <c r="AZ104" s="332"/>
      <c r="BA104" s="332"/>
      <c r="BB104" s="332"/>
      <c r="BC104" s="332"/>
      <c r="BD104" s="332"/>
      <c r="BE104" s="332"/>
      <c r="BF104" s="332"/>
      <c r="BG104" s="332"/>
      <c r="BH104" s="332"/>
      <c r="BI104" s="332"/>
      <c r="BJ104" s="332"/>
      <c r="BK104" s="332"/>
      <c r="BL104" s="332"/>
      <c r="BM104" s="332"/>
      <c r="BN104" s="332"/>
      <c r="BO104" s="332"/>
      <c r="BP104" s="332"/>
      <c r="BQ104" s="332"/>
      <c r="BR104" s="332"/>
      <c r="BS104" s="332"/>
      <c r="BT104" s="332"/>
      <c r="BU104" s="332"/>
      <c r="BV104" s="332"/>
      <c r="BX104" s="269"/>
    </row>
    <row r="105" spans="2:76" x14ac:dyDescent="0.3">
      <c r="B105" s="277"/>
      <c r="C105" s="258"/>
      <c r="D105" s="258"/>
      <c r="E105" s="366"/>
      <c r="F105" s="332"/>
      <c r="G105" s="332"/>
      <c r="H105" s="332"/>
      <c r="I105" s="332"/>
      <c r="J105" s="332"/>
      <c r="K105" s="332"/>
      <c r="L105" s="332"/>
      <c r="M105" s="332"/>
      <c r="N105" s="332"/>
      <c r="O105" s="332"/>
      <c r="P105" s="332"/>
      <c r="Q105" s="332"/>
      <c r="R105" s="332"/>
      <c r="S105" s="332"/>
      <c r="T105" s="332"/>
      <c r="U105" s="332"/>
      <c r="V105" s="332"/>
      <c r="W105" s="332"/>
      <c r="X105" s="332"/>
      <c r="Y105" s="332"/>
      <c r="Z105" s="332"/>
      <c r="AA105" s="332"/>
      <c r="AB105" s="332"/>
      <c r="AC105" s="332"/>
      <c r="AD105" s="332"/>
      <c r="AE105" s="332"/>
      <c r="AF105" s="332"/>
      <c r="AG105" s="332"/>
      <c r="AH105" s="332"/>
      <c r="AI105" s="332"/>
      <c r="AJ105" s="332"/>
      <c r="AK105" s="332"/>
      <c r="AL105" s="332"/>
      <c r="AM105" s="332"/>
      <c r="AN105" s="332"/>
      <c r="AO105" s="332"/>
      <c r="AP105" s="332"/>
      <c r="AQ105" s="332"/>
      <c r="AR105" s="332"/>
      <c r="AS105" s="332"/>
      <c r="AT105" s="332"/>
      <c r="AU105" s="332"/>
      <c r="AV105" s="332"/>
      <c r="AW105" s="332"/>
      <c r="AX105" s="332"/>
      <c r="AY105" s="332"/>
      <c r="AZ105" s="332"/>
      <c r="BA105" s="332"/>
      <c r="BB105" s="332"/>
      <c r="BC105" s="332"/>
      <c r="BD105" s="332"/>
      <c r="BE105" s="332"/>
      <c r="BF105" s="332"/>
      <c r="BG105" s="332"/>
      <c r="BH105" s="332"/>
      <c r="BI105" s="332"/>
      <c r="BJ105" s="332"/>
      <c r="BK105" s="332"/>
      <c r="BL105" s="332"/>
      <c r="BM105" s="332"/>
      <c r="BN105" s="332"/>
      <c r="BO105" s="332"/>
      <c r="BP105" s="332"/>
      <c r="BQ105" s="332"/>
      <c r="BR105" s="332"/>
      <c r="BS105" s="332"/>
      <c r="BT105" s="332"/>
      <c r="BU105" s="332"/>
      <c r="BV105" s="332"/>
      <c r="BX105" s="269"/>
    </row>
    <row r="106" spans="2:76" x14ac:dyDescent="0.3">
      <c r="B106" s="277"/>
      <c r="C106" s="258"/>
      <c r="D106" s="258"/>
      <c r="E106" s="366"/>
      <c r="F106" s="332"/>
      <c r="G106" s="332"/>
      <c r="H106" s="332"/>
      <c r="I106" s="332"/>
      <c r="J106" s="332"/>
      <c r="K106" s="332"/>
      <c r="L106" s="332"/>
      <c r="M106" s="332"/>
      <c r="N106" s="332"/>
      <c r="O106" s="332"/>
      <c r="P106" s="332"/>
      <c r="Q106" s="332"/>
      <c r="R106" s="332"/>
      <c r="S106" s="332"/>
      <c r="T106" s="332"/>
      <c r="U106" s="332"/>
      <c r="V106" s="332"/>
      <c r="W106" s="332"/>
      <c r="X106" s="332"/>
      <c r="Y106" s="332"/>
      <c r="Z106" s="332"/>
      <c r="AA106" s="332"/>
      <c r="AB106" s="332"/>
      <c r="AC106" s="332"/>
      <c r="AD106" s="332"/>
      <c r="AE106" s="332"/>
      <c r="AF106" s="332"/>
      <c r="AG106" s="332"/>
      <c r="AH106" s="332"/>
      <c r="AI106" s="332"/>
      <c r="AJ106" s="332"/>
      <c r="AK106" s="332"/>
      <c r="AL106" s="332"/>
      <c r="AM106" s="332"/>
      <c r="AN106" s="332"/>
      <c r="AO106" s="332"/>
      <c r="AP106" s="332"/>
      <c r="AQ106" s="332"/>
      <c r="AR106" s="332"/>
      <c r="AS106" s="332"/>
      <c r="AT106" s="332"/>
      <c r="AU106" s="332"/>
      <c r="AV106" s="332"/>
      <c r="AW106" s="332"/>
      <c r="AX106" s="332"/>
      <c r="AY106" s="332"/>
      <c r="AZ106" s="332"/>
      <c r="BA106" s="332"/>
      <c r="BB106" s="332"/>
      <c r="BC106" s="332"/>
      <c r="BD106" s="332"/>
      <c r="BE106" s="332"/>
      <c r="BF106" s="332"/>
      <c r="BG106" s="332"/>
      <c r="BH106" s="332"/>
      <c r="BI106" s="332"/>
      <c r="BJ106" s="332"/>
      <c r="BK106" s="332"/>
      <c r="BL106" s="332"/>
      <c r="BM106" s="332"/>
      <c r="BN106" s="332"/>
      <c r="BO106" s="332"/>
      <c r="BP106" s="332"/>
      <c r="BQ106" s="332"/>
      <c r="BR106" s="332"/>
      <c r="BS106" s="332"/>
      <c r="BT106" s="332"/>
      <c r="BU106" s="332"/>
      <c r="BV106" s="332"/>
      <c r="BX106" s="269"/>
    </row>
    <row r="107" spans="2:76" x14ac:dyDescent="0.3">
      <c r="B107" s="277"/>
      <c r="C107" s="258"/>
      <c r="D107" s="258"/>
      <c r="E107" s="366"/>
      <c r="F107" s="332"/>
      <c r="G107" s="332"/>
      <c r="H107" s="332"/>
      <c r="I107" s="332"/>
      <c r="J107" s="332"/>
      <c r="K107" s="332"/>
      <c r="L107" s="332"/>
      <c r="M107" s="332"/>
      <c r="N107" s="332"/>
      <c r="O107" s="332"/>
      <c r="P107" s="332"/>
      <c r="Q107" s="332"/>
      <c r="R107" s="332"/>
      <c r="S107" s="332"/>
      <c r="T107" s="332"/>
      <c r="U107" s="332"/>
      <c r="V107" s="332"/>
      <c r="W107" s="332"/>
      <c r="X107" s="332"/>
      <c r="Y107" s="332"/>
      <c r="Z107" s="332"/>
      <c r="AA107" s="332"/>
      <c r="AB107" s="332"/>
      <c r="AC107" s="332"/>
      <c r="AD107" s="332"/>
      <c r="AE107" s="332"/>
      <c r="AF107" s="332"/>
      <c r="AG107" s="332"/>
      <c r="AH107" s="332"/>
      <c r="AI107" s="332"/>
      <c r="AJ107" s="332"/>
      <c r="AK107" s="332"/>
      <c r="AL107" s="332"/>
      <c r="AM107" s="332"/>
      <c r="AN107" s="332"/>
      <c r="AO107" s="332"/>
      <c r="AP107" s="332"/>
      <c r="AQ107" s="332"/>
      <c r="AR107" s="332"/>
      <c r="AS107" s="332"/>
      <c r="AT107" s="332"/>
      <c r="AU107" s="332"/>
      <c r="AV107" s="332"/>
      <c r="AW107" s="332"/>
      <c r="AX107" s="332"/>
      <c r="AY107" s="332"/>
      <c r="AZ107" s="332"/>
      <c r="BA107" s="332"/>
      <c r="BB107" s="332"/>
      <c r="BC107" s="332"/>
      <c r="BD107" s="332"/>
      <c r="BE107" s="332"/>
      <c r="BF107" s="332"/>
      <c r="BG107" s="332"/>
      <c r="BH107" s="332"/>
      <c r="BI107" s="332"/>
      <c r="BJ107" s="332"/>
      <c r="BK107" s="332"/>
      <c r="BL107" s="332"/>
      <c r="BM107" s="332"/>
      <c r="BN107" s="332"/>
      <c r="BO107" s="332"/>
      <c r="BP107" s="332"/>
      <c r="BQ107" s="332"/>
      <c r="BR107" s="332"/>
      <c r="BS107" s="332"/>
      <c r="BT107" s="332"/>
      <c r="BU107" s="332"/>
      <c r="BV107" s="332"/>
      <c r="BX107" s="269"/>
    </row>
    <row r="108" spans="2:76" x14ac:dyDescent="0.3">
      <c r="B108" s="277"/>
      <c r="C108" s="258"/>
      <c r="D108" s="258"/>
      <c r="E108" s="366"/>
      <c r="F108" s="332"/>
      <c r="G108" s="332"/>
      <c r="H108" s="332"/>
      <c r="I108" s="332"/>
      <c r="J108" s="332"/>
      <c r="K108" s="332"/>
      <c r="L108" s="332"/>
      <c r="M108" s="332"/>
      <c r="N108" s="332"/>
      <c r="O108" s="332"/>
      <c r="P108" s="332"/>
      <c r="Q108" s="332"/>
      <c r="R108" s="332"/>
      <c r="S108" s="332"/>
      <c r="T108" s="332"/>
      <c r="U108" s="332"/>
      <c r="V108" s="332"/>
      <c r="W108" s="332"/>
      <c r="X108" s="332"/>
      <c r="Y108" s="332"/>
      <c r="Z108" s="332"/>
      <c r="AA108" s="332"/>
      <c r="AB108" s="332"/>
      <c r="AC108" s="332"/>
      <c r="AD108" s="332"/>
      <c r="AE108" s="332"/>
      <c r="AF108" s="332"/>
      <c r="AG108" s="332"/>
      <c r="AH108" s="332"/>
      <c r="AI108" s="332"/>
      <c r="AJ108" s="332"/>
      <c r="AK108" s="332"/>
      <c r="AL108" s="332"/>
      <c r="AM108" s="332"/>
      <c r="AN108" s="332"/>
      <c r="AO108" s="332"/>
      <c r="AP108" s="332"/>
      <c r="AQ108" s="332"/>
      <c r="AR108" s="332"/>
      <c r="AS108" s="332"/>
      <c r="AT108" s="332"/>
      <c r="AU108" s="332"/>
      <c r="AV108" s="332"/>
      <c r="AW108" s="332"/>
      <c r="AX108" s="332"/>
      <c r="AY108" s="332"/>
      <c r="AZ108" s="332"/>
      <c r="BA108" s="332"/>
      <c r="BB108" s="332"/>
      <c r="BC108" s="332"/>
      <c r="BD108" s="332"/>
      <c r="BE108" s="332"/>
      <c r="BF108" s="332"/>
      <c r="BG108" s="332"/>
      <c r="BH108" s="332"/>
      <c r="BI108" s="332"/>
      <c r="BJ108" s="332"/>
      <c r="BK108" s="332"/>
      <c r="BL108" s="332"/>
      <c r="BM108" s="332"/>
      <c r="BN108" s="332"/>
      <c r="BO108" s="332"/>
      <c r="BP108" s="332"/>
      <c r="BQ108" s="332"/>
      <c r="BR108" s="332"/>
      <c r="BS108" s="332"/>
      <c r="BT108" s="332"/>
      <c r="BU108" s="332"/>
      <c r="BV108" s="332"/>
      <c r="BX108" s="269"/>
    </row>
    <row r="109" spans="2:76" x14ac:dyDescent="0.3"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X109" s="269"/>
    </row>
    <row r="110" spans="2:76" x14ac:dyDescent="0.3">
      <c r="BX110" s="269"/>
    </row>
    <row r="111" spans="2:76" x14ac:dyDescent="0.3">
      <c r="BX111" s="269"/>
    </row>
    <row r="112" spans="2:76" x14ac:dyDescent="0.3">
      <c r="BX112" s="269"/>
    </row>
    <row r="113" spans="2:76" x14ac:dyDescent="0.3">
      <c r="BX113" s="269"/>
    </row>
    <row r="114" spans="2:76" x14ac:dyDescent="0.3">
      <c r="BX114" s="269"/>
    </row>
    <row r="115" spans="2:76" x14ac:dyDescent="0.3">
      <c r="BX115" s="269"/>
    </row>
    <row r="116" spans="2:76" x14ac:dyDescent="0.3">
      <c r="BX116" s="269"/>
    </row>
    <row r="117" spans="2:76" x14ac:dyDescent="0.3">
      <c r="BX117" s="269"/>
    </row>
    <row r="118" spans="2:76" x14ac:dyDescent="0.3">
      <c r="BX118" s="269"/>
    </row>
    <row r="119" spans="2:76" x14ac:dyDescent="0.3">
      <c r="BX119" s="269"/>
    </row>
    <row r="120" spans="2:76" x14ac:dyDescent="0.3">
      <c r="BX120" s="269"/>
    </row>
    <row r="121" spans="2:76" x14ac:dyDescent="0.3">
      <c r="BX121" s="269"/>
    </row>
    <row r="122" spans="2:76" x14ac:dyDescent="0.3">
      <c r="BX122" s="269"/>
    </row>
    <row r="123" spans="2:76" x14ac:dyDescent="0.3">
      <c r="E123" s="367"/>
      <c r="F123" s="367"/>
      <c r="G123" s="367"/>
      <c r="H123" s="367"/>
      <c r="I123" s="367"/>
      <c r="J123" s="367"/>
      <c r="K123" s="367"/>
      <c r="L123" s="367"/>
      <c r="M123" s="367"/>
      <c r="N123" s="367"/>
      <c r="O123" s="367"/>
      <c r="P123" s="367"/>
      <c r="Q123" s="367"/>
      <c r="R123" s="367"/>
      <c r="S123" s="367"/>
      <c r="T123" s="367"/>
      <c r="U123" s="367"/>
      <c r="V123" s="367"/>
      <c r="W123" s="367"/>
      <c r="X123" s="367"/>
      <c r="Y123" s="367"/>
      <c r="Z123" s="367"/>
      <c r="AA123" s="367"/>
      <c r="AB123" s="367"/>
      <c r="AC123" s="367"/>
      <c r="AD123" s="367"/>
      <c r="AE123" s="367"/>
      <c r="AF123" s="367"/>
      <c r="AG123" s="367"/>
      <c r="AH123" s="367"/>
      <c r="AI123" s="367"/>
      <c r="AJ123" s="367"/>
      <c r="AK123" s="367"/>
      <c r="AL123" s="367"/>
      <c r="AM123" s="367"/>
      <c r="AN123" s="367"/>
      <c r="AO123" s="367"/>
      <c r="AP123" s="367"/>
      <c r="AQ123" s="367"/>
      <c r="AR123" s="367"/>
      <c r="AS123" s="367"/>
      <c r="AT123" s="367"/>
      <c r="AU123" s="367"/>
      <c r="AV123" s="367"/>
      <c r="AW123" s="367"/>
      <c r="AX123" s="367"/>
      <c r="AY123" s="367"/>
      <c r="AZ123" s="367"/>
      <c r="BA123" s="367"/>
      <c r="BB123" s="367"/>
      <c r="BC123" s="367"/>
      <c r="BD123" s="367"/>
      <c r="BE123" s="367"/>
      <c r="BF123" s="367"/>
      <c r="BG123" s="367"/>
      <c r="BH123" s="367"/>
      <c r="BI123" s="367"/>
      <c r="BJ123" s="367"/>
      <c r="BK123" s="367"/>
      <c r="BL123" s="367"/>
      <c r="BM123" s="367"/>
      <c r="BN123" s="367"/>
      <c r="BO123" s="367"/>
      <c r="BP123" s="367"/>
      <c r="BQ123" s="367"/>
      <c r="BR123" s="367"/>
      <c r="BS123" s="367"/>
      <c r="BT123" s="367"/>
      <c r="BU123" s="367"/>
      <c r="BV123" s="367"/>
      <c r="BX123" s="269"/>
    </row>
    <row r="124" spans="2:76" x14ac:dyDescent="0.3">
      <c r="E124" s="367"/>
      <c r="F124" s="367"/>
      <c r="G124" s="367"/>
      <c r="H124" s="367"/>
      <c r="I124" s="367"/>
      <c r="J124" s="367"/>
      <c r="K124" s="367"/>
      <c r="L124" s="367"/>
      <c r="M124" s="367"/>
      <c r="N124" s="367"/>
      <c r="O124" s="367"/>
      <c r="P124" s="367"/>
      <c r="Q124" s="367"/>
      <c r="R124" s="367"/>
      <c r="S124" s="367"/>
      <c r="T124" s="367"/>
      <c r="U124" s="367"/>
      <c r="V124" s="367"/>
      <c r="W124" s="367"/>
      <c r="X124" s="367"/>
      <c r="Y124" s="367"/>
      <c r="Z124" s="367"/>
      <c r="AA124" s="367"/>
      <c r="AB124" s="367"/>
      <c r="AC124" s="367"/>
      <c r="AD124" s="367"/>
      <c r="AE124" s="367"/>
      <c r="AF124" s="367"/>
      <c r="AG124" s="367"/>
      <c r="AH124" s="367"/>
      <c r="AI124" s="367"/>
      <c r="AJ124" s="367"/>
      <c r="AK124" s="367"/>
      <c r="AL124" s="367"/>
      <c r="AM124" s="367"/>
      <c r="AN124" s="367"/>
      <c r="AO124" s="367"/>
      <c r="AP124" s="367"/>
      <c r="AQ124" s="367"/>
      <c r="AR124" s="367"/>
      <c r="AS124" s="367"/>
      <c r="AT124" s="367"/>
      <c r="AU124" s="367"/>
      <c r="AV124" s="367"/>
      <c r="AW124" s="367"/>
      <c r="AX124" s="367"/>
      <c r="AY124" s="367"/>
      <c r="AZ124" s="367"/>
      <c r="BA124" s="367"/>
      <c r="BB124" s="367"/>
      <c r="BC124" s="367"/>
      <c r="BD124" s="367"/>
      <c r="BE124" s="367"/>
      <c r="BF124" s="367"/>
      <c r="BG124" s="367"/>
      <c r="BH124" s="367"/>
      <c r="BI124" s="367"/>
      <c r="BJ124" s="367"/>
      <c r="BK124" s="367"/>
      <c r="BL124" s="367"/>
      <c r="BM124" s="367"/>
      <c r="BN124" s="367"/>
      <c r="BO124" s="367"/>
      <c r="BP124" s="367"/>
      <c r="BQ124" s="367"/>
      <c r="BR124" s="367"/>
      <c r="BS124" s="367"/>
      <c r="BT124" s="367"/>
      <c r="BU124" s="367"/>
      <c r="BV124" s="367"/>
      <c r="BX124" s="269"/>
    </row>
    <row r="125" spans="2:76" x14ac:dyDescent="0.3">
      <c r="B125" s="277"/>
      <c r="C125" s="258"/>
      <c r="D125" s="258"/>
      <c r="E125" s="366"/>
      <c r="F125" s="332"/>
      <c r="G125" s="332"/>
      <c r="H125" s="332"/>
      <c r="I125" s="332"/>
      <c r="J125" s="332"/>
      <c r="K125" s="332"/>
      <c r="L125" s="332"/>
      <c r="M125" s="332"/>
      <c r="N125" s="332"/>
      <c r="O125" s="332"/>
      <c r="P125" s="332"/>
      <c r="Q125" s="332"/>
      <c r="R125" s="332"/>
      <c r="S125" s="332"/>
      <c r="T125" s="332"/>
      <c r="U125" s="332"/>
      <c r="V125" s="332"/>
      <c r="W125" s="332"/>
      <c r="X125" s="332"/>
      <c r="Y125" s="332"/>
      <c r="Z125" s="332"/>
      <c r="AA125" s="332"/>
      <c r="AB125" s="332"/>
      <c r="AC125" s="332"/>
      <c r="AD125" s="332"/>
      <c r="AE125" s="332"/>
      <c r="AF125" s="332"/>
      <c r="AG125" s="332"/>
      <c r="AH125" s="332"/>
      <c r="AI125" s="332"/>
      <c r="AJ125" s="332"/>
      <c r="AK125" s="332"/>
      <c r="AL125" s="332"/>
      <c r="AM125" s="332"/>
      <c r="AN125" s="332"/>
      <c r="AO125" s="332"/>
      <c r="AP125" s="332"/>
      <c r="AQ125" s="332"/>
      <c r="AR125" s="332"/>
      <c r="AS125" s="332"/>
      <c r="AT125" s="332"/>
      <c r="AU125" s="332"/>
      <c r="AV125" s="332"/>
      <c r="AW125" s="332"/>
      <c r="AX125" s="332"/>
      <c r="AY125" s="332"/>
      <c r="AZ125" s="332"/>
      <c r="BA125" s="332"/>
      <c r="BB125" s="332"/>
      <c r="BC125" s="332"/>
      <c r="BD125" s="332"/>
      <c r="BE125" s="332"/>
      <c r="BF125" s="332"/>
      <c r="BG125" s="332"/>
      <c r="BH125" s="332"/>
      <c r="BI125" s="332"/>
      <c r="BJ125" s="332"/>
      <c r="BK125" s="332"/>
      <c r="BL125" s="332"/>
      <c r="BM125" s="332"/>
      <c r="BN125" s="332"/>
      <c r="BO125" s="332"/>
      <c r="BP125" s="332"/>
      <c r="BQ125" s="332"/>
      <c r="BR125" s="332"/>
      <c r="BS125" s="332"/>
      <c r="BT125" s="332"/>
      <c r="BU125" s="332"/>
      <c r="BV125" s="332"/>
      <c r="BX125" s="269"/>
    </row>
    <row r="126" spans="2:76" x14ac:dyDescent="0.3">
      <c r="B126" s="277"/>
      <c r="C126" s="277"/>
      <c r="D126" s="277"/>
      <c r="E126" s="366"/>
      <c r="F126" s="332"/>
      <c r="G126" s="332"/>
      <c r="H126" s="332"/>
      <c r="I126" s="332"/>
      <c r="J126" s="332"/>
      <c r="K126" s="332"/>
      <c r="L126" s="332"/>
      <c r="M126" s="332"/>
      <c r="N126" s="332"/>
      <c r="O126" s="332"/>
      <c r="P126" s="332"/>
      <c r="Q126" s="332"/>
      <c r="R126" s="332"/>
      <c r="S126" s="332"/>
      <c r="T126" s="332"/>
      <c r="U126" s="332"/>
      <c r="V126" s="332"/>
      <c r="W126" s="332"/>
      <c r="X126" s="332"/>
      <c r="Y126" s="332"/>
      <c r="Z126" s="332"/>
      <c r="AA126" s="332"/>
      <c r="AB126" s="332"/>
      <c r="AC126" s="332"/>
      <c r="AD126" s="332"/>
      <c r="AE126" s="332"/>
      <c r="AF126" s="332"/>
      <c r="AG126" s="332"/>
      <c r="AH126" s="332"/>
      <c r="AI126" s="332"/>
      <c r="AJ126" s="332"/>
      <c r="AK126" s="332"/>
      <c r="AL126" s="332"/>
      <c r="AM126" s="332"/>
      <c r="AN126" s="332"/>
      <c r="AO126" s="332"/>
      <c r="AP126" s="332"/>
      <c r="AQ126" s="332"/>
      <c r="AR126" s="332"/>
      <c r="AS126" s="332"/>
      <c r="AT126" s="332"/>
      <c r="AU126" s="332"/>
      <c r="AV126" s="332"/>
      <c r="AW126" s="332"/>
      <c r="AX126" s="332"/>
      <c r="AY126" s="332"/>
      <c r="AZ126" s="332"/>
      <c r="BA126" s="332"/>
      <c r="BB126" s="332"/>
      <c r="BC126" s="332"/>
      <c r="BD126" s="332"/>
      <c r="BE126" s="332"/>
      <c r="BF126" s="332"/>
      <c r="BG126" s="332"/>
      <c r="BH126" s="332"/>
      <c r="BI126" s="332"/>
      <c r="BJ126" s="332"/>
      <c r="BK126" s="332"/>
      <c r="BL126" s="332"/>
      <c r="BM126" s="332"/>
      <c r="BN126" s="332"/>
      <c r="BO126" s="332"/>
      <c r="BP126" s="332"/>
      <c r="BQ126" s="332"/>
      <c r="BR126" s="332"/>
      <c r="BS126" s="332"/>
      <c r="BT126" s="332"/>
      <c r="BU126" s="332"/>
      <c r="BV126" s="332"/>
      <c r="BX126" s="269"/>
    </row>
    <row r="127" spans="2:76" x14ac:dyDescent="0.3">
      <c r="B127" s="277"/>
      <c r="C127" s="258"/>
      <c r="D127" s="258"/>
      <c r="E127" s="366"/>
      <c r="F127" s="332"/>
      <c r="G127" s="332"/>
      <c r="H127" s="332"/>
      <c r="I127" s="332"/>
      <c r="J127" s="332"/>
      <c r="K127" s="332"/>
      <c r="L127" s="332"/>
      <c r="M127" s="332"/>
      <c r="N127" s="332"/>
      <c r="O127" s="332"/>
      <c r="P127" s="332"/>
      <c r="Q127" s="332"/>
      <c r="R127" s="332"/>
      <c r="S127" s="332"/>
      <c r="T127" s="332"/>
      <c r="U127" s="332"/>
      <c r="V127" s="332"/>
      <c r="W127" s="332"/>
      <c r="X127" s="332"/>
      <c r="Y127" s="332"/>
      <c r="Z127" s="332"/>
      <c r="AA127" s="332"/>
      <c r="AB127" s="332"/>
      <c r="AC127" s="332"/>
      <c r="AD127" s="332"/>
      <c r="AE127" s="332"/>
      <c r="AF127" s="332"/>
      <c r="AG127" s="332"/>
      <c r="AH127" s="332"/>
      <c r="AI127" s="332"/>
      <c r="AJ127" s="332"/>
      <c r="AK127" s="332"/>
      <c r="AL127" s="332"/>
      <c r="AM127" s="332"/>
      <c r="AN127" s="332"/>
      <c r="AO127" s="332"/>
      <c r="AP127" s="332"/>
      <c r="AQ127" s="332"/>
      <c r="AR127" s="332"/>
      <c r="AS127" s="332"/>
      <c r="AT127" s="332"/>
      <c r="AU127" s="332"/>
      <c r="AV127" s="332"/>
      <c r="AW127" s="332"/>
      <c r="AX127" s="332"/>
      <c r="AY127" s="332"/>
      <c r="AZ127" s="332"/>
      <c r="BA127" s="332"/>
      <c r="BB127" s="332"/>
      <c r="BC127" s="332"/>
      <c r="BD127" s="332"/>
      <c r="BE127" s="332"/>
      <c r="BF127" s="332"/>
      <c r="BG127" s="332"/>
      <c r="BH127" s="332"/>
      <c r="BI127" s="332"/>
      <c r="BJ127" s="332"/>
      <c r="BK127" s="332"/>
      <c r="BL127" s="332"/>
      <c r="BM127" s="332"/>
      <c r="BN127" s="332"/>
      <c r="BO127" s="332"/>
      <c r="BP127" s="332"/>
      <c r="BQ127" s="332"/>
      <c r="BR127" s="332"/>
      <c r="BS127" s="332"/>
      <c r="BT127" s="332"/>
      <c r="BU127" s="332"/>
      <c r="BV127" s="332"/>
      <c r="BX127" s="269"/>
    </row>
    <row r="128" spans="2:76" x14ac:dyDescent="0.3">
      <c r="C128" s="258"/>
      <c r="D128" s="258"/>
      <c r="E128" s="366"/>
      <c r="F128" s="332"/>
      <c r="G128" s="332"/>
      <c r="H128" s="332"/>
      <c r="I128" s="332"/>
      <c r="J128" s="332"/>
      <c r="K128" s="332"/>
      <c r="L128" s="332"/>
      <c r="M128" s="332"/>
      <c r="N128" s="332"/>
      <c r="O128" s="332"/>
      <c r="P128" s="332"/>
      <c r="Q128" s="332"/>
      <c r="R128" s="332"/>
      <c r="S128" s="332"/>
      <c r="T128" s="332"/>
      <c r="U128" s="332"/>
      <c r="V128" s="332"/>
      <c r="W128" s="332"/>
      <c r="X128" s="332"/>
      <c r="Y128" s="332"/>
      <c r="Z128" s="332"/>
      <c r="AA128" s="332"/>
      <c r="AB128" s="332"/>
      <c r="AC128" s="332"/>
      <c r="AD128" s="332"/>
      <c r="AE128" s="332"/>
      <c r="AF128" s="332"/>
      <c r="AG128" s="332"/>
      <c r="AH128" s="332"/>
      <c r="AI128" s="332"/>
      <c r="AJ128" s="332"/>
      <c r="AK128" s="332"/>
      <c r="AL128" s="332"/>
      <c r="AM128" s="332"/>
      <c r="AN128" s="332"/>
      <c r="AO128" s="332"/>
      <c r="AP128" s="332"/>
      <c r="AQ128" s="332"/>
      <c r="AR128" s="332"/>
      <c r="AS128" s="332"/>
      <c r="AT128" s="332"/>
      <c r="AU128" s="332"/>
      <c r="AV128" s="332"/>
      <c r="AW128" s="332"/>
      <c r="AX128" s="332"/>
      <c r="AY128" s="332"/>
      <c r="AZ128" s="332"/>
      <c r="BA128" s="332"/>
      <c r="BB128" s="332"/>
      <c r="BC128" s="332"/>
      <c r="BD128" s="332"/>
      <c r="BE128" s="332"/>
      <c r="BF128" s="332"/>
      <c r="BG128" s="332"/>
      <c r="BH128" s="332"/>
      <c r="BI128" s="332"/>
      <c r="BJ128" s="332"/>
      <c r="BK128" s="332"/>
      <c r="BL128" s="332"/>
      <c r="BM128" s="332"/>
      <c r="BN128" s="332"/>
      <c r="BO128" s="332"/>
      <c r="BP128" s="332"/>
      <c r="BQ128" s="332"/>
      <c r="BR128" s="332"/>
      <c r="BS128" s="332"/>
      <c r="BT128" s="332"/>
      <c r="BU128" s="332"/>
      <c r="BV128" s="332"/>
      <c r="BX128" s="269"/>
    </row>
    <row r="129" spans="2:76" x14ac:dyDescent="0.3">
      <c r="B129" s="277"/>
      <c r="C129" s="258"/>
      <c r="D129" s="258"/>
      <c r="E129" s="366"/>
      <c r="F129" s="332"/>
      <c r="G129" s="332"/>
      <c r="H129" s="332"/>
      <c r="I129" s="332"/>
      <c r="J129" s="332"/>
      <c r="K129" s="332"/>
      <c r="L129" s="332"/>
      <c r="M129" s="332"/>
      <c r="N129" s="332"/>
      <c r="O129" s="332"/>
      <c r="P129" s="332"/>
      <c r="Q129" s="332"/>
      <c r="R129" s="332"/>
      <c r="S129" s="332"/>
      <c r="T129" s="332"/>
      <c r="U129" s="332"/>
      <c r="V129" s="332"/>
      <c r="W129" s="332"/>
      <c r="X129" s="332"/>
      <c r="Y129" s="332"/>
      <c r="Z129" s="332"/>
      <c r="AA129" s="332"/>
      <c r="AB129" s="332"/>
      <c r="AC129" s="332"/>
      <c r="AD129" s="332"/>
      <c r="AE129" s="332"/>
      <c r="AF129" s="332"/>
      <c r="AG129" s="332"/>
      <c r="AH129" s="332"/>
      <c r="AI129" s="332"/>
      <c r="AJ129" s="332"/>
      <c r="AK129" s="332"/>
      <c r="AL129" s="332"/>
      <c r="AM129" s="332"/>
      <c r="AN129" s="332"/>
      <c r="AO129" s="332"/>
      <c r="AP129" s="332"/>
      <c r="AQ129" s="332"/>
      <c r="AR129" s="332"/>
      <c r="AS129" s="332"/>
      <c r="AT129" s="332"/>
      <c r="AU129" s="332"/>
      <c r="AV129" s="332"/>
      <c r="AW129" s="332"/>
      <c r="AX129" s="332"/>
      <c r="AY129" s="332"/>
      <c r="AZ129" s="332"/>
      <c r="BA129" s="332"/>
      <c r="BB129" s="332"/>
      <c r="BC129" s="332"/>
      <c r="BD129" s="332"/>
      <c r="BE129" s="332"/>
      <c r="BF129" s="332"/>
      <c r="BG129" s="332"/>
      <c r="BH129" s="332"/>
      <c r="BI129" s="332"/>
      <c r="BJ129" s="332"/>
      <c r="BK129" s="332"/>
      <c r="BL129" s="332"/>
      <c r="BM129" s="332"/>
      <c r="BN129" s="332"/>
      <c r="BO129" s="332"/>
      <c r="BP129" s="332"/>
      <c r="BQ129" s="332"/>
      <c r="BR129" s="332"/>
      <c r="BS129" s="332"/>
      <c r="BT129" s="332"/>
      <c r="BU129" s="332"/>
      <c r="BV129" s="332"/>
      <c r="BX129" s="269"/>
    </row>
    <row r="130" spans="2:76" x14ac:dyDescent="0.3">
      <c r="B130" s="277"/>
      <c r="C130" s="258"/>
      <c r="D130" s="258"/>
      <c r="E130" s="366"/>
      <c r="F130" s="332"/>
      <c r="G130" s="332"/>
      <c r="H130" s="332"/>
      <c r="I130" s="332"/>
      <c r="J130" s="332"/>
      <c r="K130" s="332"/>
      <c r="L130" s="332"/>
      <c r="M130" s="332"/>
      <c r="N130" s="332"/>
      <c r="O130" s="332"/>
      <c r="P130" s="332"/>
      <c r="Q130" s="332"/>
      <c r="R130" s="332"/>
      <c r="S130" s="332"/>
      <c r="T130" s="332"/>
      <c r="U130" s="332"/>
      <c r="V130" s="332"/>
      <c r="W130" s="332"/>
      <c r="X130" s="332"/>
      <c r="Y130" s="332"/>
      <c r="Z130" s="332"/>
      <c r="AA130" s="332"/>
      <c r="AB130" s="332"/>
      <c r="AC130" s="332"/>
      <c r="AD130" s="332"/>
      <c r="AE130" s="332"/>
      <c r="AF130" s="332"/>
      <c r="AG130" s="332"/>
      <c r="AH130" s="332"/>
      <c r="AI130" s="332"/>
      <c r="AJ130" s="332"/>
      <c r="AK130" s="332"/>
      <c r="AL130" s="332"/>
      <c r="AM130" s="332"/>
      <c r="AN130" s="332"/>
      <c r="AO130" s="332"/>
      <c r="AP130" s="332"/>
      <c r="AQ130" s="332"/>
      <c r="AR130" s="332"/>
      <c r="AS130" s="332"/>
      <c r="AT130" s="332"/>
      <c r="AU130" s="332"/>
      <c r="AV130" s="332"/>
      <c r="AW130" s="332"/>
      <c r="AX130" s="332"/>
      <c r="AY130" s="332"/>
      <c r="AZ130" s="332"/>
      <c r="BA130" s="332"/>
      <c r="BB130" s="332"/>
      <c r="BC130" s="332"/>
      <c r="BD130" s="332"/>
      <c r="BE130" s="332"/>
      <c r="BF130" s="332"/>
      <c r="BG130" s="332"/>
      <c r="BH130" s="332"/>
      <c r="BI130" s="332"/>
      <c r="BJ130" s="332"/>
      <c r="BK130" s="332"/>
      <c r="BL130" s="332"/>
      <c r="BM130" s="332"/>
      <c r="BN130" s="332"/>
      <c r="BO130" s="332"/>
      <c r="BP130" s="332"/>
      <c r="BQ130" s="332"/>
      <c r="BR130" s="332"/>
      <c r="BS130" s="332"/>
      <c r="BT130" s="332"/>
      <c r="BU130" s="332"/>
      <c r="BV130" s="332"/>
      <c r="BX130" s="269"/>
    </row>
    <row r="131" spans="2:76" x14ac:dyDescent="0.3">
      <c r="B131" s="277"/>
      <c r="C131" s="258"/>
      <c r="D131" s="258"/>
      <c r="E131" s="366"/>
      <c r="F131" s="332"/>
      <c r="G131" s="332"/>
      <c r="H131" s="332"/>
      <c r="I131" s="332"/>
      <c r="J131" s="332"/>
      <c r="K131" s="332"/>
      <c r="L131" s="332"/>
      <c r="M131" s="332"/>
      <c r="N131" s="332"/>
      <c r="O131" s="332"/>
      <c r="P131" s="332"/>
      <c r="Q131" s="332"/>
      <c r="R131" s="332"/>
      <c r="S131" s="332"/>
      <c r="T131" s="332"/>
      <c r="U131" s="332"/>
      <c r="V131" s="332"/>
      <c r="W131" s="332"/>
      <c r="X131" s="332"/>
      <c r="Y131" s="332"/>
      <c r="Z131" s="332"/>
      <c r="AA131" s="332"/>
      <c r="AB131" s="332"/>
      <c r="AC131" s="332"/>
      <c r="AD131" s="332"/>
      <c r="AE131" s="332"/>
      <c r="AF131" s="332"/>
      <c r="AG131" s="332"/>
      <c r="AH131" s="332"/>
      <c r="AI131" s="332"/>
      <c r="AJ131" s="332"/>
      <c r="AK131" s="332"/>
      <c r="AL131" s="332"/>
      <c r="AM131" s="332"/>
      <c r="AN131" s="332"/>
      <c r="AO131" s="332"/>
      <c r="AP131" s="332"/>
      <c r="AQ131" s="332"/>
      <c r="AR131" s="332"/>
      <c r="AS131" s="332"/>
      <c r="AT131" s="332"/>
      <c r="AU131" s="332"/>
      <c r="AV131" s="332"/>
      <c r="AW131" s="332"/>
      <c r="AX131" s="332"/>
      <c r="AY131" s="332"/>
      <c r="AZ131" s="332"/>
      <c r="BA131" s="332"/>
      <c r="BB131" s="332"/>
      <c r="BC131" s="332"/>
      <c r="BD131" s="332"/>
      <c r="BE131" s="332"/>
      <c r="BF131" s="332"/>
      <c r="BG131" s="332"/>
      <c r="BH131" s="332"/>
      <c r="BI131" s="332"/>
      <c r="BJ131" s="332"/>
      <c r="BK131" s="332"/>
      <c r="BL131" s="332"/>
      <c r="BM131" s="332"/>
      <c r="BN131" s="332"/>
      <c r="BO131" s="332"/>
      <c r="BP131" s="332"/>
      <c r="BQ131" s="332"/>
      <c r="BR131" s="332"/>
      <c r="BS131" s="332"/>
      <c r="BT131" s="332"/>
      <c r="BU131" s="332"/>
      <c r="BV131" s="332"/>
      <c r="BX131" s="269"/>
    </row>
    <row r="132" spans="2:76" x14ac:dyDescent="0.3">
      <c r="B132" s="277"/>
      <c r="C132" s="258"/>
      <c r="D132" s="258"/>
      <c r="E132" s="366"/>
      <c r="F132" s="332"/>
      <c r="G132" s="332"/>
      <c r="H132" s="332"/>
      <c r="I132" s="332"/>
      <c r="J132" s="332"/>
      <c r="K132" s="332"/>
      <c r="L132" s="332"/>
      <c r="M132" s="332"/>
      <c r="N132" s="332"/>
      <c r="O132" s="332"/>
      <c r="P132" s="332"/>
      <c r="Q132" s="332"/>
      <c r="R132" s="332"/>
      <c r="S132" s="332"/>
      <c r="T132" s="332"/>
      <c r="U132" s="332"/>
      <c r="V132" s="332"/>
      <c r="W132" s="332"/>
      <c r="X132" s="332"/>
      <c r="Y132" s="332"/>
      <c r="Z132" s="332"/>
      <c r="AA132" s="332"/>
      <c r="AB132" s="332"/>
      <c r="AC132" s="332"/>
      <c r="AD132" s="332"/>
      <c r="AE132" s="332"/>
      <c r="AF132" s="332"/>
      <c r="AG132" s="332"/>
      <c r="AH132" s="332"/>
      <c r="AI132" s="332"/>
      <c r="AJ132" s="332"/>
      <c r="AK132" s="332"/>
      <c r="AL132" s="332"/>
      <c r="AM132" s="332"/>
      <c r="AN132" s="332"/>
      <c r="AO132" s="332"/>
      <c r="AP132" s="332"/>
      <c r="AQ132" s="332"/>
      <c r="AR132" s="332"/>
      <c r="AS132" s="332"/>
      <c r="AT132" s="332"/>
      <c r="AU132" s="332"/>
      <c r="AV132" s="332"/>
      <c r="AW132" s="332"/>
      <c r="AX132" s="332"/>
      <c r="AY132" s="332"/>
      <c r="AZ132" s="332"/>
      <c r="BA132" s="332"/>
      <c r="BB132" s="332"/>
      <c r="BC132" s="332"/>
      <c r="BD132" s="332"/>
      <c r="BE132" s="332"/>
      <c r="BF132" s="332"/>
      <c r="BG132" s="332"/>
      <c r="BH132" s="332"/>
      <c r="BI132" s="332"/>
      <c r="BJ132" s="332"/>
      <c r="BK132" s="332"/>
      <c r="BL132" s="332"/>
      <c r="BM132" s="332"/>
      <c r="BN132" s="332"/>
      <c r="BO132" s="332"/>
      <c r="BP132" s="332"/>
      <c r="BQ132" s="332"/>
      <c r="BR132" s="332"/>
      <c r="BS132" s="332"/>
      <c r="BT132" s="332"/>
      <c r="BU132" s="332"/>
      <c r="BV132" s="332"/>
      <c r="BX132" s="269"/>
    </row>
    <row r="133" spans="2:76" x14ac:dyDescent="0.3">
      <c r="B133" s="277"/>
      <c r="C133" s="258"/>
      <c r="D133" s="258"/>
      <c r="E133" s="366"/>
      <c r="F133" s="332"/>
      <c r="G133" s="332"/>
      <c r="H133" s="332"/>
      <c r="I133" s="332"/>
      <c r="J133" s="332"/>
      <c r="K133" s="332"/>
      <c r="L133" s="332"/>
      <c r="M133" s="332"/>
      <c r="N133" s="332"/>
      <c r="O133" s="332"/>
      <c r="P133" s="332"/>
      <c r="Q133" s="332"/>
      <c r="R133" s="332"/>
      <c r="S133" s="332"/>
      <c r="T133" s="332"/>
      <c r="U133" s="332"/>
      <c r="V133" s="332"/>
      <c r="W133" s="332"/>
      <c r="X133" s="332"/>
      <c r="Y133" s="332"/>
      <c r="Z133" s="332"/>
      <c r="AA133" s="332"/>
      <c r="AB133" s="332"/>
      <c r="AC133" s="332"/>
      <c r="AD133" s="332"/>
      <c r="AE133" s="332"/>
      <c r="AF133" s="332"/>
      <c r="AG133" s="332"/>
      <c r="AH133" s="332"/>
      <c r="AI133" s="332"/>
      <c r="AJ133" s="332"/>
      <c r="AK133" s="332"/>
      <c r="AL133" s="332"/>
      <c r="AM133" s="332"/>
      <c r="AN133" s="332"/>
      <c r="AO133" s="332"/>
      <c r="AP133" s="332"/>
      <c r="AQ133" s="332"/>
      <c r="AR133" s="332"/>
      <c r="AS133" s="332"/>
      <c r="AT133" s="332"/>
      <c r="AU133" s="332"/>
      <c r="AV133" s="332"/>
      <c r="AW133" s="332"/>
      <c r="AX133" s="332"/>
      <c r="AY133" s="332"/>
      <c r="AZ133" s="332"/>
      <c r="BA133" s="332"/>
      <c r="BB133" s="332"/>
      <c r="BC133" s="332"/>
      <c r="BD133" s="332"/>
      <c r="BE133" s="332"/>
      <c r="BF133" s="332"/>
      <c r="BG133" s="332"/>
      <c r="BH133" s="332"/>
      <c r="BI133" s="332"/>
      <c r="BJ133" s="332"/>
      <c r="BK133" s="332"/>
      <c r="BL133" s="332"/>
      <c r="BM133" s="332"/>
      <c r="BN133" s="332"/>
      <c r="BO133" s="332"/>
      <c r="BP133" s="332"/>
      <c r="BQ133" s="332"/>
      <c r="BR133" s="332"/>
      <c r="BS133" s="332"/>
      <c r="BT133" s="332"/>
      <c r="BU133" s="332"/>
      <c r="BV133" s="332"/>
      <c r="BX133" s="269"/>
    </row>
    <row r="134" spans="2:76" x14ac:dyDescent="0.3">
      <c r="B134" s="277"/>
      <c r="C134" s="258"/>
      <c r="D134" s="258"/>
      <c r="E134" s="366"/>
      <c r="F134" s="332"/>
      <c r="G134" s="332"/>
      <c r="H134" s="332"/>
      <c r="I134" s="332"/>
      <c r="J134" s="332"/>
      <c r="K134" s="332"/>
      <c r="L134" s="332"/>
      <c r="M134" s="332"/>
      <c r="N134" s="332"/>
      <c r="O134" s="332"/>
      <c r="P134" s="332"/>
      <c r="Q134" s="332"/>
      <c r="R134" s="332"/>
      <c r="S134" s="332"/>
      <c r="T134" s="332"/>
      <c r="U134" s="332"/>
      <c r="V134" s="332"/>
      <c r="W134" s="332"/>
      <c r="X134" s="332"/>
      <c r="Y134" s="332"/>
      <c r="Z134" s="332"/>
      <c r="AA134" s="332"/>
      <c r="AB134" s="332"/>
      <c r="AC134" s="332"/>
      <c r="AD134" s="332"/>
      <c r="AE134" s="332"/>
      <c r="AF134" s="332"/>
      <c r="AG134" s="332"/>
      <c r="AH134" s="332"/>
      <c r="AI134" s="332"/>
      <c r="AJ134" s="332"/>
      <c r="AK134" s="332"/>
      <c r="AL134" s="332"/>
      <c r="AM134" s="332"/>
      <c r="AN134" s="332"/>
      <c r="AO134" s="332"/>
      <c r="AP134" s="332"/>
      <c r="AQ134" s="332"/>
      <c r="AR134" s="332"/>
      <c r="AS134" s="332"/>
      <c r="AT134" s="332"/>
      <c r="AU134" s="332"/>
      <c r="AV134" s="332"/>
      <c r="AW134" s="332"/>
      <c r="AX134" s="332"/>
      <c r="AY134" s="332"/>
      <c r="AZ134" s="332"/>
      <c r="BA134" s="332"/>
      <c r="BB134" s="332"/>
      <c r="BC134" s="332"/>
      <c r="BD134" s="332"/>
      <c r="BE134" s="332"/>
      <c r="BF134" s="332"/>
      <c r="BG134" s="332"/>
      <c r="BH134" s="332"/>
      <c r="BI134" s="332"/>
      <c r="BJ134" s="332"/>
      <c r="BK134" s="332"/>
      <c r="BL134" s="332"/>
      <c r="BM134" s="332"/>
      <c r="BN134" s="332"/>
      <c r="BO134" s="332"/>
      <c r="BP134" s="332"/>
      <c r="BQ134" s="332"/>
      <c r="BR134" s="332"/>
      <c r="BS134" s="332"/>
      <c r="BT134" s="332"/>
      <c r="BU134" s="332"/>
      <c r="BV134" s="332"/>
      <c r="BX134" s="269"/>
    </row>
    <row r="135" spans="2:76" x14ac:dyDescent="0.3">
      <c r="B135" s="277"/>
      <c r="C135" s="258"/>
      <c r="D135" s="258"/>
      <c r="E135" s="366"/>
      <c r="F135" s="332"/>
      <c r="G135" s="332"/>
      <c r="H135" s="332"/>
      <c r="I135" s="332"/>
      <c r="J135" s="332"/>
      <c r="K135" s="332"/>
      <c r="L135" s="332"/>
      <c r="M135" s="332"/>
      <c r="N135" s="332"/>
      <c r="O135" s="332"/>
      <c r="P135" s="332"/>
      <c r="Q135" s="332"/>
      <c r="R135" s="332"/>
      <c r="S135" s="332"/>
      <c r="T135" s="332"/>
      <c r="U135" s="332"/>
      <c r="V135" s="332"/>
      <c r="W135" s="332"/>
      <c r="X135" s="332"/>
      <c r="Y135" s="332"/>
      <c r="Z135" s="332"/>
      <c r="AA135" s="332"/>
      <c r="AB135" s="332"/>
      <c r="AC135" s="332"/>
      <c r="AD135" s="332"/>
      <c r="AE135" s="332"/>
      <c r="AF135" s="332"/>
      <c r="AG135" s="332"/>
      <c r="AH135" s="332"/>
      <c r="AI135" s="332"/>
      <c r="AJ135" s="332"/>
      <c r="AK135" s="332"/>
      <c r="AL135" s="332"/>
      <c r="AM135" s="332"/>
      <c r="AN135" s="332"/>
      <c r="AO135" s="332"/>
      <c r="AP135" s="332"/>
      <c r="AQ135" s="332"/>
      <c r="AR135" s="332"/>
      <c r="AS135" s="332"/>
      <c r="AT135" s="332"/>
      <c r="AU135" s="332"/>
      <c r="AV135" s="332"/>
      <c r="AW135" s="332"/>
      <c r="AX135" s="332"/>
      <c r="AY135" s="332"/>
      <c r="AZ135" s="332"/>
      <c r="BA135" s="332"/>
      <c r="BB135" s="332"/>
      <c r="BC135" s="332"/>
      <c r="BD135" s="332"/>
      <c r="BE135" s="332"/>
      <c r="BF135" s="332"/>
      <c r="BG135" s="332"/>
      <c r="BH135" s="332"/>
      <c r="BI135" s="332"/>
      <c r="BJ135" s="332"/>
      <c r="BK135" s="332"/>
      <c r="BL135" s="332"/>
      <c r="BM135" s="332"/>
      <c r="BN135" s="332"/>
      <c r="BO135" s="332"/>
      <c r="BP135" s="332"/>
      <c r="BQ135" s="332"/>
      <c r="BR135" s="332"/>
      <c r="BS135" s="332"/>
      <c r="BT135" s="332"/>
      <c r="BU135" s="332"/>
      <c r="BV135" s="332"/>
      <c r="BX135" s="269"/>
    </row>
    <row r="136" spans="2:76" x14ac:dyDescent="0.3">
      <c r="B136" s="277"/>
      <c r="C136" s="258"/>
      <c r="D136" s="258"/>
      <c r="E136" s="366"/>
      <c r="F136" s="332"/>
      <c r="G136" s="332"/>
      <c r="H136" s="332"/>
      <c r="I136" s="332"/>
      <c r="J136" s="332"/>
      <c r="K136" s="332"/>
      <c r="L136" s="332"/>
      <c r="M136" s="332"/>
      <c r="N136" s="332"/>
      <c r="O136" s="332"/>
      <c r="P136" s="332"/>
      <c r="Q136" s="332"/>
      <c r="R136" s="332"/>
      <c r="S136" s="332"/>
      <c r="T136" s="332"/>
      <c r="U136" s="332"/>
      <c r="V136" s="332"/>
      <c r="W136" s="332"/>
      <c r="X136" s="332"/>
      <c r="Y136" s="332"/>
      <c r="Z136" s="332"/>
      <c r="AA136" s="332"/>
      <c r="AB136" s="332"/>
      <c r="AC136" s="332"/>
      <c r="AD136" s="332"/>
      <c r="AE136" s="332"/>
      <c r="AF136" s="332"/>
      <c r="AG136" s="332"/>
      <c r="AH136" s="332"/>
      <c r="AI136" s="332"/>
      <c r="AJ136" s="332"/>
      <c r="AK136" s="332"/>
      <c r="AL136" s="332"/>
      <c r="AM136" s="332"/>
      <c r="AN136" s="332"/>
      <c r="AO136" s="332"/>
      <c r="AP136" s="332"/>
      <c r="AQ136" s="332"/>
      <c r="AR136" s="332"/>
      <c r="AS136" s="332"/>
      <c r="AT136" s="332"/>
      <c r="AU136" s="332"/>
      <c r="AV136" s="332"/>
      <c r="AW136" s="332"/>
      <c r="AX136" s="332"/>
      <c r="AY136" s="332"/>
      <c r="AZ136" s="332"/>
      <c r="BA136" s="332"/>
      <c r="BB136" s="332"/>
      <c r="BC136" s="332"/>
      <c r="BD136" s="332"/>
      <c r="BE136" s="332"/>
      <c r="BF136" s="332"/>
      <c r="BG136" s="332"/>
      <c r="BH136" s="332"/>
      <c r="BI136" s="332"/>
      <c r="BJ136" s="332"/>
      <c r="BK136" s="332"/>
      <c r="BL136" s="332"/>
      <c r="BM136" s="332"/>
      <c r="BN136" s="332"/>
      <c r="BO136" s="332"/>
      <c r="BP136" s="332"/>
      <c r="BQ136" s="332"/>
      <c r="BR136" s="332"/>
      <c r="BS136" s="332"/>
      <c r="BT136" s="332"/>
      <c r="BU136" s="332"/>
      <c r="BV136" s="332"/>
      <c r="BX136" s="269"/>
    </row>
    <row r="137" spans="2:76" x14ac:dyDescent="0.3">
      <c r="B137" s="277"/>
      <c r="C137" s="258"/>
      <c r="D137" s="258"/>
      <c r="E137" s="366"/>
      <c r="F137" s="332"/>
      <c r="G137" s="332"/>
      <c r="H137" s="332"/>
      <c r="I137" s="332"/>
      <c r="J137" s="332"/>
      <c r="K137" s="332"/>
      <c r="L137" s="332"/>
      <c r="M137" s="332"/>
      <c r="N137" s="332"/>
      <c r="O137" s="332"/>
      <c r="P137" s="332"/>
      <c r="Q137" s="332"/>
      <c r="R137" s="332"/>
      <c r="S137" s="332"/>
      <c r="T137" s="332"/>
      <c r="U137" s="332"/>
      <c r="V137" s="332"/>
      <c r="W137" s="332"/>
      <c r="X137" s="332"/>
      <c r="Y137" s="332"/>
      <c r="Z137" s="332"/>
      <c r="AA137" s="332"/>
      <c r="AB137" s="332"/>
      <c r="AC137" s="332"/>
      <c r="AD137" s="332"/>
      <c r="AE137" s="332"/>
      <c r="AF137" s="332"/>
      <c r="AG137" s="332"/>
      <c r="AH137" s="332"/>
      <c r="AI137" s="332"/>
      <c r="AJ137" s="332"/>
      <c r="AK137" s="332"/>
      <c r="AL137" s="332"/>
      <c r="AM137" s="332"/>
      <c r="AN137" s="332"/>
      <c r="AO137" s="332"/>
      <c r="AP137" s="332"/>
      <c r="AQ137" s="332"/>
      <c r="AR137" s="332"/>
      <c r="AS137" s="332"/>
      <c r="AT137" s="332"/>
      <c r="AU137" s="332"/>
      <c r="AV137" s="332"/>
      <c r="AW137" s="332"/>
      <c r="AX137" s="332"/>
      <c r="AY137" s="332"/>
      <c r="AZ137" s="332"/>
      <c r="BA137" s="332"/>
      <c r="BB137" s="332"/>
      <c r="BC137" s="332"/>
      <c r="BD137" s="332"/>
      <c r="BE137" s="332"/>
      <c r="BF137" s="332"/>
      <c r="BG137" s="332"/>
      <c r="BH137" s="332"/>
      <c r="BI137" s="332"/>
      <c r="BJ137" s="332"/>
      <c r="BK137" s="332"/>
      <c r="BL137" s="332"/>
      <c r="BM137" s="332"/>
      <c r="BN137" s="332"/>
      <c r="BO137" s="332"/>
      <c r="BP137" s="332"/>
      <c r="BQ137" s="332"/>
      <c r="BR137" s="332"/>
      <c r="BS137" s="332"/>
      <c r="BT137" s="332"/>
      <c r="BU137" s="332"/>
      <c r="BV137" s="332"/>
      <c r="BX137" s="269"/>
    </row>
    <row r="138" spans="2:76" x14ac:dyDescent="0.3">
      <c r="B138" s="277"/>
      <c r="C138" s="277"/>
      <c r="D138" s="277"/>
      <c r="E138" s="366"/>
      <c r="F138" s="332"/>
      <c r="G138" s="332"/>
      <c r="H138" s="332"/>
      <c r="I138" s="332"/>
      <c r="J138" s="332"/>
      <c r="K138" s="332"/>
      <c r="L138" s="332"/>
      <c r="M138" s="332"/>
      <c r="N138" s="332"/>
      <c r="O138" s="332"/>
      <c r="P138" s="332"/>
      <c r="Q138" s="332"/>
      <c r="R138" s="332"/>
      <c r="S138" s="332"/>
      <c r="T138" s="332"/>
      <c r="U138" s="332"/>
      <c r="V138" s="332"/>
      <c r="W138" s="332"/>
      <c r="X138" s="332"/>
      <c r="Y138" s="332"/>
      <c r="Z138" s="332"/>
      <c r="AA138" s="332"/>
      <c r="AB138" s="332"/>
      <c r="AC138" s="332"/>
      <c r="AD138" s="332"/>
      <c r="AE138" s="332"/>
      <c r="AF138" s="332"/>
      <c r="AG138" s="332"/>
      <c r="AH138" s="332"/>
      <c r="AI138" s="332"/>
      <c r="AJ138" s="332"/>
      <c r="AK138" s="332"/>
      <c r="AL138" s="332"/>
      <c r="AM138" s="332"/>
      <c r="AN138" s="332"/>
      <c r="AO138" s="332"/>
      <c r="AP138" s="332"/>
      <c r="AQ138" s="332"/>
      <c r="AR138" s="332"/>
      <c r="AS138" s="332"/>
      <c r="AT138" s="332"/>
      <c r="AU138" s="332"/>
      <c r="AV138" s="332"/>
      <c r="AW138" s="332"/>
      <c r="AX138" s="332"/>
      <c r="AY138" s="332"/>
      <c r="AZ138" s="332"/>
      <c r="BA138" s="332"/>
      <c r="BB138" s="332"/>
      <c r="BC138" s="332"/>
      <c r="BD138" s="332"/>
      <c r="BE138" s="332"/>
      <c r="BF138" s="332"/>
      <c r="BG138" s="332"/>
      <c r="BH138" s="332"/>
      <c r="BI138" s="332"/>
      <c r="BJ138" s="332"/>
      <c r="BK138" s="332"/>
      <c r="BL138" s="332"/>
      <c r="BM138" s="332"/>
      <c r="BN138" s="332"/>
      <c r="BO138" s="332"/>
      <c r="BP138" s="332"/>
      <c r="BQ138" s="332"/>
      <c r="BR138" s="332"/>
      <c r="BS138" s="332"/>
      <c r="BT138" s="332"/>
      <c r="BU138" s="332"/>
      <c r="BV138" s="332"/>
      <c r="BX138" s="269"/>
    </row>
    <row r="139" spans="2:76" x14ac:dyDescent="0.3">
      <c r="B139" s="277"/>
      <c r="C139" s="258"/>
      <c r="D139" s="258"/>
      <c r="E139" s="366"/>
      <c r="F139" s="332"/>
      <c r="G139" s="332"/>
      <c r="H139" s="332"/>
      <c r="I139" s="332"/>
      <c r="J139" s="332"/>
      <c r="K139" s="332"/>
      <c r="L139" s="332"/>
      <c r="M139" s="332"/>
      <c r="N139" s="332"/>
      <c r="O139" s="332"/>
      <c r="P139" s="332"/>
      <c r="Q139" s="332"/>
      <c r="R139" s="332"/>
      <c r="S139" s="332"/>
      <c r="T139" s="332"/>
      <c r="U139" s="332"/>
      <c r="V139" s="332"/>
      <c r="W139" s="332"/>
      <c r="X139" s="332"/>
      <c r="Y139" s="332"/>
      <c r="Z139" s="332"/>
      <c r="AA139" s="332"/>
      <c r="AB139" s="332"/>
      <c r="AC139" s="332"/>
      <c r="AD139" s="332"/>
      <c r="AE139" s="332"/>
      <c r="AF139" s="332"/>
      <c r="AG139" s="332"/>
      <c r="AH139" s="332"/>
      <c r="AI139" s="332"/>
      <c r="AJ139" s="332"/>
      <c r="AK139" s="332"/>
      <c r="AL139" s="332"/>
      <c r="AM139" s="332"/>
      <c r="AN139" s="332"/>
      <c r="AO139" s="332"/>
      <c r="AP139" s="332"/>
      <c r="AQ139" s="332"/>
      <c r="AR139" s="332"/>
      <c r="AS139" s="332"/>
      <c r="AT139" s="332"/>
      <c r="AU139" s="332"/>
      <c r="AV139" s="332"/>
      <c r="AW139" s="332"/>
      <c r="AX139" s="332"/>
      <c r="AY139" s="332"/>
      <c r="AZ139" s="332"/>
      <c r="BA139" s="332"/>
      <c r="BB139" s="332"/>
      <c r="BC139" s="332"/>
      <c r="BD139" s="332"/>
      <c r="BE139" s="332"/>
      <c r="BF139" s="332"/>
      <c r="BG139" s="332"/>
      <c r="BH139" s="332"/>
      <c r="BI139" s="332"/>
      <c r="BJ139" s="332"/>
      <c r="BK139" s="332"/>
      <c r="BL139" s="332"/>
      <c r="BM139" s="332"/>
      <c r="BN139" s="332"/>
      <c r="BO139" s="332"/>
      <c r="BP139" s="332"/>
      <c r="BQ139" s="332"/>
      <c r="BR139" s="332"/>
      <c r="BS139" s="332"/>
      <c r="BT139" s="332"/>
      <c r="BU139" s="332"/>
      <c r="BV139" s="332"/>
      <c r="BX139" s="269"/>
    </row>
    <row r="140" spans="2:76" x14ac:dyDescent="0.3">
      <c r="B140" s="277"/>
      <c r="C140" s="258"/>
      <c r="D140" s="258"/>
      <c r="E140" s="366"/>
      <c r="F140" s="332"/>
      <c r="G140" s="332"/>
      <c r="H140" s="332"/>
      <c r="I140" s="332"/>
      <c r="J140" s="332"/>
      <c r="K140" s="332"/>
      <c r="L140" s="332"/>
      <c r="M140" s="332"/>
      <c r="N140" s="332"/>
      <c r="O140" s="332"/>
      <c r="P140" s="332"/>
      <c r="Q140" s="332"/>
      <c r="R140" s="332"/>
      <c r="S140" s="332"/>
      <c r="T140" s="332"/>
      <c r="U140" s="332"/>
      <c r="V140" s="332"/>
      <c r="W140" s="332"/>
      <c r="X140" s="332"/>
      <c r="Y140" s="332"/>
      <c r="Z140" s="332"/>
      <c r="AA140" s="332"/>
      <c r="AB140" s="332"/>
      <c r="AC140" s="332"/>
      <c r="AD140" s="332"/>
      <c r="AE140" s="332"/>
      <c r="AF140" s="332"/>
      <c r="AG140" s="332"/>
      <c r="AH140" s="332"/>
      <c r="AI140" s="332"/>
      <c r="AJ140" s="332"/>
      <c r="AK140" s="332"/>
      <c r="AL140" s="332"/>
      <c r="AM140" s="332"/>
      <c r="AN140" s="332"/>
      <c r="AO140" s="332"/>
      <c r="AP140" s="332"/>
      <c r="AQ140" s="332"/>
      <c r="AR140" s="332"/>
      <c r="AS140" s="332"/>
      <c r="AT140" s="332"/>
      <c r="AU140" s="332"/>
      <c r="AV140" s="332"/>
      <c r="AW140" s="332"/>
      <c r="AX140" s="332"/>
      <c r="AY140" s="332"/>
      <c r="AZ140" s="332"/>
      <c r="BA140" s="332"/>
      <c r="BB140" s="332"/>
      <c r="BC140" s="332"/>
      <c r="BD140" s="332"/>
      <c r="BE140" s="332"/>
      <c r="BF140" s="332"/>
      <c r="BG140" s="332"/>
      <c r="BH140" s="332"/>
      <c r="BI140" s="332"/>
      <c r="BJ140" s="332"/>
      <c r="BK140" s="332"/>
      <c r="BL140" s="332"/>
      <c r="BM140" s="332"/>
      <c r="BN140" s="332"/>
      <c r="BO140" s="332"/>
      <c r="BP140" s="332"/>
      <c r="BQ140" s="332"/>
      <c r="BR140" s="332"/>
      <c r="BS140" s="332"/>
      <c r="BT140" s="332"/>
      <c r="BU140" s="332"/>
      <c r="BV140" s="332"/>
      <c r="BX140" s="269"/>
    </row>
    <row r="141" spans="2:76" x14ac:dyDescent="0.3">
      <c r="B141" s="277"/>
      <c r="C141" s="258"/>
      <c r="D141" s="258"/>
      <c r="E141" s="366"/>
      <c r="F141" s="332"/>
      <c r="G141" s="332"/>
      <c r="H141" s="332"/>
      <c r="I141" s="332"/>
      <c r="J141" s="332"/>
      <c r="K141" s="332"/>
      <c r="L141" s="332"/>
      <c r="M141" s="332"/>
      <c r="N141" s="332"/>
      <c r="O141" s="332"/>
      <c r="P141" s="332"/>
      <c r="Q141" s="332"/>
      <c r="R141" s="332"/>
      <c r="S141" s="332"/>
      <c r="T141" s="332"/>
      <c r="U141" s="332"/>
      <c r="V141" s="332"/>
      <c r="W141" s="332"/>
      <c r="X141" s="332"/>
      <c r="Y141" s="332"/>
      <c r="Z141" s="332"/>
      <c r="AA141" s="332"/>
      <c r="AB141" s="332"/>
      <c r="AC141" s="332"/>
      <c r="AD141" s="332"/>
      <c r="AE141" s="332"/>
      <c r="AF141" s="332"/>
      <c r="AG141" s="332"/>
      <c r="AH141" s="332"/>
      <c r="AI141" s="332"/>
      <c r="AJ141" s="332"/>
      <c r="AK141" s="332"/>
      <c r="AL141" s="332"/>
      <c r="AM141" s="332"/>
      <c r="AN141" s="332"/>
      <c r="AO141" s="332"/>
      <c r="AP141" s="332"/>
      <c r="AQ141" s="332"/>
      <c r="AR141" s="332"/>
      <c r="AS141" s="332"/>
      <c r="AT141" s="332"/>
      <c r="AU141" s="332"/>
      <c r="AV141" s="332"/>
      <c r="AW141" s="332"/>
      <c r="AX141" s="332"/>
      <c r="AY141" s="332"/>
      <c r="AZ141" s="332"/>
      <c r="BA141" s="332"/>
      <c r="BB141" s="332"/>
      <c r="BC141" s="332"/>
      <c r="BD141" s="332"/>
      <c r="BE141" s="332"/>
      <c r="BF141" s="332"/>
      <c r="BG141" s="332"/>
      <c r="BH141" s="332"/>
      <c r="BI141" s="332"/>
      <c r="BJ141" s="332"/>
      <c r="BK141" s="332"/>
      <c r="BL141" s="332"/>
      <c r="BM141" s="332"/>
      <c r="BN141" s="332"/>
      <c r="BO141" s="332"/>
      <c r="BP141" s="332"/>
      <c r="BQ141" s="332"/>
      <c r="BR141" s="332"/>
      <c r="BS141" s="332"/>
      <c r="BT141" s="332"/>
      <c r="BU141" s="332"/>
      <c r="BV141" s="332"/>
      <c r="BX141" s="269"/>
    </row>
    <row r="142" spans="2:76" x14ac:dyDescent="0.3">
      <c r="B142" s="277"/>
      <c r="C142" s="258"/>
      <c r="D142" s="258"/>
      <c r="E142" s="366"/>
      <c r="F142" s="332"/>
      <c r="G142" s="332"/>
      <c r="H142" s="332"/>
      <c r="I142" s="332"/>
      <c r="J142" s="332"/>
      <c r="K142" s="332"/>
      <c r="L142" s="332"/>
      <c r="M142" s="332"/>
      <c r="N142" s="332"/>
      <c r="O142" s="332"/>
      <c r="P142" s="332"/>
      <c r="Q142" s="332"/>
      <c r="R142" s="332"/>
      <c r="S142" s="332"/>
      <c r="T142" s="332"/>
      <c r="U142" s="332"/>
      <c r="V142" s="332"/>
      <c r="W142" s="332"/>
      <c r="X142" s="332"/>
      <c r="Y142" s="332"/>
      <c r="Z142" s="332"/>
      <c r="AA142" s="332"/>
      <c r="AB142" s="332"/>
      <c r="AC142" s="332"/>
      <c r="AD142" s="332"/>
      <c r="AE142" s="332"/>
      <c r="AF142" s="332"/>
      <c r="AG142" s="332"/>
      <c r="AH142" s="332"/>
      <c r="AI142" s="332"/>
      <c r="AJ142" s="332"/>
      <c r="AK142" s="332"/>
      <c r="AL142" s="332"/>
      <c r="AM142" s="332"/>
      <c r="AN142" s="332"/>
      <c r="AO142" s="332"/>
      <c r="AP142" s="332"/>
      <c r="AQ142" s="332"/>
      <c r="AR142" s="332"/>
      <c r="AS142" s="332"/>
      <c r="AT142" s="332"/>
      <c r="AU142" s="332"/>
      <c r="AV142" s="332"/>
      <c r="AW142" s="332"/>
      <c r="AX142" s="332"/>
      <c r="AY142" s="332"/>
      <c r="AZ142" s="332"/>
      <c r="BA142" s="332"/>
      <c r="BB142" s="332"/>
      <c r="BC142" s="332"/>
      <c r="BD142" s="332"/>
      <c r="BE142" s="332"/>
      <c r="BF142" s="332"/>
      <c r="BG142" s="332"/>
      <c r="BH142" s="332"/>
      <c r="BI142" s="332"/>
      <c r="BJ142" s="332"/>
      <c r="BK142" s="332"/>
      <c r="BL142" s="332"/>
      <c r="BM142" s="332"/>
      <c r="BN142" s="332"/>
      <c r="BO142" s="332"/>
      <c r="BP142" s="332"/>
      <c r="BQ142" s="332"/>
      <c r="BR142" s="332"/>
      <c r="BS142" s="332"/>
      <c r="BT142" s="332"/>
      <c r="BU142" s="332"/>
      <c r="BV142" s="332"/>
      <c r="BX142" s="269"/>
    </row>
    <row r="143" spans="2:76" x14ac:dyDescent="0.3">
      <c r="B143" s="277"/>
      <c r="C143" s="258"/>
      <c r="D143" s="258"/>
      <c r="E143" s="366"/>
      <c r="F143" s="332"/>
      <c r="G143" s="332"/>
      <c r="H143" s="332"/>
      <c r="I143" s="332"/>
      <c r="J143" s="332"/>
      <c r="K143" s="332"/>
      <c r="L143" s="332"/>
      <c r="M143" s="332"/>
      <c r="N143" s="332"/>
      <c r="O143" s="332"/>
      <c r="P143" s="332"/>
      <c r="Q143" s="332"/>
      <c r="R143" s="332"/>
      <c r="S143" s="332"/>
      <c r="T143" s="332"/>
      <c r="U143" s="332"/>
      <c r="V143" s="332"/>
      <c r="W143" s="332"/>
      <c r="X143" s="332"/>
      <c r="Y143" s="332"/>
      <c r="Z143" s="332"/>
      <c r="AA143" s="332"/>
      <c r="AB143" s="332"/>
      <c r="AC143" s="332"/>
      <c r="AD143" s="332"/>
      <c r="AE143" s="332"/>
      <c r="AF143" s="332"/>
      <c r="AG143" s="332"/>
      <c r="AH143" s="332"/>
      <c r="AI143" s="332"/>
      <c r="AJ143" s="332"/>
      <c r="AK143" s="332"/>
      <c r="AL143" s="332"/>
      <c r="AM143" s="332"/>
      <c r="AN143" s="332"/>
      <c r="AO143" s="332"/>
      <c r="AP143" s="332"/>
      <c r="AQ143" s="332"/>
      <c r="AR143" s="332"/>
      <c r="AS143" s="332"/>
      <c r="AT143" s="332"/>
      <c r="AU143" s="332"/>
      <c r="AV143" s="332"/>
      <c r="AW143" s="332"/>
      <c r="AX143" s="332"/>
      <c r="AY143" s="332"/>
      <c r="AZ143" s="332"/>
      <c r="BA143" s="332"/>
      <c r="BB143" s="332"/>
      <c r="BC143" s="332"/>
      <c r="BD143" s="332"/>
      <c r="BE143" s="332"/>
      <c r="BF143" s="332"/>
      <c r="BG143" s="332"/>
      <c r="BH143" s="332"/>
      <c r="BI143" s="332"/>
      <c r="BJ143" s="332"/>
      <c r="BK143" s="332"/>
      <c r="BL143" s="332"/>
      <c r="BM143" s="332"/>
      <c r="BN143" s="332"/>
      <c r="BO143" s="332"/>
      <c r="BP143" s="332"/>
      <c r="BQ143" s="332"/>
      <c r="BR143" s="332"/>
      <c r="BS143" s="332"/>
      <c r="BT143" s="332"/>
      <c r="BU143" s="332"/>
      <c r="BV143" s="332"/>
      <c r="BX143" s="269"/>
    </row>
    <row r="144" spans="2:76" x14ac:dyDescent="0.3">
      <c r="B144" s="277"/>
      <c r="C144" s="258"/>
      <c r="D144" s="258"/>
      <c r="E144" s="366"/>
      <c r="F144" s="332"/>
      <c r="G144" s="332"/>
      <c r="H144" s="332"/>
      <c r="I144" s="332"/>
      <c r="J144" s="332"/>
      <c r="K144" s="332"/>
      <c r="L144" s="332"/>
      <c r="M144" s="332"/>
      <c r="N144" s="332"/>
      <c r="O144" s="332"/>
      <c r="P144" s="332"/>
      <c r="Q144" s="332"/>
      <c r="R144" s="332"/>
      <c r="S144" s="332"/>
      <c r="T144" s="332"/>
      <c r="U144" s="332"/>
      <c r="V144" s="332"/>
      <c r="W144" s="332"/>
      <c r="X144" s="332"/>
      <c r="Y144" s="332"/>
      <c r="Z144" s="332"/>
      <c r="AA144" s="332"/>
      <c r="AB144" s="332"/>
      <c r="AC144" s="332"/>
      <c r="AD144" s="332"/>
      <c r="AE144" s="332"/>
      <c r="AF144" s="332"/>
      <c r="AG144" s="332"/>
      <c r="AH144" s="332"/>
      <c r="AI144" s="332"/>
      <c r="AJ144" s="332"/>
      <c r="AK144" s="332"/>
      <c r="AL144" s="332"/>
      <c r="AM144" s="332"/>
      <c r="AN144" s="332"/>
      <c r="AO144" s="332"/>
      <c r="AP144" s="332"/>
      <c r="AQ144" s="332"/>
      <c r="AR144" s="332"/>
      <c r="AS144" s="332"/>
      <c r="AT144" s="332"/>
      <c r="AU144" s="332"/>
      <c r="AV144" s="332"/>
      <c r="AW144" s="332"/>
      <c r="AX144" s="332"/>
      <c r="AY144" s="332"/>
      <c r="AZ144" s="332"/>
      <c r="BA144" s="332"/>
      <c r="BB144" s="332"/>
      <c r="BC144" s="332"/>
      <c r="BD144" s="332"/>
      <c r="BE144" s="332"/>
      <c r="BF144" s="332"/>
      <c r="BG144" s="332"/>
      <c r="BH144" s="332"/>
      <c r="BI144" s="332"/>
      <c r="BJ144" s="332"/>
      <c r="BK144" s="332"/>
      <c r="BL144" s="332"/>
      <c r="BM144" s="332"/>
      <c r="BN144" s="332"/>
      <c r="BO144" s="332"/>
      <c r="BP144" s="332"/>
      <c r="BQ144" s="332"/>
      <c r="BR144" s="332"/>
      <c r="BS144" s="332"/>
      <c r="BT144" s="332"/>
      <c r="BU144" s="332"/>
      <c r="BV144" s="332"/>
      <c r="BX144" s="269"/>
    </row>
    <row r="145" spans="2:76" x14ac:dyDescent="0.3">
      <c r="B145" s="277"/>
      <c r="C145" s="258"/>
      <c r="D145" s="258"/>
      <c r="E145" s="366"/>
      <c r="F145" s="332"/>
      <c r="G145" s="332"/>
      <c r="H145" s="332"/>
      <c r="I145" s="332"/>
      <c r="J145" s="332"/>
      <c r="K145" s="332"/>
      <c r="L145" s="332"/>
      <c r="M145" s="332"/>
      <c r="N145" s="332"/>
      <c r="O145" s="332"/>
      <c r="P145" s="332"/>
      <c r="Q145" s="332"/>
      <c r="R145" s="332"/>
      <c r="S145" s="332"/>
      <c r="T145" s="332"/>
      <c r="U145" s="332"/>
      <c r="V145" s="332"/>
      <c r="W145" s="332"/>
      <c r="X145" s="332"/>
      <c r="Y145" s="332"/>
      <c r="Z145" s="332"/>
      <c r="AA145" s="332"/>
      <c r="AB145" s="332"/>
      <c r="AC145" s="332"/>
      <c r="AD145" s="332"/>
      <c r="AE145" s="332"/>
      <c r="AF145" s="332"/>
      <c r="AG145" s="332"/>
      <c r="AH145" s="332"/>
      <c r="AI145" s="332"/>
      <c r="AJ145" s="332"/>
      <c r="AK145" s="332"/>
      <c r="AL145" s="332"/>
      <c r="AM145" s="332"/>
      <c r="AN145" s="332"/>
      <c r="AO145" s="332"/>
      <c r="AP145" s="332"/>
      <c r="AQ145" s="332"/>
      <c r="AR145" s="332"/>
      <c r="AS145" s="332"/>
      <c r="AT145" s="332"/>
      <c r="AU145" s="332"/>
      <c r="AV145" s="332"/>
      <c r="AW145" s="332"/>
      <c r="AX145" s="332"/>
      <c r="AY145" s="332"/>
      <c r="AZ145" s="332"/>
      <c r="BA145" s="332"/>
      <c r="BB145" s="332"/>
      <c r="BC145" s="332"/>
      <c r="BD145" s="332"/>
      <c r="BE145" s="332"/>
      <c r="BF145" s="332"/>
      <c r="BG145" s="332"/>
      <c r="BH145" s="332"/>
      <c r="BI145" s="332"/>
      <c r="BJ145" s="332"/>
      <c r="BK145" s="332"/>
      <c r="BL145" s="332"/>
      <c r="BM145" s="332"/>
      <c r="BN145" s="332"/>
      <c r="BO145" s="332"/>
      <c r="BP145" s="332"/>
      <c r="BQ145" s="332"/>
      <c r="BR145" s="332"/>
      <c r="BS145" s="332"/>
      <c r="BT145" s="332"/>
      <c r="BU145" s="332"/>
      <c r="BV145" s="332"/>
      <c r="BX145" s="269"/>
    </row>
    <row r="146" spans="2:76" x14ac:dyDescent="0.3">
      <c r="B146" s="277"/>
      <c r="C146" s="258"/>
      <c r="D146" s="258"/>
      <c r="E146" s="366"/>
      <c r="F146" s="332"/>
      <c r="G146" s="332"/>
      <c r="H146" s="332"/>
      <c r="I146" s="332"/>
      <c r="J146" s="332"/>
      <c r="K146" s="332"/>
      <c r="L146" s="332"/>
      <c r="M146" s="332"/>
      <c r="N146" s="332"/>
      <c r="O146" s="332"/>
      <c r="P146" s="332"/>
      <c r="Q146" s="332"/>
      <c r="R146" s="332"/>
      <c r="S146" s="332"/>
      <c r="T146" s="332"/>
      <c r="U146" s="332"/>
      <c r="V146" s="332"/>
      <c r="W146" s="332"/>
      <c r="X146" s="332"/>
      <c r="Y146" s="332"/>
      <c r="Z146" s="332"/>
      <c r="AA146" s="332"/>
      <c r="AB146" s="332"/>
      <c r="AC146" s="332"/>
      <c r="AD146" s="332"/>
      <c r="AE146" s="332"/>
      <c r="AF146" s="332"/>
      <c r="AG146" s="332"/>
      <c r="AH146" s="332"/>
      <c r="AI146" s="332"/>
      <c r="AJ146" s="332"/>
      <c r="AK146" s="332"/>
      <c r="AL146" s="332"/>
      <c r="AM146" s="332"/>
      <c r="AN146" s="332"/>
      <c r="AO146" s="332"/>
      <c r="AP146" s="332"/>
      <c r="AQ146" s="332"/>
      <c r="AR146" s="332"/>
      <c r="AS146" s="332"/>
      <c r="AT146" s="332"/>
      <c r="AU146" s="332"/>
      <c r="AV146" s="332"/>
      <c r="AW146" s="332"/>
      <c r="AX146" s="332"/>
      <c r="AY146" s="332"/>
      <c r="AZ146" s="332"/>
      <c r="BA146" s="332"/>
      <c r="BB146" s="332"/>
      <c r="BC146" s="332"/>
      <c r="BD146" s="332"/>
      <c r="BE146" s="332"/>
      <c r="BF146" s="332"/>
      <c r="BG146" s="332"/>
      <c r="BH146" s="332"/>
      <c r="BI146" s="332"/>
      <c r="BJ146" s="332"/>
      <c r="BK146" s="332"/>
      <c r="BL146" s="332"/>
      <c r="BM146" s="332"/>
      <c r="BN146" s="332"/>
      <c r="BO146" s="332"/>
      <c r="BP146" s="332"/>
      <c r="BQ146" s="332"/>
      <c r="BR146" s="332"/>
      <c r="BS146" s="332"/>
      <c r="BT146" s="332"/>
      <c r="BU146" s="332"/>
      <c r="BV146" s="332"/>
      <c r="BX146" s="269"/>
    </row>
    <row r="147" spans="2:76" x14ac:dyDescent="0.3">
      <c r="B147" s="277"/>
      <c r="C147" s="258"/>
      <c r="D147" s="258"/>
      <c r="E147" s="366"/>
      <c r="F147" s="332"/>
      <c r="G147" s="332"/>
      <c r="H147" s="332"/>
      <c r="I147" s="332"/>
      <c r="J147" s="332"/>
      <c r="K147" s="332"/>
      <c r="L147" s="332"/>
      <c r="M147" s="332"/>
      <c r="N147" s="332"/>
      <c r="O147" s="332"/>
      <c r="P147" s="332"/>
      <c r="Q147" s="332"/>
      <c r="R147" s="332"/>
      <c r="S147" s="332"/>
      <c r="T147" s="332"/>
      <c r="U147" s="332"/>
      <c r="V147" s="332"/>
      <c r="W147" s="332"/>
      <c r="X147" s="332"/>
      <c r="Y147" s="332"/>
      <c r="Z147" s="332"/>
      <c r="AA147" s="332"/>
      <c r="AB147" s="332"/>
      <c r="AC147" s="332"/>
      <c r="AD147" s="332"/>
      <c r="AE147" s="332"/>
      <c r="AF147" s="332"/>
      <c r="AG147" s="332"/>
      <c r="AH147" s="332"/>
      <c r="AI147" s="332"/>
      <c r="AJ147" s="332"/>
      <c r="AK147" s="332"/>
      <c r="AL147" s="332"/>
      <c r="AM147" s="332"/>
      <c r="AN147" s="332"/>
      <c r="AO147" s="332"/>
      <c r="AP147" s="332"/>
      <c r="AQ147" s="332"/>
      <c r="AR147" s="332"/>
      <c r="AS147" s="332"/>
      <c r="AT147" s="332"/>
      <c r="AU147" s="332"/>
      <c r="AV147" s="332"/>
      <c r="AW147" s="332"/>
      <c r="AX147" s="332"/>
      <c r="AY147" s="332"/>
      <c r="AZ147" s="332"/>
      <c r="BA147" s="332"/>
      <c r="BB147" s="332"/>
      <c r="BC147" s="332"/>
      <c r="BD147" s="332"/>
      <c r="BE147" s="332"/>
      <c r="BF147" s="332"/>
      <c r="BG147" s="332"/>
      <c r="BH147" s="332"/>
      <c r="BI147" s="332"/>
      <c r="BJ147" s="332"/>
      <c r="BK147" s="332"/>
      <c r="BL147" s="332"/>
      <c r="BM147" s="332"/>
      <c r="BN147" s="332"/>
      <c r="BO147" s="332"/>
      <c r="BP147" s="332"/>
      <c r="BQ147" s="332"/>
      <c r="BR147" s="332"/>
      <c r="BS147" s="332"/>
      <c r="BT147" s="332"/>
      <c r="BU147" s="332"/>
      <c r="BV147" s="332"/>
      <c r="BX147" s="269"/>
    </row>
    <row r="148" spans="2:76" x14ac:dyDescent="0.3">
      <c r="B148" s="277"/>
      <c r="C148" s="258"/>
      <c r="D148" s="258"/>
      <c r="E148" s="366"/>
      <c r="F148" s="332"/>
      <c r="G148" s="332"/>
      <c r="H148" s="332"/>
      <c r="I148" s="332"/>
      <c r="J148" s="332"/>
      <c r="K148" s="332"/>
      <c r="L148" s="332"/>
      <c r="M148" s="332"/>
      <c r="N148" s="332"/>
      <c r="O148" s="332"/>
      <c r="P148" s="332"/>
      <c r="Q148" s="332"/>
      <c r="R148" s="332"/>
      <c r="S148" s="332"/>
      <c r="T148" s="332"/>
      <c r="U148" s="332"/>
      <c r="V148" s="332"/>
      <c r="W148" s="332"/>
      <c r="X148" s="332"/>
      <c r="Y148" s="332"/>
      <c r="Z148" s="332"/>
      <c r="AA148" s="332"/>
      <c r="AB148" s="332"/>
      <c r="AC148" s="332"/>
      <c r="AD148" s="332"/>
      <c r="AE148" s="332"/>
      <c r="AF148" s="332"/>
      <c r="AG148" s="332"/>
      <c r="AH148" s="332"/>
      <c r="AI148" s="332"/>
      <c r="AJ148" s="332"/>
      <c r="AK148" s="332"/>
      <c r="AL148" s="332"/>
      <c r="AM148" s="332"/>
      <c r="AN148" s="332"/>
      <c r="AO148" s="332"/>
      <c r="AP148" s="332"/>
      <c r="AQ148" s="332"/>
      <c r="AR148" s="332"/>
      <c r="AS148" s="332"/>
      <c r="AT148" s="332"/>
      <c r="AU148" s="332"/>
      <c r="AV148" s="332"/>
      <c r="AW148" s="332"/>
      <c r="AX148" s="332"/>
      <c r="AY148" s="332"/>
      <c r="AZ148" s="332"/>
      <c r="BA148" s="332"/>
      <c r="BB148" s="332"/>
      <c r="BC148" s="332"/>
      <c r="BD148" s="332"/>
      <c r="BE148" s="332"/>
      <c r="BF148" s="332"/>
      <c r="BG148" s="332"/>
      <c r="BH148" s="332"/>
      <c r="BI148" s="332"/>
      <c r="BJ148" s="332"/>
      <c r="BK148" s="332"/>
      <c r="BL148" s="332"/>
      <c r="BM148" s="332"/>
      <c r="BN148" s="332"/>
      <c r="BO148" s="332"/>
      <c r="BP148" s="332"/>
      <c r="BQ148" s="332"/>
      <c r="BR148" s="332"/>
      <c r="BS148" s="332"/>
      <c r="BT148" s="332"/>
      <c r="BU148" s="332"/>
      <c r="BV148" s="332"/>
      <c r="BX148" s="269"/>
    </row>
    <row r="149" spans="2:76" x14ac:dyDescent="0.3">
      <c r="B149" s="277"/>
      <c r="C149" s="258"/>
      <c r="D149" s="258"/>
      <c r="E149" s="366"/>
      <c r="F149" s="332"/>
      <c r="G149" s="332"/>
      <c r="H149" s="332"/>
      <c r="I149" s="332"/>
      <c r="J149" s="332"/>
      <c r="K149" s="332"/>
      <c r="L149" s="332"/>
      <c r="M149" s="332"/>
      <c r="N149" s="332"/>
      <c r="O149" s="332"/>
      <c r="P149" s="332"/>
      <c r="Q149" s="332"/>
      <c r="R149" s="332"/>
      <c r="S149" s="332"/>
      <c r="T149" s="332"/>
      <c r="U149" s="332"/>
      <c r="V149" s="332"/>
      <c r="W149" s="332"/>
      <c r="X149" s="332"/>
      <c r="Y149" s="332"/>
      <c r="Z149" s="332"/>
      <c r="AA149" s="332"/>
      <c r="AB149" s="332"/>
      <c r="AC149" s="332"/>
      <c r="AD149" s="332"/>
      <c r="AE149" s="332"/>
      <c r="AF149" s="332"/>
      <c r="AG149" s="332"/>
      <c r="AH149" s="332"/>
      <c r="AI149" s="332"/>
      <c r="AJ149" s="332"/>
      <c r="AK149" s="332"/>
      <c r="AL149" s="332"/>
      <c r="AM149" s="332"/>
      <c r="AN149" s="332"/>
      <c r="AO149" s="332"/>
      <c r="AP149" s="332"/>
      <c r="AQ149" s="332"/>
      <c r="AR149" s="332"/>
      <c r="AS149" s="332"/>
      <c r="AT149" s="332"/>
      <c r="AU149" s="332"/>
      <c r="AV149" s="332"/>
      <c r="AW149" s="332"/>
      <c r="AX149" s="332"/>
      <c r="AY149" s="332"/>
      <c r="AZ149" s="332"/>
      <c r="BA149" s="332"/>
      <c r="BB149" s="332"/>
      <c r="BC149" s="332"/>
      <c r="BD149" s="332"/>
      <c r="BE149" s="332"/>
      <c r="BF149" s="332"/>
      <c r="BG149" s="332"/>
      <c r="BH149" s="332"/>
      <c r="BI149" s="332"/>
      <c r="BJ149" s="332"/>
      <c r="BK149" s="332"/>
      <c r="BL149" s="332"/>
      <c r="BM149" s="332"/>
      <c r="BN149" s="332"/>
      <c r="BO149" s="332"/>
      <c r="BP149" s="332"/>
      <c r="BQ149" s="332"/>
      <c r="BR149" s="332"/>
      <c r="BS149" s="332"/>
      <c r="BT149" s="332"/>
      <c r="BU149" s="332"/>
      <c r="BV149" s="332"/>
      <c r="BX149" s="269"/>
    </row>
    <row r="150" spans="2:76" x14ac:dyDescent="0.3">
      <c r="B150" s="277"/>
      <c r="C150" s="258"/>
      <c r="D150" s="258"/>
      <c r="E150" s="366"/>
      <c r="F150" s="332"/>
      <c r="G150" s="332"/>
      <c r="H150" s="332"/>
      <c r="I150" s="332"/>
      <c r="J150" s="332"/>
      <c r="K150" s="332"/>
      <c r="L150" s="332"/>
      <c r="M150" s="332"/>
      <c r="N150" s="332"/>
      <c r="O150" s="332"/>
      <c r="P150" s="332"/>
      <c r="Q150" s="332"/>
      <c r="R150" s="332"/>
      <c r="S150" s="332"/>
      <c r="T150" s="332"/>
      <c r="U150" s="332"/>
      <c r="V150" s="332"/>
      <c r="W150" s="332"/>
      <c r="X150" s="332"/>
      <c r="Y150" s="332"/>
      <c r="Z150" s="332"/>
      <c r="AA150" s="332"/>
      <c r="AB150" s="332"/>
      <c r="AC150" s="332"/>
      <c r="AD150" s="332"/>
      <c r="AE150" s="332"/>
      <c r="AF150" s="332"/>
      <c r="AG150" s="332"/>
      <c r="AH150" s="332"/>
      <c r="AI150" s="332"/>
      <c r="AJ150" s="332"/>
      <c r="AK150" s="332"/>
      <c r="AL150" s="332"/>
      <c r="AM150" s="332"/>
      <c r="AN150" s="332"/>
      <c r="AO150" s="332"/>
      <c r="AP150" s="332"/>
      <c r="AQ150" s="332"/>
      <c r="AR150" s="332"/>
      <c r="AS150" s="332"/>
      <c r="AT150" s="332"/>
      <c r="AU150" s="332"/>
      <c r="AV150" s="332"/>
      <c r="AW150" s="332"/>
      <c r="AX150" s="332"/>
      <c r="AY150" s="332"/>
      <c r="AZ150" s="332"/>
      <c r="BA150" s="332"/>
      <c r="BB150" s="332"/>
      <c r="BC150" s="332"/>
      <c r="BD150" s="332"/>
      <c r="BE150" s="332"/>
      <c r="BF150" s="332"/>
      <c r="BG150" s="332"/>
      <c r="BH150" s="332"/>
      <c r="BI150" s="332"/>
      <c r="BJ150" s="332"/>
      <c r="BK150" s="332"/>
      <c r="BL150" s="332"/>
      <c r="BM150" s="332"/>
      <c r="BN150" s="332"/>
      <c r="BO150" s="332"/>
      <c r="BP150" s="332"/>
      <c r="BQ150" s="332"/>
      <c r="BR150" s="332"/>
      <c r="BS150" s="332"/>
      <c r="BT150" s="332"/>
      <c r="BU150" s="332"/>
      <c r="BV150" s="332"/>
      <c r="BX150" s="269"/>
    </row>
    <row r="151" spans="2:76" x14ac:dyDescent="0.3">
      <c r="B151" s="277"/>
      <c r="C151" s="277"/>
      <c r="D151" s="277"/>
      <c r="E151" s="366"/>
      <c r="F151" s="332"/>
      <c r="G151" s="332"/>
      <c r="H151" s="332"/>
      <c r="I151" s="332"/>
      <c r="J151" s="332"/>
      <c r="K151" s="332"/>
      <c r="L151" s="332"/>
      <c r="M151" s="332"/>
      <c r="N151" s="332"/>
      <c r="O151" s="332"/>
      <c r="P151" s="332"/>
      <c r="Q151" s="332"/>
      <c r="R151" s="332"/>
      <c r="S151" s="332"/>
      <c r="T151" s="332"/>
      <c r="U151" s="332"/>
      <c r="V151" s="332"/>
      <c r="W151" s="332"/>
      <c r="X151" s="332"/>
      <c r="Y151" s="332"/>
      <c r="Z151" s="332"/>
      <c r="AA151" s="332"/>
      <c r="AB151" s="332"/>
      <c r="AC151" s="332"/>
      <c r="AD151" s="332"/>
      <c r="AE151" s="332"/>
      <c r="AF151" s="332"/>
      <c r="AG151" s="332"/>
      <c r="AH151" s="332"/>
      <c r="AI151" s="332"/>
      <c r="AJ151" s="332"/>
      <c r="AK151" s="332"/>
      <c r="AL151" s="332"/>
      <c r="AM151" s="332"/>
      <c r="AN151" s="332"/>
      <c r="AO151" s="332"/>
      <c r="AP151" s="332"/>
      <c r="AQ151" s="332"/>
      <c r="AR151" s="332"/>
      <c r="AS151" s="332"/>
      <c r="AT151" s="332"/>
      <c r="AU151" s="332"/>
      <c r="AV151" s="332"/>
      <c r="AW151" s="332"/>
      <c r="AX151" s="332"/>
      <c r="AY151" s="332"/>
      <c r="AZ151" s="332"/>
      <c r="BA151" s="332"/>
      <c r="BB151" s="332"/>
      <c r="BC151" s="332"/>
      <c r="BD151" s="332"/>
      <c r="BE151" s="332"/>
      <c r="BF151" s="332"/>
      <c r="BG151" s="332"/>
      <c r="BH151" s="332"/>
      <c r="BI151" s="332"/>
      <c r="BJ151" s="332"/>
      <c r="BK151" s="332"/>
      <c r="BL151" s="332"/>
      <c r="BM151" s="332"/>
      <c r="BN151" s="332"/>
      <c r="BO151" s="332"/>
      <c r="BP151" s="332"/>
      <c r="BQ151" s="332"/>
      <c r="BR151" s="332"/>
      <c r="BS151" s="332"/>
      <c r="BT151" s="332"/>
      <c r="BU151" s="332"/>
      <c r="BV151" s="332"/>
      <c r="BX151" s="269"/>
    </row>
    <row r="152" spans="2:76" x14ac:dyDescent="0.3">
      <c r="B152" s="277"/>
      <c r="C152" s="258"/>
      <c r="D152" s="258"/>
      <c r="E152" s="366"/>
      <c r="F152" s="332"/>
      <c r="G152" s="332"/>
      <c r="H152" s="332"/>
      <c r="I152" s="332"/>
      <c r="J152" s="332"/>
      <c r="K152" s="332"/>
      <c r="L152" s="332"/>
      <c r="M152" s="332"/>
      <c r="N152" s="332"/>
      <c r="O152" s="332"/>
      <c r="P152" s="332"/>
      <c r="Q152" s="332"/>
      <c r="R152" s="332"/>
      <c r="S152" s="332"/>
      <c r="T152" s="332"/>
      <c r="U152" s="332"/>
      <c r="V152" s="332"/>
      <c r="W152" s="332"/>
      <c r="X152" s="332"/>
      <c r="Y152" s="332"/>
      <c r="Z152" s="332"/>
      <c r="AA152" s="332"/>
      <c r="AB152" s="332"/>
      <c r="AC152" s="332"/>
      <c r="AD152" s="332"/>
      <c r="AE152" s="332"/>
      <c r="AF152" s="332"/>
      <c r="AG152" s="332"/>
      <c r="AH152" s="332"/>
      <c r="AI152" s="332"/>
      <c r="AJ152" s="332"/>
      <c r="AK152" s="332"/>
      <c r="AL152" s="332"/>
      <c r="AM152" s="332"/>
      <c r="AN152" s="332"/>
      <c r="AO152" s="332"/>
      <c r="AP152" s="332"/>
      <c r="AQ152" s="332"/>
      <c r="AR152" s="332"/>
      <c r="AS152" s="332"/>
      <c r="AT152" s="332"/>
      <c r="AU152" s="332"/>
      <c r="AV152" s="332"/>
      <c r="AW152" s="332"/>
      <c r="AX152" s="332"/>
      <c r="AY152" s="332"/>
      <c r="AZ152" s="332"/>
      <c r="BA152" s="332"/>
      <c r="BB152" s="332"/>
      <c r="BC152" s="332"/>
      <c r="BD152" s="332"/>
      <c r="BE152" s="332"/>
      <c r="BF152" s="332"/>
      <c r="BG152" s="332"/>
      <c r="BH152" s="332"/>
      <c r="BI152" s="332"/>
      <c r="BJ152" s="332"/>
      <c r="BK152" s="332"/>
      <c r="BL152" s="332"/>
      <c r="BM152" s="332"/>
      <c r="BN152" s="332"/>
      <c r="BO152" s="332"/>
      <c r="BP152" s="332"/>
      <c r="BQ152" s="332"/>
      <c r="BR152" s="332"/>
      <c r="BS152" s="332"/>
      <c r="BT152" s="332"/>
      <c r="BU152" s="332"/>
      <c r="BV152" s="332"/>
      <c r="BX152" s="269"/>
    </row>
    <row r="153" spans="2:76" x14ac:dyDescent="0.3">
      <c r="B153" s="277"/>
      <c r="C153" s="258"/>
      <c r="D153" s="258"/>
      <c r="E153" s="366"/>
      <c r="F153" s="332"/>
      <c r="G153" s="332"/>
      <c r="H153" s="332"/>
      <c r="I153" s="332"/>
      <c r="J153" s="332"/>
      <c r="K153" s="332"/>
      <c r="L153" s="332"/>
      <c r="M153" s="332"/>
      <c r="N153" s="332"/>
      <c r="O153" s="332"/>
      <c r="P153" s="332"/>
      <c r="Q153" s="332"/>
      <c r="R153" s="332"/>
      <c r="S153" s="332"/>
      <c r="T153" s="332"/>
      <c r="U153" s="332"/>
      <c r="V153" s="332"/>
      <c r="W153" s="332"/>
      <c r="X153" s="332"/>
      <c r="Y153" s="332"/>
      <c r="Z153" s="332"/>
      <c r="AA153" s="332"/>
      <c r="AB153" s="332"/>
      <c r="AC153" s="332"/>
      <c r="AD153" s="332"/>
      <c r="AE153" s="332"/>
      <c r="AF153" s="332"/>
      <c r="AG153" s="332"/>
      <c r="AH153" s="332"/>
      <c r="AI153" s="332"/>
      <c r="AJ153" s="332"/>
      <c r="AK153" s="332"/>
      <c r="AL153" s="332"/>
      <c r="AM153" s="332"/>
      <c r="AN153" s="332"/>
      <c r="AO153" s="332"/>
      <c r="AP153" s="332"/>
      <c r="AQ153" s="332"/>
      <c r="AR153" s="332"/>
      <c r="AS153" s="332"/>
      <c r="AT153" s="332"/>
      <c r="AU153" s="332"/>
      <c r="AV153" s="332"/>
      <c r="AW153" s="332"/>
      <c r="AX153" s="332"/>
      <c r="AY153" s="332"/>
      <c r="AZ153" s="332"/>
      <c r="BA153" s="332"/>
      <c r="BB153" s="332"/>
      <c r="BC153" s="332"/>
      <c r="BD153" s="332"/>
      <c r="BE153" s="332"/>
      <c r="BF153" s="332"/>
      <c r="BG153" s="332"/>
      <c r="BH153" s="332"/>
      <c r="BI153" s="332"/>
      <c r="BJ153" s="332"/>
      <c r="BK153" s="332"/>
      <c r="BL153" s="332"/>
      <c r="BM153" s="332"/>
      <c r="BN153" s="332"/>
      <c r="BO153" s="332"/>
      <c r="BP153" s="332"/>
      <c r="BQ153" s="332"/>
      <c r="BR153" s="332"/>
      <c r="BS153" s="332"/>
      <c r="BT153" s="332"/>
      <c r="BU153" s="332"/>
      <c r="BV153" s="332"/>
      <c r="BX153" s="269"/>
    </row>
    <row r="154" spans="2:76" x14ac:dyDescent="0.3"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112"/>
      <c r="AP154" s="112"/>
      <c r="AQ154" s="112"/>
      <c r="AR154" s="112"/>
      <c r="AS154" s="112"/>
      <c r="AT154" s="112"/>
      <c r="AU154" s="112"/>
      <c r="AV154" s="112"/>
      <c r="AW154" s="112"/>
      <c r="AX154" s="112"/>
      <c r="AY154" s="112"/>
      <c r="AZ154" s="112"/>
      <c r="BA154" s="112"/>
      <c r="BB154" s="112"/>
      <c r="BC154" s="112"/>
      <c r="BD154" s="112"/>
      <c r="BE154" s="112"/>
      <c r="BF154" s="112"/>
      <c r="BG154" s="112"/>
      <c r="BH154" s="112"/>
      <c r="BI154" s="112"/>
      <c r="BJ154" s="112"/>
      <c r="BK154" s="112"/>
      <c r="BL154" s="112"/>
      <c r="BM154" s="112"/>
      <c r="BN154" s="112"/>
      <c r="BO154" s="112"/>
      <c r="BP154" s="112"/>
      <c r="BQ154" s="112"/>
      <c r="BR154" s="112"/>
      <c r="BS154" s="112"/>
      <c r="BT154" s="112"/>
      <c r="BU154" s="112"/>
      <c r="BV154" s="112"/>
      <c r="BX154" s="269"/>
    </row>
    <row r="155" spans="2:76" x14ac:dyDescent="0.3">
      <c r="B155" s="277"/>
      <c r="C155" s="258"/>
      <c r="D155" s="258"/>
      <c r="E155" s="366"/>
      <c r="F155" s="332"/>
      <c r="G155" s="332"/>
      <c r="H155" s="332"/>
      <c r="I155" s="332"/>
      <c r="J155" s="332"/>
      <c r="K155" s="332"/>
      <c r="L155" s="332"/>
      <c r="M155" s="332"/>
      <c r="N155" s="332"/>
      <c r="O155" s="332"/>
      <c r="P155" s="332"/>
      <c r="Q155" s="332"/>
      <c r="R155" s="332"/>
      <c r="S155" s="332"/>
      <c r="T155" s="332"/>
      <c r="U155" s="332"/>
      <c r="V155" s="332"/>
      <c r="W155" s="332"/>
      <c r="X155" s="332"/>
      <c r="Y155" s="332"/>
      <c r="Z155" s="332"/>
      <c r="AA155" s="332"/>
      <c r="AB155" s="332"/>
      <c r="AC155" s="332"/>
      <c r="AD155" s="332"/>
      <c r="AE155" s="332"/>
      <c r="AF155" s="332"/>
      <c r="AG155" s="332"/>
      <c r="AH155" s="332"/>
      <c r="AI155" s="332"/>
      <c r="AJ155" s="332"/>
      <c r="AK155" s="332"/>
      <c r="AL155" s="332"/>
      <c r="AM155" s="332"/>
      <c r="AN155" s="332"/>
      <c r="AO155" s="332"/>
      <c r="AP155" s="332"/>
      <c r="AQ155" s="332"/>
      <c r="AR155" s="332"/>
      <c r="AS155" s="332"/>
      <c r="AT155" s="332"/>
      <c r="AU155" s="332"/>
      <c r="AV155" s="332"/>
      <c r="AW155" s="332"/>
      <c r="AX155" s="332"/>
      <c r="AY155" s="332"/>
      <c r="AZ155" s="332"/>
      <c r="BA155" s="332"/>
      <c r="BB155" s="332"/>
      <c r="BC155" s="332"/>
      <c r="BD155" s="332"/>
      <c r="BE155" s="332"/>
      <c r="BF155" s="332"/>
      <c r="BG155" s="332"/>
      <c r="BH155" s="332"/>
      <c r="BI155" s="332"/>
      <c r="BJ155" s="332"/>
      <c r="BK155" s="332"/>
      <c r="BL155" s="332"/>
      <c r="BM155" s="332"/>
      <c r="BN155" s="332"/>
      <c r="BO155" s="332"/>
      <c r="BP155" s="332"/>
      <c r="BQ155" s="332"/>
      <c r="BR155" s="332"/>
      <c r="BS155" s="332"/>
      <c r="BT155" s="332"/>
      <c r="BU155" s="332"/>
      <c r="BV155" s="332"/>
      <c r="BX155" s="269"/>
    </row>
    <row r="156" spans="2:76" x14ac:dyDescent="0.3">
      <c r="B156" s="277"/>
      <c r="C156" s="258"/>
      <c r="D156" s="258"/>
      <c r="E156" s="366"/>
      <c r="F156" s="332"/>
      <c r="G156" s="332"/>
      <c r="H156" s="332"/>
      <c r="I156" s="332"/>
      <c r="J156" s="332"/>
      <c r="K156" s="332"/>
      <c r="L156" s="332"/>
      <c r="M156" s="332"/>
      <c r="N156" s="332"/>
      <c r="O156" s="332"/>
      <c r="P156" s="332"/>
      <c r="Q156" s="332"/>
      <c r="R156" s="332"/>
      <c r="S156" s="332"/>
      <c r="T156" s="332"/>
      <c r="U156" s="332"/>
      <c r="V156" s="332"/>
      <c r="W156" s="332"/>
      <c r="X156" s="332"/>
      <c r="Y156" s="332"/>
      <c r="Z156" s="332"/>
      <c r="AA156" s="332"/>
      <c r="AB156" s="332"/>
      <c r="AC156" s="332"/>
      <c r="AD156" s="332"/>
      <c r="AE156" s="332"/>
      <c r="AF156" s="332"/>
      <c r="AG156" s="332"/>
      <c r="AH156" s="332"/>
      <c r="AI156" s="332"/>
      <c r="AJ156" s="332"/>
      <c r="AK156" s="332"/>
      <c r="AL156" s="332"/>
      <c r="AM156" s="332"/>
      <c r="AN156" s="332"/>
      <c r="AO156" s="332"/>
      <c r="AP156" s="332"/>
      <c r="AQ156" s="332"/>
      <c r="AR156" s="332"/>
      <c r="AS156" s="332"/>
      <c r="AT156" s="332"/>
      <c r="AU156" s="332"/>
      <c r="AV156" s="332"/>
      <c r="AW156" s="332"/>
      <c r="AX156" s="332"/>
      <c r="AY156" s="332"/>
      <c r="AZ156" s="332"/>
      <c r="BA156" s="332"/>
      <c r="BB156" s="332"/>
      <c r="BC156" s="332"/>
      <c r="BD156" s="332"/>
      <c r="BE156" s="332"/>
      <c r="BF156" s="332"/>
      <c r="BG156" s="332"/>
      <c r="BH156" s="332"/>
      <c r="BI156" s="332"/>
      <c r="BJ156" s="332"/>
      <c r="BK156" s="332"/>
      <c r="BL156" s="332"/>
      <c r="BM156" s="332"/>
      <c r="BN156" s="332"/>
      <c r="BO156" s="332"/>
      <c r="BP156" s="332"/>
      <c r="BQ156" s="332"/>
      <c r="BR156" s="332"/>
      <c r="BS156" s="332"/>
      <c r="BT156" s="332"/>
      <c r="BU156" s="332"/>
      <c r="BV156" s="332"/>
      <c r="BX156" s="269"/>
    </row>
    <row r="157" spans="2:76" x14ac:dyDescent="0.3">
      <c r="B157" s="277"/>
      <c r="C157" s="258"/>
      <c r="D157" s="258"/>
      <c r="E157" s="366"/>
      <c r="F157" s="332"/>
      <c r="G157" s="332"/>
      <c r="H157" s="332"/>
      <c r="I157" s="332"/>
      <c r="J157" s="332"/>
      <c r="K157" s="332"/>
      <c r="L157" s="332"/>
      <c r="M157" s="332"/>
      <c r="N157" s="332"/>
      <c r="O157" s="332"/>
      <c r="P157" s="332"/>
      <c r="Q157" s="332"/>
      <c r="R157" s="332"/>
      <c r="S157" s="332"/>
      <c r="T157" s="332"/>
      <c r="U157" s="332"/>
      <c r="V157" s="332"/>
      <c r="W157" s="332"/>
      <c r="X157" s="332"/>
      <c r="Y157" s="332"/>
      <c r="Z157" s="332"/>
      <c r="AA157" s="332"/>
      <c r="AB157" s="332"/>
      <c r="AC157" s="332"/>
      <c r="AD157" s="332"/>
      <c r="AE157" s="332"/>
      <c r="AF157" s="332"/>
      <c r="AG157" s="332"/>
      <c r="AH157" s="332"/>
      <c r="AI157" s="332"/>
      <c r="AJ157" s="332"/>
      <c r="AK157" s="332"/>
      <c r="AL157" s="332"/>
      <c r="AM157" s="332"/>
      <c r="AN157" s="332"/>
      <c r="AO157" s="332"/>
      <c r="AP157" s="332"/>
      <c r="AQ157" s="332"/>
      <c r="AR157" s="332"/>
      <c r="AS157" s="332"/>
      <c r="AT157" s="332"/>
      <c r="AU157" s="332"/>
      <c r="AV157" s="332"/>
      <c r="AW157" s="332"/>
      <c r="AX157" s="332"/>
      <c r="AY157" s="332"/>
      <c r="AZ157" s="332"/>
      <c r="BA157" s="332"/>
      <c r="BB157" s="332"/>
      <c r="BC157" s="332"/>
      <c r="BD157" s="332"/>
      <c r="BE157" s="332"/>
      <c r="BF157" s="332"/>
      <c r="BG157" s="332"/>
      <c r="BH157" s="332"/>
      <c r="BI157" s="332"/>
      <c r="BJ157" s="332"/>
      <c r="BK157" s="332"/>
      <c r="BL157" s="332"/>
      <c r="BM157" s="332"/>
      <c r="BN157" s="332"/>
      <c r="BO157" s="332"/>
      <c r="BP157" s="332"/>
      <c r="BQ157" s="332"/>
      <c r="BR157" s="332"/>
      <c r="BS157" s="332"/>
      <c r="BT157" s="332"/>
      <c r="BU157" s="332"/>
      <c r="BV157" s="332"/>
      <c r="BX157" s="269"/>
    </row>
    <row r="158" spans="2:76" x14ac:dyDescent="0.3">
      <c r="B158" s="277"/>
      <c r="C158" s="258"/>
      <c r="D158" s="258"/>
      <c r="E158" s="366"/>
      <c r="F158" s="332"/>
      <c r="G158" s="332"/>
      <c r="H158" s="332"/>
      <c r="I158" s="332"/>
      <c r="J158" s="332"/>
      <c r="K158" s="332"/>
      <c r="L158" s="332"/>
      <c r="M158" s="332"/>
      <c r="N158" s="332"/>
      <c r="O158" s="332"/>
      <c r="P158" s="332"/>
      <c r="Q158" s="332"/>
      <c r="R158" s="332"/>
      <c r="S158" s="332"/>
      <c r="T158" s="332"/>
      <c r="U158" s="332"/>
      <c r="V158" s="332"/>
      <c r="W158" s="332"/>
      <c r="X158" s="332"/>
      <c r="Y158" s="332"/>
      <c r="Z158" s="332"/>
      <c r="AA158" s="332"/>
      <c r="AB158" s="332"/>
      <c r="AC158" s="332"/>
      <c r="AD158" s="332"/>
      <c r="AE158" s="332"/>
      <c r="AF158" s="332"/>
      <c r="AG158" s="332"/>
      <c r="AH158" s="332"/>
      <c r="AI158" s="332"/>
      <c r="AJ158" s="332"/>
      <c r="AK158" s="332"/>
      <c r="AL158" s="332"/>
      <c r="AM158" s="332"/>
      <c r="AN158" s="332"/>
      <c r="AO158" s="332"/>
      <c r="AP158" s="332"/>
      <c r="AQ158" s="332"/>
      <c r="AR158" s="332"/>
      <c r="AS158" s="332"/>
      <c r="AT158" s="332"/>
      <c r="AU158" s="332"/>
      <c r="AV158" s="332"/>
      <c r="AW158" s="332"/>
      <c r="AX158" s="332"/>
      <c r="AY158" s="332"/>
      <c r="AZ158" s="332"/>
      <c r="BA158" s="332"/>
      <c r="BB158" s="332"/>
      <c r="BC158" s="332"/>
      <c r="BD158" s="332"/>
      <c r="BE158" s="332"/>
      <c r="BF158" s="332"/>
      <c r="BG158" s="332"/>
      <c r="BH158" s="332"/>
      <c r="BI158" s="332"/>
      <c r="BJ158" s="332"/>
      <c r="BK158" s="332"/>
      <c r="BL158" s="332"/>
      <c r="BM158" s="332"/>
      <c r="BN158" s="332"/>
      <c r="BO158" s="332"/>
      <c r="BP158" s="332"/>
      <c r="BQ158" s="332"/>
      <c r="BR158" s="332"/>
      <c r="BS158" s="332"/>
      <c r="BT158" s="332"/>
      <c r="BU158" s="332"/>
      <c r="BV158" s="332"/>
      <c r="BX158" s="269"/>
    </row>
    <row r="159" spans="2:76" x14ac:dyDescent="0.3">
      <c r="B159" s="277"/>
      <c r="C159" s="258"/>
      <c r="D159" s="258"/>
      <c r="E159" s="366"/>
      <c r="F159" s="332"/>
      <c r="G159" s="332"/>
      <c r="H159" s="332"/>
      <c r="I159" s="332"/>
      <c r="J159" s="332"/>
      <c r="K159" s="332"/>
      <c r="L159" s="332"/>
      <c r="M159" s="332"/>
      <c r="N159" s="332"/>
      <c r="O159" s="332"/>
      <c r="P159" s="332"/>
      <c r="Q159" s="332"/>
      <c r="R159" s="332"/>
      <c r="S159" s="332"/>
      <c r="T159" s="332"/>
      <c r="U159" s="332"/>
      <c r="V159" s="332"/>
      <c r="W159" s="332"/>
      <c r="X159" s="332"/>
      <c r="Y159" s="332"/>
      <c r="Z159" s="332"/>
      <c r="AA159" s="332"/>
      <c r="AB159" s="332"/>
      <c r="AC159" s="332"/>
      <c r="AD159" s="332"/>
      <c r="AE159" s="332"/>
      <c r="AF159" s="332"/>
      <c r="AG159" s="332"/>
      <c r="AH159" s="332"/>
      <c r="AI159" s="332"/>
      <c r="AJ159" s="332"/>
      <c r="AK159" s="332"/>
      <c r="AL159" s="332"/>
      <c r="AM159" s="332"/>
      <c r="AN159" s="332"/>
      <c r="AO159" s="332"/>
      <c r="AP159" s="332"/>
      <c r="AQ159" s="332"/>
      <c r="AR159" s="332"/>
      <c r="AS159" s="332"/>
      <c r="AT159" s="332"/>
      <c r="AU159" s="332"/>
      <c r="AV159" s="332"/>
      <c r="AW159" s="332"/>
      <c r="AX159" s="332"/>
      <c r="AY159" s="332"/>
      <c r="AZ159" s="332"/>
      <c r="BA159" s="332"/>
      <c r="BB159" s="332"/>
      <c r="BC159" s="332"/>
      <c r="BD159" s="332"/>
      <c r="BE159" s="332"/>
      <c r="BF159" s="332"/>
      <c r="BG159" s="332"/>
      <c r="BH159" s="332"/>
      <c r="BI159" s="332"/>
      <c r="BJ159" s="332"/>
      <c r="BK159" s="332"/>
      <c r="BL159" s="332"/>
      <c r="BM159" s="332"/>
      <c r="BN159" s="332"/>
      <c r="BO159" s="332"/>
      <c r="BP159" s="332"/>
      <c r="BQ159" s="332"/>
      <c r="BR159" s="332"/>
      <c r="BS159" s="332"/>
      <c r="BT159" s="332"/>
      <c r="BU159" s="332"/>
      <c r="BV159" s="332"/>
      <c r="BX159" s="269"/>
    </row>
    <row r="160" spans="2:76" x14ac:dyDescent="0.3">
      <c r="B160" s="277"/>
      <c r="C160" s="258"/>
      <c r="D160" s="258"/>
      <c r="E160" s="366"/>
      <c r="F160" s="332"/>
      <c r="G160" s="332"/>
      <c r="H160" s="332"/>
      <c r="I160" s="332"/>
      <c r="J160" s="332"/>
      <c r="K160" s="332"/>
      <c r="L160" s="332"/>
      <c r="M160" s="332"/>
      <c r="N160" s="332"/>
      <c r="O160" s="332"/>
      <c r="P160" s="332"/>
      <c r="Q160" s="332"/>
      <c r="R160" s="332"/>
      <c r="S160" s="332"/>
      <c r="T160" s="332"/>
      <c r="U160" s="332"/>
      <c r="V160" s="332"/>
      <c r="W160" s="332"/>
      <c r="X160" s="332"/>
      <c r="Y160" s="332"/>
      <c r="Z160" s="332"/>
      <c r="AA160" s="332"/>
      <c r="AB160" s="332"/>
      <c r="AC160" s="332"/>
      <c r="AD160" s="332"/>
      <c r="AE160" s="332"/>
      <c r="AF160" s="332"/>
      <c r="AG160" s="332"/>
      <c r="AH160" s="332"/>
      <c r="AI160" s="332"/>
      <c r="AJ160" s="332"/>
      <c r="AK160" s="332"/>
      <c r="AL160" s="332"/>
      <c r="AM160" s="332"/>
      <c r="AN160" s="332"/>
      <c r="AO160" s="332"/>
      <c r="AP160" s="332"/>
      <c r="AQ160" s="332"/>
      <c r="AR160" s="332"/>
      <c r="AS160" s="332"/>
      <c r="AT160" s="332"/>
      <c r="AU160" s="332"/>
      <c r="AV160" s="332"/>
      <c r="AW160" s="332"/>
      <c r="AX160" s="332"/>
      <c r="AY160" s="332"/>
      <c r="AZ160" s="332"/>
      <c r="BA160" s="332"/>
      <c r="BB160" s="332"/>
      <c r="BC160" s="332"/>
      <c r="BD160" s="332"/>
      <c r="BE160" s="332"/>
      <c r="BF160" s="332"/>
      <c r="BG160" s="332"/>
      <c r="BH160" s="332"/>
      <c r="BI160" s="332"/>
      <c r="BJ160" s="332"/>
      <c r="BK160" s="332"/>
      <c r="BL160" s="332"/>
      <c r="BM160" s="332"/>
      <c r="BN160" s="332"/>
      <c r="BO160" s="332"/>
      <c r="BP160" s="332"/>
      <c r="BQ160" s="332"/>
      <c r="BR160" s="332"/>
      <c r="BS160" s="332"/>
      <c r="BT160" s="332"/>
      <c r="BU160" s="332"/>
      <c r="BV160" s="332"/>
      <c r="BX160" s="269"/>
    </row>
    <row r="161" spans="2:76" x14ac:dyDescent="0.3">
      <c r="B161" s="277"/>
      <c r="C161" s="258"/>
      <c r="D161" s="258"/>
      <c r="E161" s="366"/>
      <c r="F161" s="332"/>
      <c r="G161" s="332"/>
      <c r="H161" s="332"/>
      <c r="I161" s="332"/>
      <c r="J161" s="332"/>
      <c r="K161" s="332"/>
      <c r="L161" s="332"/>
      <c r="M161" s="332"/>
      <c r="N161" s="332"/>
      <c r="O161" s="332"/>
      <c r="P161" s="332"/>
      <c r="Q161" s="332"/>
      <c r="R161" s="332"/>
      <c r="S161" s="332"/>
      <c r="T161" s="332"/>
      <c r="U161" s="332"/>
      <c r="V161" s="332"/>
      <c r="W161" s="332"/>
      <c r="X161" s="332"/>
      <c r="Y161" s="332"/>
      <c r="Z161" s="332"/>
      <c r="AA161" s="332"/>
      <c r="AB161" s="332"/>
      <c r="AC161" s="332"/>
      <c r="AD161" s="332"/>
      <c r="AE161" s="332"/>
      <c r="AF161" s="332"/>
      <c r="AG161" s="332"/>
      <c r="AH161" s="332"/>
      <c r="AI161" s="332"/>
      <c r="AJ161" s="332"/>
      <c r="AK161" s="332"/>
      <c r="AL161" s="332"/>
      <c r="AM161" s="332"/>
      <c r="AN161" s="332"/>
      <c r="AO161" s="332"/>
      <c r="AP161" s="332"/>
      <c r="AQ161" s="332"/>
      <c r="AR161" s="332"/>
      <c r="AS161" s="332"/>
      <c r="AT161" s="332"/>
      <c r="AU161" s="332"/>
      <c r="AV161" s="332"/>
      <c r="AW161" s="332"/>
      <c r="AX161" s="332"/>
      <c r="AY161" s="332"/>
      <c r="AZ161" s="332"/>
      <c r="BA161" s="332"/>
      <c r="BB161" s="332"/>
      <c r="BC161" s="332"/>
      <c r="BD161" s="332"/>
      <c r="BE161" s="332"/>
      <c r="BF161" s="332"/>
      <c r="BG161" s="332"/>
      <c r="BH161" s="332"/>
      <c r="BI161" s="332"/>
      <c r="BJ161" s="332"/>
      <c r="BK161" s="332"/>
      <c r="BL161" s="332"/>
      <c r="BM161" s="332"/>
      <c r="BN161" s="332"/>
      <c r="BO161" s="332"/>
      <c r="BP161" s="332"/>
      <c r="BQ161" s="332"/>
      <c r="BR161" s="332"/>
      <c r="BS161" s="332"/>
      <c r="BT161" s="332"/>
      <c r="BU161" s="332"/>
      <c r="BV161" s="332"/>
      <c r="BX161" s="269"/>
    </row>
    <row r="162" spans="2:76" x14ac:dyDescent="0.3">
      <c r="B162" s="277"/>
      <c r="C162" s="258"/>
      <c r="D162" s="258"/>
      <c r="E162" s="366"/>
      <c r="F162" s="332"/>
      <c r="G162" s="332"/>
      <c r="H162" s="332"/>
      <c r="I162" s="332"/>
      <c r="J162" s="332"/>
      <c r="K162" s="332"/>
      <c r="L162" s="332"/>
      <c r="M162" s="332"/>
      <c r="N162" s="332"/>
      <c r="O162" s="332"/>
      <c r="P162" s="332"/>
      <c r="Q162" s="332"/>
      <c r="R162" s="332"/>
      <c r="S162" s="332"/>
      <c r="T162" s="332"/>
      <c r="U162" s="332"/>
      <c r="V162" s="332"/>
      <c r="W162" s="332"/>
      <c r="X162" s="332"/>
      <c r="Y162" s="332"/>
      <c r="Z162" s="332"/>
      <c r="AA162" s="332"/>
      <c r="AB162" s="332"/>
      <c r="AC162" s="332"/>
      <c r="AD162" s="332"/>
      <c r="AE162" s="332"/>
      <c r="AF162" s="332"/>
      <c r="AG162" s="332"/>
      <c r="AH162" s="332"/>
      <c r="AI162" s="332"/>
      <c r="AJ162" s="332"/>
      <c r="AK162" s="332"/>
      <c r="AL162" s="332"/>
      <c r="AM162" s="332"/>
      <c r="AN162" s="332"/>
      <c r="AO162" s="332"/>
      <c r="AP162" s="332"/>
      <c r="AQ162" s="332"/>
      <c r="AR162" s="332"/>
      <c r="AS162" s="332"/>
      <c r="AT162" s="332"/>
      <c r="AU162" s="332"/>
      <c r="AV162" s="332"/>
      <c r="AW162" s="332"/>
      <c r="AX162" s="332"/>
      <c r="AY162" s="332"/>
      <c r="AZ162" s="332"/>
      <c r="BA162" s="332"/>
      <c r="BB162" s="332"/>
      <c r="BC162" s="332"/>
      <c r="BD162" s="332"/>
      <c r="BE162" s="332"/>
      <c r="BF162" s="332"/>
      <c r="BG162" s="332"/>
      <c r="BH162" s="332"/>
      <c r="BI162" s="332"/>
      <c r="BJ162" s="332"/>
      <c r="BK162" s="332"/>
      <c r="BL162" s="332"/>
      <c r="BM162" s="332"/>
      <c r="BN162" s="332"/>
      <c r="BO162" s="332"/>
      <c r="BP162" s="332"/>
      <c r="BQ162" s="332"/>
      <c r="BR162" s="332"/>
      <c r="BS162" s="332"/>
      <c r="BT162" s="332"/>
      <c r="BU162" s="332"/>
      <c r="BV162" s="332"/>
      <c r="BX162" s="269"/>
    </row>
    <row r="163" spans="2:76" x14ac:dyDescent="0.3">
      <c r="B163" s="277"/>
      <c r="C163" s="258"/>
      <c r="D163" s="258"/>
      <c r="E163" s="366"/>
      <c r="F163" s="332"/>
      <c r="G163" s="332"/>
      <c r="H163" s="332"/>
      <c r="I163" s="332"/>
      <c r="J163" s="332"/>
      <c r="K163" s="332"/>
      <c r="L163" s="332"/>
      <c r="M163" s="332"/>
      <c r="N163" s="332"/>
      <c r="O163" s="332"/>
      <c r="P163" s="332"/>
      <c r="Q163" s="332"/>
      <c r="R163" s="332"/>
      <c r="S163" s="332"/>
      <c r="T163" s="332"/>
      <c r="U163" s="332"/>
      <c r="V163" s="332"/>
      <c r="W163" s="332"/>
      <c r="X163" s="332"/>
      <c r="Y163" s="332"/>
      <c r="Z163" s="332"/>
      <c r="AA163" s="332"/>
      <c r="AB163" s="332"/>
      <c r="AC163" s="332"/>
      <c r="AD163" s="332"/>
      <c r="AE163" s="332"/>
      <c r="AF163" s="332"/>
      <c r="AG163" s="332"/>
      <c r="AH163" s="332"/>
      <c r="AI163" s="332"/>
      <c r="AJ163" s="332"/>
      <c r="AK163" s="332"/>
      <c r="AL163" s="332"/>
      <c r="AM163" s="332"/>
      <c r="AN163" s="332"/>
      <c r="AO163" s="332"/>
      <c r="AP163" s="332"/>
      <c r="AQ163" s="332"/>
      <c r="AR163" s="332"/>
      <c r="AS163" s="332"/>
      <c r="AT163" s="332"/>
      <c r="AU163" s="332"/>
      <c r="AV163" s="332"/>
      <c r="AW163" s="332"/>
      <c r="AX163" s="332"/>
      <c r="AY163" s="332"/>
      <c r="AZ163" s="332"/>
      <c r="BA163" s="332"/>
      <c r="BB163" s="332"/>
      <c r="BC163" s="332"/>
      <c r="BD163" s="332"/>
      <c r="BE163" s="332"/>
      <c r="BF163" s="332"/>
      <c r="BG163" s="332"/>
      <c r="BH163" s="332"/>
      <c r="BI163" s="332"/>
      <c r="BJ163" s="332"/>
      <c r="BK163" s="332"/>
      <c r="BL163" s="332"/>
      <c r="BM163" s="332"/>
      <c r="BN163" s="332"/>
      <c r="BO163" s="332"/>
      <c r="BP163" s="332"/>
      <c r="BQ163" s="332"/>
      <c r="BR163" s="332"/>
      <c r="BS163" s="332"/>
      <c r="BT163" s="332"/>
      <c r="BU163" s="332"/>
      <c r="BV163" s="332"/>
      <c r="BX163" s="269"/>
    </row>
    <row r="164" spans="2:76" x14ac:dyDescent="0.3">
      <c r="B164" s="277"/>
      <c r="C164" s="258"/>
      <c r="D164" s="258"/>
      <c r="E164" s="366"/>
      <c r="F164" s="332"/>
      <c r="G164" s="332"/>
      <c r="H164" s="332"/>
      <c r="I164" s="332"/>
      <c r="J164" s="332"/>
      <c r="K164" s="332"/>
      <c r="L164" s="332"/>
      <c r="M164" s="332"/>
      <c r="N164" s="332"/>
      <c r="O164" s="332"/>
      <c r="P164" s="332"/>
      <c r="Q164" s="332"/>
      <c r="R164" s="332"/>
      <c r="S164" s="332"/>
      <c r="T164" s="332"/>
      <c r="U164" s="332"/>
      <c r="V164" s="332"/>
      <c r="W164" s="332"/>
      <c r="X164" s="332"/>
      <c r="Y164" s="332"/>
      <c r="Z164" s="332"/>
      <c r="AA164" s="332"/>
      <c r="AB164" s="332"/>
      <c r="AC164" s="332"/>
      <c r="AD164" s="332"/>
      <c r="AE164" s="332"/>
      <c r="AF164" s="332"/>
      <c r="AG164" s="332"/>
      <c r="AH164" s="332"/>
      <c r="AI164" s="332"/>
      <c r="AJ164" s="332"/>
      <c r="AK164" s="332"/>
      <c r="AL164" s="332"/>
      <c r="AM164" s="332"/>
      <c r="AN164" s="332"/>
      <c r="AO164" s="332"/>
      <c r="AP164" s="332"/>
      <c r="AQ164" s="332"/>
      <c r="AR164" s="332"/>
      <c r="AS164" s="332"/>
      <c r="AT164" s="332"/>
      <c r="AU164" s="332"/>
      <c r="AV164" s="332"/>
      <c r="AW164" s="332"/>
      <c r="AX164" s="332"/>
      <c r="AY164" s="332"/>
      <c r="AZ164" s="332"/>
      <c r="BA164" s="332"/>
      <c r="BB164" s="332"/>
      <c r="BC164" s="332"/>
      <c r="BD164" s="332"/>
      <c r="BE164" s="332"/>
      <c r="BF164" s="332"/>
      <c r="BG164" s="332"/>
      <c r="BH164" s="332"/>
      <c r="BI164" s="332"/>
      <c r="BJ164" s="332"/>
      <c r="BK164" s="332"/>
      <c r="BL164" s="332"/>
      <c r="BM164" s="332"/>
      <c r="BN164" s="332"/>
      <c r="BO164" s="332"/>
      <c r="BP164" s="332"/>
      <c r="BQ164" s="332"/>
      <c r="BR164" s="332"/>
      <c r="BS164" s="332"/>
      <c r="BT164" s="332"/>
      <c r="BU164" s="332"/>
      <c r="BV164" s="332"/>
      <c r="BX164" s="269"/>
    </row>
    <row r="165" spans="2:76" x14ac:dyDescent="0.3">
      <c r="B165" s="277"/>
      <c r="C165" s="258"/>
      <c r="D165" s="258"/>
      <c r="E165" s="366"/>
      <c r="F165" s="332"/>
      <c r="G165" s="332"/>
      <c r="H165" s="332"/>
      <c r="I165" s="332"/>
      <c r="J165" s="332"/>
      <c r="K165" s="332"/>
      <c r="L165" s="332"/>
      <c r="M165" s="332"/>
      <c r="N165" s="332"/>
      <c r="O165" s="332"/>
      <c r="P165" s="332"/>
      <c r="Q165" s="332"/>
      <c r="R165" s="332"/>
      <c r="S165" s="332"/>
      <c r="T165" s="332"/>
      <c r="U165" s="332"/>
      <c r="V165" s="332"/>
      <c r="W165" s="332"/>
      <c r="X165" s="332"/>
      <c r="Y165" s="332"/>
      <c r="Z165" s="332"/>
      <c r="AA165" s="332"/>
      <c r="AB165" s="332"/>
      <c r="AC165" s="332"/>
      <c r="AD165" s="332"/>
      <c r="AE165" s="332"/>
      <c r="AF165" s="332"/>
      <c r="AG165" s="332"/>
      <c r="AH165" s="332"/>
      <c r="AI165" s="332"/>
      <c r="AJ165" s="332"/>
      <c r="AK165" s="332"/>
      <c r="AL165" s="332"/>
      <c r="AM165" s="332"/>
      <c r="AN165" s="332"/>
      <c r="AO165" s="332"/>
      <c r="AP165" s="332"/>
      <c r="AQ165" s="332"/>
      <c r="AR165" s="332"/>
      <c r="AS165" s="332"/>
      <c r="AT165" s="332"/>
      <c r="AU165" s="332"/>
      <c r="AV165" s="332"/>
      <c r="AW165" s="332"/>
      <c r="AX165" s="332"/>
      <c r="AY165" s="332"/>
      <c r="AZ165" s="332"/>
      <c r="BA165" s="332"/>
      <c r="BB165" s="332"/>
      <c r="BC165" s="332"/>
      <c r="BD165" s="332"/>
      <c r="BE165" s="332"/>
      <c r="BF165" s="332"/>
      <c r="BG165" s="332"/>
      <c r="BH165" s="332"/>
      <c r="BI165" s="332"/>
      <c r="BJ165" s="332"/>
      <c r="BK165" s="332"/>
      <c r="BL165" s="332"/>
      <c r="BM165" s="332"/>
      <c r="BN165" s="332"/>
      <c r="BO165" s="332"/>
      <c r="BP165" s="332"/>
      <c r="BQ165" s="332"/>
      <c r="BR165" s="332"/>
      <c r="BS165" s="332"/>
      <c r="BT165" s="332"/>
      <c r="BU165" s="332"/>
      <c r="BV165" s="332"/>
      <c r="BX165" s="269"/>
    </row>
    <row r="166" spans="2:76" x14ac:dyDescent="0.3">
      <c r="B166" s="277"/>
      <c r="C166" s="258"/>
      <c r="D166" s="258"/>
      <c r="E166" s="366"/>
      <c r="F166" s="332"/>
      <c r="G166" s="332"/>
      <c r="H166" s="332"/>
      <c r="I166" s="332"/>
      <c r="J166" s="332"/>
      <c r="K166" s="332"/>
      <c r="L166" s="332"/>
      <c r="M166" s="332"/>
      <c r="N166" s="332"/>
      <c r="O166" s="332"/>
      <c r="P166" s="332"/>
      <c r="Q166" s="332"/>
      <c r="R166" s="332"/>
      <c r="S166" s="332"/>
      <c r="T166" s="332"/>
      <c r="U166" s="332"/>
      <c r="V166" s="332"/>
      <c r="W166" s="332"/>
      <c r="X166" s="332"/>
      <c r="Y166" s="332"/>
      <c r="Z166" s="332"/>
      <c r="AA166" s="332"/>
      <c r="AB166" s="332"/>
      <c r="AC166" s="332"/>
      <c r="AD166" s="332"/>
      <c r="AE166" s="332"/>
      <c r="AF166" s="332"/>
      <c r="AG166" s="332"/>
      <c r="AH166" s="332"/>
      <c r="AI166" s="332"/>
      <c r="AJ166" s="332"/>
      <c r="AK166" s="332"/>
      <c r="AL166" s="332"/>
      <c r="AM166" s="332"/>
      <c r="AN166" s="332"/>
      <c r="AO166" s="332"/>
      <c r="AP166" s="332"/>
      <c r="AQ166" s="332"/>
      <c r="AR166" s="332"/>
      <c r="AS166" s="332"/>
      <c r="AT166" s="332"/>
      <c r="AU166" s="332"/>
      <c r="AV166" s="332"/>
      <c r="AW166" s="332"/>
      <c r="AX166" s="332"/>
      <c r="AY166" s="332"/>
      <c r="AZ166" s="332"/>
      <c r="BA166" s="332"/>
      <c r="BB166" s="332"/>
      <c r="BC166" s="332"/>
      <c r="BD166" s="332"/>
      <c r="BE166" s="332"/>
      <c r="BF166" s="332"/>
      <c r="BG166" s="332"/>
      <c r="BH166" s="332"/>
      <c r="BI166" s="332"/>
      <c r="BJ166" s="332"/>
      <c r="BK166" s="332"/>
      <c r="BL166" s="332"/>
      <c r="BM166" s="332"/>
      <c r="BN166" s="332"/>
      <c r="BO166" s="332"/>
      <c r="BP166" s="332"/>
      <c r="BQ166" s="332"/>
      <c r="BR166" s="332"/>
      <c r="BS166" s="332"/>
      <c r="BT166" s="332"/>
      <c r="BU166" s="332"/>
      <c r="BV166" s="332"/>
      <c r="BX166" s="269"/>
    </row>
    <row r="167" spans="2:76" x14ac:dyDescent="0.3">
      <c r="B167" s="277"/>
      <c r="C167" s="258"/>
      <c r="D167" s="258"/>
      <c r="E167" s="366"/>
      <c r="F167" s="332"/>
      <c r="G167" s="332"/>
      <c r="H167" s="332"/>
      <c r="I167" s="332"/>
      <c r="J167" s="332"/>
      <c r="K167" s="332"/>
      <c r="L167" s="332"/>
      <c r="M167" s="332"/>
      <c r="N167" s="332"/>
      <c r="O167" s="332"/>
      <c r="P167" s="332"/>
      <c r="Q167" s="332"/>
      <c r="R167" s="332"/>
      <c r="S167" s="332"/>
      <c r="T167" s="332"/>
      <c r="U167" s="332"/>
      <c r="V167" s="332"/>
      <c r="W167" s="332"/>
      <c r="X167" s="332"/>
      <c r="Y167" s="332"/>
      <c r="Z167" s="332"/>
      <c r="AA167" s="332"/>
      <c r="AB167" s="332"/>
      <c r="AC167" s="332"/>
      <c r="AD167" s="332"/>
      <c r="AE167" s="332"/>
      <c r="AF167" s="332"/>
      <c r="AG167" s="332"/>
      <c r="AH167" s="332"/>
      <c r="AI167" s="332"/>
      <c r="AJ167" s="332"/>
      <c r="AK167" s="332"/>
      <c r="AL167" s="332"/>
      <c r="AM167" s="332"/>
      <c r="AN167" s="332"/>
      <c r="AO167" s="332"/>
      <c r="AP167" s="332"/>
      <c r="AQ167" s="332"/>
      <c r="AR167" s="332"/>
      <c r="AS167" s="332"/>
      <c r="AT167" s="332"/>
      <c r="AU167" s="332"/>
      <c r="AV167" s="332"/>
      <c r="AW167" s="332"/>
      <c r="AX167" s="332"/>
      <c r="AY167" s="332"/>
      <c r="AZ167" s="332"/>
      <c r="BA167" s="332"/>
      <c r="BB167" s="332"/>
      <c r="BC167" s="332"/>
      <c r="BD167" s="332"/>
      <c r="BE167" s="332"/>
      <c r="BF167" s="332"/>
      <c r="BG167" s="332"/>
      <c r="BH167" s="332"/>
      <c r="BI167" s="332"/>
      <c r="BJ167" s="332"/>
      <c r="BK167" s="332"/>
      <c r="BL167" s="332"/>
      <c r="BM167" s="332"/>
      <c r="BN167" s="332"/>
      <c r="BO167" s="332"/>
      <c r="BP167" s="332"/>
      <c r="BQ167" s="332"/>
      <c r="BR167" s="332"/>
      <c r="BS167" s="332"/>
      <c r="BT167" s="332"/>
      <c r="BU167" s="332"/>
      <c r="BV167" s="332"/>
      <c r="BX167" s="269"/>
    </row>
    <row r="168" spans="2:76" x14ac:dyDescent="0.3">
      <c r="B168" s="277"/>
      <c r="C168" s="258"/>
      <c r="D168" s="258"/>
      <c r="E168" s="366"/>
      <c r="F168" s="332"/>
      <c r="G168" s="332"/>
      <c r="H168" s="332"/>
      <c r="I168" s="332"/>
      <c r="J168" s="332"/>
      <c r="K168" s="332"/>
      <c r="L168" s="332"/>
      <c r="M168" s="332"/>
      <c r="N168" s="332"/>
      <c r="O168" s="332"/>
      <c r="P168" s="332"/>
      <c r="Q168" s="332"/>
      <c r="R168" s="332"/>
      <c r="S168" s="332"/>
      <c r="T168" s="332"/>
      <c r="U168" s="332"/>
      <c r="V168" s="332"/>
      <c r="W168" s="332"/>
      <c r="X168" s="332"/>
      <c r="Y168" s="332"/>
      <c r="Z168" s="332"/>
      <c r="AA168" s="332"/>
      <c r="AB168" s="332"/>
      <c r="AC168" s="332"/>
      <c r="AD168" s="332"/>
      <c r="AE168" s="332"/>
      <c r="AF168" s="332"/>
      <c r="AG168" s="332"/>
      <c r="AH168" s="332"/>
      <c r="AI168" s="332"/>
      <c r="AJ168" s="332"/>
      <c r="AK168" s="332"/>
      <c r="AL168" s="332"/>
      <c r="AM168" s="332"/>
      <c r="AN168" s="332"/>
      <c r="AO168" s="332"/>
      <c r="AP168" s="332"/>
      <c r="AQ168" s="332"/>
      <c r="AR168" s="332"/>
      <c r="AS168" s="332"/>
      <c r="AT168" s="332"/>
      <c r="AU168" s="332"/>
      <c r="AV168" s="332"/>
      <c r="AW168" s="332"/>
      <c r="AX168" s="332"/>
      <c r="AY168" s="332"/>
      <c r="AZ168" s="332"/>
      <c r="BA168" s="332"/>
      <c r="BB168" s="332"/>
      <c r="BC168" s="332"/>
      <c r="BD168" s="332"/>
      <c r="BE168" s="332"/>
      <c r="BF168" s="332"/>
      <c r="BG168" s="332"/>
      <c r="BH168" s="332"/>
      <c r="BI168" s="332"/>
      <c r="BJ168" s="332"/>
      <c r="BK168" s="332"/>
      <c r="BL168" s="332"/>
      <c r="BM168" s="332"/>
      <c r="BN168" s="332"/>
      <c r="BO168" s="332"/>
      <c r="BP168" s="332"/>
      <c r="BQ168" s="332"/>
      <c r="BR168" s="332"/>
      <c r="BS168" s="332"/>
      <c r="BT168" s="332"/>
      <c r="BU168" s="332"/>
      <c r="BV168" s="332"/>
    </row>
    <row r="169" spans="2:76" x14ac:dyDescent="0.3">
      <c r="B169" s="277"/>
      <c r="C169" s="258"/>
      <c r="D169" s="258"/>
      <c r="E169" s="366"/>
      <c r="F169" s="332"/>
      <c r="G169" s="332"/>
      <c r="H169" s="332"/>
      <c r="I169" s="332"/>
      <c r="J169" s="332"/>
      <c r="K169" s="332"/>
      <c r="L169" s="332"/>
      <c r="M169" s="332"/>
      <c r="N169" s="332"/>
      <c r="O169" s="332"/>
      <c r="P169" s="332"/>
      <c r="Q169" s="332"/>
      <c r="R169" s="332"/>
      <c r="S169" s="332"/>
      <c r="T169" s="332"/>
      <c r="U169" s="332"/>
      <c r="V169" s="332"/>
      <c r="W169" s="332"/>
      <c r="X169" s="332"/>
      <c r="Y169" s="332"/>
      <c r="Z169" s="332"/>
      <c r="AA169" s="332"/>
      <c r="AB169" s="332"/>
      <c r="AC169" s="332"/>
      <c r="AD169" s="332"/>
      <c r="AE169" s="332"/>
      <c r="AF169" s="332"/>
      <c r="AG169" s="332"/>
      <c r="AH169" s="332"/>
      <c r="AI169" s="332"/>
      <c r="AJ169" s="332"/>
      <c r="AK169" s="332"/>
      <c r="AL169" s="332"/>
      <c r="AM169" s="332"/>
      <c r="AN169" s="332"/>
      <c r="AO169" s="332"/>
      <c r="AP169" s="332"/>
      <c r="AQ169" s="332"/>
      <c r="AR169" s="332"/>
      <c r="AS169" s="332"/>
      <c r="AT169" s="332"/>
      <c r="AU169" s="332"/>
      <c r="AV169" s="332"/>
      <c r="AW169" s="332"/>
      <c r="AX169" s="332"/>
      <c r="AY169" s="332"/>
      <c r="AZ169" s="332"/>
      <c r="BA169" s="332"/>
      <c r="BB169" s="332"/>
      <c r="BC169" s="332"/>
      <c r="BD169" s="332"/>
      <c r="BE169" s="332"/>
      <c r="BF169" s="332"/>
      <c r="BG169" s="332"/>
      <c r="BH169" s="332"/>
      <c r="BI169" s="332"/>
      <c r="BJ169" s="332"/>
      <c r="BK169" s="332"/>
      <c r="BL169" s="332"/>
      <c r="BM169" s="332"/>
      <c r="BN169" s="332"/>
      <c r="BO169" s="332"/>
      <c r="BP169" s="332"/>
      <c r="BQ169" s="332"/>
      <c r="BR169" s="332"/>
      <c r="BS169" s="332"/>
      <c r="BT169" s="332"/>
      <c r="BU169" s="332"/>
      <c r="BV169" s="332"/>
    </row>
    <row r="170" spans="2:76" x14ac:dyDescent="0.3">
      <c r="B170" s="277"/>
      <c r="C170" s="258"/>
      <c r="D170" s="258"/>
      <c r="E170" s="366"/>
      <c r="F170" s="332"/>
      <c r="G170" s="332"/>
      <c r="H170" s="332"/>
      <c r="I170" s="332"/>
      <c r="J170" s="332"/>
      <c r="K170" s="332"/>
      <c r="L170" s="332"/>
      <c r="M170" s="332"/>
      <c r="N170" s="332"/>
      <c r="O170" s="332"/>
      <c r="P170" s="332"/>
      <c r="Q170" s="332"/>
      <c r="R170" s="332"/>
      <c r="S170" s="332"/>
      <c r="T170" s="332"/>
      <c r="U170" s="332"/>
      <c r="V170" s="332"/>
      <c r="W170" s="332"/>
      <c r="X170" s="332"/>
      <c r="Y170" s="332"/>
      <c r="Z170" s="332"/>
      <c r="AA170" s="332"/>
      <c r="AB170" s="332"/>
      <c r="AC170" s="332"/>
      <c r="AD170" s="332"/>
      <c r="AE170" s="332"/>
      <c r="AF170" s="332"/>
      <c r="AG170" s="332"/>
      <c r="AH170" s="332"/>
      <c r="AI170" s="332"/>
      <c r="AJ170" s="332"/>
      <c r="AK170" s="332"/>
      <c r="AL170" s="332"/>
      <c r="AM170" s="332"/>
      <c r="AN170" s="332"/>
      <c r="AO170" s="332"/>
      <c r="AP170" s="332"/>
      <c r="AQ170" s="332"/>
      <c r="AR170" s="332"/>
      <c r="AS170" s="332"/>
      <c r="AT170" s="332"/>
      <c r="AU170" s="332"/>
      <c r="AV170" s="332"/>
      <c r="AW170" s="332"/>
      <c r="AX170" s="332"/>
      <c r="AY170" s="332"/>
      <c r="AZ170" s="332"/>
      <c r="BA170" s="332"/>
      <c r="BB170" s="332"/>
      <c r="BC170" s="332"/>
      <c r="BD170" s="332"/>
      <c r="BE170" s="332"/>
      <c r="BF170" s="332"/>
      <c r="BG170" s="332"/>
      <c r="BH170" s="332"/>
      <c r="BI170" s="332"/>
      <c r="BJ170" s="332"/>
      <c r="BK170" s="332"/>
      <c r="BL170" s="332"/>
      <c r="BM170" s="332"/>
      <c r="BN170" s="332"/>
      <c r="BO170" s="332"/>
      <c r="BP170" s="332"/>
      <c r="BQ170" s="332"/>
      <c r="BR170" s="332"/>
      <c r="BS170" s="332"/>
      <c r="BT170" s="332"/>
      <c r="BU170" s="332"/>
      <c r="BV170" s="332"/>
    </row>
    <row r="171" spans="2:76" x14ac:dyDescent="0.3">
      <c r="B171" s="277"/>
      <c r="C171" s="258"/>
      <c r="D171" s="258"/>
      <c r="E171" s="366"/>
      <c r="F171" s="332"/>
      <c r="G171" s="332"/>
      <c r="H171" s="332"/>
      <c r="I171" s="332"/>
      <c r="J171" s="332"/>
      <c r="K171" s="332"/>
      <c r="L171" s="332"/>
      <c r="M171" s="332"/>
      <c r="N171" s="332"/>
      <c r="O171" s="332"/>
      <c r="P171" s="332"/>
      <c r="Q171" s="332"/>
      <c r="R171" s="332"/>
      <c r="S171" s="332"/>
      <c r="T171" s="332"/>
      <c r="U171" s="332"/>
      <c r="V171" s="332"/>
      <c r="W171" s="332"/>
      <c r="X171" s="332"/>
      <c r="Y171" s="332"/>
      <c r="Z171" s="332"/>
      <c r="AA171" s="332"/>
      <c r="AB171" s="332"/>
      <c r="AC171" s="332"/>
      <c r="AD171" s="332"/>
      <c r="AE171" s="332"/>
      <c r="AF171" s="332"/>
      <c r="AG171" s="332"/>
      <c r="AH171" s="332"/>
      <c r="AI171" s="332"/>
      <c r="AJ171" s="332"/>
      <c r="AK171" s="332"/>
      <c r="AL171" s="332"/>
      <c r="AM171" s="332"/>
      <c r="AN171" s="332"/>
      <c r="AO171" s="332"/>
      <c r="AP171" s="332"/>
      <c r="AQ171" s="332"/>
      <c r="AR171" s="332"/>
      <c r="AS171" s="332"/>
      <c r="AT171" s="332"/>
      <c r="AU171" s="332"/>
      <c r="AV171" s="332"/>
      <c r="AW171" s="332"/>
      <c r="AX171" s="332"/>
      <c r="AY171" s="332"/>
      <c r="AZ171" s="332"/>
      <c r="BA171" s="332"/>
      <c r="BB171" s="332"/>
      <c r="BC171" s="332"/>
      <c r="BD171" s="332"/>
      <c r="BE171" s="332"/>
      <c r="BF171" s="332"/>
      <c r="BG171" s="332"/>
      <c r="BH171" s="332"/>
      <c r="BI171" s="332"/>
      <c r="BJ171" s="332"/>
      <c r="BK171" s="332"/>
      <c r="BL171" s="332"/>
      <c r="BM171" s="332"/>
      <c r="BN171" s="332"/>
      <c r="BO171" s="332"/>
      <c r="BP171" s="332"/>
      <c r="BQ171" s="332"/>
      <c r="BR171" s="332"/>
      <c r="BS171" s="332"/>
      <c r="BT171" s="332"/>
      <c r="BU171" s="332"/>
      <c r="BV171" s="332"/>
    </row>
    <row r="172" spans="2:76" x14ac:dyDescent="0.3">
      <c r="B172" s="277"/>
      <c r="C172" s="258"/>
      <c r="D172" s="258"/>
      <c r="E172" s="366"/>
      <c r="F172" s="332"/>
      <c r="G172" s="332"/>
      <c r="H172" s="332"/>
      <c r="I172" s="332"/>
      <c r="J172" s="332"/>
      <c r="K172" s="332"/>
      <c r="L172" s="332"/>
      <c r="M172" s="332"/>
      <c r="N172" s="332"/>
      <c r="O172" s="332"/>
      <c r="P172" s="332"/>
      <c r="Q172" s="332"/>
      <c r="R172" s="332"/>
      <c r="S172" s="332"/>
      <c r="T172" s="332"/>
      <c r="U172" s="332"/>
      <c r="V172" s="332"/>
      <c r="W172" s="332"/>
      <c r="X172" s="332"/>
      <c r="Y172" s="332"/>
      <c r="Z172" s="332"/>
      <c r="AA172" s="332"/>
      <c r="AB172" s="332"/>
      <c r="AC172" s="332"/>
      <c r="AD172" s="332"/>
      <c r="AE172" s="332"/>
      <c r="AF172" s="332"/>
      <c r="AG172" s="332"/>
      <c r="AH172" s="332"/>
      <c r="AI172" s="332"/>
      <c r="AJ172" s="332"/>
      <c r="AK172" s="332"/>
      <c r="AL172" s="332"/>
      <c r="AM172" s="332"/>
      <c r="AN172" s="332"/>
      <c r="AO172" s="332"/>
      <c r="AP172" s="332"/>
      <c r="AQ172" s="332"/>
      <c r="AR172" s="332"/>
      <c r="AS172" s="332"/>
      <c r="AT172" s="332"/>
      <c r="AU172" s="332"/>
      <c r="AV172" s="332"/>
      <c r="AW172" s="332"/>
      <c r="AX172" s="332"/>
      <c r="AY172" s="332"/>
      <c r="AZ172" s="332"/>
      <c r="BA172" s="332"/>
      <c r="BB172" s="332"/>
      <c r="BC172" s="332"/>
      <c r="BD172" s="332"/>
      <c r="BE172" s="332"/>
      <c r="BF172" s="332"/>
      <c r="BG172" s="332"/>
      <c r="BH172" s="332"/>
      <c r="BI172" s="332"/>
      <c r="BJ172" s="332"/>
      <c r="BK172" s="332"/>
      <c r="BL172" s="332"/>
      <c r="BM172" s="332"/>
      <c r="BN172" s="332"/>
      <c r="BO172" s="332"/>
      <c r="BP172" s="332"/>
      <c r="BQ172" s="332"/>
      <c r="BR172" s="332"/>
      <c r="BS172" s="332"/>
      <c r="BT172" s="332"/>
      <c r="BU172" s="332"/>
      <c r="BV172" s="332"/>
    </row>
    <row r="173" spans="2:76" x14ac:dyDescent="0.3">
      <c r="B173" s="277"/>
      <c r="C173" s="258"/>
      <c r="D173" s="258"/>
      <c r="E173" s="366"/>
      <c r="F173" s="332"/>
      <c r="G173" s="332"/>
      <c r="H173" s="332"/>
      <c r="I173" s="332"/>
      <c r="J173" s="332"/>
      <c r="K173" s="332"/>
      <c r="L173" s="332"/>
      <c r="M173" s="332"/>
      <c r="N173" s="332"/>
      <c r="O173" s="332"/>
      <c r="P173" s="332"/>
      <c r="Q173" s="332"/>
      <c r="R173" s="332"/>
      <c r="S173" s="332"/>
      <c r="T173" s="332"/>
      <c r="U173" s="332"/>
      <c r="V173" s="332"/>
      <c r="W173" s="332"/>
      <c r="X173" s="332"/>
      <c r="Y173" s="332"/>
      <c r="Z173" s="332"/>
      <c r="AA173" s="332"/>
      <c r="AB173" s="332"/>
      <c r="AC173" s="332"/>
      <c r="AD173" s="332"/>
      <c r="AE173" s="332"/>
      <c r="AF173" s="332"/>
      <c r="AG173" s="332"/>
      <c r="AH173" s="332"/>
      <c r="AI173" s="332"/>
      <c r="AJ173" s="332"/>
      <c r="AK173" s="332"/>
      <c r="AL173" s="332"/>
      <c r="AM173" s="332"/>
      <c r="AN173" s="332"/>
      <c r="AO173" s="332"/>
      <c r="AP173" s="332"/>
      <c r="AQ173" s="332"/>
      <c r="AR173" s="332"/>
      <c r="AS173" s="332"/>
      <c r="AT173" s="332"/>
      <c r="AU173" s="332"/>
      <c r="AV173" s="332"/>
      <c r="AW173" s="332"/>
      <c r="AX173" s="332"/>
      <c r="AY173" s="332"/>
      <c r="AZ173" s="332"/>
      <c r="BA173" s="332"/>
      <c r="BB173" s="332"/>
      <c r="BC173" s="332"/>
      <c r="BD173" s="332"/>
      <c r="BE173" s="332"/>
      <c r="BF173" s="332"/>
      <c r="BG173" s="332"/>
      <c r="BH173" s="332"/>
      <c r="BI173" s="332"/>
      <c r="BJ173" s="332"/>
      <c r="BK173" s="332"/>
      <c r="BL173" s="332"/>
      <c r="BM173" s="332"/>
      <c r="BN173" s="332"/>
      <c r="BO173" s="332"/>
      <c r="BP173" s="332"/>
      <c r="BQ173" s="332"/>
      <c r="BR173" s="332"/>
      <c r="BS173" s="332"/>
      <c r="BT173" s="332"/>
      <c r="BU173" s="332"/>
      <c r="BV173" s="332"/>
    </row>
    <row r="174" spans="2:76" x14ac:dyDescent="0.3">
      <c r="B174" s="277"/>
      <c r="C174" s="277"/>
      <c r="D174" s="277"/>
      <c r="E174" s="366"/>
      <c r="F174" s="332"/>
      <c r="G174" s="332"/>
      <c r="H174" s="332"/>
      <c r="I174" s="332"/>
      <c r="J174" s="332"/>
      <c r="K174" s="332"/>
      <c r="L174" s="332"/>
      <c r="M174" s="332"/>
      <c r="N174" s="332"/>
      <c r="O174" s="332"/>
      <c r="P174" s="332"/>
      <c r="Q174" s="332"/>
      <c r="R174" s="332"/>
      <c r="S174" s="332"/>
      <c r="T174" s="332"/>
      <c r="U174" s="332"/>
      <c r="V174" s="332"/>
      <c r="W174" s="332"/>
      <c r="X174" s="332"/>
      <c r="Y174" s="332"/>
      <c r="Z174" s="332"/>
      <c r="AA174" s="332"/>
      <c r="AB174" s="332"/>
      <c r="AC174" s="332"/>
      <c r="AD174" s="332"/>
      <c r="AE174" s="332"/>
      <c r="AF174" s="332"/>
      <c r="AG174" s="332"/>
      <c r="AH174" s="332"/>
      <c r="AI174" s="332"/>
      <c r="AJ174" s="332"/>
      <c r="AK174" s="332"/>
      <c r="AL174" s="332"/>
      <c r="AM174" s="332"/>
      <c r="AN174" s="332"/>
      <c r="AO174" s="332"/>
      <c r="AP174" s="332"/>
      <c r="AQ174" s="332"/>
      <c r="AR174" s="332"/>
      <c r="AS174" s="332"/>
      <c r="AT174" s="332"/>
      <c r="AU174" s="332"/>
      <c r="AV174" s="332"/>
      <c r="AW174" s="332"/>
      <c r="AX174" s="332"/>
      <c r="AY174" s="332"/>
      <c r="AZ174" s="332"/>
      <c r="BA174" s="332"/>
      <c r="BB174" s="332"/>
      <c r="BC174" s="332"/>
      <c r="BD174" s="332"/>
      <c r="BE174" s="332"/>
      <c r="BF174" s="332"/>
      <c r="BG174" s="332"/>
      <c r="BH174" s="332"/>
      <c r="BI174" s="332"/>
      <c r="BJ174" s="332"/>
      <c r="BK174" s="332"/>
      <c r="BL174" s="332"/>
      <c r="BM174" s="332"/>
      <c r="BN174" s="332"/>
      <c r="BO174" s="332"/>
      <c r="BP174" s="332"/>
      <c r="BQ174" s="332"/>
      <c r="BR174" s="332"/>
      <c r="BS174" s="332"/>
      <c r="BT174" s="332"/>
      <c r="BU174" s="332"/>
      <c r="BV174" s="332"/>
    </row>
    <row r="175" spans="2:76" x14ac:dyDescent="0.3">
      <c r="B175" s="277"/>
      <c r="C175" s="258"/>
      <c r="D175" s="258"/>
      <c r="E175" s="366"/>
      <c r="F175" s="332"/>
      <c r="G175" s="332"/>
      <c r="H175" s="332"/>
      <c r="I175" s="332"/>
      <c r="J175" s="332"/>
      <c r="K175" s="332"/>
      <c r="L175" s="332"/>
      <c r="M175" s="332"/>
      <c r="N175" s="332"/>
      <c r="O175" s="332"/>
      <c r="P175" s="332"/>
      <c r="Q175" s="332"/>
      <c r="R175" s="332"/>
      <c r="S175" s="332"/>
      <c r="T175" s="332"/>
      <c r="U175" s="332"/>
      <c r="V175" s="332"/>
      <c r="W175" s="332"/>
      <c r="X175" s="332"/>
      <c r="Y175" s="332"/>
      <c r="Z175" s="332"/>
      <c r="AA175" s="332"/>
      <c r="AB175" s="332"/>
      <c r="AC175" s="332"/>
      <c r="AD175" s="332"/>
      <c r="AE175" s="332"/>
      <c r="AF175" s="332"/>
      <c r="AG175" s="332"/>
      <c r="AH175" s="332"/>
      <c r="AI175" s="332"/>
      <c r="AJ175" s="332"/>
      <c r="AK175" s="332"/>
      <c r="AL175" s="332"/>
      <c r="AM175" s="332"/>
      <c r="AN175" s="332"/>
      <c r="AO175" s="332"/>
      <c r="AP175" s="332"/>
      <c r="AQ175" s="332"/>
      <c r="AR175" s="332"/>
      <c r="AS175" s="332"/>
      <c r="AT175" s="332"/>
      <c r="AU175" s="332"/>
      <c r="AV175" s="332"/>
      <c r="AW175" s="332"/>
      <c r="AX175" s="332"/>
      <c r="AY175" s="332"/>
      <c r="AZ175" s="332"/>
      <c r="BA175" s="332"/>
      <c r="BB175" s="332"/>
      <c r="BC175" s="332"/>
      <c r="BD175" s="332"/>
      <c r="BE175" s="332"/>
      <c r="BF175" s="332"/>
      <c r="BG175" s="332"/>
      <c r="BH175" s="332"/>
      <c r="BI175" s="332"/>
      <c r="BJ175" s="332"/>
      <c r="BK175" s="332"/>
      <c r="BL175" s="332"/>
      <c r="BM175" s="332"/>
      <c r="BN175" s="332"/>
      <c r="BO175" s="332"/>
      <c r="BP175" s="332"/>
      <c r="BQ175" s="332"/>
      <c r="BR175" s="332"/>
      <c r="BS175" s="332"/>
      <c r="BT175" s="332"/>
      <c r="BU175" s="332"/>
      <c r="BV175" s="332"/>
    </row>
    <row r="176" spans="2:76" x14ac:dyDescent="0.3">
      <c r="C176" s="258"/>
      <c r="D176" s="258"/>
      <c r="E176" s="366"/>
      <c r="F176" s="332"/>
      <c r="G176" s="332"/>
      <c r="H176" s="332"/>
      <c r="I176" s="332"/>
      <c r="J176" s="332"/>
      <c r="K176" s="332"/>
      <c r="L176" s="332"/>
      <c r="M176" s="332"/>
      <c r="N176" s="332"/>
      <c r="O176" s="332"/>
      <c r="P176" s="332"/>
      <c r="Q176" s="332"/>
      <c r="R176" s="332"/>
      <c r="S176" s="332"/>
      <c r="T176" s="332"/>
      <c r="U176" s="332"/>
      <c r="V176" s="332"/>
      <c r="W176" s="332"/>
      <c r="X176" s="332"/>
      <c r="Y176" s="332"/>
      <c r="Z176" s="332"/>
      <c r="AA176" s="332"/>
      <c r="AB176" s="332"/>
      <c r="AC176" s="332"/>
      <c r="AD176" s="332"/>
      <c r="AE176" s="332"/>
      <c r="AF176" s="332"/>
      <c r="AG176" s="332"/>
      <c r="AH176" s="332"/>
      <c r="AI176" s="332"/>
      <c r="AJ176" s="332"/>
      <c r="AK176" s="332"/>
      <c r="AL176" s="332"/>
      <c r="AM176" s="332"/>
      <c r="AN176" s="332"/>
      <c r="AO176" s="332"/>
      <c r="AP176" s="332"/>
      <c r="AQ176" s="332"/>
      <c r="AR176" s="332"/>
      <c r="AS176" s="332"/>
      <c r="AT176" s="332"/>
      <c r="AU176" s="332"/>
      <c r="AV176" s="332"/>
      <c r="AW176" s="332"/>
      <c r="AX176" s="332"/>
      <c r="AY176" s="332"/>
      <c r="AZ176" s="332"/>
      <c r="BA176" s="332"/>
      <c r="BB176" s="332"/>
      <c r="BC176" s="332"/>
      <c r="BD176" s="332"/>
      <c r="BE176" s="332"/>
      <c r="BF176" s="332"/>
      <c r="BG176" s="332"/>
      <c r="BH176" s="332"/>
      <c r="BI176" s="332"/>
      <c r="BJ176" s="332"/>
      <c r="BK176" s="332"/>
      <c r="BL176" s="332"/>
      <c r="BM176" s="332"/>
      <c r="BN176" s="332"/>
      <c r="BO176" s="332"/>
      <c r="BP176" s="332"/>
      <c r="BQ176" s="332"/>
      <c r="BR176" s="332"/>
      <c r="BS176" s="332"/>
      <c r="BT176" s="332"/>
      <c r="BU176" s="332"/>
      <c r="BV176" s="332"/>
    </row>
    <row r="177" spans="2:74" x14ac:dyDescent="0.3">
      <c r="B177" s="277"/>
      <c r="C177" s="258"/>
      <c r="D177" s="258"/>
      <c r="E177" s="366"/>
      <c r="F177" s="332"/>
      <c r="G177" s="332"/>
      <c r="H177" s="332"/>
      <c r="I177" s="332"/>
      <c r="J177" s="332"/>
      <c r="K177" s="332"/>
      <c r="L177" s="332"/>
      <c r="M177" s="332"/>
      <c r="N177" s="332"/>
      <c r="O177" s="332"/>
      <c r="P177" s="332"/>
      <c r="Q177" s="332"/>
      <c r="R177" s="332"/>
      <c r="S177" s="332"/>
      <c r="T177" s="332"/>
      <c r="U177" s="332"/>
      <c r="V177" s="332"/>
      <c r="W177" s="332"/>
      <c r="X177" s="332"/>
      <c r="Y177" s="332"/>
      <c r="Z177" s="332"/>
      <c r="AA177" s="332"/>
      <c r="AB177" s="332"/>
      <c r="AC177" s="332"/>
      <c r="AD177" s="332"/>
      <c r="AE177" s="332"/>
      <c r="AF177" s="332"/>
      <c r="AG177" s="332"/>
      <c r="AH177" s="332"/>
      <c r="AI177" s="332"/>
      <c r="AJ177" s="332"/>
      <c r="AK177" s="332"/>
      <c r="AL177" s="332"/>
      <c r="AM177" s="332"/>
      <c r="AN177" s="332"/>
      <c r="AO177" s="332"/>
      <c r="AP177" s="332"/>
      <c r="AQ177" s="332"/>
      <c r="AR177" s="332"/>
      <c r="AS177" s="332"/>
      <c r="AT177" s="332"/>
      <c r="AU177" s="332"/>
      <c r="AV177" s="332"/>
      <c r="AW177" s="332"/>
      <c r="AX177" s="332"/>
      <c r="AY177" s="332"/>
      <c r="AZ177" s="332"/>
      <c r="BA177" s="332"/>
      <c r="BB177" s="332"/>
      <c r="BC177" s="332"/>
      <c r="BD177" s="332"/>
      <c r="BE177" s="332"/>
      <c r="BF177" s="332"/>
      <c r="BG177" s="332"/>
      <c r="BH177" s="332"/>
      <c r="BI177" s="332"/>
      <c r="BJ177" s="332"/>
      <c r="BK177" s="332"/>
      <c r="BL177" s="332"/>
      <c r="BM177" s="332"/>
      <c r="BN177" s="332"/>
      <c r="BO177" s="332"/>
      <c r="BP177" s="332"/>
      <c r="BQ177" s="332"/>
      <c r="BR177" s="332"/>
      <c r="BS177" s="332"/>
      <c r="BT177" s="332"/>
      <c r="BU177" s="332"/>
      <c r="BV177" s="332"/>
    </row>
    <row r="178" spans="2:74" x14ac:dyDescent="0.3">
      <c r="B178" s="277"/>
      <c r="C178" s="258"/>
      <c r="D178" s="258"/>
      <c r="E178" s="366"/>
      <c r="F178" s="332"/>
      <c r="G178" s="332"/>
      <c r="H178" s="332"/>
      <c r="I178" s="332"/>
      <c r="J178" s="332"/>
      <c r="K178" s="332"/>
      <c r="L178" s="332"/>
      <c r="M178" s="332"/>
      <c r="N178" s="332"/>
      <c r="O178" s="332"/>
      <c r="P178" s="332"/>
      <c r="Q178" s="332"/>
      <c r="R178" s="332"/>
      <c r="S178" s="332"/>
      <c r="T178" s="332"/>
      <c r="U178" s="332"/>
      <c r="V178" s="332"/>
      <c r="W178" s="332"/>
      <c r="X178" s="332"/>
      <c r="Y178" s="332"/>
      <c r="Z178" s="332"/>
      <c r="AA178" s="332"/>
      <c r="AB178" s="332"/>
      <c r="AC178" s="332"/>
      <c r="AD178" s="332"/>
      <c r="AE178" s="332"/>
      <c r="AF178" s="332"/>
      <c r="AG178" s="332"/>
      <c r="AH178" s="332"/>
      <c r="AI178" s="332"/>
      <c r="AJ178" s="332"/>
      <c r="AK178" s="332"/>
      <c r="AL178" s="332"/>
      <c r="AM178" s="332"/>
      <c r="AN178" s="332"/>
      <c r="AO178" s="332"/>
      <c r="AP178" s="332"/>
      <c r="AQ178" s="332"/>
      <c r="AR178" s="332"/>
      <c r="AS178" s="332"/>
      <c r="AT178" s="332"/>
      <c r="AU178" s="332"/>
      <c r="AV178" s="332"/>
      <c r="AW178" s="332"/>
      <c r="AX178" s="332"/>
      <c r="AY178" s="332"/>
      <c r="AZ178" s="332"/>
      <c r="BA178" s="332"/>
      <c r="BB178" s="332"/>
      <c r="BC178" s="332"/>
      <c r="BD178" s="332"/>
      <c r="BE178" s="332"/>
      <c r="BF178" s="332"/>
      <c r="BG178" s="332"/>
      <c r="BH178" s="332"/>
      <c r="BI178" s="332"/>
      <c r="BJ178" s="332"/>
      <c r="BK178" s="332"/>
      <c r="BL178" s="332"/>
      <c r="BM178" s="332"/>
      <c r="BN178" s="332"/>
      <c r="BO178" s="332"/>
      <c r="BP178" s="332"/>
      <c r="BQ178" s="332"/>
      <c r="BR178" s="332"/>
      <c r="BS178" s="332"/>
      <c r="BT178" s="332"/>
      <c r="BU178" s="332"/>
      <c r="BV178" s="332"/>
    </row>
    <row r="179" spans="2:74" x14ac:dyDescent="0.3">
      <c r="B179" s="277"/>
      <c r="C179" s="258"/>
      <c r="D179" s="258"/>
      <c r="E179" s="366"/>
      <c r="F179" s="332"/>
      <c r="G179" s="332"/>
      <c r="H179" s="332"/>
      <c r="I179" s="332"/>
      <c r="J179" s="332"/>
      <c r="K179" s="332"/>
      <c r="L179" s="332"/>
      <c r="M179" s="332"/>
      <c r="N179" s="332"/>
      <c r="O179" s="332"/>
      <c r="P179" s="332"/>
      <c r="Q179" s="332"/>
      <c r="R179" s="332"/>
      <c r="S179" s="332"/>
      <c r="T179" s="332"/>
      <c r="U179" s="332"/>
      <c r="V179" s="332"/>
      <c r="W179" s="332"/>
      <c r="X179" s="332"/>
      <c r="Y179" s="332"/>
      <c r="Z179" s="332"/>
      <c r="AA179" s="332"/>
      <c r="AB179" s="332"/>
      <c r="AC179" s="332"/>
      <c r="AD179" s="332"/>
      <c r="AE179" s="332"/>
      <c r="AF179" s="332"/>
      <c r="AG179" s="332"/>
      <c r="AH179" s="332"/>
      <c r="AI179" s="332"/>
      <c r="AJ179" s="332"/>
      <c r="AK179" s="332"/>
      <c r="AL179" s="332"/>
      <c r="AM179" s="332"/>
      <c r="AN179" s="332"/>
      <c r="AO179" s="332"/>
      <c r="AP179" s="332"/>
      <c r="AQ179" s="332"/>
      <c r="AR179" s="332"/>
      <c r="AS179" s="332"/>
      <c r="AT179" s="332"/>
      <c r="AU179" s="332"/>
      <c r="AV179" s="332"/>
      <c r="AW179" s="332"/>
      <c r="AX179" s="332"/>
      <c r="AY179" s="332"/>
      <c r="AZ179" s="332"/>
      <c r="BA179" s="332"/>
      <c r="BB179" s="332"/>
      <c r="BC179" s="332"/>
      <c r="BD179" s="332"/>
      <c r="BE179" s="332"/>
      <c r="BF179" s="332"/>
      <c r="BG179" s="332"/>
      <c r="BH179" s="332"/>
      <c r="BI179" s="332"/>
      <c r="BJ179" s="332"/>
      <c r="BK179" s="332"/>
      <c r="BL179" s="332"/>
      <c r="BM179" s="332"/>
      <c r="BN179" s="332"/>
      <c r="BO179" s="332"/>
      <c r="BP179" s="332"/>
      <c r="BQ179" s="332"/>
      <c r="BR179" s="332"/>
      <c r="BS179" s="332"/>
      <c r="BT179" s="332"/>
      <c r="BU179" s="332"/>
      <c r="BV179" s="332"/>
    </row>
    <row r="180" spans="2:74" x14ac:dyDescent="0.3">
      <c r="B180" s="277"/>
      <c r="C180" s="258"/>
      <c r="D180" s="258"/>
      <c r="E180" s="366"/>
      <c r="F180" s="332"/>
      <c r="G180" s="332"/>
      <c r="H180" s="332"/>
      <c r="I180" s="332"/>
      <c r="J180" s="332"/>
      <c r="K180" s="332"/>
      <c r="L180" s="332"/>
      <c r="M180" s="332"/>
      <c r="N180" s="332"/>
      <c r="O180" s="332"/>
      <c r="P180" s="332"/>
      <c r="Q180" s="332"/>
      <c r="R180" s="332"/>
      <c r="S180" s="332"/>
      <c r="T180" s="332"/>
      <c r="U180" s="332"/>
      <c r="V180" s="332"/>
      <c r="W180" s="332"/>
      <c r="X180" s="332"/>
      <c r="Y180" s="332"/>
      <c r="Z180" s="332"/>
      <c r="AA180" s="332"/>
      <c r="AB180" s="332"/>
      <c r="AC180" s="332"/>
      <c r="AD180" s="332"/>
      <c r="AE180" s="332"/>
      <c r="AF180" s="332"/>
      <c r="AG180" s="332"/>
      <c r="AH180" s="332"/>
      <c r="AI180" s="332"/>
      <c r="AJ180" s="332"/>
      <c r="AK180" s="332"/>
      <c r="AL180" s="332"/>
      <c r="AM180" s="332"/>
      <c r="AN180" s="332"/>
      <c r="AO180" s="332"/>
      <c r="AP180" s="332"/>
      <c r="AQ180" s="332"/>
      <c r="AR180" s="332"/>
      <c r="AS180" s="332"/>
      <c r="AT180" s="332"/>
      <c r="AU180" s="332"/>
      <c r="AV180" s="332"/>
      <c r="AW180" s="332"/>
      <c r="AX180" s="332"/>
      <c r="AY180" s="332"/>
      <c r="AZ180" s="332"/>
      <c r="BA180" s="332"/>
      <c r="BB180" s="332"/>
      <c r="BC180" s="332"/>
      <c r="BD180" s="332"/>
      <c r="BE180" s="332"/>
      <c r="BF180" s="332"/>
      <c r="BG180" s="332"/>
      <c r="BH180" s="332"/>
      <c r="BI180" s="332"/>
      <c r="BJ180" s="332"/>
      <c r="BK180" s="332"/>
      <c r="BL180" s="332"/>
      <c r="BM180" s="332"/>
      <c r="BN180" s="332"/>
      <c r="BO180" s="332"/>
      <c r="BP180" s="332"/>
      <c r="BQ180" s="332"/>
      <c r="BR180" s="332"/>
      <c r="BS180" s="332"/>
      <c r="BT180" s="332"/>
      <c r="BU180" s="332"/>
      <c r="BV180" s="332"/>
    </row>
    <row r="181" spans="2:74" x14ac:dyDescent="0.3">
      <c r="B181" s="277"/>
      <c r="C181" s="258"/>
      <c r="D181" s="258"/>
      <c r="E181" s="366"/>
      <c r="F181" s="332"/>
      <c r="G181" s="332"/>
      <c r="H181" s="332"/>
      <c r="I181" s="332"/>
      <c r="J181" s="332"/>
      <c r="K181" s="332"/>
      <c r="L181" s="332"/>
      <c r="M181" s="332"/>
      <c r="N181" s="332"/>
      <c r="O181" s="332"/>
      <c r="P181" s="332"/>
      <c r="Q181" s="332"/>
      <c r="R181" s="332"/>
      <c r="S181" s="332"/>
      <c r="T181" s="332"/>
      <c r="U181" s="332"/>
      <c r="V181" s="332"/>
      <c r="W181" s="332"/>
      <c r="X181" s="332"/>
      <c r="Y181" s="332"/>
      <c r="Z181" s="332"/>
      <c r="AA181" s="332"/>
      <c r="AB181" s="332"/>
      <c r="AC181" s="332"/>
      <c r="AD181" s="332"/>
      <c r="AE181" s="332"/>
      <c r="AF181" s="332"/>
      <c r="AG181" s="332"/>
      <c r="AH181" s="332"/>
      <c r="AI181" s="332"/>
      <c r="AJ181" s="332"/>
      <c r="AK181" s="332"/>
      <c r="AL181" s="332"/>
      <c r="AM181" s="332"/>
      <c r="AN181" s="332"/>
      <c r="AO181" s="332"/>
      <c r="AP181" s="332"/>
      <c r="AQ181" s="332"/>
      <c r="AR181" s="332"/>
      <c r="AS181" s="332"/>
      <c r="AT181" s="332"/>
      <c r="AU181" s="332"/>
      <c r="AV181" s="332"/>
      <c r="AW181" s="332"/>
      <c r="AX181" s="332"/>
      <c r="AY181" s="332"/>
      <c r="AZ181" s="332"/>
      <c r="BA181" s="332"/>
      <c r="BB181" s="332"/>
      <c r="BC181" s="332"/>
      <c r="BD181" s="332"/>
      <c r="BE181" s="332"/>
      <c r="BF181" s="332"/>
      <c r="BG181" s="332"/>
      <c r="BH181" s="332"/>
      <c r="BI181" s="332"/>
      <c r="BJ181" s="332"/>
      <c r="BK181" s="332"/>
      <c r="BL181" s="332"/>
      <c r="BM181" s="332"/>
      <c r="BN181" s="332"/>
      <c r="BO181" s="332"/>
      <c r="BP181" s="332"/>
      <c r="BQ181" s="332"/>
      <c r="BR181" s="332"/>
      <c r="BS181" s="332"/>
      <c r="BT181" s="332"/>
      <c r="BU181" s="332"/>
      <c r="BV181" s="332"/>
    </row>
    <row r="182" spans="2:74" x14ac:dyDescent="0.3">
      <c r="B182" s="277"/>
      <c r="C182" s="258"/>
      <c r="D182" s="258"/>
      <c r="E182" s="366"/>
      <c r="F182" s="332"/>
      <c r="G182" s="332"/>
      <c r="H182" s="332"/>
      <c r="I182" s="332"/>
      <c r="J182" s="332"/>
      <c r="K182" s="332"/>
      <c r="L182" s="332"/>
      <c r="M182" s="332"/>
      <c r="N182" s="332"/>
      <c r="O182" s="332"/>
      <c r="P182" s="332"/>
      <c r="Q182" s="332"/>
      <c r="R182" s="332"/>
      <c r="S182" s="332"/>
      <c r="T182" s="332"/>
      <c r="U182" s="332"/>
      <c r="V182" s="332"/>
      <c r="W182" s="332"/>
      <c r="X182" s="332"/>
      <c r="Y182" s="332"/>
      <c r="Z182" s="332"/>
      <c r="AA182" s="332"/>
      <c r="AB182" s="332"/>
      <c r="AC182" s="332"/>
      <c r="AD182" s="332"/>
      <c r="AE182" s="332"/>
      <c r="AF182" s="332"/>
      <c r="AG182" s="332"/>
      <c r="AH182" s="332"/>
      <c r="AI182" s="332"/>
      <c r="AJ182" s="332"/>
      <c r="AK182" s="332"/>
      <c r="AL182" s="332"/>
      <c r="AM182" s="332"/>
      <c r="AN182" s="332"/>
      <c r="AO182" s="332"/>
      <c r="AP182" s="332"/>
      <c r="AQ182" s="332"/>
      <c r="AR182" s="332"/>
      <c r="AS182" s="332"/>
      <c r="AT182" s="332"/>
      <c r="AU182" s="332"/>
      <c r="AV182" s="332"/>
      <c r="AW182" s="332"/>
      <c r="AX182" s="332"/>
      <c r="AY182" s="332"/>
      <c r="AZ182" s="332"/>
      <c r="BA182" s="332"/>
      <c r="BB182" s="332"/>
      <c r="BC182" s="332"/>
      <c r="BD182" s="332"/>
      <c r="BE182" s="332"/>
      <c r="BF182" s="332"/>
      <c r="BG182" s="332"/>
      <c r="BH182" s="332"/>
      <c r="BI182" s="332"/>
      <c r="BJ182" s="332"/>
      <c r="BK182" s="332"/>
      <c r="BL182" s="332"/>
      <c r="BM182" s="332"/>
      <c r="BN182" s="332"/>
      <c r="BO182" s="332"/>
      <c r="BP182" s="332"/>
      <c r="BQ182" s="332"/>
      <c r="BR182" s="332"/>
      <c r="BS182" s="332"/>
      <c r="BT182" s="332"/>
      <c r="BU182" s="332"/>
      <c r="BV182" s="332"/>
    </row>
    <row r="183" spans="2:74" x14ac:dyDescent="0.3">
      <c r="B183" s="277"/>
      <c r="C183" s="258"/>
      <c r="D183" s="258"/>
      <c r="E183" s="366"/>
      <c r="F183" s="332"/>
      <c r="G183" s="332"/>
      <c r="H183" s="332"/>
      <c r="I183" s="332"/>
      <c r="J183" s="332"/>
      <c r="K183" s="332"/>
      <c r="L183" s="332"/>
      <c r="M183" s="332"/>
      <c r="N183" s="332"/>
      <c r="O183" s="332"/>
      <c r="P183" s="332"/>
      <c r="Q183" s="332"/>
      <c r="R183" s="332"/>
      <c r="S183" s="332"/>
      <c r="T183" s="332"/>
      <c r="U183" s="332"/>
      <c r="V183" s="332"/>
      <c r="W183" s="332"/>
      <c r="X183" s="332"/>
      <c r="Y183" s="332"/>
      <c r="Z183" s="332"/>
      <c r="AA183" s="332"/>
      <c r="AB183" s="332"/>
      <c r="AC183" s="332"/>
      <c r="AD183" s="332"/>
      <c r="AE183" s="332"/>
      <c r="AF183" s="332"/>
      <c r="AG183" s="332"/>
      <c r="AH183" s="332"/>
      <c r="AI183" s="332"/>
      <c r="AJ183" s="332"/>
      <c r="AK183" s="332"/>
      <c r="AL183" s="332"/>
      <c r="AM183" s="332"/>
      <c r="AN183" s="332"/>
      <c r="AO183" s="332"/>
      <c r="AP183" s="332"/>
      <c r="AQ183" s="332"/>
      <c r="AR183" s="332"/>
      <c r="AS183" s="332"/>
      <c r="AT183" s="332"/>
      <c r="AU183" s="332"/>
      <c r="AV183" s="332"/>
      <c r="AW183" s="332"/>
      <c r="AX183" s="332"/>
      <c r="AY183" s="332"/>
      <c r="AZ183" s="332"/>
      <c r="BA183" s="332"/>
      <c r="BB183" s="332"/>
      <c r="BC183" s="332"/>
      <c r="BD183" s="332"/>
      <c r="BE183" s="332"/>
      <c r="BF183" s="332"/>
      <c r="BG183" s="332"/>
      <c r="BH183" s="332"/>
      <c r="BI183" s="332"/>
      <c r="BJ183" s="332"/>
      <c r="BK183" s="332"/>
      <c r="BL183" s="332"/>
      <c r="BM183" s="332"/>
      <c r="BN183" s="332"/>
      <c r="BO183" s="332"/>
      <c r="BP183" s="332"/>
      <c r="BQ183" s="332"/>
      <c r="BR183" s="332"/>
      <c r="BS183" s="332"/>
      <c r="BT183" s="332"/>
      <c r="BU183" s="332"/>
      <c r="BV183" s="332"/>
    </row>
    <row r="184" spans="2:74" x14ac:dyDescent="0.3">
      <c r="B184" s="277"/>
      <c r="C184" s="258"/>
      <c r="D184" s="258"/>
      <c r="E184" s="366"/>
      <c r="F184" s="332"/>
      <c r="G184" s="332"/>
      <c r="H184" s="332"/>
      <c r="I184" s="332"/>
      <c r="J184" s="332"/>
      <c r="K184" s="332"/>
      <c r="L184" s="332"/>
      <c r="M184" s="332"/>
      <c r="N184" s="332"/>
      <c r="O184" s="332"/>
      <c r="P184" s="332"/>
      <c r="Q184" s="332"/>
      <c r="R184" s="332"/>
      <c r="S184" s="332"/>
      <c r="T184" s="332"/>
      <c r="U184" s="332"/>
      <c r="V184" s="332"/>
      <c r="W184" s="332"/>
      <c r="X184" s="332"/>
      <c r="Y184" s="332"/>
      <c r="Z184" s="332"/>
      <c r="AA184" s="332"/>
      <c r="AB184" s="332"/>
      <c r="AC184" s="332"/>
      <c r="AD184" s="332"/>
      <c r="AE184" s="332"/>
      <c r="AF184" s="332"/>
      <c r="AG184" s="332"/>
      <c r="AH184" s="332"/>
      <c r="AI184" s="332"/>
      <c r="AJ184" s="332"/>
      <c r="AK184" s="332"/>
      <c r="AL184" s="332"/>
      <c r="AM184" s="332"/>
      <c r="AN184" s="332"/>
      <c r="AO184" s="332"/>
      <c r="AP184" s="332"/>
      <c r="AQ184" s="332"/>
      <c r="AR184" s="332"/>
      <c r="AS184" s="332"/>
      <c r="AT184" s="332"/>
      <c r="AU184" s="332"/>
      <c r="AV184" s="332"/>
      <c r="AW184" s="332"/>
      <c r="AX184" s="332"/>
      <c r="AY184" s="332"/>
      <c r="AZ184" s="332"/>
      <c r="BA184" s="332"/>
      <c r="BB184" s="332"/>
      <c r="BC184" s="332"/>
      <c r="BD184" s="332"/>
      <c r="BE184" s="332"/>
      <c r="BF184" s="332"/>
      <c r="BG184" s="332"/>
      <c r="BH184" s="332"/>
      <c r="BI184" s="332"/>
      <c r="BJ184" s="332"/>
      <c r="BK184" s="332"/>
      <c r="BL184" s="332"/>
      <c r="BM184" s="332"/>
      <c r="BN184" s="332"/>
      <c r="BO184" s="332"/>
      <c r="BP184" s="332"/>
      <c r="BQ184" s="332"/>
      <c r="BR184" s="332"/>
      <c r="BS184" s="332"/>
      <c r="BT184" s="332"/>
      <c r="BU184" s="332"/>
      <c r="BV184" s="332"/>
    </row>
    <row r="185" spans="2:74" x14ac:dyDescent="0.3">
      <c r="B185" s="277"/>
      <c r="C185" s="258"/>
      <c r="D185" s="258"/>
      <c r="E185" s="366"/>
      <c r="F185" s="332"/>
      <c r="G185" s="332"/>
      <c r="H185" s="332"/>
      <c r="I185" s="332"/>
      <c r="J185" s="332"/>
      <c r="K185" s="332"/>
      <c r="L185" s="332"/>
      <c r="M185" s="332"/>
      <c r="N185" s="332"/>
      <c r="O185" s="332"/>
      <c r="P185" s="332"/>
      <c r="Q185" s="332"/>
      <c r="R185" s="332"/>
      <c r="S185" s="332"/>
      <c r="T185" s="332"/>
      <c r="U185" s="332"/>
      <c r="V185" s="332"/>
      <c r="W185" s="332"/>
      <c r="X185" s="332"/>
      <c r="Y185" s="332"/>
      <c r="Z185" s="332"/>
      <c r="AA185" s="332"/>
      <c r="AB185" s="332"/>
      <c r="AC185" s="332"/>
      <c r="AD185" s="332"/>
      <c r="AE185" s="332"/>
      <c r="AF185" s="332"/>
      <c r="AG185" s="332"/>
      <c r="AH185" s="332"/>
      <c r="AI185" s="332"/>
      <c r="AJ185" s="332"/>
      <c r="AK185" s="332"/>
      <c r="AL185" s="332"/>
      <c r="AM185" s="332"/>
      <c r="AN185" s="332"/>
      <c r="AO185" s="332"/>
      <c r="AP185" s="332"/>
      <c r="AQ185" s="332"/>
      <c r="AR185" s="332"/>
      <c r="AS185" s="332"/>
      <c r="AT185" s="332"/>
      <c r="AU185" s="332"/>
      <c r="AV185" s="332"/>
      <c r="AW185" s="332"/>
      <c r="AX185" s="332"/>
      <c r="AY185" s="332"/>
      <c r="AZ185" s="332"/>
      <c r="BA185" s="332"/>
      <c r="BB185" s="332"/>
      <c r="BC185" s="332"/>
      <c r="BD185" s="332"/>
      <c r="BE185" s="332"/>
      <c r="BF185" s="332"/>
      <c r="BG185" s="332"/>
      <c r="BH185" s="332"/>
      <c r="BI185" s="332"/>
      <c r="BJ185" s="332"/>
      <c r="BK185" s="332"/>
      <c r="BL185" s="332"/>
      <c r="BM185" s="332"/>
      <c r="BN185" s="332"/>
      <c r="BO185" s="332"/>
      <c r="BP185" s="332"/>
      <c r="BQ185" s="332"/>
      <c r="BR185" s="332"/>
      <c r="BS185" s="332"/>
      <c r="BT185" s="332"/>
      <c r="BU185" s="332"/>
      <c r="BV185" s="332"/>
    </row>
    <row r="186" spans="2:74" x14ac:dyDescent="0.3">
      <c r="B186" s="277"/>
      <c r="C186" s="277"/>
      <c r="D186" s="277"/>
      <c r="E186" s="366"/>
      <c r="F186" s="332"/>
      <c r="G186" s="332"/>
      <c r="H186" s="332"/>
      <c r="I186" s="332"/>
      <c r="J186" s="332"/>
      <c r="K186" s="332"/>
      <c r="L186" s="332"/>
      <c r="M186" s="332"/>
      <c r="N186" s="332"/>
      <c r="O186" s="332"/>
      <c r="P186" s="332"/>
      <c r="Q186" s="332"/>
      <c r="R186" s="332"/>
      <c r="S186" s="332"/>
      <c r="T186" s="332"/>
      <c r="U186" s="332"/>
      <c r="V186" s="332"/>
      <c r="W186" s="332"/>
      <c r="X186" s="332"/>
      <c r="Y186" s="332"/>
      <c r="Z186" s="332"/>
      <c r="AA186" s="332"/>
      <c r="AB186" s="332"/>
      <c r="AC186" s="332"/>
      <c r="AD186" s="332"/>
      <c r="AE186" s="332"/>
      <c r="AF186" s="332"/>
      <c r="AG186" s="332"/>
      <c r="AH186" s="332"/>
      <c r="AI186" s="332"/>
      <c r="AJ186" s="332"/>
      <c r="AK186" s="332"/>
      <c r="AL186" s="332"/>
      <c r="AM186" s="332"/>
      <c r="AN186" s="332"/>
      <c r="AO186" s="332"/>
      <c r="AP186" s="332"/>
      <c r="AQ186" s="332"/>
      <c r="AR186" s="332"/>
      <c r="AS186" s="332"/>
      <c r="AT186" s="332"/>
      <c r="AU186" s="332"/>
      <c r="AV186" s="332"/>
      <c r="AW186" s="332"/>
      <c r="AX186" s="332"/>
      <c r="AY186" s="332"/>
      <c r="AZ186" s="332"/>
      <c r="BA186" s="332"/>
      <c r="BB186" s="332"/>
      <c r="BC186" s="332"/>
      <c r="BD186" s="332"/>
      <c r="BE186" s="332"/>
      <c r="BF186" s="332"/>
      <c r="BG186" s="332"/>
      <c r="BH186" s="332"/>
      <c r="BI186" s="332"/>
      <c r="BJ186" s="332"/>
      <c r="BK186" s="332"/>
      <c r="BL186" s="332"/>
      <c r="BM186" s="332"/>
      <c r="BN186" s="332"/>
      <c r="BO186" s="332"/>
      <c r="BP186" s="332"/>
      <c r="BQ186" s="332"/>
      <c r="BR186" s="332"/>
      <c r="BS186" s="332"/>
      <c r="BT186" s="332"/>
      <c r="BU186" s="332"/>
      <c r="BV186" s="332"/>
    </row>
    <row r="187" spans="2:74" x14ac:dyDescent="0.3">
      <c r="B187" s="277"/>
      <c r="C187" s="258"/>
      <c r="D187" s="258"/>
      <c r="E187" s="366"/>
      <c r="F187" s="332"/>
      <c r="G187" s="332"/>
      <c r="H187" s="332"/>
      <c r="I187" s="332"/>
      <c r="J187" s="332"/>
      <c r="K187" s="332"/>
      <c r="L187" s="332"/>
      <c r="M187" s="332"/>
      <c r="N187" s="332"/>
      <c r="O187" s="332"/>
      <c r="P187" s="332"/>
      <c r="Q187" s="332"/>
      <c r="R187" s="332"/>
      <c r="S187" s="332"/>
      <c r="T187" s="332"/>
      <c r="U187" s="332"/>
      <c r="V187" s="332"/>
      <c r="W187" s="332"/>
      <c r="X187" s="332"/>
      <c r="Y187" s="332"/>
      <c r="Z187" s="332"/>
      <c r="AA187" s="332"/>
      <c r="AB187" s="332"/>
      <c r="AC187" s="332"/>
      <c r="AD187" s="332"/>
      <c r="AE187" s="332"/>
      <c r="AF187" s="332"/>
      <c r="AG187" s="332"/>
      <c r="AH187" s="332"/>
      <c r="AI187" s="332"/>
      <c r="AJ187" s="332"/>
      <c r="AK187" s="332"/>
      <c r="AL187" s="332"/>
      <c r="AM187" s="332"/>
      <c r="AN187" s="332"/>
      <c r="AO187" s="332"/>
      <c r="AP187" s="332"/>
      <c r="AQ187" s="332"/>
      <c r="AR187" s="332"/>
      <c r="AS187" s="332"/>
      <c r="AT187" s="332"/>
      <c r="AU187" s="332"/>
      <c r="AV187" s="332"/>
      <c r="AW187" s="332"/>
      <c r="AX187" s="332"/>
      <c r="AY187" s="332"/>
      <c r="AZ187" s="332"/>
      <c r="BA187" s="332"/>
      <c r="BB187" s="332"/>
      <c r="BC187" s="332"/>
      <c r="BD187" s="332"/>
      <c r="BE187" s="332"/>
      <c r="BF187" s="332"/>
      <c r="BG187" s="332"/>
      <c r="BH187" s="332"/>
      <c r="BI187" s="332"/>
      <c r="BJ187" s="332"/>
      <c r="BK187" s="332"/>
      <c r="BL187" s="332"/>
      <c r="BM187" s="332"/>
      <c r="BN187" s="332"/>
      <c r="BO187" s="332"/>
      <c r="BP187" s="332"/>
      <c r="BQ187" s="332"/>
      <c r="BR187" s="332"/>
      <c r="BS187" s="332"/>
      <c r="BT187" s="332"/>
      <c r="BU187" s="332"/>
      <c r="BV187" s="332"/>
    </row>
    <row r="188" spans="2:74" x14ac:dyDescent="0.3">
      <c r="B188" s="277"/>
      <c r="C188" s="258"/>
      <c r="D188" s="258"/>
      <c r="E188" s="366"/>
      <c r="F188" s="332"/>
      <c r="G188" s="332"/>
      <c r="H188" s="332"/>
      <c r="I188" s="332"/>
      <c r="J188" s="332"/>
      <c r="K188" s="332"/>
      <c r="L188" s="332"/>
      <c r="M188" s="332"/>
      <c r="N188" s="332"/>
      <c r="O188" s="332"/>
      <c r="P188" s="332"/>
      <c r="Q188" s="332"/>
      <c r="R188" s="332"/>
      <c r="S188" s="332"/>
      <c r="T188" s="332"/>
      <c r="U188" s="332"/>
      <c r="V188" s="332"/>
      <c r="W188" s="332"/>
      <c r="X188" s="332"/>
      <c r="Y188" s="332"/>
      <c r="Z188" s="332"/>
      <c r="AA188" s="332"/>
      <c r="AB188" s="332"/>
      <c r="AC188" s="332"/>
      <c r="AD188" s="332"/>
      <c r="AE188" s="332"/>
      <c r="AF188" s="332"/>
      <c r="AG188" s="332"/>
      <c r="AH188" s="332"/>
      <c r="AI188" s="332"/>
      <c r="AJ188" s="332"/>
      <c r="AK188" s="332"/>
      <c r="AL188" s="332"/>
      <c r="AM188" s="332"/>
      <c r="AN188" s="332"/>
      <c r="AO188" s="332"/>
      <c r="AP188" s="332"/>
      <c r="AQ188" s="332"/>
      <c r="AR188" s="332"/>
      <c r="AS188" s="332"/>
      <c r="AT188" s="332"/>
      <c r="AU188" s="332"/>
      <c r="AV188" s="332"/>
      <c r="AW188" s="332"/>
      <c r="AX188" s="332"/>
      <c r="AY188" s="332"/>
      <c r="AZ188" s="332"/>
      <c r="BA188" s="332"/>
      <c r="BB188" s="332"/>
      <c r="BC188" s="332"/>
      <c r="BD188" s="332"/>
      <c r="BE188" s="332"/>
      <c r="BF188" s="332"/>
      <c r="BG188" s="332"/>
      <c r="BH188" s="332"/>
      <c r="BI188" s="332"/>
      <c r="BJ188" s="332"/>
      <c r="BK188" s="332"/>
      <c r="BL188" s="332"/>
      <c r="BM188" s="332"/>
      <c r="BN188" s="332"/>
      <c r="BO188" s="332"/>
      <c r="BP188" s="332"/>
      <c r="BQ188" s="332"/>
      <c r="BR188" s="332"/>
      <c r="BS188" s="332"/>
      <c r="BT188" s="332"/>
      <c r="BU188" s="332"/>
      <c r="BV188" s="332"/>
    </row>
    <row r="189" spans="2:74" x14ac:dyDescent="0.3">
      <c r="B189" s="277"/>
      <c r="C189" s="258"/>
      <c r="D189" s="258"/>
      <c r="E189" s="366"/>
      <c r="F189" s="332"/>
      <c r="G189" s="332"/>
      <c r="H189" s="332"/>
      <c r="I189" s="332"/>
      <c r="J189" s="332"/>
      <c r="K189" s="332"/>
      <c r="L189" s="332"/>
      <c r="M189" s="332"/>
      <c r="N189" s="332"/>
      <c r="O189" s="332"/>
      <c r="P189" s="332"/>
      <c r="Q189" s="332"/>
      <c r="R189" s="332"/>
      <c r="S189" s="332"/>
      <c r="T189" s="332"/>
      <c r="U189" s="332"/>
      <c r="V189" s="332"/>
      <c r="W189" s="332"/>
      <c r="X189" s="332"/>
      <c r="Y189" s="332"/>
      <c r="Z189" s="332"/>
      <c r="AA189" s="332"/>
      <c r="AB189" s="332"/>
      <c r="AC189" s="332"/>
      <c r="AD189" s="332"/>
      <c r="AE189" s="332"/>
      <c r="AF189" s="332"/>
      <c r="AG189" s="332"/>
      <c r="AH189" s="332"/>
      <c r="AI189" s="332"/>
      <c r="AJ189" s="332"/>
      <c r="AK189" s="332"/>
      <c r="AL189" s="332"/>
      <c r="AM189" s="332"/>
      <c r="AN189" s="332"/>
      <c r="AO189" s="332"/>
      <c r="AP189" s="332"/>
      <c r="AQ189" s="332"/>
      <c r="AR189" s="332"/>
      <c r="AS189" s="332"/>
      <c r="AT189" s="332"/>
      <c r="AU189" s="332"/>
      <c r="AV189" s="332"/>
      <c r="AW189" s="332"/>
      <c r="AX189" s="332"/>
      <c r="AY189" s="332"/>
      <c r="AZ189" s="332"/>
      <c r="BA189" s="332"/>
      <c r="BB189" s="332"/>
      <c r="BC189" s="332"/>
      <c r="BD189" s="332"/>
      <c r="BE189" s="332"/>
      <c r="BF189" s="332"/>
      <c r="BG189" s="332"/>
      <c r="BH189" s="332"/>
      <c r="BI189" s="332"/>
      <c r="BJ189" s="332"/>
      <c r="BK189" s="332"/>
      <c r="BL189" s="332"/>
      <c r="BM189" s="332"/>
      <c r="BN189" s="332"/>
      <c r="BO189" s="332"/>
      <c r="BP189" s="332"/>
      <c r="BQ189" s="332"/>
      <c r="BR189" s="332"/>
      <c r="BS189" s="332"/>
      <c r="BT189" s="332"/>
      <c r="BU189" s="332"/>
      <c r="BV189" s="332"/>
    </row>
    <row r="190" spans="2:74" x14ac:dyDescent="0.3">
      <c r="B190" s="277"/>
      <c r="C190" s="258"/>
      <c r="D190" s="258"/>
      <c r="E190" s="366"/>
      <c r="F190" s="332"/>
      <c r="G190" s="332"/>
      <c r="H190" s="332"/>
      <c r="I190" s="332"/>
      <c r="J190" s="332"/>
      <c r="K190" s="332"/>
      <c r="L190" s="332"/>
      <c r="M190" s="332"/>
      <c r="N190" s="332"/>
      <c r="O190" s="332"/>
      <c r="P190" s="332"/>
      <c r="Q190" s="332"/>
      <c r="R190" s="332"/>
      <c r="S190" s="332"/>
      <c r="T190" s="332"/>
      <c r="U190" s="332"/>
      <c r="V190" s="332"/>
      <c r="W190" s="332"/>
      <c r="X190" s="332"/>
      <c r="Y190" s="332"/>
      <c r="Z190" s="332"/>
      <c r="AA190" s="332"/>
      <c r="AB190" s="332"/>
      <c r="AC190" s="332"/>
      <c r="AD190" s="332"/>
      <c r="AE190" s="332"/>
      <c r="AF190" s="332"/>
      <c r="AG190" s="332"/>
      <c r="AH190" s="332"/>
      <c r="AI190" s="332"/>
      <c r="AJ190" s="332"/>
      <c r="AK190" s="332"/>
      <c r="AL190" s="332"/>
      <c r="AM190" s="332"/>
      <c r="AN190" s="332"/>
      <c r="AO190" s="332"/>
      <c r="AP190" s="332"/>
      <c r="AQ190" s="332"/>
      <c r="AR190" s="332"/>
      <c r="AS190" s="332"/>
      <c r="AT190" s="332"/>
      <c r="AU190" s="332"/>
      <c r="AV190" s="332"/>
      <c r="AW190" s="332"/>
      <c r="AX190" s="332"/>
      <c r="AY190" s="332"/>
      <c r="AZ190" s="332"/>
      <c r="BA190" s="332"/>
      <c r="BB190" s="332"/>
      <c r="BC190" s="332"/>
      <c r="BD190" s="332"/>
      <c r="BE190" s="332"/>
      <c r="BF190" s="332"/>
      <c r="BG190" s="332"/>
      <c r="BH190" s="332"/>
      <c r="BI190" s="332"/>
      <c r="BJ190" s="332"/>
      <c r="BK190" s="332"/>
      <c r="BL190" s="332"/>
      <c r="BM190" s="332"/>
      <c r="BN190" s="332"/>
      <c r="BO190" s="332"/>
      <c r="BP190" s="332"/>
      <c r="BQ190" s="332"/>
      <c r="BR190" s="332"/>
      <c r="BS190" s="332"/>
      <c r="BT190" s="332"/>
      <c r="BU190" s="332"/>
      <c r="BV190" s="332"/>
    </row>
    <row r="191" spans="2:74" x14ac:dyDescent="0.3">
      <c r="B191" s="277"/>
      <c r="C191" s="258"/>
      <c r="D191" s="258"/>
      <c r="E191" s="366"/>
      <c r="F191" s="332"/>
      <c r="G191" s="332"/>
      <c r="H191" s="332"/>
      <c r="I191" s="332"/>
      <c r="J191" s="332"/>
      <c r="K191" s="332"/>
      <c r="L191" s="332"/>
      <c r="M191" s="332"/>
      <c r="N191" s="332"/>
      <c r="O191" s="332"/>
      <c r="P191" s="332"/>
      <c r="Q191" s="332"/>
      <c r="R191" s="332"/>
      <c r="S191" s="332"/>
      <c r="T191" s="332"/>
      <c r="U191" s="332"/>
      <c r="V191" s="332"/>
      <c r="W191" s="332"/>
      <c r="X191" s="332"/>
      <c r="Y191" s="332"/>
      <c r="Z191" s="332"/>
      <c r="AA191" s="332"/>
      <c r="AB191" s="332"/>
      <c r="AC191" s="332"/>
      <c r="AD191" s="332"/>
      <c r="AE191" s="332"/>
      <c r="AF191" s="332"/>
      <c r="AG191" s="332"/>
      <c r="AH191" s="332"/>
      <c r="AI191" s="332"/>
      <c r="AJ191" s="332"/>
      <c r="AK191" s="332"/>
      <c r="AL191" s="332"/>
      <c r="AM191" s="332"/>
      <c r="AN191" s="332"/>
      <c r="AO191" s="332"/>
      <c r="AP191" s="332"/>
      <c r="AQ191" s="332"/>
      <c r="AR191" s="332"/>
      <c r="AS191" s="332"/>
      <c r="AT191" s="332"/>
      <c r="AU191" s="332"/>
      <c r="AV191" s="332"/>
      <c r="AW191" s="332"/>
      <c r="AX191" s="332"/>
      <c r="AY191" s="332"/>
      <c r="AZ191" s="332"/>
      <c r="BA191" s="332"/>
      <c r="BB191" s="332"/>
      <c r="BC191" s="332"/>
      <c r="BD191" s="332"/>
      <c r="BE191" s="332"/>
      <c r="BF191" s="332"/>
      <c r="BG191" s="332"/>
      <c r="BH191" s="332"/>
      <c r="BI191" s="332"/>
      <c r="BJ191" s="332"/>
      <c r="BK191" s="332"/>
      <c r="BL191" s="332"/>
      <c r="BM191" s="332"/>
      <c r="BN191" s="332"/>
      <c r="BO191" s="332"/>
      <c r="BP191" s="332"/>
      <c r="BQ191" s="332"/>
      <c r="BR191" s="332"/>
      <c r="BS191" s="332"/>
      <c r="BT191" s="332"/>
      <c r="BU191" s="332"/>
      <c r="BV191" s="332"/>
    </row>
    <row r="192" spans="2:74" x14ac:dyDescent="0.3">
      <c r="B192" s="277"/>
      <c r="C192" s="258"/>
      <c r="D192" s="258"/>
      <c r="E192" s="366"/>
      <c r="F192" s="332"/>
      <c r="G192" s="332"/>
      <c r="H192" s="332"/>
      <c r="I192" s="332"/>
      <c r="J192" s="332"/>
      <c r="K192" s="332"/>
      <c r="L192" s="332"/>
      <c r="M192" s="332"/>
      <c r="N192" s="332"/>
      <c r="O192" s="332"/>
      <c r="P192" s="332"/>
      <c r="Q192" s="332"/>
      <c r="R192" s="332"/>
      <c r="S192" s="332"/>
      <c r="T192" s="332"/>
      <c r="U192" s="332"/>
      <c r="V192" s="332"/>
      <c r="W192" s="332"/>
      <c r="X192" s="332"/>
      <c r="Y192" s="332"/>
      <c r="Z192" s="332"/>
      <c r="AA192" s="332"/>
      <c r="AB192" s="332"/>
      <c r="AC192" s="332"/>
      <c r="AD192" s="332"/>
      <c r="AE192" s="332"/>
      <c r="AF192" s="332"/>
      <c r="AG192" s="332"/>
      <c r="AH192" s="332"/>
      <c r="AI192" s="332"/>
      <c r="AJ192" s="332"/>
      <c r="AK192" s="332"/>
      <c r="AL192" s="332"/>
      <c r="AM192" s="332"/>
      <c r="AN192" s="332"/>
      <c r="AO192" s="332"/>
      <c r="AP192" s="332"/>
      <c r="AQ192" s="332"/>
      <c r="AR192" s="332"/>
      <c r="AS192" s="332"/>
      <c r="AT192" s="332"/>
      <c r="AU192" s="332"/>
      <c r="AV192" s="332"/>
      <c r="AW192" s="332"/>
      <c r="AX192" s="332"/>
      <c r="AY192" s="332"/>
      <c r="AZ192" s="332"/>
      <c r="BA192" s="332"/>
      <c r="BB192" s="332"/>
      <c r="BC192" s="332"/>
      <c r="BD192" s="332"/>
      <c r="BE192" s="332"/>
      <c r="BF192" s="332"/>
      <c r="BG192" s="332"/>
      <c r="BH192" s="332"/>
      <c r="BI192" s="332"/>
      <c r="BJ192" s="332"/>
      <c r="BK192" s="332"/>
      <c r="BL192" s="332"/>
      <c r="BM192" s="332"/>
      <c r="BN192" s="332"/>
      <c r="BO192" s="332"/>
      <c r="BP192" s="332"/>
      <c r="BQ192" s="332"/>
      <c r="BR192" s="332"/>
      <c r="BS192" s="332"/>
      <c r="BT192" s="332"/>
      <c r="BU192" s="332"/>
      <c r="BV192" s="332"/>
    </row>
    <row r="193" spans="2:74" x14ac:dyDescent="0.3">
      <c r="B193" s="277"/>
      <c r="C193" s="258"/>
      <c r="D193" s="258"/>
      <c r="E193" s="366"/>
      <c r="F193" s="332"/>
      <c r="G193" s="332"/>
      <c r="H193" s="332"/>
      <c r="I193" s="332"/>
      <c r="J193" s="332"/>
      <c r="K193" s="332"/>
      <c r="L193" s="332"/>
      <c r="M193" s="332"/>
      <c r="N193" s="332"/>
      <c r="O193" s="332"/>
      <c r="P193" s="332"/>
      <c r="Q193" s="332"/>
      <c r="R193" s="332"/>
      <c r="S193" s="332"/>
      <c r="T193" s="332"/>
      <c r="U193" s="332"/>
      <c r="V193" s="332"/>
      <c r="W193" s="332"/>
      <c r="X193" s="332"/>
      <c r="Y193" s="332"/>
      <c r="Z193" s="332"/>
      <c r="AA193" s="332"/>
      <c r="AB193" s="332"/>
      <c r="AC193" s="332"/>
      <c r="AD193" s="332"/>
      <c r="AE193" s="332"/>
      <c r="AF193" s="332"/>
      <c r="AG193" s="332"/>
      <c r="AH193" s="332"/>
      <c r="AI193" s="332"/>
      <c r="AJ193" s="332"/>
      <c r="AK193" s="332"/>
      <c r="AL193" s="332"/>
      <c r="AM193" s="332"/>
      <c r="AN193" s="332"/>
      <c r="AO193" s="332"/>
      <c r="AP193" s="332"/>
      <c r="AQ193" s="332"/>
      <c r="AR193" s="332"/>
      <c r="AS193" s="332"/>
      <c r="AT193" s="332"/>
      <c r="AU193" s="332"/>
      <c r="AV193" s="332"/>
      <c r="AW193" s="332"/>
      <c r="AX193" s="332"/>
      <c r="AY193" s="332"/>
      <c r="AZ193" s="332"/>
      <c r="BA193" s="332"/>
      <c r="BB193" s="332"/>
      <c r="BC193" s="332"/>
      <c r="BD193" s="332"/>
      <c r="BE193" s="332"/>
      <c r="BF193" s="332"/>
      <c r="BG193" s="332"/>
      <c r="BH193" s="332"/>
      <c r="BI193" s="332"/>
      <c r="BJ193" s="332"/>
      <c r="BK193" s="332"/>
      <c r="BL193" s="332"/>
      <c r="BM193" s="332"/>
      <c r="BN193" s="332"/>
      <c r="BO193" s="332"/>
      <c r="BP193" s="332"/>
      <c r="BQ193" s="332"/>
      <c r="BR193" s="332"/>
      <c r="BS193" s="332"/>
      <c r="BT193" s="332"/>
      <c r="BU193" s="332"/>
      <c r="BV193" s="332"/>
    </row>
    <row r="194" spans="2:74" x14ac:dyDescent="0.3">
      <c r="B194" s="277"/>
      <c r="C194" s="258"/>
      <c r="D194" s="258"/>
      <c r="E194" s="366"/>
      <c r="F194" s="332"/>
      <c r="G194" s="332"/>
      <c r="H194" s="332"/>
      <c r="I194" s="332"/>
      <c r="J194" s="332"/>
      <c r="K194" s="332"/>
      <c r="L194" s="332"/>
      <c r="M194" s="332"/>
      <c r="N194" s="332"/>
      <c r="O194" s="332"/>
      <c r="P194" s="332"/>
      <c r="Q194" s="332"/>
      <c r="R194" s="332"/>
      <c r="S194" s="332"/>
      <c r="T194" s="332"/>
      <c r="U194" s="332"/>
      <c r="V194" s="332"/>
      <c r="W194" s="332"/>
      <c r="X194" s="332"/>
      <c r="Y194" s="332"/>
      <c r="Z194" s="332"/>
      <c r="AA194" s="332"/>
      <c r="AB194" s="332"/>
      <c r="AC194" s="332"/>
      <c r="AD194" s="332"/>
      <c r="AE194" s="332"/>
      <c r="AF194" s="332"/>
      <c r="AG194" s="332"/>
      <c r="AH194" s="332"/>
      <c r="AI194" s="332"/>
      <c r="AJ194" s="332"/>
      <c r="AK194" s="332"/>
      <c r="AL194" s="332"/>
      <c r="AM194" s="332"/>
      <c r="AN194" s="332"/>
      <c r="AO194" s="332"/>
      <c r="AP194" s="332"/>
      <c r="AQ194" s="332"/>
      <c r="AR194" s="332"/>
      <c r="AS194" s="332"/>
      <c r="AT194" s="332"/>
      <c r="AU194" s="332"/>
      <c r="AV194" s="332"/>
      <c r="AW194" s="332"/>
      <c r="AX194" s="332"/>
      <c r="AY194" s="332"/>
      <c r="AZ194" s="332"/>
      <c r="BA194" s="332"/>
      <c r="BB194" s="332"/>
      <c r="BC194" s="332"/>
      <c r="BD194" s="332"/>
      <c r="BE194" s="332"/>
      <c r="BF194" s="332"/>
      <c r="BG194" s="332"/>
      <c r="BH194" s="332"/>
      <c r="BI194" s="332"/>
      <c r="BJ194" s="332"/>
      <c r="BK194" s="332"/>
      <c r="BL194" s="332"/>
      <c r="BM194" s="332"/>
      <c r="BN194" s="332"/>
      <c r="BO194" s="332"/>
      <c r="BP194" s="332"/>
      <c r="BQ194" s="332"/>
      <c r="BR194" s="332"/>
      <c r="BS194" s="332"/>
      <c r="BT194" s="332"/>
      <c r="BU194" s="332"/>
      <c r="BV194" s="332"/>
    </row>
    <row r="195" spans="2:74" x14ac:dyDescent="0.3">
      <c r="B195" s="277"/>
      <c r="C195" s="258"/>
      <c r="D195" s="258"/>
      <c r="E195" s="366"/>
      <c r="F195" s="332"/>
      <c r="G195" s="332"/>
      <c r="H195" s="332"/>
      <c r="I195" s="332"/>
      <c r="J195" s="332"/>
      <c r="K195" s="332"/>
      <c r="L195" s="332"/>
      <c r="M195" s="332"/>
      <c r="N195" s="332"/>
      <c r="O195" s="332"/>
      <c r="P195" s="332"/>
      <c r="Q195" s="332"/>
      <c r="R195" s="332"/>
      <c r="S195" s="332"/>
      <c r="T195" s="332"/>
      <c r="U195" s="332"/>
      <c r="V195" s="332"/>
      <c r="W195" s="332"/>
      <c r="X195" s="332"/>
      <c r="Y195" s="332"/>
      <c r="Z195" s="332"/>
      <c r="AA195" s="332"/>
      <c r="AB195" s="332"/>
      <c r="AC195" s="332"/>
      <c r="AD195" s="332"/>
      <c r="AE195" s="332"/>
      <c r="AF195" s="332"/>
      <c r="AG195" s="332"/>
      <c r="AH195" s="332"/>
      <c r="AI195" s="332"/>
      <c r="AJ195" s="332"/>
      <c r="AK195" s="332"/>
      <c r="AL195" s="332"/>
      <c r="AM195" s="332"/>
      <c r="AN195" s="332"/>
      <c r="AO195" s="332"/>
      <c r="AP195" s="332"/>
      <c r="AQ195" s="332"/>
      <c r="AR195" s="332"/>
      <c r="AS195" s="332"/>
      <c r="AT195" s="332"/>
      <c r="AU195" s="332"/>
      <c r="AV195" s="332"/>
      <c r="AW195" s="332"/>
      <c r="AX195" s="332"/>
      <c r="AY195" s="332"/>
      <c r="AZ195" s="332"/>
      <c r="BA195" s="332"/>
      <c r="BB195" s="332"/>
      <c r="BC195" s="332"/>
      <c r="BD195" s="332"/>
      <c r="BE195" s="332"/>
      <c r="BF195" s="332"/>
      <c r="BG195" s="332"/>
      <c r="BH195" s="332"/>
      <c r="BI195" s="332"/>
      <c r="BJ195" s="332"/>
      <c r="BK195" s="332"/>
      <c r="BL195" s="332"/>
      <c r="BM195" s="332"/>
      <c r="BN195" s="332"/>
      <c r="BO195" s="332"/>
      <c r="BP195" s="332"/>
      <c r="BQ195" s="332"/>
      <c r="BR195" s="332"/>
      <c r="BS195" s="332"/>
      <c r="BT195" s="332"/>
      <c r="BU195" s="332"/>
      <c r="BV195" s="332"/>
    </row>
    <row r="196" spans="2:74" x14ac:dyDescent="0.3">
      <c r="B196" s="277"/>
      <c r="C196" s="258"/>
      <c r="D196" s="258"/>
      <c r="E196" s="366"/>
      <c r="F196" s="332"/>
      <c r="G196" s="332"/>
      <c r="H196" s="332"/>
      <c r="I196" s="332"/>
      <c r="J196" s="332"/>
      <c r="K196" s="332"/>
      <c r="L196" s="332"/>
      <c r="M196" s="332"/>
      <c r="N196" s="332"/>
      <c r="O196" s="332"/>
      <c r="P196" s="332"/>
      <c r="Q196" s="332"/>
      <c r="R196" s="332"/>
      <c r="S196" s="332"/>
      <c r="T196" s="332"/>
      <c r="U196" s="332"/>
      <c r="V196" s="332"/>
      <c r="W196" s="332"/>
      <c r="X196" s="332"/>
      <c r="Y196" s="332"/>
      <c r="Z196" s="332"/>
      <c r="AA196" s="332"/>
      <c r="AB196" s="332"/>
      <c r="AC196" s="332"/>
      <c r="AD196" s="332"/>
      <c r="AE196" s="332"/>
      <c r="AF196" s="332"/>
      <c r="AG196" s="332"/>
      <c r="AH196" s="332"/>
      <c r="AI196" s="332"/>
      <c r="AJ196" s="332"/>
      <c r="AK196" s="332"/>
      <c r="AL196" s="332"/>
      <c r="AM196" s="332"/>
      <c r="AN196" s="332"/>
      <c r="AO196" s="332"/>
      <c r="AP196" s="332"/>
      <c r="AQ196" s="332"/>
      <c r="AR196" s="332"/>
      <c r="AS196" s="332"/>
      <c r="AT196" s="332"/>
      <c r="AU196" s="332"/>
      <c r="AV196" s="332"/>
      <c r="AW196" s="332"/>
      <c r="AX196" s="332"/>
      <c r="AY196" s="332"/>
      <c r="AZ196" s="332"/>
      <c r="BA196" s="332"/>
      <c r="BB196" s="332"/>
      <c r="BC196" s="332"/>
      <c r="BD196" s="332"/>
      <c r="BE196" s="332"/>
      <c r="BF196" s="332"/>
      <c r="BG196" s="332"/>
      <c r="BH196" s="332"/>
      <c r="BI196" s="332"/>
      <c r="BJ196" s="332"/>
      <c r="BK196" s="332"/>
      <c r="BL196" s="332"/>
      <c r="BM196" s="332"/>
      <c r="BN196" s="332"/>
      <c r="BO196" s="332"/>
      <c r="BP196" s="332"/>
      <c r="BQ196" s="332"/>
      <c r="BR196" s="332"/>
      <c r="BS196" s="332"/>
      <c r="BT196" s="332"/>
      <c r="BU196" s="332"/>
      <c r="BV196" s="332"/>
    </row>
    <row r="197" spans="2:74" x14ac:dyDescent="0.3">
      <c r="B197" s="277"/>
      <c r="C197" s="258"/>
      <c r="D197" s="258"/>
      <c r="E197" s="366"/>
      <c r="F197" s="332"/>
      <c r="G197" s="332"/>
      <c r="H197" s="332"/>
      <c r="I197" s="332"/>
      <c r="J197" s="332"/>
      <c r="K197" s="332"/>
      <c r="L197" s="332"/>
      <c r="M197" s="332"/>
      <c r="N197" s="332"/>
      <c r="O197" s="332"/>
      <c r="P197" s="332"/>
      <c r="Q197" s="332"/>
      <c r="R197" s="332"/>
      <c r="S197" s="332"/>
      <c r="T197" s="332"/>
      <c r="U197" s="332"/>
      <c r="V197" s="332"/>
      <c r="W197" s="332"/>
      <c r="X197" s="332"/>
      <c r="Y197" s="332"/>
      <c r="Z197" s="332"/>
      <c r="AA197" s="332"/>
      <c r="AB197" s="332"/>
      <c r="AC197" s="332"/>
      <c r="AD197" s="332"/>
      <c r="AE197" s="332"/>
      <c r="AF197" s="332"/>
      <c r="AG197" s="332"/>
      <c r="AH197" s="332"/>
      <c r="AI197" s="332"/>
      <c r="AJ197" s="332"/>
      <c r="AK197" s="332"/>
      <c r="AL197" s="332"/>
      <c r="AM197" s="332"/>
      <c r="AN197" s="332"/>
      <c r="AO197" s="332"/>
      <c r="AP197" s="332"/>
      <c r="AQ197" s="332"/>
      <c r="AR197" s="332"/>
      <c r="AS197" s="332"/>
      <c r="AT197" s="332"/>
      <c r="AU197" s="332"/>
      <c r="AV197" s="332"/>
      <c r="AW197" s="332"/>
      <c r="AX197" s="332"/>
      <c r="AY197" s="332"/>
      <c r="AZ197" s="332"/>
      <c r="BA197" s="332"/>
      <c r="BB197" s="332"/>
      <c r="BC197" s="332"/>
      <c r="BD197" s="332"/>
      <c r="BE197" s="332"/>
      <c r="BF197" s="332"/>
      <c r="BG197" s="332"/>
      <c r="BH197" s="332"/>
      <c r="BI197" s="332"/>
      <c r="BJ197" s="332"/>
      <c r="BK197" s="332"/>
      <c r="BL197" s="332"/>
      <c r="BM197" s="332"/>
      <c r="BN197" s="332"/>
      <c r="BO197" s="332"/>
      <c r="BP197" s="332"/>
      <c r="BQ197" s="332"/>
      <c r="BR197" s="332"/>
      <c r="BS197" s="332"/>
      <c r="BT197" s="332"/>
      <c r="BU197" s="332"/>
      <c r="BV197" s="332"/>
    </row>
    <row r="198" spans="2:74" x14ac:dyDescent="0.3">
      <c r="B198" s="277"/>
      <c r="C198" s="258"/>
      <c r="D198" s="258"/>
      <c r="E198" s="366"/>
      <c r="F198" s="332"/>
      <c r="G198" s="332"/>
      <c r="H198" s="332"/>
      <c r="I198" s="332"/>
      <c r="J198" s="332"/>
      <c r="K198" s="332"/>
      <c r="L198" s="332"/>
      <c r="M198" s="332"/>
      <c r="N198" s="332"/>
      <c r="O198" s="332"/>
      <c r="P198" s="332"/>
      <c r="Q198" s="332"/>
      <c r="R198" s="332"/>
      <c r="S198" s="332"/>
      <c r="T198" s="332"/>
      <c r="U198" s="332"/>
      <c r="V198" s="332"/>
      <c r="W198" s="332"/>
      <c r="X198" s="332"/>
      <c r="Y198" s="332"/>
      <c r="Z198" s="332"/>
      <c r="AA198" s="332"/>
      <c r="AB198" s="332"/>
      <c r="AC198" s="332"/>
      <c r="AD198" s="332"/>
      <c r="AE198" s="332"/>
      <c r="AF198" s="332"/>
      <c r="AG198" s="332"/>
      <c r="AH198" s="332"/>
      <c r="AI198" s="332"/>
      <c r="AJ198" s="332"/>
      <c r="AK198" s="332"/>
      <c r="AL198" s="332"/>
      <c r="AM198" s="332"/>
      <c r="AN198" s="332"/>
      <c r="AO198" s="332"/>
      <c r="AP198" s="332"/>
      <c r="AQ198" s="332"/>
      <c r="AR198" s="332"/>
      <c r="AS198" s="332"/>
      <c r="AT198" s="332"/>
      <c r="AU198" s="332"/>
      <c r="AV198" s="332"/>
      <c r="AW198" s="332"/>
      <c r="AX198" s="332"/>
      <c r="AY198" s="332"/>
      <c r="AZ198" s="332"/>
      <c r="BA198" s="332"/>
      <c r="BB198" s="332"/>
      <c r="BC198" s="332"/>
      <c r="BD198" s="332"/>
      <c r="BE198" s="332"/>
      <c r="BF198" s="332"/>
      <c r="BG198" s="332"/>
      <c r="BH198" s="332"/>
      <c r="BI198" s="332"/>
      <c r="BJ198" s="332"/>
      <c r="BK198" s="332"/>
      <c r="BL198" s="332"/>
      <c r="BM198" s="332"/>
      <c r="BN198" s="332"/>
      <c r="BO198" s="332"/>
      <c r="BP198" s="332"/>
      <c r="BQ198" s="332"/>
      <c r="BR198" s="332"/>
      <c r="BS198" s="332"/>
      <c r="BT198" s="332"/>
      <c r="BU198" s="332"/>
      <c r="BV198" s="332"/>
    </row>
    <row r="199" spans="2:74" x14ac:dyDescent="0.3">
      <c r="B199" s="277"/>
      <c r="C199" s="277"/>
      <c r="D199" s="277"/>
      <c r="E199" s="366"/>
      <c r="F199" s="332"/>
      <c r="G199" s="332"/>
      <c r="H199" s="332"/>
      <c r="I199" s="332"/>
      <c r="J199" s="332"/>
      <c r="K199" s="332"/>
      <c r="L199" s="332"/>
      <c r="M199" s="332"/>
      <c r="N199" s="332"/>
      <c r="O199" s="332"/>
      <c r="P199" s="332"/>
      <c r="Q199" s="332"/>
      <c r="R199" s="332"/>
      <c r="S199" s="332"/>
      <c r="T199" s="332"/>
      <c r="U199" s="332"/>
      <c r="V199" s="332"/>
      <c r="W199" s="332"/>
      <c r="X199" s="332"/>
      <c r="Y199" s="332"/>
      <c r="Z199" s="332"/>
      <c r="AA199" s="332"/>
      <c r="AB199" s="332"/>
      <c r="AC199" s="332"/>
      <c r="AD199" s="332"/>
      <c r="AE199" s="332"/>
      <c r="AF199" s="332"/>
      <c r="AG199" s="332"/>
      <c r="AH199" s="332"/>
      <c r="AI199" s="332"/>
      <c r="AJ199" s="332"/>
      <c r="AK199" s="332"/>
      <c r="AL199" s="332"/>
      <c r="AM199" s="332"/>
      <c r="AN199" s="332"/>
      <c r="AO199" s="332"/>
      <c r="AP199" s="332"/>
      <c r="AQ199" s="332"/>
      <c r="AR199" s="332"/>
      <c r="AS199" s="332"/>
      <c r="AT199" s="332"/>
      <c r="AU199" s="332"/>
      <c r="AV199" s="332"/>
      <c r="AW199" s="332"/>
      <c r="AX199" s="332"/>
      <c r="AY199" s="332"/>
      <c r="AZ199" s="332"/>
      <c r="BA199" s="332"/>
      <c r="BB199" s="332"/>
      <c r="BC199" s="332"/>
      <c r="BD199" s="332"/>
      <c r="BE199" s="332"/>
      <c r="BF199" s="332"/>
      <c r="BG199" s="332"/>
      <c r="BH199" s="332"/>
      <c r="BI199" s="332"/>
      <c r="BJ199" s="332"/>
      <c r="BK199" s="332"/>
      <c r="BL199" s="332"/>
      <c r="BM199" s="332"/>
      <c r="BN199" s="332"/>
      <c r="BO199" s="332"/>
      <c r="BP199" s="332"/>
      <c r="BQ199" s="332"/>
      <c r="BR199" s="332"/>
      <c r="BS199" s="332"/>
      <c r="BT199" s="332"/>
      <c r="BU199" s="332"/>
      <c r="BV199" s="332"/>
    </row>
    <row r="200" spans="2:74" x14ac:dyDescent="0.3">
      <c r="B200" s="277"/>
      <c r="C200" s="277"/>
      <c r="D200" s="277"/>
      <c r="E200" s="366"/>
      <c r="F200" s="332"/>
      <c r="G200" s="332"/>
      <c r="H200" s="332"/>
      <c r="I200" s="332"/>
      <c r="J200" s="332"/>
      <c r="K200" s="332"/>
      <c r="L200" s="332"/>
      <c r="M200" s="332"/>
      <c r="N200" s="332"/>
      <c r="O200" s="332"/>
      <c r="P200" s="332"/>
      <c r="Q200" s="332"/>
      <c r="R200" s="332"/>
      <c r="S200" s="332"/>
      <c r="T200" s="332"/>
      <c r="U200" s="332"/>
      <c r="V200" s="332"/>
      <c r="W200" s="332"/>
      <c r="X200" s="332"/>
      <c r="Y200" s="332"/>
      <c r="Z200" s="332"/>
      <c r="AA200" s="332"/>
      <c r="AB200" s="332"/>
      <c r="AC200" s="332"/>
      <c r="AD200" s="332"/>
      <c r="AE200" s="332"/>
      <c r="AF200" s="332"/>
      <c r="AG200" s="332"/>
      <c r="AH200" s="332"/>
      <c r="AI200" s="332"/>
      <c r="AJ200" s="332"/>
      <c r="AK200" s="332"/>
      <c r="AL200" s="332"/>
      <c r="AM200" s="332"/>
      <c r="AN200" s="332"/>
      <c r="AO200" s="332"/>
      <c r="AP200" s="332"/>
      <c r="AQ200" s="332"/>
      <c r="AR200" s="332"/>
      <c r="AS200" s="332"/>
      <c r="AT200" s="332"/>
      <c r="AU200" s="332"/>
      <c r="AV200" s="332"/>
      <c r="AW200" s="332"/>
      <c r="AX200" s="332"/>
      <c r="AY200" s="332"/>
      <c r="AZ200" s="332"/>
      <c r="BA200" s="332"/>
      <c r="BB200" s="332"/>
      <c r="BC200" s="332"/>
      <c r="BD200" s="332"/>
      <c r="BE200" s="332"/>
      <c r="BF200" s="332"/>
      <c r="BG200" s="332"/>
      <c r="BH200" s="332"/>
      <c r="BI200" s="332"/>
      <c r="BJ200" s="332"/>
      <c r="BK200" s="332"/>
      <c r="BL200" s="332"/>
      <c r="BM200" s="332"/>
      <c r="BN200" s="332"/>
      <c r="BO200" s="332"/>
      <c r="BP200" s="332"/>
      <c r="BQ200" s="332"/>
      <c r="BR200" s="332"/>
      <c r="BS200" s="332"/>
      <c r="BT200" s="332"/>
      <c r="BU200" s="332"/>
      <c r="BV200" s="332"/>
    </row>
    <row r="201" spans="2:74" x14ac:dyDescent="0.3">
      <c r="B201" s="277"/>
      <c r="C201" s="258"/>
      <c r="D201" s="258"/>
      <c r="E201" s="366"/>
      <c r="F201" s="332"/>
      <c r="G201" s="332"/>
      <c r="H201" s="332"/>
      <c r="I201" s="332"/>
      <c r="J201" s="332"/>
      <c r="K201" s="332"/>
      <c r="L201" s="332"/>
      <c r="M201" s="332"/>
      <c r="N201" s="332"/>
      <c r="O201" s="332"/>
      <c r="P201" s="332"/>
      <c r="Q201" s="332"/>
      <c r="R201" s="332"/>
      <c r="S201" s="332"/>
      <c r="T201" s="332"/>
      <c r="U201" s="332"/>
      <c r="V201" s="332"/>
      <c r="W201" s="332"/>
      <c r="X201" s="332"/>
      <c r="Y201" s="332"/>
      <c r="Z201" s="332"/>
      <c r="AA201" s="332"/>
      <c r="AB201" s="332"/>
      <c r="AC201" s="332"/>
      <c r="AD201" s="332"/>
      <c r="AE201" s="332"/>
      <c r="AF201" s="332"/>
      <c r="AG201" s="332"/>
      <c r="AH201" s="332"/>
      <c r="AI201" s="332"/>
      <c r="AJ201" s="332"/>
      <c r="AK201" s="332"/>
      <c r="AL201" s="332"/>
      <c r="AM201" s="332"/>
      <c r="AN201" s="332"/>
      <c r="AO201" s="332"/>
      <c r="AP201" s="332"/>
      <c r="AQ201" s="332"/>
      <c r="AR201" s="332"/>
      <c r="AS201" s="332"/>
      <c r="AT201" s="332"/>
      <c r="AU201" s="332"/>
      <c r="AV201" s="332"/>
      <c r="AW201" s="332"/>
      <c r="AX201" s="332"/>
      <c r="AY201" s="332"/>
      <c r="AZ201" s="332"/>
      <c r="BA201" s="332"/>
      <c r="BB201" s="332"/>
      <c r="BC201" s="332"/>
      <c r="BD201" s="332"/>
      <c r="BE201" s="332"/>
      <c r="BF201" s="332"/>
      <c r="BG201" s="332"/>
      <c r="BH201" s="332"/>
      <c r="BI201" s="332"/>
      <c r="BJ201" s="332"/>
      <c r="BK201" s="332"/>
      <c r="BL201" s="332"/>
      <c r="BM201" s="332"/>
      <c r="BN201" s="332"/>
      <c r="BO201" s="332"/>
      <c r="BP201" s="332"/>
      <c r="BQ201" s="332"/>
      <c r="BR201" s="332"/>
      <c r="BS201" s="332"/>
      <c r="BT201" s="332"/>
      <c r="BU201" s="332"/>
      <c r="BV201" s="332"/>
    </row>
    <row r="202" spans="2:74" x14ac:dyDescent="0.3">
      <c r="B202" s="277"/>
      <c r="C202" s="258"/>
      <c r="D202" s="258"/>
      <c r="E202" s="366"/>
      <c r="F202" s="332"/>
      <c r="G202" s="332"/>
      <c r="H202" s="332"/>
      <c r="I202" s="332"/>
      <c r="J202" s="332"/>
      <c r="K202" s="332"/>
      <c r="L202" s="332"/>
      <c r="M202" s="332"/>
      <c r="N202" s="332"/>
      <c r="O202" s="332"/>
      <c r="P202" s="332"/>
      <c r="Q202" s="332"/>
      <c r="R202" s="332"/>
      <c r="S202" s="332"/>
      <c r="T202" s="332"/>
      <c r="U202" s="332"/>
      <c r="V202" s="332"/>
      <c r="W202" s="332"/>
      <c r="X202" s="332"/>
      <c r="Y202" s="332"/>
      <c r="Z202" s="332"/>
      <c r="AA202" s="332"/>
      <c r="AB202" s="332"/>
      <c r="AC202" s="332"/>
      <c r="AD202" s="332"/>
      <c r="AE202" s="332"/>
      <c r="AF202" s="332"/>
      <c r="AG202" s="332"/>
      <c r="AH202" s="332"/>
      <c r="AI202" s="332"/>
      <c r="AJ202" s="332"/>
      <c r="AK202" s="332"/>
      <c r="AL202" s="332"/>
      <c r="AM202" s="332"/>
      <c r="AN202" s="332"/>
      <c r="AO202" s="332"/>
      <c r="AP202" s="332"/>
      <c r="AQ202" s="332"/>
      <c r="AR202" s="332"/>
      <c r="AS202" s="332"/>
      <c r="AT202" s="332"/>
      <c r="AU202" s="332"/>
      <c r="AV202" s="332"/>
      <c r="AW202" s="332"/>
      <c r="AX202" s="332"/>
      <c r="AY202" s="332"/>
      <c r="AZ202" s="332"/>
      <c r="BA202" s="332"/>
      <c r="BB202" s="332"/>
      <c r="BC202" s="332"/>
      <c r="BD202" s="332"/>
      <c r="BE202" s="332"/>
      <c r="BF202" s="332"/>
      <c r="BG202" s="332"/>
      <c r="BH202" s="332"/>
      <c r="BI202" s="332"/>
      <c r="BJ202" s="332"/>
      <c r="BK202" s="332"/>
      <c r="BL202" s="332"/>
      <c r="BM202" s="332"/>
      <c r="BN202" s="332"/>
      <c r="BO202" s="332"/>
      <c r="BP202" s="332"/>
      <c r="BQ202" s="332"/>
      <c r="BR202" s="332"/>
      <c r="BS202" s="332"/>
      <c r="BT202" s="332"/>
      <c r="BU202" s="332"/>
      <c r="BV202" s="332"/>
    </row>
    <row r="203" spans="2:74" x14ac:dyDescent="0.3">
      <c r="B203" s="277"/>
      <c r="C203" s="258"/>
      <c r="D203" s="258"/>
      <c r="E203" s="366"/>
      <c r="F203" s="332"/>
      <c r="G203" s="332"/>
      <c r="H203" s="332"/>
      <c r="I203" s="332"/>
      <c r="J203" s="332"/>
      <c r="K203" s="332"/>
      <c r="L203" s="332"/>
      <c r="M203" s="332"/>
      <c r="N203" s="332"/>
      <c r="O203" s="332"/>
      <c r="P203" s="332"/>
      <c r="Q203" s="332"/>
      <c r="R203" s="332"/>
      <c r="S203" s="332"/>
      <c r="T203" s="332"/>
      <c r="U203" s="332"/>
      <c r="V203" s="332"/>
      <c r="W203" s="332"/>
      <c r="X203" s="332"/>
      <c r="Y203" s="332"/>
      <c r="Z203" s="332"/>
      <c r="AA203" s="332"/>
      <c r="AB203" s="332"/>
      <c r="AC203" s="332"/>
      <c r="AD203" s="332"/>
      <c r="AE203" s="332"/>
      <c r="AF203" s="332"/>
      <c r="AG203" s="332"/>
      <c r="AH203" s="332"/>
      <c r="AI203" s="332"/>
      <c r="AJ203" s="332"/>
      <c r="AK203" s="332"/>
      <c r="AL203" s="332"/>
      <c r="AM203" s="332"/>
      <c r="AN203" s="332"/>
      <c r="AO203" s="332"/>
      <c r="AP203" s="332"/>
      <c r="AQ203" s="332"/>
      <c r="AR203" s="332"/>
      <c r="AS203" s="332"/>
      <c r="AT203" s="332"/>
      <c r="AU203" s="332"/>
      <c r="AV203" s="332"/>
      <c r="AW203" s="332"/>
      <c r="AX203" s="332"/>
      <c r="AY203" s="332"/>
      <c r="AZ203" s="332"/>
      <c r="BA203" s="332"/>
      <c r="BB203" s="332"/>
      <c r="BC203" s="332"/>
      <c r="BD203" s="332"/>
      <c r="BE203" s="332"/>
      <c r="BF203" s="332"/>
      <c r="BG203" s="332"/>
      <c r="BH203" s="332"/>
      <c r="BI203" s="332"/>
      <c r="BJ203" s="332"/>
      <c r="BK203" s="332"/>
      <c r="BL203" s="332"/>
      <c r="BM203" s="332"/>
      <c r="BN203" s="332"/>
      <c r="BO203" s="332"/>
      <c r="BP203" s="332"/>
      <c r="BQ203" s="332"/>
      <c r="BR203" s="332"/>
      <c r="BS203" s="332"/>
      <c r="BT203" s="332"/>
      <c r="BU203" s="332"/>
      <c r="BV203" s="332"/>
    </row>
    <row r="219" spans="2:74" x14ac:dyDescent="0.3">
      <c r="E219" s="367"/>
      <c r="F219" s="367"/>
      <c r="G219" s="367"/>
      <c r="H219" s="367"/>
      <c r="I219" s="367"/>
      <c r="J219" s="367"/>
      <c r="K219" s="367"/>
      <c r="L219" s="367"/>
      <c r="M219" s="367"/>
      <c r="N219" s="367"/>
      <c r="O219" s="367"/>
      <c r="P219" s="367"/>
      <c r="Q219" s="367"/>
      <c r="R219" s="367"/>
      <c r="S219" s="367"/>
      <c r="T219" s="367"/>
      <c r="U219" s="367"/>
      <c r="V219" s="367"/>
      <c r="W219" s="367"/>
      <c r="X219" s="367"/>
      <c r="Y219" s="367"/>
      <c r="Z219" s="367"/>
      <c r="AA219" s="367"/>
      <c r="AB219" s="367"/>
      <c r="AC219" s="367"/>
      <c r="AD219" s="367"/>
      <c r="AE219" s="367"/>
      <c r="AF219" s="367"/>
      <c r="AG219" s="367"/>
      <c r="AH219" s="367"/>
      <c r="AI219" s="367"/>
      <c r="AJ219" s="367"/>
      <c r="AK219" s="367"/>
      <c r="AL219" s="367"/>
      <c r="AM219" s="367"/>
      <c r="AN219" s="367"/>
      <c r="AO219" s="367"/>
      <c r="AP219" s="367"/>
      <c r="AQ219" s="367"/>
      <c r="AR219" s="367"/>
      <c r="AS219" s="367"/>
      <c r="AT219" s="367"/>
      <c r="AU219" s="367"/>
      <c r="AV219" s="367"/>
      <c r="AW219" s="367"/>
      <c r="AX219" s="367"/>
      <c r="AY219" s="367"/>
      <c r="AZ219" s="367"/>
      <c r="BA219" s="367"/>
      <c r="BB219" s="367"/>
      <c r="BC219" s="367"/>
      <c r="BD219" s="367"/>
      <c r="BE219" s="367"/>
      <c r="BF219" s="367"/>
      <c r="BG219" s="367"/>
      <c r="BH219" s="367"/>
      <c r="BI219" s="367"/>
      <c r="BJ219" s="367"/>
      <c r="BK219" s="367"/>
      <c r="BL219" s="367"/>
      <c r="BM219" s="367"/>
      <c r="BN219" s="367"/>
      <c r="BO219" s="367"/>
      <c r="BP219" s="367"/>
      <c r="BQ219" s="367"/>
      <c r="BR219" s="367"/>
      <c r="BS219" s="367"/>
      <c r="BT219" s="367"/>
      <c r="BU219" s="367"/>
      <c r="BV219" s="367"/>
    </row>
    <row r="220" spans="2:74" x14ac:dyDescent="0.3">
      <c r="B220" s="277"/>
      <c r="C220" s="258"/>
      <c r="D220" s="258"/>
      <c r="E220" s="366"/>
      <c r="F220" s="332"/>
      <c r="G220" s="332"/>
      <c r="H220" s="332"/>
      <c r="I220" s="332"/>
      <c r="J220" s="332"/>
      <c r="K220" s="332"/>
      <c r="L220" s="332"/>
      <c r="M220" s="332"/>
      <c r="N220" s="332"/>
      <c r="O220" s="332"/>
      <c r="P220" s="332"/>
      <c r="Q220" s="332"/>
      <c r="R220" s="332"/>
      <c r="S220" s="332"/>
      <c r="T220" s="332"/>
      <c r="U220" s="332"/>
      <c r="V220" s="332"/>
      <c r="W220" s="332"/>
      <c r="X220" s="332"/>
      <c r="Y220" s="332"/>
      <c r="Z220" s="332"/>
      <c r="AA220" s="332"/>
      <c r="AB220" s="332"/>
      <c r="AC220" s="332"/>
      <c r="AD220" s="332"/>
      <c r="AE220" s="332"/>
      <c r="AF220" s="332"/>
      <c r="AG220" s="332"/>
      <c r="AH220" s="332"/>
      <c r="AI220" s="332"/>
      <c r="AJ220" s="332"/>
      <c r="AK220" s="332"/>
      <c r="AL220" s="332"/>
      <c r="AM220" s="332"/>
      <c r="AN220" s="332"/>
      <c r="AO220" s="332"/>
      <c r="AP220" s="332"/>
      <c r="AQ220" s="332"/>
      <c r="AR220" s="332"/>
      <c r="AS220" s="332"/>
      <c r="AT220" s="332"/>
      <c r="AU220" s="332"/>
      <c r="AV220" s="332"/>
      <c r="AW220" s="332"/>
      <c r="AX220" s="332"/>
      <c r="AY220" s="332"/>
      <c r="AZ220" s="332"/>
      <c r="BA220" s="332"/>
      <c r="BB220" s="332"/>
      <c r="BC220" s="332"/>
      <c r="BD220" s="332"/>
      <c r="BE220" s="332"/>
      <c r="BF220" s="332"/>
      <c r="BG220" s="332"/>
      <c r="BH220" s="332"/>
      <c r="BI220" s="332"/>
      <c r="BJ220" s="332"/>
      <c r="BK220" s="332"/>
      <c r="BL220" s="332"/>
      <c r="BM220" s="332"/>
      <c r="BN220" s="332"/>
      <c r="BO220" s="332"/>
      <c r="BP220" s="332"/>
      <c r="BQ220" s="332"/>
      <c r="BR220" s="332"/>
      <c r="BS220" s="332"/>
      <c r="BT220" s="332"/>
      <c r="BU220" s="332"/>
      <c r="BV220" s="332"/>
    </row>
    <row r="221" spans="2:74" x14ac:dyDescent="0.3">
      <c r="B221" s="277"/>
      <c r="C221" s="258"/>
      <c r="D221" s="258"/>
      <c r="E221" s="366"/>
      <c r="F221" s="332"/>
      <c r="G221" s="332"/>
      <c r="H221" s="332"/>
      <c r="I221" s="332"/>
      <c r="J221" s="332"/>
      <c r="K221" s="332"/>
      <c r="L221" s="332"/>
      <c r="M221" s="332"/>
      <c r="N221" s="332"/>
      <c r="O221" s="332"/>
      <c r="P221" s="332"/>
      <c r="Q221" s="332"/>
      <c r="R221" s="332"/>
      <c r="S221" s="332"/>
      <c r="T221" s="332"/>
      <c r="U221" s="332"/>
      <c r="V221" s="332"/>
      <c r="W221" s="332"/>
      <c r="X221" s="332"/>
      <c r="Y221" s="332"/>
      <c r="Z221" s="332"/>
      <c r="AA221" s="332"/>
      <c r="AB221" s="332"/>
      <c r="AC221" s="332"/>
      <c r="AD221" s="332"/>
      <c r="AE221" s="332"/>
      <c r="AF221" s="332"/>
      <c r="AG221" s="332"/>
      <c r="AH221" s="332"/>
      <c r="AI221" s="332"/>
      <c r="AJ221" s="332"/>
      <c r="AK221" s="332"/>
      <c r="AL221" s="332"/>
      <c r="AM221" s="332"/>
      <c r="AN221" s="332"/>
      <c r="AO221" s="332"/>
      <c r="AP221" s="332"/>
      <c r="AQ221" s="332"/>
      <c r="AR221" s="332"/>
      <c r="AS221" s="332"/>
      <c r="AT221" s="332"/>
      <c r="AU221" s="332"/>
      <c r="AV221" s="332"/>
      <c r="AW221" s="332"/>
      <c r="AX221" s="332"/>
      <c r="AY221" s="332"/>
      <c r="AZ221" s="332"/>
      <c r="BA221" s="332"/>
      <c r="BB221" s="332"/>
      <c r="BC221" s="332"/>
      <c r="BD221" s="332"/>
      <c r="BE221" s="332"/>
      <c r="BF221" s="332"/>
      <c r="BG221" s="332"/>
      <c r="BH221" s="332"/>
      <c r="BI221" s="332"/>
      <c r="BJ221" s="332"/>
      <c r="BK221" s="332"/>
      <c r="BL221" s="332"/>
      <c r="BM221" s="332"/>
      <c r="BN221" s="332"/>
      <c r="BO221" s="332"/>
      <c r="BP221" s="332"/>
      <c r="BQ221" s="332"/>
      <c r="BR221" s="332"/>
      <c r="BS221" s="332"/>
      <c r="BT221" s="332"/>
      <c r="BU221" s="332"/>
      <c r="BV221" s="332"/>
    </row>
    <row r="222" spans="2:74" x14ac:dyDescent="0.3">
      <c r="B222" s="277"/>
      <c r="C222" s="258"/>
      <c r="D222" s="258"/>
      <c r="E222" s="366"/>
      <c r="F222" s="332"/>
      <c r="G222" s="332"/>
      <c r="H222" s="332"/>
      <c r="I222" s="332"/>
      <c r="J222" s="332"/>
      <c r="K222" s="332"/>
      <c r="L222" s="332"/>
      <c r="M222" s="332"/>
      <c r="N222" s="332"/>
      <c r="O222" s="332"/>
      <c r="P222" s="332"/>
      <c r="Q222" s="332"/>
      <c r="R222" s="332"/>
      <c r="S222" s="332"/>
      <c r="T222" s="332"/>
      <c r="U222" s="332"/>
      <c r="V222" s="332"/>
      <c r="W222" s="332"/>
      <c r="X222" s="332"/>
      <c r="Y222" s="332"/>
      <c r="Z222" s="332"/>
      <c r="AA222" s="332"/>
      <c r="AB222" s="332"/>
      <c r="AC222" s="332"/>
      <c r="AD222" s="332"/>
      <c r="AE222" s="332"/>
      <c r="AF222" s="332"/>
      <c r="AG222" s="332"/>
      <c r="AH222" s="332"/>
      <c r="AI222" s="332"/>
      <c r="AJ222" s="332"/>
      <c r="AK222" s="332"/>
      <c r="AL222" s="332"/>
      <c r="AM222" s="332"/>
      <c r="AN222" s="332"/>
      <c r="AO222" s="332"/>
      <c r="AP222" s="332"/>
      <c r="AQ222" s="332"/>
      <c r="AR222" s="332"/>
      <c r="AS222" s="332"/>
      <c r="AT222" s="332"/>
      <c r="AU222" s="332"/>
      <c r="AV222" s="332"/>
      <c r="AW222" s="332"/>
      <c r="AX222" s="332"/>
      <c r="AY222" s="332"/>
      <c r="AZ222" s="332"/>
      <c r="BA222" s="332"/>
      <c r="BB222" s="332"/>
      <c r="BC222" s="332"/>
      <c r="BD222" s="332"/>
      <c r="BE222" s="332"/>
      <c r="BF222" s="332"/>
      <c r="BG222" s="332"/>
      <c r="BH222" s="332"/>
      <c r="BI222" s="332"/>
      <c r="BJ222" s="332"/>
      <c r="BK222" s="332"/>
      <c r="BL222" s="332"/>
      <c r="BM222" s="332"/>
      <c r="BN222" s="332"/>
      <c r="BO222" s="332"/>
      <c r="BP222" s="332"/>
      <c r="BQ222" s="332"/>
      <c r="BR222" s="332"/>
      <c r="BS222" s="332"/>
      <c r="BT222" s="332"/>
      <c r="BU222" s="332"/>
      <c r="BV222" s="332"/>
    </row>
    <row r="223" spans="2:74" x14ac:dyDescent="0.3">
      <c r="B223" s="277"/>
      <c r="C223" s="258"/>
      <c r="D223" s="258"/>
      <c r="E223" s="366"/>
      <c r="F223" s="332"/>
      <c r="G223" s="332"/>
      <c r="H223" s="332"/>
      <c r="I223" s="332"/>
      <c r="J223" s="332"/>
      <c r="K223" s="332"/>
      <c r="L223" s="332"/>
      <c r="M223" s="332"/>
      <c r="N223" s="332"/>
      <c r="O223" s="332"/>
      <c r="P223" s="332"/>
      <c r="Q223" s="332"/>
      <c r="R223" s="332"/>
      <c r="S223" s="332"/>
      <c r="T223" s="332"/>
      <c r="U223" s="332"/>
      <c r="V223" s="332"/>
      <c r="W223" s="332"/>
      <c r="X223" s="332"/>
      <c r="Y223" s="332"/>
      <c r="Z223" s="332"/>
      <c r="AA223" s="332"/>
      <c r="AB223" s="332"/>
      <c r="AC223" s="332"/>
      <c r="AD223" s="332"/>
      <c r="AE223" s="332"/>
      <c r="AF223" s="332"/>
      <c r="AG223" s="332"/>
      <c r="AH223" s="332"/>
      <c r="AI223" s="332"/>
      <c r="AJ223" s="332"/>
      <c r="AK223" s="332"/>
      <c r="AL223" s="332"/>
      <c r="AM223" s="332"/>
      <c r="AN223" s="332"/>
      <c r="AO223" s="332"/>
      <c r="AP223" s="332"/>
      <c r="AQ223" s="332"/>
      <c r="AR223" s="332"/>
      <c r="AS223" s="332"/>
      <c r="AT223" s="332"/>
      <c r="AU223" s="332"/>
      <c r="AV223" s="332"/>
      <c r="AW223" s="332"/>
      <c r="AX223" s="332"/>
      <c r="AY223" s="332"/>
      <c r="AZ223" s="332"/>
      <c r="BA223" s="332"/>
      <c r="BB223" s="332"/>
      <c r="BC223" s="332"/>
      <c r="BD223" s="332"/>
      <c r="BE223" s="332"/>
      <c r="BF223" s="332"/>
      <c r="BG223" s="332"/>
      <c r="BH223" s="332"/>
      <c r="BI223" s="332"/>
      <c r="BJ223" s="332"/>
      <c r="BK223" s="332"/>
      <c r="BL223" s="332"/>
      <c r="BM223" s="332"/>
      <c r="BN223" s="332"/>
      <c r="BO223" s="332"/>
      <c r="BP223" s="332"/>
      <c r="BQ223" s="332"/>
      <c r="BR223" s="332"/>
      <c r="BS223" s="332"/>
      <c r="BT223" s="332"/>
      <c r="BU223" s="332"/>
      <c r="BV223" s="332"/>
    </row>
    <row r="224" spans="2:74" x14ac:dyDescent="0.3">
      <c r="B224" s="277"/>
      <c r="C224" s="258"/>
      <c r="D224" s="258"/>
      <c r="E224" s="366"/>
      <c r="F224" s="332"/>
      <c r="G224" s="332"/>
      <c r="H224" s="332"/>
      <c r="I224" s="332"/>
      <c r="J224" s="332"/>
      <c r="K224" s="332"/>
      <c r="L224" s="332"/>
      <c r="M224" s="332"/>
      <c r="N224" s="332"/>
      <c r="O224" s="332"/>
      <c r="P224" s="332"/>
      <c r="Q224" s="332"/>
      <c r="R224" s="332"/>
      <c r="S224" s="332"/>
      <c r="T224" s="332"/>
      <c r="U224" s="332"/>
      <c r="V224" s="332"/>
      <c r="W224" s="332"/>
      <c r="X224" s="332"/>
      <c r="Y224" s="332"/>
      <c r="Z224" s="332"/>
      <c r="AA224" s="332"/>
      <c r="AB224" s="332"/>
      <c r="AC224" s="332"/>
      <c r="AD224" s="332"/>
      <c r="AE224" s="332"/>
      <c r="AF224" s="332"/>
      <c r="AG224" s="332"/>
      <c r="AH224" s="332"/>
      <c r="AI224" s="332"/>
      <c r="AJ224" s="332"/>
      <c r="AK224" s="332"/>
      <c r="AL224" s="332"/>
      <c r="AM224" s="332"/>
      <c r="AN224" s="332"/>
      <c r="AO224" s="332"/>
      <c r="AP224" s="332"/>
      <c r="AQ224" s="332"/>
      <c r="AR224" s="332"/>
      <c r="AS224" s="332"/>
      <c r="AT224" s="332"/>
      <c r="AU224" s="332"/>
      <c r="AV224" s="332"/>
      <c r="AW224" s="332"/>
      <c r="AX224" s="332"/>
      <c r="AY224" s="332"/>
      <c r="AZ224" s="332"/>
      <c r="BA224" s="332"/>
      <c r="BB224" s="332"/>
      <c r="BC224" s="332"/>
      <c r="BD224" s="332"/>
      <c r="BE224" s="332"/>
      <c r="BF224" s="332"/>
      <c r="BG224" s="332"/>
      <c r="BH224" s="332"/>
      <c r="BI224" s="332"/>
      <c r="BJ224" s="332"/>
      <c r="BK224" s="332"/>
      <c r="BL224" s="332"/>
      <c r="BM224" s="332"/>
      <c r="BN224" s="332"/>
      <c r="BO224" s="332"/>
      <c r="BP224" s="332"/>
      <c r="BQ224" s="332"/>
      <c r="BR224" s="332"/>
      <c r="BS224" s="332"/>
      <c r="BT224" s="332"/>
      <c r="BU224" s="332"/>
      <c r="BV224" s="332"/>
    </row>
    <row r="225" spans="2:74" x14ac:dyDescent="0.3">
      <c r="B225" s="277"/>
      <c r="C225" s="258"/>
      <c r="D225" s="258"/>
      <c r="E225" s="366"/>
      <c r="F225" s="332"/>
      <c r="G225" s="332"/>
      <c r="H225" s="332"/>
      <c r="I225" s="332"/>
      <c r="J225" s="332"/>
      <c r="K225" s="332"/>
      <c r="L225" s="332"/>
      <c r="M225" s="332"/>
      <c r="N225" s="332"/>
      <c r="O225" s="332"/>
      <c r="P225" s="332"/>
      <c r="Q225" s="332"/>
      <c r="R225" s="332"/>
      <c r="S225" s="332"/>
      <c r="T225" s="332"/>
      <c r="U225" s="332"/>
      <c r="V225" s="332"/>
      <c r="W225" s="332"/>
      <c r="X225" s="332"/>
      <c r="Y225" s="332"/>
      <c r="Z225" s="332"/>
      <c r="AA225" s="332"/>
      <c r="AB225" s="332"/>
      <c r="AC225" s="332"/>
      <c r="AD225" s="332"/>
      <c r="AE225" s="332"/>
      <c r="AF225" s="332"/>
      <c r="AG225" s="332"/>
      <c r="AH225" s="332"/>
      <c r="AI225" s="332"/>
      <c r="AJ225" s="332"/>
      <c r="AK225" s="332"/>
      <c r="AL225" s="332"/>
      <c r="AM225" s="332"/>
      <c r="AN225" s="332"/>
      <c r="AO225" s="332"/>
      <c r="AP225" s="332"/>
      <c r="AQ225" s="332"/>
      <c r="AR225" s="332"/>
      <c r="AS225" s="332"/>
      <c r="AT225" s="332"/>
      <c r="AU225" s="332"/>
      <c r="AV225" s="332"/>
      <c r="AW225" s="332"/>
      <c r="AX225" s="332"/>
      <c r="AY225" s="332"/>
      <c r="AZ225" s="332"/>
      <c r="BA225" s="332"/>
      <c r="BB225" s="332"/>
      <c r="BC225" s="332"/>
      <c r="BD225" s="332"/>
      <c r="BE225" s="332"/>
      <c r="BF225" s="332"/>
      <c r="BG225" s="332"/>
      <c r="BH225" s="332"/>
      <c r="BI225" s="332"/>
      <c r="BJ225" s="332"/>
      <c r="BK225" s="332"/>
      <c r="BL225" s="332"/>
      <c r="BM225" s="332"/>
      <c r="BN225" s="332"/>
      <c r="BO225" s="332"/>
      <c r="BP225" s="332"/>
      <c r="BQ225" s="332"/>
      <c r="BR225" s="332"/>
      <c r="BS225" s="332"/>
      <c r="BT225" s="332"/>
      <c r="BU225" s="332"/>
      <c r="BV225" s="332"/>
    </row>
    <row r="226" spans="2:74" x14ac:dyDescent="0.3">
      <c r="B226" s="277"/>
      <c r="C226" s="258"/>
      <c r="D226" s="258"/>
      <c r="E226" s="366"/>
      <c r="F226" s="332"/>
      <c r="G226" s="332"/>
      <c r="H226" s="332"/>
      <c r="I226" s="332"/>
      <c r="J226" s="332"/>
      <c r="K226" s="332"/>
      <c r="L226" s="332"/>
      <c r="M226" s="332"/>
      <c r="N226" s="332"/>
      <c r="O226" s="332"/>
      <c r="P226" s="332"/>
      <c r="Q226" s="332"/>
      <c r="R226" s="332"/>
      <c r="S226" s="332"/>
      <c r="T226" s="332"/>
      <c r="U226" s="332"/>
      <c r="V226" s="332"/>
      <c r="W226" s="332"/>
      <c r="X226" s="332"/>
      <c r="Y226" s="332"/>
      <c r="Z226" s="332"/>
      <c r="AA226" s="332"/>
      <c r="AB226" s="332"/>
      <c r="AC226" s="332"/>
      <c r="AD226" s="332"/>
      <c r="AE226" s="332"/>
      <c r="AF226" s="332"/>
      <c r="AG226" s="332"/>
      <c r="AH226" s="332"/>
      <c r="AI226" s="332"/>
      <c r="AJ226" s="332"/>
      <c r="AK226" s="332"/>
      <c r="AL226" s="332"/>
      <c r="AM226" s="332"/>
      <c r="AN226" s="332"/>
      <c r="AO226" s="332"/>
      <c r="AP226" s="332"/>
      <c r="AQ226" s="332"/>
      <c r="AR226" s="332"/>
      <c r="AS226" s="332"/>
      <c r="AT226" s="332"/>
      <c r="AU226" s="332"/>
      <c r="AV226" s="332"/>
      <c r="AW226" s="332"/>
      <c r="AX226" s="332"/>
      <c r="AY226" s="332"/>
      <c r="AZ226" s="332"/>
      <c r="BA226" s="332"/>
      <c r="BB226" s="332"/>
      <c r="BC226" s="332"/>
      <c r="BD226" s="332"/>
      <c r="BE226" s="332"/>
      <c r="BF226" s="332"/>
      <c r="BG226" s="332"/>
      <c r="BH226" s="332"/>
      <c r="BI226" s="332"/>
      <c r="BJ226" s="332"/>
      <c r="BK226" s="332"/>
      <c r="BL226" s="332"/>
      <c r="BM226" s="332"/>
      <c r="BN226" s="332"/>
      <c r="BO226" s="332"/>
      <c r="BP226" s="332"/>
      <c r="BQ226" s="332"/>
      <c r="BR226" s="332"/>
      <c r="BS226" s="332"/>
      <c r="BT226" s="332"/>
      <c r="BU226" s="332"/>
      <c r="BV226" s="332"/>
    </row>
    <row r="227" spans="2:74" x14ac:dyDescent="0.3">
      <c r="B227" s="277"/>
      <c r="C227" s="258"/>
      <c r="D227" s="258"/>
      <c r="E227" s="366"/>
      <c r="F227" s="332"/>
      <c r="G227" s="332"/>
      <c r="H227" s="332"/>
      <c r="I227" s="332"/>
      <c r="J227" s="332"/>
      <c r="K227" s="332"/>
      <c r="L227" s="332"/>
      <c r="M227" s="332"/>
      <c r="N227" s="332"/>
      <c r="O227" s="332"/>
      <c r="P227" s="332"/>
      <c r="Q227" s="332"/>
      <c r="R227" s="332"/>
      <c r="S227" s="332"/>
      <c r="T227" s="332"/>
      <c r="U227" s="332"/>
      <c r="V227" s="332"/>
      <c r="W227" s="332"/>
      <c r="X227" s="332"/>
      <c r="Y227" s="332"/>
      <c r="Z227" s="332"/>
      <c r="AA227" s="332"/>
      <c r="AB227" s="332"/>
      <c r="AC227" s="332"/>
      <c r="AD227" s="332"/>
      <c r="AE227" s="332"/>
      <c r="AF227" s="332"/>
      <c r="AG227" s="332"/>
      <c r="AH227" s="332"/>
      <c r="AI227" s="332"/>
      <c r="AJ227" s="332"/>
      <c r="AK227" s="332"/>
      <c r="AL227" s="332"/>
      <c r="AM227" s="332"/>
      <c r="AN227" s="332"/>
      <c r="AO227" s="332"/>
      <c r="AP227" s="332"/>
      <c r="AQ227" s="332"/>
      <c r="AR227" s="332"/>
      <c r="AS227" s="332"/>
      <c r="AT227" s="332"/>
      <c r="AU227" s="332"/>
      <c r="AV227" s="332"/>
      <c r="AW227" s="332"/>
      <c r="AX227" s="332"/>
      <c r="AY227" s="332"/>
      <c r="AZ227" s="332"/>
      <c r="BA227" s="332"/>
      <c r="BB227" s="332"/>
      <c r="BC227" s="332"/>
      <c r="BD227" s="332"/>
      <c r="BE227" s="332"/>
      <c r="BF227" s="332"/>
      <c r="BG227" s="332"/>
      <c r="BH227" s="332"/>
      <c r="BI227" s="332"/>
      <c r="BJ227" s="332"/>
      <c r="BK227" s="332"/>
      <c r="BL227" s="332"/>
      <c r="BM227" s="332"/>
      <c r="BN227" s="332"/>
      <c r="BO227" s="332"/>
      <c r="BP227" s="332"/>
      <c r="BQ227" s="332"/>
      <c r="BR227" s="332"/>
      <c r="BS227" s="332"/>
      <c r="BT227" s="332"/>
      <c r="BU227" s="332"/>
      <c r="BV227" s="332"/>
    </row>
    <row r="228" spans="2:74" x14ac:dyDescent="0.3">
      <c r="B228" s="277"/>
      <c r="C228" s="258"/>
      <c r="D228" s="258"/>
      <c r="E228" s="366"/>
      <c r="F228" s="332"/>
      <c r="G228" s="332"/>
      <c r="H228" s="332"/>
      <c r="I228" s="332"/>
      <c r="J228" s="332"/>
      <c r="K228" s="332"/>
      <c r="L228" s="332"/>
      <c r="M228" s="332"/>
      <c r="N228" s="332"/>
      <c r="O228" s="332"/>
      <c r="P228" s="332"/>
      <c r="Q228" s="332"/>
      <c r="R228" s="332"/>
      <c r="S228" s="332"/>
      <c r="T228" s="332"/>
      <c r="U228" s="332"/>
      <c r="V228" s="332"/>
      <c r="W228" s="332"/>
      <c r="X228" s="332"/>
      <c r="Y228" s="332"/>
      <c r="Z228" s="332"/>
      <c r="AA228" s="332"/>
      <c r="AB228" s="332"/>
      <c r="AC228" s="332"/>
      <c r="AD228" s="332"/>
      <c r="AE228" s="332"/>
      <c r="AF228" s="332"/>
      <c r="AG228" s="332"/>
      <c r="AH228" s="332"/>
      <c r="AI228" s="332"/>
      <c r="AJ228" s="332"/>
      <c r="AK228" s="332"/>
      <c r="AL228" s="332"/>
      <c r="AM228" s="332"/>
      <c r="AN228" s="332"/>
      <c r="AO228" s="332"/>
      <c r="AP228" s="332"/>
      <c r="AQ228" s="332"/>
      <c r="AR228" s="332"/>
      <c r="AS228" s="332"/>
      <c r="AT228" s="332"/>
      <c r="AU228" s="332"/>
      <c r="AV228" s="332"/>
      <c r="AW228" s="332"/>
      <c r="AX228" s="332"/>
      <c r="AY228" s="332"/>
      <c r="AZ228" s="332"/>
      <c r="BA228" s="332"/>
      <c r="BB228" s="332"/>
      <c r="BC228" s="332"/>
      <c r="BD228" s="332"/>
      <c r="BE228" s="332"/>
      <c r="BF228" s="332"/>
      <c r="BG228" s="332"/>
      <c r="BH228" s="332"/>
      <c r="BI228" s="332"/>
      <c r="BJ228" s="332"/>
      <c r="BK228" s="332"/>
      <c r="BL228" s="332"/>
      <c r="BM228" s="332"/>
      <c r="BN228" s="332"/>
      <c r="BO228" s="332"/>
      <c r="BP228" s="332"/>
      <c r="BQ228" s="332"/>
      <c r="BR228" s="332"/>
      <c r="BS228" s="332"/>
      <c r="BT228" s="332"/>
      <c r="BU228" s="332"/>
      <c r="BV228" s="332"/>
    </row>
    <row r="229" spans="2:74" x14ac:dyDescent="0.3">
      <c r="B229" s="277"/>
      <c r="C229" s="258"/>
      <c r="D229" s="258"/>
      <c r="E229" s="366"/>
      <c r="F229" s="332"/>
      <c r="G229" s="332"/>
      <c r="H229" s="332"/>
      <c r="I229" s="332"/>
      <c r="J229" s="332"/>
      <c r="K229" s="332"/>
      <c r="L229" s="332"/>
      <c r="M229" s="332"/>
      <c r="N229" s="332"/>
      <c r="O229" s="332"/>
      <c r="P229" s="332"/>
      <c r="Q229" s="332"/>
      <c r="R229" s="332"/>
      <c r="S229" s="332"/>
      <c r="T229" s="332"/>
      <c r="U229" s="332"/>
      <c r="V229" s="332"/>
      <c r="W229" s="332"/>
      <c r="X229" s="332"/>
      <c r="Y229" s="332"/>
      <c r="Z229" s="332"/>
      <c r="AA229" s="332"/>
      <c r="AB229" s="332"/>
      <c r="AC229" s="332"/>
      <c r="AD229" s="332"/>
      <c r="AE229" s="332"/>
      <c r="AF229" s="332"/>
      <c r="AG229" s="332"/>
      <c r="AH229" s="332"/>
      <c r="AI229" s="332"/>
      <c r="AJ229" s="332"/>
      <c r="AK229" s="332"/>
      <c r="AL229" s="332"/>
      <c r="AM229" s="332"/>
      <c r="AN229" s="332"/>
      <c r="AO229" s="332"/>
      <c r="AP229" s="332"/>
      <c r="AQ229" s="332"/>
      <c r="AR229" s="332"/>
      <c r="AS229" s="332"/>
      <c r="AT229" s="332"/>
      <c r="AU229" s="332"/>
      <c r="AV229" s="332"/>
      <c r="AW229" s="332"/>
      <c r="AX229" s="332"/>
      <c r="AY229" s="332"/>
      <c r="AZ229" s="332"/>
      <c r="BA229" s="332"/>
      <c r="BB229" s="332"/>
      <c r="BC229" s="332"/>
      <c r="BD229" s="332"/>
      <c r="BE229" s="332"/>
      <c r="BF229" s="332"/>
      <c r="BG229" s="332"/>
      <c r="BH229" s="332"/>
      <c r="BI229" s="332"/>
      <c r="BJ229" s="332"/>
      <c r="BK229" s="332"/>
      <c r="BL229" s="332"/>
      <c r="BM229" s="332"/>
      <c r="BN229" s="332"/>
      <c r="BO229" s="332"/>
      <c r="BP229" s="332"/>
      <c r="BQ229" s="332"/>
      <c r="BR229" s="332"/>
      <c r="BS229" s="332"/>
      <c r="BT229" s="332"/>
      <c r="BU229" s="332"/>
      <c r="BV229" s="332"/>
    </row>
    <row r="230" spans="2:74" x14ac:dyDescent="0.3">
      <c r="B230" s="277"/>
      <c r="C230" s="258"/>
      <c r="D230" s="258"/>
      <c r="E230" s="366"/>
      <c r="F230" s="332"/>
      <c r="G230" s="332"/>
      <c r="H230" s="332"/>
      <c r="I230" s="332"/>
      <c r="J230" s="332"/>
      <c r="K230" s="332"/>
      <c r="L230" s="332"/>
      <c r="M230" s="332"/>
      <c r="N230" s="332"/>
      <c r="O230" s="332"/>
      <c r="P230" s="332"/>
      <c r="Q230" s="332"/>
      <c r="R230" s="332"/>
      <c r="S230" s="332"/>
      <c r="T230" s="332"/>
      <c r="U230" s="332"/>
      <c r="V230" s="332"/>
      <c r="W230" s="332"/>
      <c r="X230" s="332"/>
      <c r="Y230" s="332"/>
      <c r="Z230" s="332"/>
      <c r="AA230" s="332"/>
      <c r="AB230" s="332"/>
      <c r="AC230" s="332"/>
      <c r="AD230" s="332"/>
      <c r="AE230" s="332"/>
      <c r="AF230" s="332"/>
      <c r="AG230" s="332"/>
      <c r="AH230" s="332"/>
      <c r="AI230" s="332"/>
      <c r="AJ230" s="332"/>
      <c r="AK230" s="332"/>
      <c r="AL230" s="332"/>
      <c r="AM230" s="332"/>
      <c r="AN230" s="332"/>
      <c r="AO230" s="332"/>
      <c r="AP230" s="332"/>
      <c r="AQ230" s="332"/>
      <c r="AR230" s="332"/>
      <c r="AS230" s="332"/>
      <c r="AT230" s="332"/>
      <c r="AU230" s="332"/>
      <c r="AV230" s="332"/>
      <c r="AW230" s="332"/>
      <c r="AX230" s="332"/>
      <c r="AY230" s="332"/>
      <c r="AZ230" s="332"/>
      <c r="BA230" s="332"/>
      <c r="BB230" s="332"/>
      <c r="BC230" s="332"/>
      <c r="BD230" s="332"/>
      <c r="BE230" s="332"/>
      <c r="BF230" s="332"/>
      <c r="BG230" s="332"/>
      <c r="BH230" s="332"/>
      <c r="BI230" s="332"/>
      <c r="BJ230" s="332"/>
      <c r="BK230" s="332"/>
      <c r="BL230" s="332"/>
      <c r="BM230" s="332"/>
      <c r="BN230" s="332"/>
      <c r="BO230" s="332"/>
      <c r="BP230" s="332"/>
      <c r="BQ230" s="332"/>
      <c r="BR230" s="332"/>
      <c r="BS230" s="332"/>
      <c r="BT230" s="332"/>
      <c r="BU230" s="332"/>
      <c r="BV230" s="332"/>
    </row>
    <row r="231" spans="2:74" x14ac:dyDescent="0.3">
      <c r="B231" s="277"/>
      <c r="C231" s="258"/>
      <c r="D231" s="258"/>
      <c r="E231" s="366"/>
      <c r="F231" s="332"/>
      <c r="G231" s="332"/>
      <c r="H231" s="332"/>
      <c r="I231" s="332"/>
      <c r="J231" s="332"/>
      <c r="K231" s="332"/>
      <c r="L231" s="332"/>
      <c r="M231" s="332"/>
      <c r="N231" s="332"/>
      <c r="O231" s="332"/>
      <c r="P231" s="332"/>
      <c r="Q231" s="332"/>
      <c r="R231" s="332"/>
      <c r="S231" s="332"/>
      <c r="T231" s="332"/>
      <c r="U231" s="332"/>
      <c r="V231" s="332"/>
      <c r="W231" s="332"/>
      <c r="X231" s="332"/>
      <c r="Y231" s="332"/>
      <c r="Z231" s="332"/>
      <c r="AA231" s="332"/>
      <c r="AB231" s="332"/>
      <c r="AC231" s="332"/>
      <c r="AD231" s="332"/>
      <c r="AE231" s="332"/>
      <c r="AF231" s="332"/>
      <c r="AG231" s="332"/>
      <c r="AH231" s="332"/>
      <c r="AI231" s="332"/>
      <c r="AJ231" s="332"/>
      <c r="AK231" s="332"/>
      <c r="AL231" s="332"/>
      <c r="AM231" s="332"/>
      <c r="AN231" s="332"/>
      <c r="AO231" s="332"/>
      <c r="AP231" s="332"/>
      <c r="AQ231" s="332"/>
      <c r="AR231" s="332"/>
      <c r="AS231" s="332"/>
      <c r="AT231" s="332"/>
      <c r="AU231" s="332"/>
      <c r="AV231" s="332"/>
      <c r="AW231" s="332"/>
      <c r="AX231" s="332"/>
      <c r="AY231" s="332"/>
      <c r="AZ231" s="332"/>
      <c r="BA231" s="332"/>
      <c r="BB231" s="332"/>
      <c r="BC231" s="332"/>
      <c r="BD231" s="332"/>
      <c r="BE231" s="332"/>
      <c r="BF231" s="332"/>
      <c r="BG231" s="332"/>
      <c r="BH231" s="332"/>
      <c r="BI231" s="332"/>
      <c r="BJ231" s="332"/>
      <c r="BK231" s="332"/>
      <c r="BL231" s="332"/>
      <c r="BM231" s="332"/>
      <c r="BN231" s="332"/>
      <c r="BO231" s="332"/>
      <c r="BP231" s="332"/>
      <c r="BQ231" s="332"/>
      <c r="BR231" s="332"/>
      <c r="BS231" s="332"/>
      <c r="BT231" s="332"/>
      <c r="BU231" s="332"/>
      <c r="BV231" s="332"/>
    </row>
    <row r="232" spans="2:74" x14ac:dyDescent="0.3">
      <c r="B232" s="277"/>
      <c r="C232" s="258"/>
      <c r="D232" s="258"/>
      <c r="E232" s="366"/>
      <c r="F232" s="332"/>
      <c r="G232" s="332"/>
      <c r="H232" s="332"/>
      <c r="I232" s="332"/>
      <c r="J232" s="332"/>
      <c r="K232" s="332"/>
      <c r="L232" s="332"/>
      <c r="M232" s="332"/>
      <c r="N232" s="332"/>
      <c r="O232" s="332"/>
      <c r="P232" s="332"/>
      <c r="Q232" s="332"/>
      <c r="R232" s="332"/>
      <c r="S232" s="332"/>
      <c r="T232" s="332"/>
      <c r="U232" s="332"/>
      <c r="V232" s="332"/>
      <c r="W232" s="332"/>
      <c r="X232" s="332"/>
      <c r="Y232" s="332"/>
      <c r="Z232" s="332"/>
      <c r="AA232" s="332"/>
      <c r="AB232" s="332"/>
      <c r="AC232" s="332"/>
      <c r="AD232" s="332"/>
      <c r="AE232" s="332"/>
      <c r="AF232" s="332"/>
      <c r="AG232" s="332"/>
      <c r="AH232" s="332"/>
      <c r="AI232" s="332"/>
      <c r="AJ232" s="332"/>
      <c r="AK232" s="332"/>
      <c r="AL232" s="332"/>
      <c r="AM232" s="332"/>
      <c r="AN232" s="332"/>
      <c r="AO232" s="332"/>
      <c r="AP232" s="332"/>
      <c r="AQ232" s="332"/>
      <c r="AR232" s="332"/>
      <c r="AS232" s="332"/>
      <c r="AT232" s="332"/>
      <c r="AU232" s="332"/>
      <c r="AV232" s="332"/>
      <c r="AW232" s="332"/>
      <c r="AX232" s="332"/>
      <c r="AY232" s="332"/>
      <c r="AZ232" s="332"/>
      <c r="BA232" s="332"/>
      <c r="BB232" s="332"/>
      <c r="BC232" s="332"/>
      <c r="BD232" s="332"/>
      <c r="BE232" s="332"/>
      <c r="BF232" s="332"/>
      <c r="BG232" s="332"/>
      <c r="BH232" s="332"/>
      <c r="BI232" s="332"/>
      <c r="BJ232" s="332"/>
      <c r="BK232" s="332"/>
      <c r="BL232" s="332"/>
      <c r="BM232" s="332"/>
      <c r="BN232" s="332"/>
      <c r="BO232" s="332"/>
      <c r="BP232" s="332"/>
      <c r="BQ232" s="332"/>
      <c r="BR232" s="332"/>
      <c r="BS232" s="332"/>
      <c r="BT232" s="332"/>
      <c r="BU232" s="332"/>
      <c r="BV232" s="332"/>
    </row>
    <row r="233" spans="2:74" x14ac:dyDescent="0.3">
      <c r="B233" s="277"/>
      <c r="C233" s="258"/>
      <c r="D233" s="258"/>
      <c r="E233" s="366"/>
      <c r="F233" s="332"/>
      <c r="G233" s="332"/>
      <c r="H233" s="332"/>
      <c r="I233" s="332"/>
      <c r="J233" s="332"/>
      <c r="K233" s="332"/>
      <c r="L233" s="332"/>
      <c r="M233" s="332"/>
      <c r="N233" s="332"/>
      <c r="O233" s="332"/>
      <c r="P233" s="332"/>
      <c r="Q233" s="332"/>
      <c r="R233" s="332"/>
      <c r="S233" s="332"/>
      <c r="T233" s="332"/>
      <c r="U233" s="332"/>
      <c r="V233" s="332"/>
      <c r="W233" s="332"/>
      <c r="X233" s="332"/>
      <c r="Y233" s="332"/>
      <c r="Z233" s="332"/>
      <c r="AA233" s="332"/>
      <c r="AB233" s="332"/>
      <c r="AC233" s="332"/>
      <c r="AD233" s="332"/>
      <c r="AE233" s="332"/>
      <c r="AF233" s="332"/>
      <c r="AG233" s="332"/>
      <c r="AH233" s="332"/>
      <c r="AI233" s="332"/>
      <c r="AJ233" s="332"/>
      <c r="AK233" s="332"/>
      <c r="AL233" s="332"/>
      <c r="AM233" s="332"/>
      <c r="AN233" s="332"/>
      <c r="AO233" s="332"/>
      <c r="AP233" s="332"/>
      <c r="AQ233" s="332"/>
      <c r="AR233" s="332"/>
      <c r="AS233" s="332"/>
      <c r="AT233" s="332"/>
      <c r="AU233" s="332"/>
      <c r="AV233" s="332"/>
      <c r="AW233" s="332"/>
      <c r="AX233" s="332"/>
      <c r="AY233" s="332"/>
      <c r="AZ233" s="332"/>
      <c r="BA233" s="332"/>
      <c r="BB233" s="332"/>
      <c r="BC233" s="332"/>
      <c r="BD233" s="332"/>
      <c r="BE233" s="332"/>
      <c r="BF233" s="332"/>
      <c r="BG233" s="332"/>
      <c r="BH233" s="332"/>
      <c r="BI233" s="332"/>
      <c r="BJ233" s="332"/>
      <c r="BK233" s="332"/>
      <c r="BL233" s="332"/>
      <c r="BM233" s="332"/>
      <c r="BN233" s="332"/>
      <c r="BO233" s="332"/>
      <c r="BP233" s="332"/>
      <c r="BQ233" s="332"/>
      <c r="BR233" s="332"/>
      <c r="BS233" s="332"/>
      <c r="BT233" s="332"/>
      <c r="BU233" s="332"/>
      <c r="BV233" s="332"/>
    </row>
    <row r="234" spans="2:74" x14ac:dyDescent="0.3">
      <c r="B234" s="277"/>
      <c r="C234" s="258"/>
      <c r="D234" s="258"/>
      <c r="E234" s="366"/>
      <c r="F234" s="332"/>
      <c r="G234" s="332"/>
      <c r="H234" s="332"/>
      <c r="I234" s="332"/>
      <c r="J234" s="332"/>
      <c r="K234" s="332"/>
      <c r="L234" s="332"/>
      <c r="M234" s="332"/>
      <c r="N234" s="332"/>
      <c r="O234" s="332"/>
      <c r="P234" s="332"/>
      <c r="Q234" s="332"/>
      <c r="R234" s="332"/>
      <c r="S234" s="332"/>
      <c r="T234" s="332"/>
      <c r="U234" s="332"/>
      <c r="V234" s="332"/>
      <c r="W234" s="332"/>
      <c r="X234" s="332"/>
      <c r="Y234" s="332"/>
      <c r="Z234" s="332"/>
      <c r="AA234" s="332"/>
      <c r="AB234" s="332"/>
      <c r="AC234" s="332"/>
      <c r="AD234" s="332"/>
      <c r="AE234" s="332"/>
      <c r="AF234" s="332"/>
      <c r="AG234" s="332"/>
      <c r="AH234" s="332"/>
      <c r="AI234" s="332"/>
      <c r="AJ234" s="332"/>
      <c r="AK234" s="332"/>
      <c r="AL234" s="332"/>
      <c r="AM234" s="332"/>
      <c r="AN234" s="332"/>
      <c r="AO234" s="332"/>
      <c r="AP234" s="332"/>
      <c r="AQ234" s="332"/>
      <c r="AR234" s="332"/>
      <c r="AS234" s="332"/>
      <c r="AT234" s="332"/>
      <c r="AU234" s="332"/>
      <c r="AV234" s="332"/>
      <c r="AW234" s="332"/>
      <c r="AX234" s="332"/>
      <c r="AY234" s="332"/>
      <c r="AZ234" s="332"/>
      <c r="BA234" s="332"/>
      <c r="BB234" s="332"/>
      <c r="BC234" s="332"/>
      <c r="BD234" s="332"/>
      <c r="BE234" s="332"/>
      <c r="BF234" s="332"/>
      <c r="BG234" s="332"/>
      <c r="BH234" s="332"/>
      <c r="BI234" s="332"/>
      <c r="BJ234" s="332"/>
      <c r="BK234" s="332"/>
      <c r="BL234" s="332"/>
      <c r="BM234" s="332"/>
      <c r="BN234" s="332"/>
      <c r="BO234" s="332"/>
      <c r="BP234" s="332"/>
      <c r="BQ234" s="332"/>
      <c r="BR234" s="332"/>
      <c r="BS234" s="332"/>
      <c r="BT234" s="332"/>
      <c r="BU234" s="332"/>
      <c r="BV234" s="332"/>
    </row>
    <row r="235" spans="2:74" x14ac:dyDescent="0.3">
      <c r="B235" s="277"/>
      <c r="C235" s="258"/>
      <c r="D235" s="258"/>
      <c r="E235" s="366"/>
      <c r="F235" s="332"/>
      <c r="G235" s="332"/>
      <c r="H235" s="332"/>
      <c r="I235" s="332"/>
      <c r="J235" s="332"/>
      <c r="K235" s="332"/>
      <c r="L235" s="332"/>
      <c r="M235" s="332"/>
      <c r="N235" s="332"/>
      <c r="O235" s="332"/>
      <c r="P235" s="332"/>
      <c r="Q235" s="332"/>
      <c r="R235" s="332"/>
      <c r="S235" s="332"/>
      <c r="T235" s="332"/>
      <c r="U235" s="332"/>
      <c r="V235" s="332"/>
      <c r="W235" s="332"/>
      <c r="X235" s="332"/>
      <c r="Y235" s="332"/>
      <c r="Z235" s="332"/>
      <c r="AA235" s="332"/>
      <c r="AB235" s="332"/>
      <c r="AC235" s="332"/>
      <c r="AD235" s="332"/>
      <c r="AE235" s="332"/>
      <c r="AF235" s="332"/>
      <c r="AG235" s="332"/>
      <c r="AH235" s="332"/>
      <c r="AI235" s="332"/>
      <c r="AJ235" s="332"/>
      <c r="AK235" s="332"/>
      <c r="AL235" s="332"/>
      <c r="AM235" s="332"/>
      <c r="AN235" s="332"/>
      <c r="AO235" s="332"/>
      <c r="AP235" s="332"/>
      <c r="AQ235" s="332"/>
      <c r="AR235" s="332"/>
      <c r="AS235" s="332"/>
      <c r="AT235" s="332"/>
      <c r="AU235" s="332"/>
      <c r="AV235" s="332"/>
      <c r="AW235" s="332"/>
      <c r="AX235" s="332"/>
      <c r="AY235" s="332"/>
      <c r="AZ235" s="332"/>
      <c r="BA235" s="332"/>
      <c r="BB235" s="332"/>
      <c r="BC235" s="332"/>
      <c r="BD235" s="332"/>
      <c r="BE235" s="332"/>
      <c r="BF235" s="332"/>
      <c r="BG235" s="332"/>
      <c r="BH235" s="332"/>
      <c r="BI235" s="332"/>
      <c r="BJ235" s="332"/>
      <c r="BK235" s="332"/>
      <c r="BL235" s="332"/>
      <c r="BM235" s="332"/>
      <c r="BN235" s="332"/>
      <c r="BO235" s="332"/>
      <c r="BP235" s="332"/>
      <c r="BQ235" s="332"/>
      <c r="BR235" s="332"/>
      <c r="BS235" s="332"/>
      <c r="BT235" s="332"/>
      <c r="BU235" s="332"/>
      <c r="BV235" s="332"/>
    </row>
    <row r="236" spans="2:74" x14ac:dyDescent="0.3">
      <c r="B236" s="277"/>
      <c r="C236" s="258"/>
      <c r="D236" s="258"/>
      <c r="E236" s="366"/>
      <c r="F236" s="332"/>
      <c r="G236" s="332"/>
      <c r="H236" s="332"/>
      <c r="I236" s="332"/>
      <c r="J236" s="332"/>
      <c r="K236" s="332"/>
      <c r="L236" s="332"/>
      <c r="M236" s="332"/>
      <c r="N236" s="332"/>
      <c r="O236" s="332"/>
      <c r="P236" s="332"/>
      <c r="Q236" s="332"/>
      <c r="R236" s="332"/>
      <c r="S236" s="332"/>
      <c r="T236" s="332"/>
      <c r="U236" s="332"/>
      <c r="V236" s="332"/>
      <c r="W236" s="332"/>
      <c r="X236" s="332"/>
      <c r="Y236" s="332"/>
      <c r="Z236" s="332"/>
      <c r="AA236" s="332"/>
      <c r="AB236" s="332"/>
      <c r="AC236" s="332"/>
      <c r="AD236" s="332"/>
      <c r="AE236" s="332"/>
      <c r="AF236" s="332"/>
      <c r="AG236" s="332"/>
      <c r="AH236" s="332"/>
      <c r="AI236" s="332"/>
      <c r="AJ236" s="332"/>
      <c r="AK236" s="332"/>
      <c r="AL236" s="332"/>
      <c r="AM236" s="332"/>
      <c r="AN236" s="332"/>
      <c r="AO236" s="332"/>
      <c r="AP236" s="332"/>
      <c r="AQ236" s="332"/>
      <c r="AR236" s="332"/>
      <c r="AS236" s="332"/>
      <c r="AT236" s="332"/>
      <c r="AU236" s="332"/>
      <c r="AV236" s="332"/>
      <c r="AW236" s="332"/>
      <c r="AX236" s="332"/>
      <c r="AY236" s="332"/>
      <c r="AZ236" s="332"/>
      <c r="BA236" s="332"/>
      <c r="BB236" s="332"/>
      <c r="BC236" s="332"/>
      <c r="BD236" s="332"/>
      <c r="BE236" s="332"/>
      <c r="BF236" s="332"/>
      <c r="BG236" s="332"/>
      <c r="BH236" s="332"/>
      <c r="BI236" s="332"/>
      <c r="BJ236" s="332"/>
      <c r="BK236" s="332"/>
      <c r="BL236" s="332"/>
      <c r="BM236" s="332"/>
      <c r="BN236" s="332"/>
      <c r="BO236" s="332"/>
      <c r="BP236" s="332"/>
      <c r="BQ236" s="332"/>
      <c r="BR236" s="332"/>
      <c r="BS236" s="332"/>
      <c r="BT236" s="332"/>
      <c r="BU236" s="332"/>
      <c r="BV236" s="332"/>
    </row>
    <row r="237" spans="2:74" x14ac:dyDescent="0.3">
      <c r="B237" s="277"/>
      <c r="C237" s="258"/>
      <c r="D237" s="258"/>
      <c r="E237" s="366"/>
      <c r="F237" s="332"/>
      <c r="G237" s="332"/>
      <c r="H237" s="332"/>
      <c r="I237" s="332"/>
      <c r="J237" s="332"/>
      <c r="K237" s="332"/>
      <c r="L237" s="332"/>
      <c r="M237" s="332"/>
      <c r="N237" s="332"/>
      <c r="O237" s="332"/>
      <c r="P237" s="332"/>
      <c r="Q237" s="332"/>
      <c r="R237" s="332"/>
      <c r="S237" s="332"/>
      <c r="T237" s="332"/>
      <c r="U237" s="332"/>
      <c r="V237" s="332"/>
      <c r="W237" s="332"/>
      <c r="X237" s="332"/>
      <c r="Y237" s="332"/>
      <c r="Z237" s="332"/>
      <c r="AA237" s="332"/>
      <c r="AB237" s="332"/>
      <c r="AC237" s="332"/>
      <c r="AD237" s="332"/>
      <c r="AE237" s="332"/>
      <c r="AF237" s="332"/>
      <c r="AG237" s="332"/>
      <c r="AH237" s="332"/>
      <c r="AI237" s="332"/>
      <c r="AJ237" s="332"/>
      <c r="AK237" s="332"/>
      <c r="AL237" s="332"/>
      <c r="AM237" s="332"/>
      <c r="AN237" s="332"/>
      <c r="AO237" s="332"/>
      <c r="AP237" s="332"/>
      <c r="AQ237" s="332"/>
      <c r="AR237" s="332"/>
      <c r="AS237" s="332"/>
      <c r="AT237" s="332"/>
      <c r="AU237" s="332"/>
      <c r="AV237" s="332"/>
      <c r="AW237" s="332"/>
      <c r="AX237" s="332"/>
      <c r="AY237" s="332"/>
      <c r="AZ237" s="332"/>
      <c r="BA237" s="332"/>
      <c r="BB237" s="332"/>
      <c r="BC237" s="332"/>
      <c r="BD237" s="332"/>
      <c r="BE237" s="332"/>
      <c r="BF237" s="332"/>
      <c r="BG237" s="332"/>
      <c r="BH237" s="332"/>
      <c r="BI237" s="332"/>
      <c r="BJ237" s="332"/>
      <c r="BK237" s="332"/>
      <c r="BL237" s="332"/>
      <c r="BM237" s="332"/>
      <c r="BN237" s="332"/>
      <c r="BO237" s="332"/>
      <c r="BP237" s="332"/>
      <c r="BQ237" s="332"/>
      <c r="BR237" s="332"/>
      <c r="BS237" s="332"/>
      <c r="BT237" s="332"/>
      <c r="BU237" s="332"/>
      <c r="BV237" s="332"/>
    </row>
    <row r="238" spans="2:74" x14ac:dyDescent="0.3">
      <c r="B238" s="277"/>
      <c r="C238" s="258"/>
      <c r="D238" s="258"/>
      <c r="E238" s="366"/>
      <c r="F238" s="332"/>
      <c r="G238" s="332"/>
      <c r="H238" s="332"/>
      <c r="I238" s="332"/>
      <c r="J238" s="332"/>
      <c r="K238" s="332"/>
      <c r="L238" s="332"/>
      <c r="M238" s="332"/>
      <c r="N238" s="332"/>
      <c r="O238" s="332"/>
      <c r="P238" s="332"/>
      <c r="Q238" s="332"/>
      <c r="R238" s="332"/>
      <c r="S238" s="332"/>
      <c r="T238" s="332"/>
      <c r="U238" s="332"/>
      <c r="V238" s="332"/>
      <c r="W238" s="332"/>
      <c r="X238" s="332"/>
      <c r="Y238" s="332"/>
      <c r="Z238" s="332"/>
      <c r="AA238" s="332"/>
      <c r="AB238" s="332"/>
      <c r="AC238" s="332"/>
      <c r="AD238" s="332"/>
      <c r="AE238" s="332"/>
      <c r="AF238" s="332"/>
      <c r="AG238" s="332"/>
      <c r="AH238" s="332"/>
      <c r="AI238" s="332"/>
      <c r="AJ238" s="332"/>
      <c r="AK238" s="332"/>
      <c r="AL238" s="332"/>
      <c r="AM238" s="332"/>
      <c r="AN238" s="332"/>
      <c r="AO238" s="332"/>
      <c r="AP238" s="332"/>
      <c r="AQ238" s="332"/>
      <c r="AR238" s="332"/>
      <c r="AS238" s="332"/>
      <c r="AT238" s="332"/>
      <c r="AU238" s="332"/>
      <c r="AV238" s="332"/>
      <c r="AW238" s="332"/>
      <c r="AX238" s="332"/>
      <c r="AY238" s="332"/>
      <c r="AZ238" s="332"/>
      <c r="BA238" s="332"/>
      <c r="BB238" s="332"/>
      <c r="BC238" s="332"/>
      <c r="BD238" s="332"/>
      <c r="BE238" s="332"/>
      <c r="BF238" s="332"/>
      <c r="BG238" s="332"/>
      <c r="BH238" s="332"/>
      <c r="BI238" s="332"/>
      <c r="BJ238" s="332"/>
      <c r="BK238" s="332"/>
      <c r="BL238" s="332"/>
      <c r="BM238" s="332"/>
      <c r="BN238" s="332"/>
      <c r="BO238" s="332"/>
      <c r="BP238" s="332"/>
      <c r="BQ238" s="332"/>
      <c r="BR238" s="332"/>
      <c r="BS238" s="332"/>
      <c r="BT238" s="332"/>
      <c r="BU238" s="332"/>
      <c r="BV238" s="332"/>
    </row>
    <row r="239" spans="2:74" x14ac:dyDescent="0.3">
      <c r="B239" s="277"/>
      <c r="C239" s="258"/>
      <c r="D239" s="258"/>
      <c r="E239" s="366"/>
      <c r="F239" s="332"/>
      <c r="G239" s="332"/>
      <c r="H239" s="332"/>
      <c r="I239" s="332"/>
      <c r="J239" s="332"/>
      <c r="K239" s="332"/>
      <c r="L239" s="332"/>
      <c r="M239" s="332"/>
      <c r="N239" s="332"/>
      <c r="O239" s="332"/>
      <c r="P239" s="332"/>
      <c r="Q239" s="332"/>
      <c r="R239" s="332"/>
      <c r="S239" s="332"/>
      <c r="T239" s="332"/>
      <c r="U239" s="332"/>
      <c r="V239" s="332"/>
      <c r="W239" s="332"/>
      <c r="X239" s="332"/>
      <c r="Y239" s="332"/>
      <c r="Z239" s="332"/>
      <c r="AA239" s="332"/>
      <c r="AB239" s="332"/>
      <c r="AC239" s="332"/>
      <c r="AD239" s="332"/>
      <c r="AE239" s="332"/>
      <c r="AF239" s="332"/>
      <c r="AG239" s="332"/>
      <c r="AH239" s="332"/>
      <c r="AI239" s="332"/>
      <c r="AJ239" s="332"/>
      <c r="AK239" s="332"/>
      <c r="AL239" s="332"/>
      <c r="AM239" s="332"/>
      <c r="AN239" s="332"/>
      <c r="AO239" s="332"/>
      <c r="AP239" s="332"/>
      <c r="AQ239" s="332"/>
      <c r="AR239" s="332"/>
      <c r="AS239" s="332"/>
      <c r="AT239" s="332"/>
      <c r="AU239" s="332"/>
      <c r="AV239" s="332"/>
      <c r="AW239" s="332"/>
      <c r="AX239" s="332"/>
      <c r="AY239" s="332"/>
      <c r="AZ239" s="332"/>
      <c r="BA239" s="332"/>
      <c r="BB239" s="332"/>
      <c r="BC239" s="332"/>
      <c r="BD239" s="332"/>
      <c r="BE239" s="332"/>
      <c r="BF239" s="332"/>
      <c r="BG239" s="332"/>
      <c r="BH239" s="332"/>
      <c r="BI239" s="332"/>
      <c r="BJ239" s="332"/>
      <c r="BK239" s="332"/>
      <c r="BL239" s="332"/>
      <c r="BM239" s="332"/>
      <c r="BN239" s="332"/>
      <c r="BO239" s="332"/>
      <c r="BP239" s="332"/>
      <c r="BQ239" s="332"/>
      <c r="BR239" s="332"/>
      <c r="BS239" s="332"/>
      <c r="BT239" s="332"/>
      <c r="BU239" s="332"/>
      <c r="BV239" s="332"/>
    </row>
    <row r="240" spans="2:74" x14ac:dyDescent="0.3">
      <c r="B240" s="277"/>
      <c r="C240" s="258"/>
      <c r="D240" s="258"/>
      <c r="E240" s="366"/>
      <c r="F240" s="332"/>
      <c r="G240" s="332"/>
      <c r="H240" s="332"/>
      <c r="I240" s="332"/>
      <c r="J240" s="332"/>
      <c r="K240" s="332"/>
      <c r="L240" s="332"/>
      <c r="M240" s="332"/>
      <c r="N240" s="332"/>
      <c r="O240" s="332"/>
      <c r="P240" s="332"/>
      <c r="Q240" s="332"/>
      <c r="R240" s="332"/>
      <c r="S240" s="332"/>
      <c r="T240" s="332"/>
      <c r="U240" s="332"/>
      <c r="V240" s="332"/>
      <c r="W240" s="332"/>
      <c r="X240" s="332"/>
      <c r="Y240" s="332"/>
      <c r="Z240" s="332"/>
      <c r="AA240" s="332"/>
      <c r="AB240" s="332"/>
      <c r="AC240" s="332"/>
      <c r="AD240" s="332"/>
      <c r="AE240" s="332"/>
      <c r="AF240" s="332"/>
      <c r="AG240" s="332"/>
      <c r="AH240" s="332"/>
      <c r="AI240" s="332"/>
      <c r="AJ240" s="332"/>
      <c r="AK240" s="332"/>
      <c r="AL240" s="332"/>
      <c r="AM240" s="332"/>
      <c r="AN240" s="332"/>
      <c r="AO240" s="332"/>
      <c r="AP240" s="332"/>
      <c r="AQ240" s="332"/>
      <c r="AR240" s="332"/>
      <c r="AS240" s="332"/>
      <c r="AT240" s="332"/>
      <c r="AU240" s="332"/>
      <c r="AV240" s="332"/>
      <c r="AW240" s="332"/>
      <c r="AX240" s="332"/>
      <c r="AY240" s="332"/>
      <c r="AZ240" s="332"/>
      <c r="BA240" s="332"/>
      <c r="BB240" s="332"/>
      <c r="BC240" s="332"/>
      <c r="BD240" s="332"/>
      <c r="BE240" s="332"/>
      <c r="BF240" s="332"/>
      <c r="BG240" s="332"/>
      <c r="BH240" s="332"/>
      <c r="BI240" s="332"/>
      <c r="BJ240" s="332"/>
      <c r="BK240" s="332"/>
      <c r="BL240" s="332"/>
      <c r="BM240" s="332"/>
      <c r="BN240" s="332"/>
      <c r="BO240" s="332"/>
      <c r="BP240" s="332"/>
      <c r="BQ240" s="332"/>
      <c r="BR240" s="332"/>
      <c r="BS240" s="332"/>
      <c r="BT240" s="332"/>
      <c r="BU240" s="332"/>
      <c r="BV240" s="332"/>
    </row>
    <row r="241" spans="2:74" x14ac:dyDescent="0.3">
      <c r="B241" s="277"/>
      <c r="C241" s="258"/>
      <c r="D241" s="258"/>
      <c r="E241" s="366"/>
      <c r="F241" s="332"/>
      <c r="G241" s="332"/>
      <c r="H241" s="332"/>
      <c r="I241" s="332"/>
      <c r="J241" s="332"/>
      <c r="K241" s="332"/>
      <c r="L241" s="332"/>
      <c r="M241" s="332"/>
      <c r="N241" s="332"/>
      <c r="O241" s="332"/>
      <c r="P241" s="332"/>
      <c r="Q241" s="332"/>
      <c r="R241" s="332"/>
      <c r="S241" s="332"/>
      <c r="T241" s="332"/>
      <c r="U241" s="332"/>
      <c r="V241" s="332"/>
      <c r="W241" s="332"/>
      <c r="X241" s="332"/>
      <c r="Y241" s="332"/>
      <c r="Z241" s="332"/>
      <c r="AA241" s="332"/>
      <c r="AB241" s="332"/>
      <c r="AC241" s="332"/>
      <c r="AD241" s="332"/>
      <c r="AE241" s="332"/>
      <c r="AF241" s="332"/>
      <c r="AG241" s="332"/>
      <c r="AH241" s="332"/>
      <c r="AI241" s="332"/>
      <c r="AJ241" s="332"/>
      <c r="AK241" s="332"/>
      <c r="AL241" s="332"/>
      <c r="AM241" s="332"/>
      <c r="AN241" s="332"/>
      <c r="AO241" s="332"/>
      <c r="AP241" s="332"/>
      <c r="AQ241" s="332"/>
      <c r="AR241" s="332"/>
      <c r="AS241" s="332"/>
      <c r="AT241" s="332"/>
      <c r="AU241" s="332"/>
      <c r="AV241" s="332"/>
      <c r="AW241" s="332"/>
      <c r="AX241" s="332"/>
      <c r="AY241" s="332"/>
      <c r="AZ241" s="332"/>
      <c r="BA241" s="332"/>
      <c r="BB241" s="332"/>
      <c r="BC241" s="332"/>
      <c r="BD241" s="332"/>
      <c r="BE241" s="332"/>
      <c r="BF241" s="332"/>
      <c r="BG241" s="332"/>
      <c r="BH241" s="332"/>
      <c r="BI241" s="332"/>
      <c r="BJ241" s="332"/>
      <c r="BK241" s="332"/>
      <c r="BL241" s="332"/>
      <c r="BM241" s="332"/>
      <c r="BN241" s="332"/>
      <c r="BO241" s="332"/>
      <c r="BP241" s="332"/>
      <c r="BQ241" s="332"/>
      <c r="BR241" s="332"/>
      <c r="BS241" s="332"/>
      <c r="BT241" s="332"/>
      <c r="BU241" s="332"/>
      <c r="BV241" s="332"/>
    </row>
    <row r="242" spans="2:74" x14ac:dyDescent="0.3">
      <c r="B242" s="277"/>
      <c r="C242" s="258"/>
      <c r="D242" s="258"/>
      <c r="E242" s="366"/>
      <c r="F242" s="332"/>
      <c r="G242" s="332"/>
      <c r="H242" s="332"/>
      <c r="I242" s="332"/>
      <c r="J242" s="332"/>
      <c r="K242" s="332"/>
      <c r="L242" s="332"/>
      <c r="M242" s="332"/>
      <c r="N242" s="332"/>
      <c r="O242" s="332"/>
      <c r="P242" s="332"/>
      <c r="Q242" s="332"/>
      <c r="R242" s="332"/>
      <c r="S242" s="332"/>
      <c r="T242" s="332"/>
      <c r="U242" s="332"/>
      <c r="V242" s="332"/>
      <c r="W242" s="332"/>
      <c r="X242" s="332"/>
      <c r="Y242" s="332"/>
      <c r="Z242" s="332"/>
      <c r="AA242" s="332"/>
      <c r="AB242" s="332"/>
      <c r="AC242" s="332"/>
      <c r="AD242" s="332"/>
      <c r="AE242" s="332"/>
      <c r="AF242" s="332"/>
      <c r="AG242" s="332"/>
      <c r="AH242" s="332"/>
      <c r="AI242" s="332"/>
      <c r="AJ242" s="332"/>
      <c r="AK242" s="332"/>
      <c r="AL242" s="332"/>
      <c r="AM242" s="332"/>
      <c r="AN242" s="332"/>
      <c r="AO242" s="332"/>
      <c r="AP242" s="332"/>
      <c r="AQ242" s="332"/>
      <c r="AR242" s="332"/>
      <c r="AS242" s="332"/>
      <c r="AT242" s="332"/>
      <c r="AU242" s="332"/>
      <c r="AV242" s="332"/>
      <c r="AW242" s="332"/>
      <c r="AX242" s="332"/>
      <c r="AY242" s="332"/>
      <c r="AZ242" s="332"/>
      <c r="BA242" s="332"/>
      <c r="BB242" s="332"/>
      <c r="BC242" s="332"/>
      <c r="BD242" s="332"/>
      <c r="BE242" s="332"/>
      <c r="BF242" s="332"/>
      <c r="BG242" s="332"/>
      <c r="BH242" s="332"/>
      <c r="BI242" s="332"/>
      <c r="BJ242" s="332"/>
      <c r="BK242" s="332"/>
      <c r="BL242" s="332"/>
      <c r="BM242" s="332"/>
      <c r="BN242" s="332"/>
      <c r="BO242" s="332"/>
      <c r="BP242" s="332"/>
      <c r="BQ242" s="332"/>
      <c r="BR242" s="332"/>
      <c r="BS242" s="332"/>
      <c r="BT242" s="332"/>
      <c r="BU242" s="332"/>
      <c r="BV242" s="332"/>
    </row>
    <row r="243" spans="2:74" x14ac:dyDescent="0.3">
      <c r="B243" s="277"/>
      <c r="C243" s="258"/>
      <c r="D243" s="258"/>
      <c r="E243" s="366"/>
      <c r="F243" s="332"/>
      <c r="G243" s="332"/>
      <c r="H243" s="332"/>
      <c r="I243" s="332"/>
      <c r="J243" s="332"/>
      <c r="K243" s="332"/>
      <c r="L243" s="332"/>
      <c r="M243" s="332"/>
      <c r="N243" s="332"/>
      <c r="O243" s="332"/>
      <c r="P243" s="332"/>
      <c r="Q243" s="332"/>
      <c r="R243" s="332"/>
      <c r="S243" s="332"/>
      <c r="T243" s="332"/>
      <c r="U243" s="332"/>
      <c r="V243" s="332"/>
      <c r="W243" s="332"/>
      <c r="X243" s="332"/>
      <c r="Y243" s="332"/>
      <c r="Z243" s="332"/>
      <c r="AA243" s="332"/>
      <c r="AB243" s="332"/>
      <c r="AC243" s="332"/>
      <c r="AD243" s="332"/>
      <c r="AE243" s="332"/>
      <c r="AF243" s="332"/>
      <c r="AG243" s="332"/>
      <c r="AH243" s="332"/>
      <c r="AI243" s="332"/>
      <c r="AJ243" s="332"/>
      <c r="AK243" s="332"/>
      <c r="AL243" s="332"/>
      <c r="AM243" s="332"/>
      <c r="AN243" s="332"/>
      <c r="AO243" s="332"/>
      <c r="AP243" s="332"/>
      <c r="AQ243" s="332"/>
      <c r="AR243" s="332"/>
      <c r="AS243" s="332"/>
      <c r="AT243" s="332"/>
      <c r="AU243" s="332"/>
      <c r="AV243" s="332"/>
      <c r="AW243" s="332"/>
      <c r="AX243" s="332"/>
      <c r="AY243" s="332"/>
      <c r="AZ243" s="332"/>
      <c r="BA243" s="332"/>
      <c r="BB243" s="332"/>
      <c r="BC243" s="332"/>
      <c r="BD243" s="332"/>
      <c r="BE243" s="332"/>
      <c r="BF243" s="332"/>
      <c r="BG243" s="332"/>
      <c r="BH243" s="332"/>
      <c r="BI243" s="332"/>
      <c r="BJ243" s="332"/>
      <c r="BK243" s="332"/>
      <c r="BL243" s="332"/>
      <c r="BM243" s="332"/>
      <c r="BN243" s="332"/>
      <c r="BO243" s="332"/>
      <c r="BP243" s="332"/>
      <c r="BQ243" s="332"/>
      <c r="BR243" s="332"/>
      <c r="BS243" s="332"/>
      <c r="BT243" s="332"/>
      <c r="BU243" s="332"/>
      <c r="BV243" s="332"/>
    </row>
    <row r="244" spans="2:74" x14ac:dyDescent="0.3">
      <c r="B244" s="277"/>
      <c r="C244" s="258"/>
      <c r="D244" s="258"/>
      <c r="E244" s="366"/>
      <c r="F244" s="332"/>
      <c r="G244" s="332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 s="332"/>
      <c r="U244" s="332"/>
      <c r="V244" s="332"/>
      <c r="W244" s="332"/>
      <c r="X244" s="332"/>
      <c r="Y244" s="332"/>
      <c r="Z244" s="332"/>
      <c r="AA244" s="332"/>
      <c r="AB244" s="332"/>
      <c r="AC244" s="332"/>
      <c r="AD244" s="332"/>
      <c r="AE244" s="332"/>
      <c r="AF244" s="332"/>
      <c r="AG244" s="332"/>
      <c r="AH244" s="332"/>
      <c r="AI244" s="332"/>
      <c r="AJ244" s="332"/>
      <c r="AK244" s="332"/>
      <c r="AL244" s="332"/>
      <c r="AM244" s="332"/>
      <c r="AN244" s="332"/>
      <c r="AO244" s="332"/>
      <c r="AP244" s="332"/>
      <c r="AQ244" s="332"/>
      <c r="AR244" s="332"/>
      <c r="AS244" s="332"/>
      <c r="AT244" s="332"/>
      <c r="AU244" s="332"/>
      <c r="AV244" s="332"/>
      <c r="AW244" s="332"/>
      <c r="AX244" s="332"/>
      <c r="AY244" s="332"/>
      <c r="AZ244" s="332"/>
      <c r="BA244" s="332"/>
      <c r="BB244" s="332"/>
      <c r="BC244" s="332"/>
      <c r="BD244" s="332"/>
      <c r="BE244" s="332"/>
      <c r="BF244" s="332"/>
      <c r="BG244" s="332"/>
      <c r="BH244" s="332"/>
      <c r="BI244" s="332"/>
      <c r="BJ244" s="332"/>
      <c r="BK244" s="332"/>
      <c r="BL244" s="332"/>
      <c r="BM244" s="332"/>
      <c r="BN244" s="332"/>
      <c r="BO244" s="332"/>
      <c r="BP244" s="332"/>
      <c r="BQ244" s="332"/>
      <c r="BR244" s="332"/>
      <c r="BS244" s="332"/>
      <c r="BT244" s="332"/>
      <c r="BU244" s="332"/>
      <c r="BV244" s="332"/>
    </row>
    <row r="245" spans="2:74" x14ac:dyDescent="0.3">
      <c r="B245" s="277"/>
      <c r="C245" s="258"/>
      <c r="D245" s="258"/>
      <c r="E245" s="366"/>
      <c r="F245" s="332"/>
      <c r="G245" s="332"/>
      <c r="H245" s="332"/>
      <c r="I245" s="332"/>
      <c r="J245" s="332"/>
      <c r="K245" s="332"/>
      <c r="L245" s="332"/>
      <c r="M245" s="332"/>
      <c r="N245" s="332"/>
      <c r="O245" s="332"/>
      <c r="P245" s="332"/>
      <c r="Q245" s="332"/>
      <c r="R245" s="332"/>
      <c r="S245" s="332"/>
      <c r="T245" s="332"/>
      <c r="U245" s="332"/>
      <c r="V245" s="332"/>
      <c r="W245" s="332"/>
      <c r="X245" s="332"/>
      <c r="Y245" s="332"/>
      <c r="Z245" s="332"/>
      <c r="AA245" s="332"/>
      <c r="AB245" s="332"/>
      <c r="AC245" s="332"/>
      <c r="AD245" s="332"/>
      <c r="AE245" s="332"/>
      <c r="AF245" s="332"/>
      <c r="AG245" s="332"/>
      <c r="AH245" s="332"/>
      <c r="AI245" s="332"/>
      <c r="AJ245" s="332"/>
      <c r="AK245" s="332"/>
      <c r="AL245" s="332"/>
      <c r="AM245" s="332"/>
      <c r="AN245" s="332"/>
      <c r="AO245" s="332"/>
      <c r="AP245" s="332"/>
      <c r="AQ245" s="332"/>
      <c r="AR245" s="332"/>
      <c r="AS245" s="332"/>
      <c r="AT245" s="332"/>
      <c r="AU245" s="332"/>
      <c r="AV245" s="332"/>
      <c r="AW245" s="332"/>
      <c r="AX245" s="332"/>
      <c r="AY245" s="332"/>
      <c r="AZ245" s="332"/>
      <c r="BA245" s="332"/>
      <c r="BB245" s="332"/>
      <c r="BC245" s="332"/>
      <c r="BD245" s="332"/>
      <c r="BE245" s="332"/>
      <c r="BF245" s="332"/>
      <c r="BG245" s="332"/>
      <c r="BH245" s="332"/>
      <c r="BI245" s="332"/>
      <c r="BJ245" s="332"/>
      <c r="BK245" s="332"/>
      <c r="BL245" s="332"/>
      <c r="BM245" s="332"/>
      <c r="BN245" s="332"/>
      <c r="BO245" s="332"/>
      <c r="BP245" s="332"/>
      <c r="BQ245" s="332"/>
      <c r="BR245" s="332"/>
      <c r="BS245" s="332"/>
      <c r="BT245" s="332"/>
      <c r="BU245" s="332"/>
      <c r="BV245" s="332"/>
    </row>
    <row r="246" spans="2:74" x14ac:dyDescent="0.3">
      <c r="B246" s="277"/>
      <c r="C246" s="258"/>
      <c r="D246" s="258"/>
      <c r="E246" s="366"/>
      <c r="F246" s="332"/>
      <c r="G246" s="332"/>
      <c r="H246" s="332"/>
      <c r="I246" s="332"/>
      <c r="J246" s="332"/>
      <c r="K246" s="332"/>
      <c r="L246" s="332"/>
      <c r="M246" s="332"/>
      <c r="N246" s="332"/>
      <c r="O246" s="332"/>
      <c r="P246" s="332"/>
      <c r="Q246" s="332"/>
      <c r="R246" s="332"/>
      <c r="S246" s="332"/>
      <c r="T246" s="332"/>
      <c r="U246" s="332"/>
      <c r="V246" s="332"/>
      <c r="W246" s="332"/>
      <c r="X246" s="332"/>
      <c r="Y246" s="332"/>
      <c r="Z246" s="332"/>
      <c r="AA246" s="332"/>
      <c r="AB246" s="332"/>
      <c r="AC246" s="332"/>
      <c r="AD246" s="332"/>
      <c r="AE246" s="332"/>
      <c r="AF246" s="332"/>
      <c r="AG246" s="332"/>
      <c r="AH246" s="332"/>
      <c r="AI246" s="332"/>
      <c r="AJ246" s="332"/>
      <c r="AK246" s="332"/>
      <c r="AL246" s="332"/>
      <c r="AM246" s="332"/>
      <c r="AN246" s="332"/>
      <c r="AO246" s="332"/>
      <c r="AP246" s="332"/>
      <c r="AQ246" s="332"/>
      <c r="AR246" s="332"/>
      <c r="AS246" s="332"/>
      <c r="AT246" s="332"/>
      <c r="AU246" s="332"/>
      <c r="AV246" s="332"/>
      <c r="AW246" s="332"/>
      <c r="AX246" s="332"/>
      <c r="AY246" s="332"/>
      <c r="AZ246" s="332"/>
      <c r="BA246" s="332"/>
      <c r="BB246" s="332"/>
      <c r="BC246" s="332"/>
      <c r="BD246" s="332"/>
      <c r="BE246" s="332"/>
      <c r="BF246" s="332"/>
      <c r="BG246" s="332"/>
      <c r="BH246" s="332"/>
      <c r="BI246" s="332"/>
      <c r="BJ246" s="332"/>
      <c r="BK246" s="332"/>
      <c r="BL246" s="332"/>
      <c r="BM246" s="332"/>
      <c r="BN246" s="332"/>
      <c r="BO246" s="332"/>
      <c r="BP246" s="332"/>
      <c r="BQ246" s="332"/>
      <c r="BR246" s="332"/>
      <c r="BS246" s="332"/>
      <c r="BT246" s="332"/>
      <c r="BU246" s="332"/>
      <c r="BV246" s="332"/>
    </row>
    <row r="247" spans="2:74" x14ac:dyDescent="0.3">
      <c r="B247" s="277"/>
      <c r="C247" s="258"/>
      <c r="D247" s="258"/>
      <c r="E247" s="366"/>
      <c r="F247" s="332"/>
      <c r="G247" s="332"/>
      <c r="H247" s="332"/>
      <c r="I247" s="332"/>
      <c r="J247" s="332"/>
      <c r="K247" s="332"/>
      <c r="L247" s="332"/>
      <c r="M247" s="332"/>
      <c r="N247" s="332"/>
      <c r="O247" s="332"/>
      <c r="P247" s="332"/>
      <c r="Q247" s="332"/>
      <c r="R247" s="332"/>
      <c r="S247" s="332"/>
      <c r="T247" s="332"/>
      <c r="U247" s="332"/>
      <c r="V247" s="332"/>
      <c r="W247" s="332"/>
      <c r="X247" s="332"/>
      <c r="Y247" s="332"/>
      <c r="Z247" s="332"/>
      <c r="AA247" s="332"/>
      <c r="AB247" s="332"/>
      <c r="AC247" s="332"/>
      <c r="AD247" s="332"/>
      <c r="AE247" s="332"/>
      <c r="AF247" s="332"/>
      <c r="AG247" s="332"/>
      <c r="AH247" s="332"/>
      <c r="AI247" s="332"/>
      <c r="AJ247" s="332"/>
      <c r="AK247" s="332"/>
      <c r="AL247" s="332"/>
      <c r="AM247" s="332"/>
      <c r="AN247" s="332"/>
      <c r="AO247" s="332"/>
      <c r="AP247" s="332"/>
      <c r="AQ247" s="332"/>
      <c r="AR247" s="332"/>
      <c r="AS247" s="332"/>
      <c r="AT247" s="332"/>
      <c r="AU247" s="332"/>
      <c r="AV247" s="332"/>
      <c r="AW247" s="332"/>
      <c r="AX247" s="332"/>
      <c r="AY247" s="332"/>
      <c r="AZ247" s="332"/>
      <c r="BA247" s="332"/>
      <c r="BB247" s="332"/>
      <c r="BC247" s="332"/>
      <c r="BD247" s="332"/>
      <c r="BE247" s="332"/>
      <c r="BF247" s="332"/>
      <c r="BG247" s="332"/>
      <c r="BH247" s="332"/>
      <c r="BI247" s="332"/>
      <c r="BJ247" s="332"/>
      <c r="BK247" s="332"/>
      <c r="BL247" s="332"/>
      <c r="BM247" s="332"/>
      <c r="BN247" s="332"/>
      <c r="BO247" s="332"/>
      <c r="BP247" s="332"/>
      <c r="BQ247" s="332"/>
      <c r="BR247" s="332"/>
      <c r="BS247" s="332"/>
      <c r="BT247" s="332"/>
      <c r="BU247" s="332"/>
      <c r="BV247" s="332"/>
    </row>
    <row r="248" spans="2:74" x14ac:dyDescent="0.3">
      <c r="B248" s="277"/>
      <c r="C248" s="258"/>
      <c r="D248" s="258"/>
      <c r="E248" s="366"/>
      <c r="F248" s="332"/>
      <c r="G248" s="332"/>
      <c r="H248" s="332"/>
      <c r="I248" s="332"/>
      <c r="J248" s="332"/>
      <c r="K248" s="332"/>
      <c r="L248" s="332"/>
      <c r="M248" s="332"/>
      <c r="N248" s="332"/>
      <c r="O248" s="332"/>
      <c r="P248" s="332"/>
      <c r="Q248" s="332"/>
      <c r="R248" s="332"/>
      <c r="S248" s="332"/>
      <c r="T248" s="332"/>
      <c r="U248" s="332"/>
      <c r="V248" s="332"/>
      <c r="W248" s="332"/>
      <c r="X248" s="332"/>
      <c r="Y248" s="332"/>
      <c r="Z248" s="332"/>
      <c r="AA248" s="332"/>
      <c r="AB248" s="332"/>
      <c r="AC248" s="332"/>
      <c r="AD248" s="332"/>
      <c r="AE248" s="332"/>
      <c r="AF248" s="332"/>
      <c r="AG248" s="332"/>
      <c r="AH248" s="332"/>
      <c r="AI248" s="332"/>
      <c r="AJ248" s="332"/>
      <c r="AK248" s="332"/>
      <c r="AL248" s="332"/>
      <c r="AM248" s="332"/>
      <c r="AN248" s="332"/>
      <c r="AO248" s="332"/>
      <c r="AP248" s="332"/>
      <c r="AQ248" s="332"/>
      <c r="AR248" s="332"/>
      <c r="AS248" s="332"/>
      <c r="AT248" s="332"/>
      <c r="AU248" s="332"/>
      <c r="AV248" s="332"/>
      <c r="AW248" s="332"/>
      <c r="AX248" s="332"/>
      <c r="AY248" s="332"/>
      <c r="AZ248" s="332"/>
      <c r="BA248" s="332"/>
      <c r="BB248" s="332"/>
      <c r="BC248" s="332"/>
      <c r="BD248" s="332"/>
      <c r="BE248" s="332"/>
      <c r="BF248" s="332"/>
      <c r="BG248" s="332"/>
      <c r="BH248" s="332"/>
      <c r="BI248" s="332"/>
      <c r="BJ248" s="332"/>
      <c r="BK248" s="332"/>
      <c r="BL248" s="332"/>
      <c r="BM248" s="332"/>
      <c r="BN248" s="332"/>
      <c r="BO248" s="332"/>
      <c r="BP248" s="332"/>
      <c r="BQ248" s="332"/>
      <c r="BR248" s="332"/>
      <c r="BS248" s="332"/>
      <c r="BT248" s="332"/>
      <c r="BU248" s="332"/>
      <c r="BV248" s="332"/>
    </row>
    <row r="249" spans="2:74" x14ac:dyDescent="0.3">
      <c r="B249" s="277"/>
      <c r="C249" s="258"/>
      <c r="D249" s="258"/>
      <c r="E249" s="366"/>
      <c r="F249" s="332"/>
      <c r="G249" s="332"/>
      <c r="H249" s="332"/>
      <c r="I249" s="332"/>
      <c r="J249" s="332"/>
      <c r="K249" s="332"/>
      <c r="L249" s="332"/>
      <c r="M249" s="332"/>
      <c r="N249" s="332"/>
      <c r="O249" s="332"/>
      <c r="P249" s="332"/>
      <c r="Q249" s="332"/>
      <c r="R249" s="332"/>
      <c r="S249" s="332"/>
      <c r="T249" s="332"/>
      <c r="U249" s="332"/>
      <c r="V249" s="332"/>
      <c r="W249" s="332"/>
      <c r="X249" s="332"/>
      <c r="Y249" s="332"/>
      <c r="Z249" s="332"/>
      <c r="AA249" s="332"/>
      <c r="AB249" s="332"/>
      <c r="AC249" s="332"/>
      <c r="AD249" s="332"/>
      <c r="AE249" s="332"/>
      <c r="AF249" s="332"/>
      <c r="AG249" s="332"/>
      <c r="AH249" s="332"/>
      <c r="AI249" s="332"/>
      <c r="AJ249" s="332"/>
      <c r="AK249" s="332"/>
      <c r="AL249" s="332"/>
      <c r="AM249" s="332"/>
      <c r="AN249" s="332"/>
      <c r="AO249" s="332"/>
      <c r="AP249" s="332"/>
      <c r="AQ249" s="332"/>
      <c r="AR249" s="332"/>
      <c r="AS249" s="332"/>
      <c r="AT249" s="332"/>
      <c r="AU249" s="332"/>
      <c r="AV249" s="332"/>
      <c r="AW249" s="332"/>
      <c r="AX249" s="332"/>
      <c r="AY249" s="332"/>
      <c r="AZ249" s="332"/>
      <c r="BA249" s="332"/>
      <c r="BB249" s="332"/>
      <c r="BC249" s="332"/>
      <c r="BD249" s="332"/>
      <c r="BE249" s="332"/>
      <c r="BF249" s="332"/>
      <c r="BG249" s="332"/>
      <c r="BH249" s="332"/>
      <c r="BI249" s="332"/>
      <c r="BJ249" s="332"/>
      <c r="BK249" s="332"/>
      <c r="BL249" s="332"/>
      <c r="BM249" s="332"/>
      <c r="BN249" s="332"/>
      <c r="BO249" s="332"/>
      <c r="BP249" s="332"/>
      <c r="BQ249" s="332"/>
      <c r="BR249" s="332"/>
      <c r="BS249" s="332"/>
      <c r="BT249" s="332"/>
      <c r="BU249" s="332"/>
      <c r="BV249" s="332"/>
    </row>
    <row r="250" spans="2:74" x14ac:dyDescent="0.3">
      <c r="B250" s="277"/>
      <c r="C250" s="258"/>
      <c r="D250" s="258"/>
      <c r="E250" s="366"/>
      <c r="F250" s="332"/>
      <c r="G250" s="332"/>
      <c r="H250" s="332"/>
      <c r="I250" s="332"/>
      <c r="J250" s="332"/>
      <c r="K250" s="332"/>
      <c r="L250" s="332"/>
      <c r="M250" s="332"/>
      <c r="N250" s="332"/>
      <c r="O250" s="332"/>
      <c r="P250" s="332"/>
      <c r="Q250" s="332"/>
      <c r="R250" s="332"/>
      <c r="S250" s="332"/>
      <c r="T250" s="332"/>
      <c r="U250" s="332"/>
      <c r="V250" s="332"/>
      <c r="W250" s="332"/>
      <c r="X250" s="332"/>
      <c r="Y250" s="332"/>
      <c r="Z250" s="332"/>
      <c r="AA250" s="332"/>
      <c r="AB250" s="332"/>
      <c r="AC250" s="332"/>
      <c r="AD250" s="332"/>
      <c r="AE250" s="332"/>
      <c r="AF250" s="332"/>
      <c r="AG250" s="332"/>
      <c r="AH250" s="332"/>
      <c r="AI250" s="332"/>
      <c r="AJ250" s="332"/>
      <c r="AK250" s="332"/>
      <c r="AL250" s="332"/>
      <c r="AM250" s="332"/>
      <c r="AN250" s="332"/>
      <c r="AO250" s="332"/>
      <c r="AP250" s="332"/>
      <c r="AQ250" s="332"/>
      <c r="AR250" s="332"/>
      <c r="AS250" s="332"/>
      <c r="AT250" s="332"/>
      <c r="AU250" s="332"/>
      <c r="AV250" s="332"/>
      <c r="AW250" s="332"/>
      <c r="AX250" s="332"/>
      <c r="AY250" s="332"/>
      <c r="AZ250" s="332"/>
      <c r="BA250" s="332"/>
      <c r="BB250" s="332"/>
      <c r="BC250" s="332"/>
      <c r="BD250" s="332"/>
      <c r="BE250" s="332"/>
      <c r="BF250" s="332"/>
      <c r="BG250" s="332"/>
      <c r="BH250" s="332"/>
      <c r="BI250" s="332"/>
      <c r="BJ250" s="332"/>
      <c r="BK250" s="332"/>
      <c r="BL250" s="332"/>
      <c r="BM250" s="332"/>
      <c r="BN250" s="332"/>
      <c r="BO250" s="332"/>
      <c r="BP250" s="332"/>
      <c r="BQ250" s="332"/>
      <c r="BR250" s="332"/>
      <c r="BS250" s="332"/>
      <c r="BT250" s="332"/>
      <c r="BU250" s="332"/>
      <c r="BV250" s="332"/>
    </row>
    <row r="251" spans="2:74" x14ac:dyDescent="0.3">
      <c r="B251" s="277"/>
      <c r="C251" s="258"/>
      <c r="D251" s="258"/>
      <c r="E251" s="366"/>
      <c r="F251" s="332"/>
      <c r="G251" s="332"/>
      <c r="H251" s="332"/>
      <c r="I251" s="332"/>
      <c r="J251" s="332"/>
      <c r="K251" s="332"/>
      <c r="L251" s="332"/>
      <c r="M251" s="332"/>
      <c r="N251" s="332"/>
      <c r="O251" s="332"/>
      <c r="P251" s="332"/>
      <c r="Q251" s="332"/>
      <c r="R251" s="332"/>
      <c r="S251" s="332"/>
      <c r="T251" s="332"/>
      <c r="U251" s="332"/>
      <c r="V251" s="332"/>
      <c r="W251" s="332"/>
      <c r="X251" s="332"/>
      <c r="Y251" s="332"/>
      <c r="Z251" s="332"/>
      <c r="AA251" s="332"/>
      <c r="AB251" s="332"/>
      <c r="AC251" s="332"/>
      <c r="AD251" s="332"/>
      <c r="AE251" s="332"/>
      <c r="AF251" s="332"/>
      <c r="AG251" s="332"/>
      <c r="AH251" s="332"/>
      <c r="AI251" s="332"/>
      <c r="AJ251" s="332"/>
      <c r="AK251" s="332"/>
      <c r="AL251" s="332"/>
      <c r="AM251" s="332"/>
      <c r="AN251" s="332"/>
      <c r="AO251" s="332"/>
      <c r="AP251" s="332"/>
      <c r="AQ251" s="332"/>
      <c r="AR251" s="332"/>
      <c r="AS251" s="332"/>
      <c r="AT251" s="332"/>
      <c r="AU251" s="332"/>
      <c r="AV251" s="332"/>
      <c r="AW251" s="332"/>
      <c r="AX251" s="332"/>
      <c r="AY251" s="332"/>
      <c r="AZ251" s="332"/>
      <c r="BA251" s="332"/>
      <c r="BB251" s="332"/>
      <c r="BC251" s="332"/>
      <c r="BD251" s="332"/>
      <c r="BE251" s="332"/>
      <c r="BF251" s="332"/>
      <c r="BG251" s="332"/>
      <c r="BH251" s="332"/>
      <c r="BI251" s="332"/>
      <c r="BJ251" s="332"/>
      <c r="BK251" s="332"/>
      <c r="BL251" s="332"/>
      <c r="BM251" s="332"/>
      <c r="BN251" s="332"/>
      <c r="BO251" s="332"/>
      <c r="BP251" s="332"/>
      <c r="BQ251" s="332"/>
      <c r="BR251" s="332"/>
      <c r="BS251" s="332"/>
      <c r="BT251" s="332"/>
      <c r="BU251" s="332"/>
      <c r="BV251" s="332"/>
    </row>
    <row r="252" spans="2:74" x14ac:dyDescent="0.3">
      <c r="B252" s="277"/>
      <c r="C252" s="258"/>
      <c r="D252" s="258"/>
      <c r="E252" s="366"/>
      <c r="F252" s="332"/>
      <c r="G252" s="332"/>
      <c r="H252" s="332"/>
      <c r="I252" s="332"/>
      <c r="J252" s="332"/>
      <c r="K252" s="332"/>
      <c r="L252" s="332"/>
      <c r="M252" s="332"/>
      <c r="N252" s="332"/>
      <c r="O252" s="332"/>
      <c r="P252" s="332"/>
      <c r="Q252" s="332"/>
      <c r="R252" s="332"/>
      <c r="S252" s="332"/>
      <c r="T252" s="332"/>
      <c r="U252" s="332"/>
      <c r="V252" s="332"/>
      <c r="W252" s="332"/>
      <c r="X252" s="332"/>
      <c r="Y252" s="332"/>
      <c r="Z252" s="332"/>
      <c r="AA252" s="332"/>
      <c r="AB252" s="332"/>
      <c r="AC252" s="332"/>
      <c r="AD252" s="332"/>
      <c r="AE252" s="332"/>
      <c r="AF252" s="332"/>
      <c r="AG252" s="332"/>
      <c r="AH252" s="332"/>
      <c r="AI252" s="332"/>
      <c r="AJ252" s="332"/>
      <c r="AK252" s="332"/>
      <c r="AL252" s="332"/>
      <c r="AM252" s="332"/>
      <c r="AN252" s="332"/>
      <c r="AO252" s="332"/>
      <c r="AP252" s="332"/>
      <c r="AQ252" s="332"/>
      <c r="AR252" s="332"/>
      <c r="AS252" s="332"/>
      <c r="AT252" s="332"/>
      <c r="AU252" s="332"/>
      <c r="AV252" s="332"/>
      <c r="AW252" s="332"/>
      <c r="AX252" s="332"/>
      <c r="AY252" s="332"/>
      <c r="AZ252" s="332"/>
      <c r="BA252" s="332"/>
      <c r="BB252" s="332"/>
      <c r="BC252" s="332"/>
      <c r="BD252" s="332"/>
      <c r="BE252" s="332"/>
      <c r="BF252" s="332"/>
      <c r="BG252" s="332"/>
      <c r="BH252" s="332"/>
      <c r="BI252" s="332"/>
      <c r="BJ252" s="332"/>
      <c r="BK252" s="332"/>
      <c r="BL252" s="332"/>
      <c r="BM252" s="332"/>
      <c r="BN252" s="332"/>
      <c r="BO252" s="332"/>
      <c r="BP252" s="332"/>
      <c r="BQ252" s="332"/>
      <c r="BR252" s="332"/>
      <c r="BS252" s="332"/>
      <c r="BT252" s="332"/>
      <c r="BU252" s="332"/>
      <c r="BV252" s="332"/>
    </row>
    <row r="253" spans="2:74" x14ac:dyDescent="0.3">
      <c r="B253" s="277"/>
      <c r="C253" s="258"/>
      <c r="D253" s="258"/>
      <c r="E253" s="366"/>
      <c r="F253" s="332"/>
      <c r="G253" s="332"/>
      <c r="H253" s="332"/>
      <c r="I253" s="332"/>
      <c r="J253" s="332"/>
      <c r="K253" s="332"/>
      <c r="L253" s="332"/>
      <c r="M253" s="332"/>
      <c r="N253" s="332"/>
      <c r="O253" s="332"/>
      <c r="P253" s="332"/>
      <c r="Q253" s="332"/>
      <c r="R253" s="332"/>
      <c r="S253" s="332"/>
      <c r="T253" s="332"/>
      <c r="U253" s="332"/>
      <c r="V253" s="332"/>
      <c r="W253" s="332"/>
      <c r="X253" s="332"/>
      <c r="Y253" s="332"/>
      <c r="Z253" s="332"/>
      <c r="AA253" s="332"/>
      <c r="AB253" s="332"/>
      <c r="AC253" s="332"/>
      <c r="AD253" s="332"/>
      <c r="AE253" s="332"/>
      <c r="AF253" s="332"/>
      <c r="AG253" s="332"/>
      <c r="AH253" s="332"/>
      <c r="AI253" s="332"/>
      <c r="AJ253" s="332"/>
      <c r="AK253" s="332"/>
      <c r="AL253" s="332"/>
      <c r="AM253" s="332"/>
      <c r="AN253" s="332"/>
      <c r="AO253" s="332"/>
      <c r="AP253" s="332"/>
      <c r="AQ253" s="332"/>
      <c r="AR253" s="332"/>
      <c r="AS253" s="332"/>
      <c r="AT253" s="332"/>
      <c r="AU253" s="332"/>
      <c r="AV253" s="332"/>
      <c r="AW253" s="332"/>
      <c r="AX253" s="332"/>
      <c r="AY253" s="332"/>
      <c r="AZ253" s="332"/>
      <c r="BA253" s="332"/>
      <c r="BB253" s="332"/>
      <c r="BC253" s="332"/>
      <c r="BD253" s="332"/>
      <c r="BE253" s="332"/>
      <c r="BF253" s="332"/>
      <c r="BG253" s="332"/>
      <c r="BH253" s="332"/>
      <c r="BI253" s="332"/>
      <c r="BJ253" s="332"/>
      <c r="BK253" s="332"/>
      <c r="BL253" s="332"/>
      <c r="BM253" s="332"/>
      <c r="BN253" s="332"/>
      <c r="BO253" s="332"/>
      <c r="BP253" s="332"/>
      <c r="BQ253" s="332"/>
      <c r="BR253" s="332"/>
      <c r="BS253" s="332"/>
      <c r="BT253" s="332"/>
      <c r="BU253" s="332"/>
      <c r="BV253" s="332"/>
    </row>
    <row r="254" spans="2:74" x14ac:dyDescent="0.3">
      <c r="B254" s="277"/>
      <c r="C254" s="258"/>
      <c r="D254" s="258"/>
      <c r="E254" s="366"/>
      <c r="F254" s="332"/>
      <c r="G254" s="332"/>
      <c r="H254" s="332"/>
      <c r="I254" s="332"/>
      <c r="J254" s="332"/>
      <c r="K254" s="332"/>
      <c r="L254" s="332"/>
      <c r="M254" s="332"/>
      <c r="N254" s="332"/>
      <c r="O254" s="332"/>
      <c r="P254" s="332"/>
      <c r="Q254" s="332"/>
      <c r="R254" s="332"/>
      <c r="S254" s="332"/>
      <c r="T254" s="332"/>
      <c r="U254" s="332"/>
      <c r="V254" s="332"/>
      <c r="W254" s="332"/>
      <c r="X254" s="332"/>
      <c r="Y254" s="332"/>
      <c r="Z254" s="332"/>
      <c r="AA254" s="332"/>
      <c r="AB254" s="332"/>
      <c r="AC254" s="332"/>
      <c r="AD254" s="332"/>
      <c r="AE254" s="332"/>
      <c r="AF254" s="332"/>
      <c r="AG254" s="332"/>
      <c r="AH254" s="332"/>
      <c r="AI254" s="332"/>
      <c r="AJ254" s="332"/>
      <c r="AK254" s="332"/>
      <c r="AL254" s="332"/>
      <c r="AM254" s="332"/>
      <c r="AN254" s="332"/>
      <c r="AO254" s="332"/>
      <c r="AP254" s="332"/>
      <c r="AQ254" s="332"/>
      <c r="AR254" s="332"/>
      <c r="AS254" s="332"/>
      <c r="AT254" s="332"/>
      <c r="AU254" s="332"/>
      <c r="AV254" s="332"/>
      <c r="AW254" s="332"/>
      <c r="AX254" s="332"/>
      <c r="AY254" s="332"/>
      <c r="AZ254" s="332"/>
      <c r="BA254" s="332"/>
      <c r="BB254" s="332"/>
      <c r="BC254" s="332"/>
      <c r="BD254" s="332"/>
      <c r="BE254" s="332"/>
      <c r="BF254" s="332"/>
      <c r="BG254" s="332"/>
      <c r="BH254" s="332"/>
      <c r="BI254" s="332"/>
      <c r="BJ254" s="332"/>
      <c r="BK254" s="332"/>
      <c r="BL254" s="332"/>
      <c r="BM254" s="332"/>
      <c r="BN254" s="332"/>
      <c r="BO254" s="332"/>
      <c r="BP254" s="332"/>
      <c r="BQ254" s="332"/>
      <c r="BR254" s="332"/>
      <c r="BS254" s="332"/>
      <c r="BT254" s="332"/>
      <c r="BU254" s="332"/>
      <c r="BV254" s="332"/>
    </row>
    <row r="255" spans="2:74" x14ac:dyDescent="0.3">
      <c r="B255" s="277"/>
      <c r="C255" s="258"/>
      <c r="D255" s="258"/>
      <c r="E255" s="366"/>
      <c r="F255" s="332"/>
      <c r="G255" s="332"/>
      <c r="H255" s="332"/>
      <c r="I255" s="332"/>
      <c r="J255" s="332"/>
      <c r="K255" s="332"/>
      <c r="L255" s="332"/>
      <c r="M255" s="332"/>
      <c r="N255" s="332"/>
      <c r="O255" s="332"/>
      <c r="P255" s="332"/>
      <c r="Q255" s="332"/>
      <c r="R255" s="332"/>
      <c r="S255" s="332"/>
      <c r="T255" s="332"/>
      <c r="U255" s="332"/>
      <c r="V255" s="332"/>
      <c r="W255" s="332"/>
      <c r="X255" s="332"/>
      <c r="Y255" s="332"/>
      <c r="Z255" s="332"/>
      <c r="AA255" s="332"/>
      <c r="AB255" s="332"/>
      <c r="AC255" s="332"/>
      <c r="AD255" s="332"/>
      <c r="AE255" s="332"/>
      <c r="AF255" s="332"/>
      <c r="AG255" s="332"/>
      <c r="AH255" s="332"/>
      <c r="AI255" s="332"/>
      <c r="AJ255" s="332"/>
      <c r="AK255" s="332"/>
      <c r="AL255" s="332"/>
      <c r="AM255" s="332"/>
      <c r="AN255" s="332"/>
      <c r="AO255" s="332"/>
      <c r="AP255" s="332"/>
      <c r="AQ255" s="332"/>
      <c r="AR255" s="332"/>
      <c r="AS255" s="332"/>
      <c r="AT255" s="332"/>
      <c r="AU255" s="332"/>
      <c r="AV255" s="332"/>
      <c r="AW255" s="332"/>
      <c r="AX255" s="332"/>
      <c r="AY255" s="332"/>
      <c r="AZ255" s="332"/>
      <c r="BA255" s="332"/>
      <c r="BB255" s="332"/>
      <c r="BC255" s="332"/>
      <c r="BD255" s="332"/>
      <c r="BE255" s="332"/>
      <c r="BF255" s="332"/>
      <c r="BG255" s="332"/>
      <c r="BH255" s="332"/>
      <c r="BI255" s="332"/>
      <c r="BJ255" s="332"/>
      <c r="BK255" s="332"/>
      <c r="BL255" s="332"/>
      <c r="BM255" s="332"/>
      <c r="BN255" s="332"/>
      <c r="BO255" s="332"/>
      <c r="BP255" s="332"/>
      <c r="BQ255" s="332"/>
      <c r="BR255" s="332"/>
      <c r="BS255" s="332"/>
      <c r="BT255" s="332"/>
      <c r="BU255" s="332"/>
      <c r="BV255" s="332"/>
    </row>
    <row r="256" spans="2:74" x14ac:dyDescent="0.3">
      <c r="B256" s="277"/>
      <c r="C256" s="258"/>
      <c r="D256" s="258"/>
      <c r="E256" s="366"/>
      <c r="F256" s="332"/>
      <c r="G256" s="332"/>
      <c r="H256" s="332"/>
      <c r="I256" s="332"/>
      <c r="J256" s="332"/>
      <c r="K256" s="332"/>
      <c r="L256" s="332"/>
      <c r="M256" s="332"/>
      <c r="N256" s="332"/>
      <c r="O256" s="332"/>
      <c r="P256" s="332"/>
      <c r="Q256" s="332"/>
      <c r="R256" s="332"/>
      <c r="S256" s="332"/>
      <c r="T256" s="332"/>
      <c r="U256" s="332"/>
      <c r="V256" s="332"/>
      <c r="W256" s="332"/>
      <c r="X256" s="332"/>
      <c r="Y256" s="332"/>
      <c r="Z256" s="332"/>
      <c r="AA256" s="332"/>
      <c r="AB256" s="332"/>
      <c r="AC256" s="332"/>
      <c r="AD256" s="332"/>
      <c r="AE256" s="332"/>
      <c r="AF256" s="332"/>
      <c r="AG256" s="332"/>
      <c r="AH256" s="332"/>
      <c r="AI256" s="332"/>
      <c r="AJ256" s="332"/>
      <c r="AK256" s="332"/>
      <c r="AL256" s="332"/>
      <c r="AM256" s="332"/>
      <c r="AN256" s="332"/>
      <c r="AO256" s="332"/>
      <c r="AP256" s="332"/>
      <c r="AQ256" s="332"/>
      <c r="AR256" s="332"/>
      <c r="AS256" s="332"/>
      <c r="AT256" s="332"/>
      <c r="AU256" s="332"/>
      <c r="AV256" s="332"/>
      <c r="AW256" s="332"/>
      <c r="AX256" s="332"/>
      <c r="AY256" s="332"/>
      <c r="AZ256" s="332"/>
      <c r="BA256" s="332"/>
      <c r="BB256" s="332"/>
      <c r="BC256" s="332"/>
      <c r="BD256" s="332"/>
      <c r="BE256" s="332"/>
      <c r="BF256" s="332"/>
      <c r="BG256" s="332"/>
      <c r="BH256" s="332"/>
      <c r="BI256" s="332"/>
      <c r="BJ256" s="332"/>
      <c r="BK256" s="332"/>
      <c r="BL256" s="332"/>
      <c r="BM256" s="332"/>
      <c r="BN256" s="332"/>
      <c r="BO256" s="332"/>
      <c r="BP256" s="332"/>
      <c r="BQ256" s="332"/>
      <c r="BR256" s="332"/>
      <c r="BS256" s="332"/>
      <c r="BT256" s="332"/>
      <c r="BU256" s="332"/>
      <c r="BV256" s="332"/>
    </row>
    <row r="257" spans="2:74" x14ac:dyDescent="0.3">
      <c r="B257" s="277"/>
      <c r="C257" s="258"/>
      <c r="D257" s="258"/>
      <c r="E257" s="366"/>
      <c r="F257" s="332"/>
      <c r="G257" s="332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 s="332"/>
      <c r="U257" s="332"/>
      <c r="V257" s="332"/>
      <c r="W257" s="332"/>
      <c r="X257" s="332"/>
      <c r="Y257" s="332"/>
      <c r="Z257" s="332"/>
      <c r="AA257" s="332"/>
      <c r="AB257" s="332"/>
      <c r="AC257" s="332"/>
      <c r="AD257" s="332"/>
      <c r="AE257" s="332"/>
      <c r="AF257" s="332"/>
      <c r="AG257" s="332"/>
      <c r="AH257" s="332"/>
      <c r="AI257" s="332"/>
      <c r="AJ257" s="332"/>
      <c r="AK257" s="332"/>
      <c r="AL257" s="332"/>
      <c r="AM257" s="332"/>
      <c r="AN257" s="332"/>
      <c r="AO257" s="332"/>
      <c r="AP257" s="332"/>
      <c r="AQ257" s="332"/>
      <c r="AR257" s="332"/>
      <c r="AS257" s="332"/>
      <c r="AT257" s="332"/>
      <c r="AU257" s="332"/>
      <c r="AV257" s="332"/>
      <c r="AW257" s="332"/>
      <c r="AX257" s="332"/>
      <c r="AY257" s="332"/>
      <c r="AZ257" s="332"/>
      <c r="BA257" s="332"/>
      <c r="BB257" s="332"/>
      <c r="BC257" s="332"/>
      <c r="BD257" s="332"/>
      <c r="BE257" s="332"/>
      <c r="BF257" s="332"/>
      <c r="BG257" s="332"/>
      <c r="BH257" s="332"/>
      <c r="BI257" s="332"/>
      <c r="BJ257" s="332"/>
      <c r="BK257" s="332"/>
      <c r="BL257" s="332"/>
      <c r="BM257" s="332"/>
      <c r="BN257" s="332"/>
      <c r="BO257" s="332"/>
      <c r="BP257" s="332"/>
      <c r="BQ257" s="332"/>
      <c r="BR257" s="332"/>
      <c r="BS257" s="332"/>
      <c r="BT257" s="332"/>
      <c r="BU257" s="332"/>
      <c r="BV257" s="332"/>
    </row>
    <row r="258" spans="2:74" x14ac:dyDescent="0.3">
      <c r="B258" s="277"/>
      <c r="C258" s="277"/>
      <c r="D258" s="277"/>
      <c r="E258" s="366"/>
      <c r="F258" s="332"/>
      <c r="G258" s="332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 s="332"/>
      <c r="U258" s="332"/>
      <c r="V258" s="332"/>
      <c r="W258" s="332"/>
      <c r="X258" s="332"/>
      <c r="Y258" s="332"/>
      <c r="Z258" s="332"/>
      <c r="AA258" s="332"/>
      <c r="AB258" s="332"/>
      <c r="AC258" s="332"/>
      <c r="AD258" s="332"/>
      <c r="AE258" s="332"/>
      <c r="AF258" s="332"/>
      <c r="AG258" s="332"/>
      <c r="AH258" s="332"/>
      <c r="AI258" s="332"/>
      <c r="AJ258" s="332"/>
      <c r="AK258" s="332"/>
      <c r="AL258" s="332"/>
      <c r="AM258" s="332"/>
      <c r="AN258" s="332"/>
      <c r="AO258" s="332"/>
      <c r="AP258" s="332"/>
      <c r="AQ258" s="332"/>
      <c r="AR258" s="332"/>
      <c r="AS258" s="332"/>
      <c r="AT258" s="332"/>
      <c r="AU258" s="332"/>
      <c r="AV258" s="332"/>
      <c r="AW258" s="332"/>
      <c r="AX258" s="332"/>
      <c r="AY258" s="332"/>
      <c r="AZ258" s="332"/>
      <c r="BA258" s="332"/>
      <c r="BB258" s="332"/>
      <c r="BC258" s="332"/>
      <c r="BD258" s="332"/>
      <c r="BE258" s="332"/>
      <c r="BF258" s="332"/>
      <c r="BG258" s="332"/>
      <c r="BH258" s="332"/>
      <c r="BI258" s="332"/>
      <c r="BJ258" s="332"/>
      <c r="BK258" s="332"/>
      <c r="BL258" s="332"/>
      <c r="BM258" s="332"/>
      <c r="BN258" s="332"/>
      <c r="BO258" s="332"/>
      <c r="BP258" s="332"/>
      <c r="BQ258" s="332"/>
      <c r="BR258" s="332"/>
      <c r="BS258" s="332"/>
      <c r="BT258" s="332"/>
      <c r="BU258" s="332"/>
      <c r="BV258" s="332"/>
    </row>
    <row r="259" spans="2:74" x14ac:dyDescent="0.3">
      <c r="B259" s="277"/>
      <c r="C259" s="258"/>
      <c r="D259" s="258"/>
      <c r="E259" s="366"/>
      <c r="F259" s="332"/>
      <c r="G259" s="332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 s="332"/>
      <c r="U259" s="332"/>
      <c r="V259" s="332"/>
      <c r="W259" s="332"/>
      <c r="X259" s="332"/>
      <c r="Y259" s="332"/>
      <c r="Z259" s="332"/>
      <c r="AA259" s="332"/>
      <c r="AB259" s="332"/>
      <c r="AC259" s="332"/>
      <c r="AD259" s="332"/>
      <c r="AE259" s="332"/>
      <c r="AF259" s="332"/>
      <c r="AG259" s="332"/>
      <c r="AH259" s="332"/>
      <c r="AI259" s="332"/>
      <c r="AJ259" s="332"/>
      <c r="AK259" s="332"/>
      <c r="AL259" s="332"/>
      <c r="AM259" s="332"/>
      <c r="AN259" s="332"/>
      <c r="AO259" s="332"/>
      <c r="AP259" s="332"/>
      <c r="AQ259" s="332"/>
      <c r="AR259" s="332"/>
      <c r="AS259" s="332"/>
      <c r="AT259" s="332"/>
      <c r="AU259" s="332"/>
      <c r="AV259" s="332"/>
      <c r="AW259" s="332"/>
      <c r="AX259" s="332"/>
      <c r="AY259" s="332"/>
      <c r="AZ259" s="332"/>
      <c r="BA259" s="332"/>
      <c r="BB259" s="332"/>
      <c r="BC259" s="332"/>
      <c r="BD259" s="332"/>
      <c r="BE259" s="332"/>
      <c r="BF259" s="332"/>
      <c r="BG259" s="332"/>
      <c r="BH259" s="332"/>
      <c r="BI259" s="332"/>
      <c r="BJ259" s="332"/>
      <c r="BK259" s="332"/>
      <c r="BL259" s="332"/>
      <c r="BM259" s="332"/>
      <c r="BN259" s="332"/>
      <c r="BO259" s="332"/>
      <c r="BP259" s="332"/>
      <c r="BQ259" s="332"/>
      <c r="BR259" s="332"/>
      <c r="BS259" s="332"/>
      <c r="BT259" s="332"/>
      <c r="BU259" s="332"/>
      <c r="BV259" s="332"/>
    </row>
    <row r="260" spans="2:74" x14ac:dyDescent="0.3">
      <c r="C260" s="258"/>
      <c r="D260" s="258"/>
      <c r="E260" s="366"/>
      <c r="F260" s="332"/>
      <c r="G260" s="332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 s="332"/>
      <c r="U260" s="332"/>
      <c r="V260" s="332"/>
      <c r="W260" s="332"/>
      <c r="X260" s="332"/>
      <c r="Y260" s="332"/>
      <c r="Z260" s="332"/>
      <c r="AA260" s="332"/>
      <c r="AB260" s="332"/>
      <c r="AC260" s="332"/>
      <c r="AD260" s="332"/>
      <c r="AE260" s="332"/>
      <c r="AF260" s="332"/>
      <c r="AG260" s="332"/>
      <c r="AH260" s="332"/>
      <c r="AI260" s="332"/>
      <c r="AJ260" s="332"/>
      <c r="AK260" s="332"/>
      <c r="AL260" s="332"/>
      <c r="AM260" s="332"/>
      <c r="AN260" s="332"/>
      <c r="AO260" s="332"/>
      <c r="AP260" s="332"/>
      <c r="AQ260" s="332"/>
      <c r="AR260" s="332"/>
      <c r="AS260" s="332"/>
      <c r="AT260" s="332"/>
      <c r="AU260" s="332"/>
      <c r="AV260" s="332"/>
      <c r="AW260" s="332"/>
      <c r="AX260" s="332"/>
      <c r="AY260" s="332"/>
      <c r="AZ260" s="332"/>
      <c r="BA260" s="332"/>
      <c r="BB260" s="332"/>
      <c r="BC260" s="332"/>
      <c r="BD260" s="332"/>
      <c r="BE260" s="332"/>
      <c r="BF260" s="332"/>
      <c r="BG260" s="332"/>
      <c r="BH260" s="332"/>
      <c r="BI260" s="332"/>
      <c r="BJ260" s="332"/>
      <c r="BK260" s="332"/>
      <c r="BL260" s="332"/>
      <c r="BM260" s="332"/>
      <c r="BN260" s="332"/>
      <c r="BO260" s="332"/>
      <c r="BP260" s="332"/>
      <c r="BQ260" s="332"/>
      <c r="BR260" s="332"/>
      <c r="BS260" s="332"/>
      <c r="BT260" s="332"/>
      <c r="BU260" s="332"/>
      <c r="BV260" s="332"/>
    </row>
    <row r="261" spans="2:74" x14ac:dyDescent="0.3">
      <c r="B261" s="277"/>
      <c r="C261" s="258"/>
      <c r="D261" s="258"/>
      <c r="E261" s="366"/>
      <c r="F261" s="332"/>
      <c r="G261" s="332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 s="332"/>
      <c r="U261" s="332"/>
      <c r="V261" s="332"/>
      <c r="W261" s="332"/>
      <c r="X261" s="332"/>
      <c r="Y261" s="332"/>
      <c r="Z261" s="332"/>
      <c r="AA261" s="332"/>
      <c r="AB261" s="332"/>
      <c r="AC261" s="332"/>
      <c r="AD261" s="332"/>
      <c r="AE261" s="332"/>
      <c r="AF261" s="332"/>
      <c r="AG261" s="332"/>
      <c r="AH261" s="332"/>
      <c r="AI261" s="332"/>
      <c r="AJ261" s="332"/>
      <c r="AK261" s="332"/>
      <c r="AL261" s="332"/>
      <c r="AM261" s="332"/>
      <c r="AN261" s="332"/>
      <c r="AO261" s="332"/>
      <c r="AP261" s="332"/>
      <c r="AQ261" s="332"/>
      <c r="AR261" s="332"/>
      <c r="AS261" s="332"/>
      <c r="AT261" s="332"/>
      <c r="AU261" s="332"/>
      <c r="AV261" s="332"/>
      <c r="AW261" s="332"/>
      <c r="AX261" s="332"/>
      <c r="AY261" s="332"/>
      <c r="AZ261" s="332"/>
      <c r="BA261" s="332"/>
      <c r="BB261" s="332"/>
      <c r="BC261" s="332"/>
      <c r="BD261" s="332"/>
      <c r="BE261" s="332"/>
      <c r="BF261" s="332"/>
      <c r="BG261" s="332"/>
      <c r="BH261" s="332"/>
      <c r="BI261" s="332"/>
      <c r="BJ261" s="332"/>
      <c r="BK261" s="332"/>
      <c r="BL261" s="332"/>
      <c r="BM261" s="332"/>
      <c r="BN261" s="332"/>
      <c r="BO261" s="332"/>
      <c r="BP261" s="332"/>
      <c r="BQ261" s="332"/>
      <c r="BR261" s="332"/>
      <c r="BS261" s="332"/>
      <c r="BT261" s="332"/>
      <c r="BU261" s="332"/>
      <c r="BV261" s="332"/>
    </row>
    <row r="262" spans="2:74" x14ac:dyDescent="0.3">
      <c r="B262" s="277"/>
      <c r="C262" s="258"/>
      <c r="D262" s="258"/>
      <c r="E262" s="366"/>
      <c r="F262" s="332"/>
      <c r="G262" s="332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 s="332"/>
      <c r="U262" s="332"/>
      <c r="V262" s="332"/>
      <c r="W262" s="332"/>
      <c r="X262" s="332"/>
      <c r="Y262" s="332"/>
      <c r="Z262" s="332"/>
      <c r="AA262" s="332"/>
      <c r="AB262" s="332"/>
      <c r="AC262" s="332"/>
      <c r="AD262" s="332"/>
      <c r="AE262" s="332"/>
      <c r="AF262" s="332"/>
      <c r="AG262" s="332"/>
      <c r="AH262" s="332"/>
      <c r="AI262" s="332"/>
      <c r="AJ262" s="332"/>
      <c r="AK262" s="332"/>
      <c r="AL262" s="332"/>
      <c r="AM262" s="332"/>
      <c r="AN262" s="332"/>
      <c r="AO262" s="332"/>
      <c r="AP262" s="332"/>
      <c r="AQ262" s="332"/>
      <c r="AR262" s="332"/>
      <c r="AS262" s="332"/>
      <c r="AT262" s="332"/>
      <c r="AU262" s="332"/>
      <c r="AV262" s="332"/>
      <c r="AW262" s="332"/>
      <c r="AX262" s="332"/>
      <c r="AY262" s="332"/>
      <c r="AZ262" s="332"/>
      <c r="BA262" s="332"/>
      <c r="BB262" s="332"/>
      <c r="BC262" s="332"/>
      <c r="BD262" s="332"/>
      <c r="BE262" s="332"/>
      <c r="BF262" s="332"/>
      <c r="BG262" s="332"/>
      <c r="BH262" s="332"/>
      <c r="BI262" s="332"/>
      <c r="BJ262" s="332"/>
      <c r="BK262" s="332"/>
      <c r="BL262" s="332"/>
      <c r="BM262" s="332"/>
      <c r="BN262" s="332"/>
      <c r="BO262" s="332"/>
      <c r="BP262" s="332"/>
      <c r="BQ262" s="332"/>
      <c r="BR262" s="332"/>
      <c r="BS262" s="332"/>
      <c r="BT262" s="332"/>
      <c r="BU262" s="332"/>
      <c r="BV262" s="332"/>
    </row>
    <row r="263" spans="2:74" x14ac:dyDescent="0.3">
      <c r="B263" s="277"/>
      <c r="C263" s="258"/>
      <c r="D263" s="258"/>
      <c r="E263" s="366"/>
      <c r="F263" s="332"/>
      <c r="G263" s="332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 s="332"/>
      <c r="U263" s="332"/>
      <c r="V263" s="332"/>
      <c r="W263" s="332"/>
      <c r="X263" s="332"/>
      <c r="Y263" s="332"/>
      <c r="Z263" s="332"/>
      <c r="AA263" s="332"/>
      <c r="AB263" s="332"/>
      <c r="AC263" s="332"/>
      <c r="AD263" s="332"/>
      <c r="AE263" s="332"/>
      <c r="AF263" s="332"/>
      <c r="AG263" s="332"/>
      <c r="AH263" s="332"/>
      <c r="AI263" s="332"/>
      <c r="AJ263" s="332"/>
      <c r="AK263" s="332"/>
      <c r="AL263" s="332"/>
      <c r="AM263" s="332"/>
      <c r="AN263" s="332"/>
      <c r="AO263" s="332"/>
      <c r="AP263" s="332"/>
      <c r="AQ263" s="332"/>
      <c r="AR263" s="332"/>
      <c r="AS263" s="332"/>
      <c r="AT263" s="332"/>
      <c r="AU263" s="332"/>
      <c r="AV263" s="332"/>
      <c r="AW263" s="332"/>
      <c r="AX263" s="332"/>
      <c r="AY263" s="332"/>
      <c r="AZ263" s="332"/>
      <c r="BA263" s="332"/>
      <c r="BB263" s="332"/>
      <c r="BC263" s="332"/>
      <c r="BD263" s="332"/>
      <c r="BE263" s="332"/>
      <c r="BF263" s="332"/>
      <c r="BG263" s="332"/>
      <c r="BH263" s="332"/>
      <c r="BI263" s="332"/>
      <c r="BJ263" s="332"/>
      <c r="BK263" s="332"/>
      <c r="BL263" s="332"/>
      <c r="BM263" s="332"/>
      <c r="BN263" s="332"/>
      <c r="BO263" s="332"/>
      <c r="BP263" s="332"/>
      <c r="BQ263" s="332"/>
      <c r="BR263" s="332"/>
      <c r="BS263" s="332"/>
      <c r="BT263" s="332"/>
      <c r="BU263" s="332"/>
      <c r="BV263" s="332"/>
    </row>
    <row r="264" spans="2:74" x14ac:dyDescent="0.3">
      <c r="B264" s="277"/>
      <c r="C264" s="258"/>
      <c r="D264" s="258"/>
      <c r="E264" s="366"/>
      <c r="F264" s="332"/>
      <c r="G264" s="332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 s="332"/>
      <c r="U264" s="332"/>
      <c r="V264" s="332"/>
      <c r="W264" s="332"/>
      <c r="X264" s="332"/>
      <c r="Y264" s="332"/>
      <c r="Z264" s="332"/>
      <c r="AA264" s="332"/>
      <c r="AB264" s="332"/>
      <c r="AC264" s="332"/>
      <c r="AD264" s="332"/>
      <c r="AE264" s="332"/>
      <c r="AF264" s="332"/>
      <c r="AG264" s="332"/>
      <c r="AH264" s="332"/>
      <c r="AI264" s="332"/>
      <c r="AJ264" s="332"/>
      <c r="AK264" s="332"/>
      <c r="AL264" s="332"/>
      <c r="AM264" s="332"/>
      <c r="AN264" s="332"/>
      <c r="AO264" s="332"/>
      <c r="AP264" s="332"/>
      <c r="AQ264" s="332"/>
      <c r="AR264" s="332"/>
      <c r="AS264" s="332"/>
      <c r="AT264" s="332"/>
      <c r="AU264" s="332"/>
      <c r="AV264" s="332"/>
      <c r="AW264" s="332"/>
      <c r="AX264" s="332"/>
      <c r="AY264" s="332"/>
      <c r="AZ264" s="332"/>
      <c r="BA264" s="332"/>
      <c r="BB264" s="332"/>
      <c r="BC264" s="332"/>
      <c r="BD264" s="332"/>
      <c r="BE264" s="332"/>
      <c r="BF264" s="332"/>
      <c r="BG264" s="332"/>
      <c r="BH264" s="332"/>
      <c r="BI264" s="332"/>
      <c r="BJ264" s="332"/>
      <c r="BK264" s="332"/>
      <c r="BL264" s="332"/>
      <c r="BM264" s="332"/>
      <c r="BN264" s="332"/>
      <c r="BO264" s="332"/>
      <c r="BP264" s="332"/>
      <c r="BQ264" s="332"/>
      <c r="BR264" s="332"/>
      <c r="BS264" s="332"/>
      <c r="BT264" s="332"/>
      <c r="BU264" s="332"/>
      <c r="BV264" s="332"/>
    </row>
    <row r="265" spans="2:74" x14ac:dyDescent="0.3">
      <c r="B265" s="277"/>
      <c r="C265" s="258"/>
      <c r="D265" s="258"/>
      <c r="E265" s="366"/>
      <c r="F265" s="332"/>
      <c r="G265" s="332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 s="332"/>
      <c r="U265" s="332"/>
      <c r="V265" s="332"/>
      <c r="W265" s="332"/>
      <c r="X265" s="332"/>
      <c r="Y265" s="332"/>
      <c r="Z265" s="332"/>
      <c r="AA265" s="332"/>
      <c r="AB265" s="332"/>
      <c r="AC265" s="332"/>
      <c r="AD265" s="332"/>
      <c r="AE265" s="332"/>
      <c r="AF265" s="332"/>
      <c r="AG265" s="332"/>
      <c r="AH265" s="332"/>
      <c r="AI265" s="332"/>
      <c r="AJ265" s="332"/>
      <c r="AK265" s="332"/>
      <c r="AL265" s="332"/>
      <c r="AM265" s="332"/>
      <c r="AN265" s="332"/>
      <c r="AO265" s="332"/>
      <c r="AP265" s="332"/>
      <c r="AQ265" s="332"/>
      <c r="AR265" s="332"/>
      <c r="AS265" s="332"/>
      <c r="AT265" s="332"/>
      <c r="AU265" s="332"/>
      <c r="AV265" s="332"/>
      <c r="AW265" s="332"/>
      <c r="AX265" s="332"/>
      <c r="AY265" s="332"/>
      <c r="AZ265" s="332"/>
      <c r="BA265" s="332"/>
      <c r="BB265" s="332"/>
      <c r="BC265" s="332"/>
      <c r="BD265" s="332"/>
      <c r="BE265" s="332"/>
      <c r="BF265" s="332"/>
      <c r="BG265" s="332"/>
      <c r="BH265" s="332"/>
      <c r="BI265" s="332"/>
      <c r="BJ265" s="332"/>
      <c r="BK265" s="332"/>
      <c r="BL265" s="332"/>
      <c r="BM265" s="332"/>
      <c r="BN265" s="332"/>
      <c r="BO265" s="332"/>
      <c r="BP265" s="332"/>
      <c r="BQ265" s="332"/>
      <c r="BR265" s="332"/>
      <c r="BS265" s="332"/>
      <c r="BT265" s="332"/>
      <c r="BU265" s="332"/>
      <c r="BV265" s="332"/>
    </row>
    <row r="266" spans="2:74" x14ac:dyDescent="0.3">
      <c r="B266" s="277"/>
      <c r="C266" s="258"/>
      <c r="D266" s="258"/>
      <c r="E266" s="366"/>
      <c r="F266" s="332"/>
      <c r="G266" s="332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 s="332"/>
      <c r="U266" s="332"/>
      <c r="V266" s="332"/>
      <c r="W266" s="332"/>
      <c r="X266" s="332"/>
      <c r="Y266" s="332"/>
      <c r="Z266" s="332"/>
      <c r="AA266" s="332"/>
      <c r="AB266" s="332"/>
      <c r="AC266" s="332"/>
      <c r="AD266" s="332"/>
      <c r="AE266" s="332"/>
      <c r="AF266" s="332"/>
      <c r="AG266" s="332"/>
      <c r="AH266" s="332"/>
      <c r="AI266" s="332"/>
      <c r="AJ266" s="332"/>
      <c r="AK266" s="332"/>
      <c r="AL266" s="332"/>
      <c r="AM266" s="332"/>
      <c r="AN266" s="332"/>
      <c r="AO266" s="332"/>
      <c r="AP266" s="332"/>
      <c r="AQ266" s="332"/>
      <c r="AR266" s="332"/>
      <c r="AS266" s="332"/>
      <c r="AT266" s="332"/>
      <c r="AU266" s="332"/>
      <c r="AV266" s="332"/>
      <c r="AW266" s="332"/>
      <c r="AX266" s="332"/>
      <c r="AY266" s="332"/>
      <c r="AZ266" s="332"/>
      <c r="BA266" s="332"/>
      <c r="BB266" s="332"/>
      <c r="BC266" s="332"/>
      <c r="BD266" s="332"/>
      <c r="BE266" s="332"/>
      <c r="BF266" s="332"/>
      <c r="BG266" s="332"/>
      <c r="BH266" s="332"/>
      <c r="BI266" s="332"/>
      <c r="BJ266" s="332"/>
      <c r="BK266" s="332"/>
      <c r="BL266" s="332"/>
      <c r="BM266" s="332"/>
      <c r="BN266" s="332"/>
      <c r="BO266" s="332"/>
      <c r="BP266" s="332"/>
      <c r="BQ266" s="332"/>
      <c r="BR266" s="332"/>
      <c r="BS266" s="332"/>
      <c r="BT266" s="332"/>
      <c r="BU266" s="332"/>
      <c r="BV266" s="332"/>
    </row>
    <row r="267" spans="2:74" x14ac:dyDescent="0.3">
      <c r="B267" s="277"/>
      <c r="C267" s="258"/>
      <c r="D267" s="258"/>
      <c r="E267" s="366"/>
      <c r="F267" s="332"/>
      <c r="G267" s="332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 s="332"/>
      <c r="U267" s="332"/>
      <c r="V267" s="332"/>
      <c r="W267" s="332"/>
      <c r="X267" s="332"/>
      <c r="Y267" s="332"/>
      <c r="Z267" s="332"/>
      <c r="AA267" s="332"/>
      <c r="AB267" s="332"/>
      <c r="AC267" s="332"/>
      <c r="AD267" s="332"/>
      <c r="AE267" s="332"/>
      <c r="AF267" s="332"/>
      <c r="AG267" s="332"/>
      <c r="AH267" s="332"/>
      <c r="AI267" s="332"/>
      <c r="AJ267" s="332"/>
      <c r="AK267" s="332"/>
      <c r="AL267" s="332"/>
      <c r="AM267" s="332"/>
      <c r="AN267" s="332"/>
      <c r="AO267" s="332"/>
      <c r="AP267" s="332"/>
      <c r="AQ267" s="332"/>
      <c r="AR267" s="332"/>
      <c r="AS267" s="332"/>
      <c r="AT267" s="332"/>
      <c r="AU267" s="332"/>
      <c r="AV267" s="332"/>
      <c r="AW267" s="332"/>
      <c r="AX267" s="332"/>
      <c r="AY267" s="332"/>
      <c r="AZ267" s="332"/>
      <c r="BA267" s="332"/>
      <c r="BB267" s="332"/>
      <c r="BC267" s="332"/>
      <c r="BD267" s="332"/>
      <c r="BE267" s="332"/>
      <c r="BF267" s="332"/>
      <c r="BG267" s="332"/>
      <c r="BH267" s="332"/>
      <c r="BI267" s="332"/>
      <c r="BJ267" s="332"/>
      <c r="BK267" s="332"/>
      <c r="BL267" s="332"/>
      <c r="BM267" s="332"/>
      <c r="BN267" s="332"/>
      <c r="BO267" s="332"/>
      <c r="BP267" s="332"/>
      <c r="BQ267" s="332"/>
      <c r="BR267" s="332"/>
      <c r="BS267" s="332"/>
      <c r="BT267" s="332"/>
      <c r="BU267" s="332"/>
      <c r="BV267" s="332"/>
    </row>
    <row r="268" spans="2:74" x14ac:dyDescent="0.3">
      <c r="B268" s="277"/>
      <c r="C268" s="258"/>
      <c r="D268" s="258"/>
      <c r="E268" s="366"/>
      <c r="F268" s="332"/>
      <c r="G268" s="332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 s="332"/>
      <c r="U268" s="332"/>
      <c r="V268" s="332"/>
      <c r="W268" s="332"/>
      <c r="X268" s="332"/>
      <c r="Y268" s="332"/>
      <c r="Z268" s="332"/>
      <c r="AA268" s="332"/>
      <c r="AB268" s="332"/>
      <c r="AC268" s="332"/>
      <c r="AD268" s="332"/>
      <c r="AE268" s="332"/>
      <c r="AF268" s="332"/>
      <c r="AG268" s="332"/>
      <c r="AH268" s="332"/>
      <c r="AI268" s="332"/>
      <c r="AJ268" s="332"/>
      <c r="AK268" s="332"/>
      <c r="AL268" s="332"/>
      <c r="AM268" s="332"/>
      <c r="AN268" s="332"/>
      <c r="AO268" s="332"/>
      <c r="AP268" s="332"/>
      <c r="AQ268" s="332"/>
      <c r="AR268" s="332"/>
      <c r="AS268" s="332"/>
      <c r="AT268" s="332"/>
      <c r="AU268" s="332"/>
      <c r="AV268" s="332"/>
      <c r="AW268" s="332"/>
      <c r="AX268" s="332"/>
      <c r="AY268" s="332"/>
      <c r="AZ268" s="332"/>
      <c r="BA268" s="332"/>
      <c r="BB268" s="332"/>
      <c r="BC268" s="332"/>
      <c r="BD268" s="332"/>
      <c r="BE268" s="332"/>
      <c r="BF268" s="332"/>
      <c r="BG268" s="332"/>
      <c r="BH268" s="332"/>
      <c r="BI268" s="332"/>
      <c r="BJ268" s="332"/>
      <c r="BK268" s="332"/>
      <c r="BL268" s="332"/>
      <c r="BM268" s="332"/>
      <c r="BN268" s="332"/>
      <c r="BO268" s="332"/>
      <c r="BP268" s="332"/>
      <c r="BQ268" s="332"/>
      <c r="BR268" s="332"/>
      <c r="BS268" s="332"/>
      <c r="BT268" s="332"/>
      <c r="BU268" s="332"/>
      <c r="BV268" s="332"/>
    </row>
    <row r="269" spans="2:74" x14ac:dyDescent="0.3">
      <c r="B269" s="277"/>
      <c r="C269" s="258"/>
      <c r="D269" s="258"/>
      <c r="E269" s="366"/>
      <c r="F269" s="332"/>
      <c r="G269" s="332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 s="332"/>
      <c r="U269" s="332"/>
      <c r="V269" s="332"/>
      <c r="W269" s="332"/>
      <c r="X269" s="332"/>
      <c r="Y269" s="332"/>
      <c r="Z269" s="332"/>
      <c r="AA269" s="332"/>
      <c r="AB269" s="332"/>
      <c r="AC269" s="332"/>
      <c r="AD269" s="332"/>
      <c r="AE269" s="332"/>
      <c r="AF269" s="332"/>
      <c r="AG269" s="332"/>
      <c r="AH269" s="332"/>
      <c r="AI269" s="332"/>
      <c r="AJ269" s="332"/>
      <c r="AK269" s="332"/>
      <c r="AL269" s="332"/>
      <c r="AM269" s="332"/>
      <c r="AN269" s="332"/>
      <c r="AO269" s="332"/>
      <c r="AP269" s="332"/>
      <c r="AQ269" s="332"/>
      <c r="AR269" s="332"/>
      <c r="AS269" s="332"/>
      <c r="AT269" s="332"/>
      <c r="AU269" s="332"/>
      <c r="AV269" s="332"/>
      <c r="AW269" s="332"/>
      <c r="AX269" s="332"/>
      <c r="AY269" s="332"/>
      <c r="AZ269" s="332"/>
      <c r="BA269" s="332"/>
      <c r="BB269" s="332"/>
      <c r="BC269" s="332"/>
      <c r="BD269" s="332"/>
      <c r="BE269" s="332"/>
      <c r="BF269" s="332"/>
      <c r="BG269" s="332"/>
      <c r="BH269" s="332"/>
      <c r="BI269" s="332"/>
      <c r="BJ269" s="332"/>
      <c r="BK269" s="332"/>
      <c r="BL269" s="332"/>
      <c r="BM269" s="332"/>
      <c r="BN269" s="332"/>
      <c r="BO269" s="332"/>
      <c r="BP269" s="332"/>
      <c r="BQ269" s="332"/>
      <c r="BR269" s="332"/>
      <c r="BS269" s="332"/>
      <c r="BT269" s="332"/>
      <c r="BU269" s="332"/>
      <c r="BV269" s="332"/>
    </row>
    <row r="270" spans="2:74" x14ac:dyDescent="0.3">
      <c r="B270" s="277"/>
      <c r="C270" s="277"/>
      <c r="D270" s="277"/>
      <c r="E270" s="366"/>
      <c r="F270" s="332"/>
      <c r="G270" s="332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 s="332"/>
      <c r="U270" s="332"/>
      <c r="V270" s="332"/>
      <c r="W270" s="332"/>
      <c r="X270" s="332"/>
      <c r="Y270" s="332"/>
      <c r="Z270" s="332"/>
      <c r="AA270" s="332"/>
      <c r="AB270" s="332"/>
      <c r="AC270" s="332"/>
      <c r="AD270" s="332"/>
      <c r="AE270" s="332"/>
      <c r="AF270" s="332"/>
      <c r="AG270" s="332"/>
      <c r="AH270" s="332"/>
      <c r="AI270" s="332"/>
      <c r="AJ270" s="332"/>
      <c r="AK270" s="332"/>
      <c r="AL270" s="332"/>
      <c r="AM270" s="332"/>
      <c r="AN270" s="332"/>
      <c r="AO270" s="332"/>
      <c r="AP270" s="332"/>
      <c r="AQ270" s="332"/>
      <c r="AR270" s="332"/>
      <c r="AS270" s="332"/>
      <c r="AT270" s="332"/>
      <c r="AU270" s="332"/>
      <c r="AV270" s="332"/>
      <c r="AW270" s="332"/>
      <c r="AX270" s="332"/>
      <c r="AY270" s="332"/>
      <c r="AZ270" s="332"/>
      <c r="BA270" s="332"/>
      <c r="BB270" s="332"/>
      <c r="BC270" s="332"/>
      <c r="BD270" s="332"/>
      <c r="BE270" s="332"/>
      <c r="BF270" s="332"/>
      <c r="BG270" s="332"/>
      <c r="BH270" s="332"/>
      <c r="BI270" s="332"/>
      <c r="BJ270" s="332"/>
      <c r="BK270" s="332"/>
      <c r="BL270" s="332"/>
      <c r="BM270" s="332"/>
      <c r="BN270" s="332"/>
      <c r="BO270" s="332"/>
      <c r="BP270" s="332"/>
      <c r="BQ270" s="332"/>
      <c r="BR270" s="332"/>
      <c r="BS270" s="332"/>
      <c r="BT270" s="332"/>
      <c r="BU270" s="332"/>
      <c r="BV270" s="332"/>
    </row>
    <row r="271" spans="2:74" x14ac:dyDescent="0.3">
      <c r="B271" s="277"/>
      <c r="C271" s="258"/>
      <c r="D271" s="258"/>
      <c r="E271" s="366"/>
      <c r="F271" s="332"/>
      <c r="G271" s="332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 s="332"/>
      <c r="U271" s="332"/>
      <c r="V271" s="332"/>
      <c r="W271" s="332"/>
      <c r="X271" s="332"/>
      <c r="Y271" s="332"/>
      <c r="Z271" s="332"/>
      <c r="AA271" s="332"/>
      <c r="AB271" s="332"/>
      <c r="AC271" s="332"/>
      <c r="AD271" s="332"/>
      <c r="AE271" s="332"/>
      <c r="AF271" s="332"/>
      <c r="AG271" s="332"/>
      <c r="AH271" s="332"/>
      <c r="AI271" s="332"/>
      <c r="AJ271" s="332"/>
      <c r="AK271" s="332"/>
      <c r="AL271" s="332"/>
      <c r="AM271" s="332"/>
      <c r="AN271" s="332"/>
      <c r="AO271" s="332"/>
      <c r="AP271" s="332"/>
      <c r="AQ271" s="332"/>
      <c r="AR271" s="332"/>
      <c r="AS271" s="332"/>
      <c r="AT271" s="332"/>
      <c r="AU271" s="332"/>
      <c r="AV271" s="332"/>
      <c r="AW271" s="332"/>
      <c r="AX271" s="332"/>
      <c r="AY271" s="332"/>
      <c r="AZ271" s="332"/>
      <c r="BA271" s="332"/>
      <c r="BB271" s="332"/>
      <c r="BC271" s="332"/>
      <c r="BD271" s="332"/>
      <c r="BE271" s="332"/>
      <c r="BF271" s="332"/>
      <c r="BG271" s="332"/>
      <c r="BH271" s="332"/>
      <c r="BI271" s="332"/>
      <c r="BJ271" s="332"/>
      <c r="BK271" s="332"/>
      <c r="BL271" s="332"/>
      <c r="BM271" s="332"/>
      <c r="BN271" s="332"/>
      <c r="BO271" s="332"/>
      <c r="BP271" s="332"/>
      <c r="BQ271" s="332"/>
      <c r="BR271" s="332"/>
      <c r="BS271" s="332"/>
      <c r="BT271" s="332"/>
      <c r="BU271" s="332"/>
      <c r="BV271" s="332"/>
    </row>
    <row r="272" spans="2:74" x14ac:dyDescent="0.3">
      <c r="B272" s="277"/>
      <c r="C272" s="258"/>
      <c r="D272" s="258"/>
      <c r="E272" s="366"/>
      <c r="F272" s="332"/>
      <c r="G272" s="332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 s="332"/>
      <c r="U272" s="332"/>
      <c r="V272" s="332"/>
      <c r="W272" s="332"/>
      <c r="X272" s="332"/>
      <c r="Y272" s="332"/>
      <c r="Z272" s="332"/>
      <c r="AA272" s="332"/>
      <c r="AB272" s="332"/>
      <c r="AC272" s="332"/>
      <c r="AD272" s="332"/>
      <c r="AE272" s="332"/>
      <c r="AF272" s="332"/>
      <c r="AG272" s="332"/>
      <c r="AH272" s="332"/>
      <c r="AI272" s="332"/>
      <c r="AJ272" s="332"/>
      <c r="AK272" s="332"/>
      <c r="AL272" s="332"/>
      <c r="AM272" s="332"/>
      <c r="AN272" s="332"/>
      <c r="AO272" s="332"/>
      <c r="AP272" s="332"/>
      <c r="AQ272" s="332"/>
      <c r="AR272" s="332"/>
      <c r="AS272" s="332"/>
      <c r="AT272" s="332"/>
      <c r="AU272" s="332"/>
      <c r="AV272" s="332"/>
      <c r="AW272" s="332"/>
      <c r="AX272" s="332"/>
      <c r="AY272" s="332"/>
      <c r="AZ272" s="332"/>
      <c r="BA272" s="332"/>
      <c r="BB272" s="332"/>
      <c r="BC272" s="332"/>
      <c r="BD272" s="332"/>
      <c r="BE272" s="332"/>
      <c r="BF272" s="332"/>
      <c r="BG272" s="332"/>
      <c r="BH272" s="332"/>
      <c r="BI272" s="332"/>
      <c r="BJ272" s="332"/>
      <c r="BK272" s="332"/>
      <c r="BL272" s="332"/>
      <c r="BM272" s="332"/>
      <c r="BN272" s="332"/>
      <c r="BO272" s="332"/>
      <c r="BP272" s="332"/>
      <c r="BQ272" s="332"/>
      <c r="BR272" s="332"/>
      <c r="BS272" s="332"/>
      <c r="BT272" s="332"/>
      <c r="BU272" s="332"/>
      <c r="BV272" s="332"/>
    </row>
    <row r="273" spans="2:74" x14ac:dyDescent="0.3">
      <c r="B273" s="277"/>
      <c r="C273" s="258"/>
      <c r="D273" s="258"/>
      <c r="E273" s="366"/>
      <c r="F273" s="332"/>
      <c r="G273" s="332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 s="332"/>
      <c r="U273" s="332"/>
      <c r="V273" s="332"/>
      <c r="W273" s="332"/>
      <c r="X273" s="332"/>
      <c r="Y273" s="332"/>
      <c r="Z273" s="332"/>
      <c r="AA273" s="332"/>
      <c r="AB273" s="332"/>
      <c r="AC273" s="332"/>
      <c r="AD273" s="332"/>
      <c r="AE273" s="332"/>
      <c r="AF273" s="332"/>
      <c r="AG273" s="332"/>
      <c r="AH273" s="332"/>
      <c r="AI273" s="332"/>
      <c r="AJ273" s="332"/>
      <c r="AK273" s="332"/>
      <c r="AL273" s="332"/>
      <c r="AM273" s="332"/>
      <c r="AN273" s="332"/>
      <c r="AO273" s="332"/>
      <c r="AP273" s="332"/>
      <c r="AQ273" s="332"/>
      <c r="AR273" s="332"/>
      <c r="AS273" s="332"/>
      <c r="AT273" s="332"/>
      <c r="AU273" s="332"/>
      <c r="AV273" s="332"/>
      <c r="AW273" s="332"/>
      <c r="AX273" s="332"/>
      <c r="AY273" s="332"/>
      <c r="AZ273" s="332"/>
      <c r="BA273" s="332"/>
      <c r="BB273" s="332"/>
      <c r="BC273" s="332"/>
      <c r="BD273" s="332"/>
      <c r="BE273" s="332"/>
      <c r="BF273" s="332"/>
      <c r="BG273" s="332"/>
      <c r="BH273" s="332"/>
      <c r="BI273" s="332"/>
      <c r="BJ273" s="332"/>
      <c r="BK273" s="332"/>
      <c r="BL273" s="332"/>
      <c r="BM273" s="332"/>
      <c r="BN273" s="332"/>
      <c r="BO273" s="332"/>
      <c r="BP273" s="332"/>
      <c r="BQ273" s="332"/>
      <c r="BR273" s="332"/>
      <c r="BS273" s="332"/>
      <c r="BT273" s="332"/>
      <c r="BU273" s="332"/>
      <c r="BV273" s="332"/>
    </row>
    <row r="274" spans="2:74" x14ac:dyDescent="0.3">
      <c r="B274" s="277"/>
      <c r="C274" s="258"/>
      <c r="D274" s="258"/>
      <c r="E274" s="366"/>
      <c r="F274" s="332"/>
      <c r="G274" s="332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 s="332"/>
      <c r="U274" s="332"/>
      <c r="V274" s="332"/>
      <c r="W274" s="332"/>
      <c r="X274" s="332"/>
      <c r="Y274" s="332"/>
      <c r="Z274" s="332"/>
      <c r="AA274" s="332"/>
      <c r="AB274" s="332"/>
      <c r="AC274" s="332"/>
      <c r="AD274" s="332"/>
      <c r="AE274" s="332"/>
      <c r="AF274" s="332"/>
      <c r="AG274" s="332"/>
      <c r="AH274" s="332"/>
      <c r="AI274" s="332"/>
      <c r="AJ274" s="332"/>
      <c r="AK274" s="332"/>
      <c r="AL274" s="332"/>
      <c r="AM274" s="332"/>
      <c r="AN274" s="332"/>
      <c r="AO274" s="332"/>
      <c r="AP274" s="332"/>
      <c r="AQ274" s="332"/>
      <c r="AR274" s="332"/>
      <c r="AS274" s="332"/>
      <c r="AT274" s="332"/>
      <c r="AU274" s="332"/>
      <c r="AV274" s="332"/>
      <c r="AW274" s="332"/>
      <c r="AX274" s="332"/>
      <c r="AY274" s="332"/>
      <c r="AZ274" s="332"/>
      <c r="BA274" s="332"/>
      <c r="BB274" s="332"/>
      <c r="BC274" s="332"/>
      <c r="BD274" s="332"/>
      <c r="BE274" s="332"/>
      <c r="BF274" s="332"/>
      <c r="BG274" s="332"/>
      <c r="BH274" s="332"/>
      <c r="BI274" s="332"/>
      <c r="BJ274" s="332"/>
      <c r="BK274" s="332"/>
      <c r="BL274" s="332"/>
      <c r="BM274" s="332"/>
      <c r="BN274" s="332"/>
      <c r="BO274" s="332"/>
      <c r="BP274" s="332"/>
      <c r="BQ274" s="332"/>
      <c r="BR274" s="332"/>
      <c r="BS274" s="332"/>
      <c r="BT274" s="332"/>
      <c r="BU274" s="332"/>
      <c r="BV274" s="332"/>
    </row>
    <row r="275" spans="2:74" x14ac:dyDescent="0.3">
      <c r="B275" s="277"/>
      <c r="C275" s="258"/>
      <c r="D275" s="258"/>
      <c r="E275" s="366"/>
      <c r="F275" s="332"/>
      <c r="G275" s="332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 s="332"/>
      <c r="U275" s="332"/>
      <c r="V275" s="332"/>
      <c r="W275" s="332"/>
      <c r="X275" s="332"/>
      <c r="Y275" s="332"/>
      <c r="Z275" s="332"/>
      <c r="AA275" s="332"/>
      <c r="AB275" s="332"/>
      <c r="AC275" s="332"/>
      <c r="AD275" s="332"/>
      <c r="AE275" s="332"/>
      <c r="AF275" s="332"/>
      <c r="AG275" s="332"/>
      <c r="AH275" s="332"/>
      <c r="AI275" s="332"/>
      <c r="AJ275" s="332"/>
      <c r="AK275" s="332"/>
      <c r="AL275" s="332"/>
      <c r="AM275" s="332"/>
      <c r="AN275" s="332"/>
      <c r="AO275" s="332"/>
      <c r="AP275" s="332"/>
      <c r="AQ275" s="332"/>
      <c r="AR275" s="332"/>
      <c r="AS275" s="332"/>
      <c r="AT275" s="332"/>
      <c r="AU275" s="332"/>
      <c r="AV275" s="332"/>
      <c r="AW275" s="332"/>
      <c r="AX275" s="332"/>
      <c r="AY275" s="332"/>
      <c r="AZ275" s="332"/>
      <c r="BA275" s="332"/>
      <c r="BB275" s="332"/>
      <c r="BC275" s="332"/>
      <c r="BD275" s="332"/>
      <c r="BE275" s="332"/>
      <c r="BF275" s="332"/>
      <c r="BG275" s="332"/>
      <c r="BH275" s="332"/>
      <c r="BI275" s="332"/>
      <c r="BJ275" s="332"/>
      <c r="BK275" s="332"/>
      <c r="BL275" s="332"/>
      <c r="BM275" s="332"/>
      <c r="BN275" s="332"/>
      <c r="BO275" s="332"/>
      <c r="BP275" s="332"/>
      <c r="BQ275" s="332"/>
      <c r="BR275" s="332"/>
      <c r="BS275" s="332"/>
      <c r="BT275" s="332"/>
      <c r="BU275" s="332"/>
      <c r="BV275" s="332"/>
    </row>
    <row r="276" spans="2:74" x14ac:dyDescent="0.3">
      <c r="B276" s="277"/>
      <c r="C276" s="258"/>
      <c r="D276" s="258"/>
      <c r="E276" s="366"/>
      <c r="F276" s="332"/>
      <c r="G276" s="332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 s="332"/>
      <c r="U276" s="332"/>
      <c r="V276" s="332"/>
      <c r="W276" s="332"/>
      <c r="X276" s="332"/>
      <c r="Y276" s="332"/>
      <c r="Z276" s="332"/>
      <c r="AA276" s="332"/>
      <c r="AB276" s="332"/>
      <c r="AC276" s="332"/>
      <c r="AD276" s="332"/>
      <c r="AE276" s="332"/>
      <c r="AF276" s="332"/>
      <c r="AG276" s="332"/>
      <c r="AH276" s="332"/>
      <c r="AI276" s="332"/>
      <c r="AJ276" s="332"/>
      <c r="AK276" s="332"/>
      <c r="AL276" s="332"/>
      <c r="AM276" s="332"/>
      <c r="AN276" s="332"/>
      <c r="AO276" s="332"/>
      <c r="AP276" s="332"/>
      <c r="AQ276" s="332"/>
      <c r="AR276" s="332"/>
      <c r="AS276" s="332"/>
      <c r="AT276" s="332"/>
      <c r="AU276" s="332"/>
      <c r="AV276" s="332"/>
      <c r="AW276" s="332"/>
      <c r="AX276" s="332"/>
      <c r="AY276" s="332"/>
      <c r="AZ276" s="332"/>
      <c r="BA276" s="332"/>
      <c r="BB276" s="332"/>
      <c r="BC276" s="332"/>
      <c r="BD276" s="332"/>
      <c r="BE276" s="332"/>
      <c r="BF276" s="332"/>
      <c r="BG276" s="332"/>
      <c r="BH276" s="332"/>
      <c r="BI276" s="332"/>
      <c r="BJ276" s="332"/>
      <c r="BK276" s="332"/>
      <c r="BL276" s="332"/>
      <c r="BM276" s="332"/>
      <c r="BN276" s="332"/>
      <c r="BO276" s="332"/>
      <c r="BP276" s="332"/>
      <c r="BQ276" s="332"/>
      <c r="BR276" s="332"/>
      <c r="BS276" s="332"/>
      <c r="BT276" s="332"/>
      <c r="BU276" s="332"/>
      <c r="BV276" s="332"/>
    </row>
    <row r="277" spans="2:74" x14ac:dyDescent="0.3">
      <c r="B277" s="277"/>
      <c r="C277" s="258"/>
      <c r="D277" s="258"/>
      <c r="E277" s="366"/>
      <c r="F277" s="332"/>
      <c r="G277" s="332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 s="332"/>
      <c r="U277" s="332"/>
      <c r="V277" s="332"/>
      <c r="W277" s="332"/>
      <c r="X277" s="332"/>
      <c r="Y277" s="332"/>
      <c r="Z277" s="332"/>
      <c r="AA277" s="332"/>
      <c r="AB277" s="332"/>
      <c r="AC277" s="332"/>
      <c r="AD277" s="332"/>
      <c r="AE277" s="332"/>
      <c r="AF277" s="332"/>
      <c r="AG277" s="332"/>
      <c r="AH277" s="332"/>
      <c r="AI277" s="332"/>
      <c r="AJ277" s="332"/>
      <c r="AK277" s="332"/>
      <c r="AL277" s="332"/>
      <c r="AM277" s="332"/>
      <c r="AN277" s="332"/>
      <c r="AO277" s="332"/>
      <c r="AP277" s="332"/>
      <c r="AQ277" s="332"/>
      <c r="AR277" s="332"/>
      <c r="AS277" s="332"/>
      <c r="AT277" s="332"/>
      <c r="AU277" s="332"/>
      <c r="AV277" s="332"/>
      <c r="AW277" s="332"/>
      <c r="AX277" s="332"/>
      <c r="AY277" s="332"/>
      <c r="AZ277" s="332"/>
      <c r="BA277" s="332"/>
      <c r="BB277" s="332"/>
      <c r="BC277" s="332"/>
      <c r="BD277" s="332"/>
      <c r="BE277" s="332"/>
      <c r="BF277" s="332"/>
      <c r="BG277" s="332"/>
      <c r="BH277" s="332"/>
      <c r="BI277" s="332"/>
      <c r="BJ277" s="332"/>
      <c r="BK277" s="332"/>
      <c r="BL277" s="332"/>
      <c r="BM277" s="332"/>
      <c r="BN277" s="332"/>
      <c r="BO277" s="332"/>
      <c r="BP277" s="332"/>
      <c r="BQ277" s="332"/>
      <c r="BR277" s="332"/>
      <c r="BS277" s="332"/>
      <c r="BT277" s="332"/>
      <c r="BU277" s="332"/>
      <c r="BV277" s="332"/>
    </row>
    <row r="278" spans="2:74" x14ac:dyDescent="0.3">
      <c r="B278" s="277"/>
      <c r="C278" s="258"/>
      <c r="D278" s="258"/>
      <c r="E278" s="366"/>
      <c r="F278" s="332"/>
      <c r="G278" s="332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 s="332"/>
      <c r="U278" s="332"/>
      <c r="V278" s="332"/>
      <c r="W278" s="332"/>
      <c r="X278" s="332"/>
      <c r="Y278" s="332"/>
      <c r="Z278" s="332"/>
      <c r="AA278" s="332"/>
      <c r="AB278" s="332"/>
      <c r="AC278" s="332"/>
      <c r="AD278" s="332"/>
      <c r="AE278" s="332"/>
      <c r="AF278" s="332"/>
      <c r="AG278" s="332"/>
      <c r="AH278" s="332"/>
      <c r="AI278" s="332"/>
      <c r="AJ278" s="332"/>
      <c r="AK278" s="332"/>
      <c r="AL278" s="332"/>
      <c r="AM278" s="332"/>
      <c r="AN278" s="332"/>
      <c r="AO278" s="332"/>
      <c r="AP278" s="332"/>
      <c r="AQ278" s="332"/>
      <c r="AR278" s="332"/>
      <c r="AS278" s="332"/>
      <c r="AT278" s="332"/>
      <c r="AU278" s="332"/>
      <c r="AV278" s="332"/>
      <c r="AW278" s="332"/>
      <c r="AX278" s="332"/>
      <c r="AY278" s="332"/>
      <c r="AZ278" s="332"/>
      <c r="BA278" s="332"/>
      <c r="BB278" s="332"/>
      <c r="BC278" s="332"/>
      <c r="BD278" s="332"/>
      <c r="BE278" s="332"/>
      <c r="BF278" s="332"/>
      <c r="BG278" s="332"/>
      <c r="BH278" s="332"/>
      <c r="BI278" s="332"/>
      <c r="BJ278" s="332"/>
      <c r="BK278" s="332"/>
      <c r="BL278" s="332"/>
      <c r="BM278" s="332"/>
      <c r="BN278" s="332"/>
      <c r="BO278" s="332"/>
      <c r="BP278" s="332"/>
      <c r="BQ278" s="332"/>
      <c r="BR278" s="332"/>
      <c r="BS278" s="332"/>
      <c r="BT278" s="332"/>
      <c r="BU278" s="332"/>
      <c r="BV278" s="332"/>
    </row>
    <row r="279" spans="2:74" x14ac:dyDescent="0.3">
      <c r="B279" s="277"/>
      <c r="C279" s="258"/>
      <c r="D279" s="258"/>
      <c r="E279" s="366"/>
      <c r="F279" s="332"/>
      <c r="G279" s="332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 s="332"/>
      <c r="U279" s="332"/>
      <c r="V279" s="332"/>
      <c r="W279" s="332"/>
      <c r="X279" s="332"/>
      <c r="Y279" s="332"/>
      <c r="Z279" s="332"/>
      <c r="AA279" s="332"/>
      <c r="AB279" s="332"/>
      <c r="AC279" s="332"/>
      <c r="AD279" s="332"/>
      <c r="AE279" s="332"/>
      <c r="AF279" s="332"/>
      <c r="AG279" s="332"/>
      <c r="AH279" s="332"/>
      <c r="AI279" s="332"/>
      <c r="AJ279" s="332"/>
      <c r="AK279" s="332"/>
      <c r="AL279" s="332"/>
      <c r="AM279" s="332"/>
      <c r="AN279" s="332"/>
      <c r="AO279" s="332"/>
      <c r="AP279" s="332"/>
      <c r="AQ279" s="332"/>
      <c r="AR279" s="332"/>
      <c r="AS279" s="332"/>
      <c r="AT279" s="332"/>
      <c r="AU279" s="332"/>
      <c r="AV279" s="332"/>
      <c r="AW279" s="332"/>
      <c r="AX279" s="332"/>
      <c r="AY279" s="332"/>
      <c r="AZ279" s="332"/>
      <c r="BA279" s="332"/>
      <c r="BB279" s="332"/>
      <c r="BC279" s="332"/>
      <c r="BD279" s="332"/>
      <c r="BE279" s="332"/>
      <c r="BF279" s="332"/>
      <c r="BG279" s="332"/>
      <c r="BH279" s="332"/>
      <c r="BI279" s="332"/>
      <c r="BJ279" s="332"/>
      <c r="BK279" s="332"/>
      <c r="BL279" s="332"/>
      <c r="BM279" s="332"/>
      <c r="BN279" s="332"/>
      <c r="BO279" s="332"/>
      <c r="BP279" s="332"/>
      <c r="BQ279" s="332"/>
      <c r="BR279" s="332"/>
      <c r="BS279" s="332"/>
      <c r="BT279" s="332"/>
      <c r="BU279" s="332"/>
      <c r="BV279" s="332"/>
    </row>
    <row r="280" spans="2:74" x14ac:dyDescent="0.3">
      <c r="B280" s="277"/>
      <c r="C280" s="258"/>
      <c r="D280" s="258"/>
      <c r="E280" s="366"/>
      <c r="F280" s="332"/>
      <c r="G280" s="332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 s="332"/>
      <c r="U280" s="332"/>
      <c r="V280" s="332"/>
      <c r="W280" s="332"/>
      <c r="X280" s="332"/>
      <c r="Y280" s="332"/>
      <c r="Z280" s="332"/>
      <c r="AA280" s="332"/>
      <c r="AB280" s="332"/>
      <c r="AC280" s="332"/>
      <c r="AD280" s="332"/>
      <c r="AE280" s="332"/>
      <c r="AF280" s="332"/>
      <c r="AG280" s="332"/>
      <c r="AH280" s="332"/>
      <c r="AI280" s="332"/>
      <c r="AJ280" s="332"/>
      <c r="AK280" s="332"/>
      <c r="AL280" s="332"/>
      <c r="AM280" s="332"/>
      <c r="AN280" s="332"/>
      <c r="AO280" s="332"/>
      <c r="AP280" s="332"/>
      <c r="AQ280" s="332"/>
      <c r="AR280" s="332"/>
      <c r="AS280" s="332"/>
      <c r="AT280" s="332"/>
      <c r="AU280" s="332"/>
      <c r="AV280" s="332"/>
      <c r="AW280" s="332"/>
      <c r="AX280" s="332"/>
      <c r="AY280" s="332"/>
      <c r="AZ280" s="332"/>
      <c r="BA280" s="332"/>
      <c r="BB280" s="332"/>
      <c r="BC280" s="332"/>
      <c r="BD280" s="332"/>
      <c r="BE280" s="332"/>
      <c r="BF280" s="332"/>
      <c r="BG280" s="332"/>
      <c r="BH280" s="332"/>
      <c r="BI280" s="332"/>
      <c r="BJ280" s="332"/>
      <c r="BK280" s="332"/>
      <c r="BL280" s="332"/>
      <c r="BM280" s="332"/>
      <c r="BN280" s="332"/>
      <c r="BO280" s="332"/>
      <c r="BP280" s="332"/>
      <c r="BQ280" s="332"/>
      <c r="BR280" s="332"/>
      <c r="BS280" s="332"/>
      <c r="BT280" s="332"/>
      <c r="BU280" s="332"/>
      <c r="BV280" s="332"/>
    </row>
    <row r="281" spans="2:74" x14ac:dyDescent="0.3">
      <c r="B281" s="277"/>
      <c r="C281" s="258"/>
      <c r="D281" s="258"/>
      <c r="E281" s="366"/>
      <c r="F281" s="332"/>
      <c r="G281" s="332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 s="332"/>
      <c r="U281" s="332"/>
      <c r="V281" s="332"/>
      <c r="W281" s="332"/>
      <c r="X281" s="332"/>
      <c r="Y281" s="332"/>
      <c r="Z281" s="332"/>
      <c r="AA281" s="332"/>
      <c r="AB281" s="332"/>
      <c r="AC281" s="332"/>
      <c r="AD281" s="332"/>
      <c r="AE281" s="332"/>
      <c r="AF281" s="332"/>
      <c r="AG281" s="332"/>
      <c r="AH281" s="332"/>
      <c r="AI281" s="332"/>
      <c r="AJ281" s="332"/>
      <c r="AK281" s="332"/>
      <c r="AL281" s="332"/>
      <c r="AM281" s="332"/>
      <c r="AN281" s="332"/>
      <c r="AO281" s="332"/>
      <c r="AP281" s="332"/>
      <c r="AQ281" s="332"/>
      <c r="AR281" s="332"/>
      <c r="AS281" s="332"/>
      <c r="AT281" s="332"/>
      <c r="AU281" s="332"/>
      <c r="AV281" s="332"/>
      <c r="AW281" s="332"/>
      <c r="AX281" s="332"/>
      <c r="AY281" s="332"/>
      <c r="AZ281" s="332"/>
      <c r="BA281" s="332"/>
      <c r="BB281" s="332"/>
      <c r="BC281" s="332"/>
      <c r="BD281" s="332"/>
      <c r="BE281" s="332"/>
      <c r="BF281" s="332"/>
      <c r="BG281" s="332"/>
      <c r="BH281" s="332"/>
      <c r="BI281" s="332"/>
      <c r="BJ281" s="332"/>
      <c r="BK281" s="332"/>
      <c r="BL281" s="332"/>
      <c r="BM281" s="332"/>
      <c r="BN281" s="332"/>
      <c r="BO281" s="332"/>
      <c r="BP281" s="332"/>
      <c r="BQ281" s="332"/>
      <c r="BR281" s="332"/>
      <c r="BS281" s="332"/>
      <c r="BT281" s="332"/>
      <c r="BU281" s="332"/>
      <c r="BV281" s="332"/>
    </row>
    <row r="282" spans="2:74" x14ac:dyDescent="0.3">
      <c r="B282" s="277"/>
      <c r="C282" s="258"/>
      <c r="D282" s="258"/>
      <c r="E282" s="366"/>
      <c r="F282" s="332"/>
      <c r="G282" s="332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 s="332"/>
      <c r="U282" s="332"/>
      <c r="V282" s="332"/>
      <c r="W282" s="332"/>
      <c r="X282" s="332"/>
      <c r="Y282" s="332"/>
      <c r="Z282" s="332"/>
      <c r="AA282" s="332"/>
      <c r="AB282" s="332"/>
      <c r="AC282" s="332"/>
      <c r="AD282" s="332"/>
      <c r="AE282" s="332"/>
      <c r="AF282" s="332"/>
      <c r="AG282" s="332"/>
      <c r="AH282" s="332"/>
      <c r="AI282" s="332"/>
      <c r="AJ282" s="332"/>
      <c r="AK282" s="332"/>
      <c r="AL282" s="332"/>
      <c r="AM282" s="332"/>
      <c r="AN282" s="332"/>
      <c r="AO282" s="332"/>
      <c r="AP282" s="332"/>
      <c r="AQ282" s="332"/>
      <c r="AR282" s="332"/>
      <c r="AS282" s="332"/>
      <c r="AT282" s="332"/>
      <c r="AU282" s="332"/>
      <c r="AV282" s="332"/>
      <c r="AW282" s="332"/>
      <c r="AX282" s="332"/>
      <c r="AY282" s="332"/>
      <c r="AZ282" s="332"/>
      <c r="BA282" s="332"/>
      <c r="BB282" s="332"/>
      <c r="BC282" s="332"/>
      <c r="BD282" s="332"/>
      <c r="BE282" s="332"/>
      <c r="BF282" s="332"/>
      <c r="BG282" s="332"/>
      <c r="BH282" s="332"/>
      <c r="BI282" s="332"/>
      <c r="BJ282" s="332"/>
      <c r="BK282" s="332"/>
      <c r="BL282" s="332"/>
      <c r="BM282" s="332"/>
      <c r="BN282" s="332"/>
      <c r="BO282" s="332"/>
      <c r="BP282" s="332"/>
      <c r="BQ282" s="332"/>
      <c r="BR282" s="332"/>
      <c r="BS282" s="332"/>
      <c r="BT282" s="332"/>
      <c r="BU282" s="332"/>
      <c r="BV282" s="332"/>
    </row>
    <row r="283" spans="2:74" x14ac:dyDescent="0.3">
      <c r="B283" s="277"/>
      <c r="C283" s="277"/>
      <c r="D283" s="277"/>
      <c r="E283" s="366"/>
      <c r="F283" s="332"/>
      <c r="G283" s="332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 s="332"/>
      <c r="U283" s="332"/>
      <c r="V283" s="332"/>
      <c r="W283" s="332"/>
      <c r="X283" s="332"/>
      <c r="Y283" s="332"/>
      <c r="Z283" s="332"/>
      <c r="AA283" s="332"/>
      <c r="AB283" s="332"/>
      <c r="AC283" s="332"/>
      <c r="AD283" s="332"/>
      <c r="AE283" s="332"/>
      <c r="AF283" s="332"/>
      <c r="AG283" s="332"/>
      <c r="AH283" s="332"/>
      <c r="AI283" s="332"/>
      <c r="AJ283" s="332"/>
      <c r="AK283" s="332"/>
      <c r="AL283" s="332"/>
      <c r="AM283" s="332"/>
      <c r="AN283" s="332"/>
      <c r="AO283" s="332"/>
      <c r="AP283" s="332"/>
      <c r="AQ283" s="332"/>
      <c r="AR283" s="332"/>
      <c r="AS283" s="332"/>
      <c r="AT283" s="332"/>
      <c r="AU283" s="332"/>
      <c r="AV283" s="332"/>
      <c r="AW283" s="332"/>
      <c r="AX283" s="332"/>
      <c r="AY283" s="332"/>
      <c r="AZ283" s="332"/>
      <c r="BA283" s="332"/>
      <c r="BB283" s="332"/>
      <c r="BC283" s="332"/>
      <c r="BD283" s="332"/>
      <c r="BE283" s="332"/>
      <c r="BF283" s="332"/>
      <c r="BG283" s="332"/>
      <c r="BH283" s="332"/>
      <c r="BI283" s="332"/>
      <c r="BJ283" s="332"/>
      <c r="BK283" s="332"/>
      <c r="BL283" s="332"/>
      <c r="BM283" s="332"/>
      <c r="BN283" s="332"/>
      <c r="BO283" s="332"/>
      <c r="BP283" s="332"/>
      <c r="BQ283" s="332"/>
      <c r="BR283" s="332"/>
      <c r="BS283" s="332"/>
      <c r="BT283" s="332"/>
      <c r="BU283" s="332"/>
      <c r="BV283" s="332"/>
    </row>
    <row r="284" spans="2:74" x14ac:dyDescent="0.3">
      <c r="B284" s="277"/>
      <c r="C284" s="277"/>
      <c r="D284" s="277"/>
      <c r="E284" s="366"/>
      <c r="F284" s="332"/>
      <c r="G284" s="332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 s="332"/>
      <c r="U284" s="332"/>
      <c r="V284" s="332"/>
      <c r="W284" s="332"/>
      <c r="X284" s="332"/>
      <c r="Y284" s="332"/>
      <c r="Z284" s="332"/>
      <c r="AA284" s="332"/>
      <c r="AB284" s="332"/>
      <c r="AC284" s="332"/>
      <c r="AD284" s="332"/>
      <c r="AE284" s="332"/>
      <c r="AF284" s="332"/>
      <c r="AG284" s="332"/>
      <c r="AH284" s="332"/>
      <c r="AI284" s="332"/>
      <c r="AJ284" s="332"/>
      <c r="AK284" s="332"/>
      <c r="AL284" s="332"/>
      <c r="AM284" s="332"/>
      <c r="AN284" s="332"/>
      <c r="AO284" s="332"/>
      <c r="AP284" s="332"/>
      <c r="AQ284" s="332"/>
      <c r="AR284" s="332"/>
      <c r="AS284" s="332"/>
      <c r="AT284" s="332"/>
      <c r="AU284" s="332"/>
      <c r="AV284" s="332"/>
      <c r="AW284" s="332"/>
      <c r="AX284" s="332"/>
      <c r="AY284" s="332"/>
      <c r="AZ284" s="332"/>
      <c r="BA284" s="332"/>
      <c r="BB284" s="332"/>
      <c r="BC284" s="332"/>
      <c r="BD284" s="332"/>
      <c r="BE284" s="332"/>
      <c r="BF284" s="332"/>
      <c r="BG284" s="332"/>
      <c r="BH284" s="332"/>
      <c r="BI284" s="332"/>
      <c r="BJ284" s="332"/>
      <c r="BK284" s="332"/>
      <c r="BL284" s="332"/>
      <c r="BM284" s="332"/>
      <c r="BN284" s="332"/>
      <c r="BO284" s="332"/>
      <c r="BP284" s="332"/>
      <c r="BQ284" s="332"/>
      <c r="BR284" s="332"/>
      <c r="BS284" s="332"/>
      <c r="BT284" s="332"/>
      <c r="BU284" s="332"/>
      <c r="BV284" s="332"/>
    </row>
    <row r="285" spans="2:74" x14ac:dyDescent="0.3">
      <c r="B285" s="277"/>
      <c r="C285" s="258"/>
      <c r="D285" s="258"/>
      <c r="E285" s="366"/>
      <c r="F285" s="332"/>
      <c r="G285" s="332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 s="332"/>
      <c r="U285" s="332"/>
      <c r="V285" s="332"/>
      <c r="W285" s="332"/>
      <c r="X285" s="332"/>
      <c r="Y285" s="332"/>
      <c r="Z285" s="332"/>
      <c r="AA285" s="332"/>
      <c r="AB285" s="332"/>
      <c r="AC285" s="332"/>
      <c r="AD285" s="332"/>
      <c r="AE285" s="332"/>
      <c r="AF285" s="332"/>
      <c r="AG285" s="332"/>
      <c r="AH285" s="332"/>
      <c r="AI285" s="332"/>
      <c r="AJ285" s="332"/>
      <c r="AK285" s="332"/>
      <c r="AL285" s="332"/>
      <c r="AM285" s="332"/>
      <c r="AN285" s="332"/>
      <c r="AO285" s="332"/>
      <c r="AP285" s="332"/>
      <c r="AQ285" s="332"/>
      <c r="AR285" s="332"/>
      <c r="AS285" s="332"/>
      <c r="AT285" s="332"/>
      <c r="AU285" s="332"/>
      <c r="AV285" s="332"/>
      <c r="AW285" s="332"/>
      <c r="AX285" s="332"/>
      <c r="AY285" s="332"/>
      <c r="AZ285" s="332"/>
      <c r="BA285" s="332"/>
      <c r="BB285" s="332"/>
      <c r="BC285" s="332"/>
      <c r="BD285" s="332"/>
      <c r="BE285" s="332"/>
      <c r="BF285" s="332"/>
      <c r="BG285" s="332"/>
      <c r="BH285" s="332"/>
      <c r="BI285" s="332"/>
      <c r="BJ285" s="332"/>
      <c r="BK285" s="332"/>
      <c r="BL285" s="332"/>
      <c r="BM285" s="332"/>
      <c r="BN285" s="332"/>
      <c r="BO285" s="332"/>
      <c r="BP285" s="332"/>
      <c r="BQ285" s="332"/>
      <c r="BR285" s="332"/>
      <c r="BS285" s="332"/>
      <c r="BT285" s="332"/>
      <c r="BU285" s="332"/>
      <c r="BV285" s="332"/>
    </row>
    <row r="286" spans="2:74" x14ac:dyDescent="0.3">
      <c r="B286" s="277"/>
      <c r="C286" s="258"/>
      <c r="D286" s="258"/>
      <c r="E286" s="366"/>
      <c r="F286" s="332"/>
      <c r="G286" s="332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 s="332"/>
      <c r="U286" s="332"/>
      <c r="V286" s="332"/>
      <c r="W286" s="332"/>
      <c r="X286" s="332"/>
      <c r="Y286" s="332"/>
      <c r="Z286" s="332"/>
      <c r="AA286" s="332"/>
      <c r="AB286" s="332"/>
      <c r="AC286" s="332"/>
      <c r="AD286" s="332"/>
      <c r="AE286" s="332"/>
      <c r="AF286" s="332"/>
      <c r="AG286" s="332"/>
      <c r="AH286" s="332"/>
      <c r="AI286" s="332"/>
      <c r="AJ286" s="332"/>
      <c r="AK286" s="332"/>
      <c r="AL286" s="332"/>
      <c r="AM286" s="332"/>
      <c r="AN286" s="332"/>
      <c r="AO286" s="332"/>
      <c r="AP286" s="332"/>
      <c r="AQ286" s="332"/>
      <c r="AR286" s="332"/>
      <c r="AS286" s="332"/>
      <c r="AT286" s="332"/>
      <c r="AU286" s="332"/>
      <c r="AV286" s="332"/>
      <c r="AW286" s="332"/>
      <c r="AX286" s="332"/>
      <c r="AY286" s="332"/>
      <c r="AZ286" s="332"/>
      <c r="BA286" s="332"/>
      <c r="BB286" s="332"/>
      <c r="BC286" s="332"/>
      <c r="BD286" s="332"/>
      <c r="BE286" s="332"/>
      <c r="BF286" s="332"/>
      <c r="BG286" s="332"/>
      <c r="BH286" s="332"/>
      <c r="BI286" s="332"/>
      <c r="BJ286" s="332"/>
      <c r="BK286" s="332"/>
      <c r="BL286" s="332"/>
      <c r="BM286" s="332"/>
      <c r="BN286" s="332"/>
      <c r="BO286" s="332"/>
      <c r="BP286" s="332"/>
      <c r="BQ286" s="332"/>
      <c r="BR286" s="332"/>
      <c r="BS286" s="332"/>
      <c r="BT286" s="332"/>
      <c r="BU286" s="332"/>
      <c r="BV286" s="332"/>
    </row>
    <row r="287" spans="2:74" x14ac:dyDescent="0.3">
      <c r="B287" s="277"/>
      <c r="C287" s="258"/>
      <c r="D287" s="258"/>
      <c r="E287" s="366"/>
      <c r="F287" s="332"/>
      <c r="G287" s="332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 s="332"/>
      <c r="U287" s="332"/>
      <c r="V287" s="332"/>
      <c r="W287" s="332"/>
      <c r="X287" s="332"/>
      <c r="Y287" s="332"/>
      <c r="Z287" s="332"/>
      <c r="AA287" s="332"/>
      <c r="AB287" s="332"/>
      <c r="AC287" s="332"/>
      <c r="AD287" s="332"/>
      <c r="AE287" s="332"/>
      <c r="AF287" s="332"/>
      <c r="AG287" s="332"/>
      <c r="AH287" s="332"/>
      <c r="AI287" s="332"/>
      <c r="AJ287" s="332"/>
      <c r="AK287" s="332"/>
      <c r="AL287" s="332"/>
      <c r="AM287" s="332"/>
      <c r="AN287" s="332"/>
      <c r="AO287" s="332"/>
      <c r="AP287" s="332"/>
      <c r="AQ287" s="332"/>
      <c r="AR287" s="332"/>
      <c r="AS287" s="332"/>
      <c r="AT287" s="332"/>
      <c r="AU287" s="332"/>
      <c r="AV287" s="332"/>
      <c r="AW287" s="332"/>
      <c r="AX287" s="332"/>
      <c r="AY287" s="332"/>
      <c r="AZ287" s="332"/>
      <c r="BA287" s="332"/>
      <c r="BB287" s="332"/>
      <c r="BC287" s="332"/>
      <c r="BD287" s="332"/>
      <c r="BE287" s="332"/>
      <c r="BF287" s="332"/>
      <c r="BG287" s="332"/>
      <c r="BH287" s="332"/>
      <c r="BI287" s="332"/>
      <c r="BJ287" s="332"/>
      <c r="BK287" s="332"/>
      <c r="BL287" s="332"/>
      <c r="BM287" s="332"/>
      <c r="BN287" s="332"/>
      <c r="BO287" s="332"/>
      <c r="BP287" s="332"/>
      <c r="BQ287" s="332"/>
      <c r="BR287" s="332"/>
      <c r="BS287" s="332"/>
      <c r="BT287" s="332"/>
      <c r="BU287" s="332"/>
      <c r="BV287" s="332"/>
    </row>
  </sheetData>
  <mergeCells count="16">
    <mergeCell ref="B26:C26"/>
    <mergeCell ref="E2:BV2"/>
    <mergeCell ref="E3:I3"/>
    <mergeCell ref="J3:N3"/>
    <mergeCell ref="O3:S3"/>
    <mergeCell ref="T3:X3"/>
    <mergeCell ref="Y3:AC3"/>
    <mergeCell ref="AD3:AH3"/>
    <mergeCell ref="AI3:AM3"/>
    <mergeCell ref="AN3:AR3"/>
    <mergeCell ref="AS3:AW3"/>
    <mergeCell ref="AX3:BB3"/>
    <mergeCell ref="BC3:BG3"/>
    <mergeCell ref="BH3:BL3"/>
    <mergeCell ref="BM3:BQ3"/>
    <mergeCell ref="BR3:BV3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colBreaks count="1" manualBreakCount="1">
    <brk id="7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E7D11-7C72-4F97-9B0D-FE2B39C91EBA}">
  <sheetPr>
    <pageSetUpPr fitToPage="1"/>
  </sheetPr>
  <dimension ref="C2:CC141"/>
  <sheetViews>
    <sheetView tabSelected="1" view="pageBreakPreview" topLeftCell="BA1" zoomScaleNormal="100" zoomScaleSheetLayoutView="100" workbookViewId="0">
      <selection activeCell="BP17" sqref="BP17"/>
    </sheetView>
  </sheetViews>
  <sheetFormatPr defaultColWidth="9.54296875" defaultRowHeight="13" x14ac:dyDescent="0.3"/>
  <cols>
    <col min="1" max="1" width="1.453125" style="112" customWidth="1"/>
    <col min="2" max="2" width="1.36328125" style="112" customWidth="1"/>
    <col min="3" max="3" width="54.90625" style="112" customWidth="1"/>
    <col min="4" max="4" width="2.54296875" style="112" customWidth="1"/>
    <col min="5" max="5" width="8.26953125" style="112" hidden="1" customWidth="1"/>
    <col min="6" max="7" width="0.90625" style="112" customWidth="1"/>
    <col min="8" max="8" width="17" style="112" customWidth="1"/>
    <col min="9" max="10" width="0.90625" style="112" customWidth="1"/>
    <col min="11" max="11" width="1.90625" style="112" customWidth="1"/>
    <col min="12" max="12" width="0.90625" style="112" customWidth="1"/>
    <col min="13" max="13" width="17" style="112" customWidth="1"/>
    <col min="14" max="17" width="0.90625" style="112" customWidth="1"/>
    <col min="18" max="18" width="17" style="112" customWidth="1"/>
    <col min="19" max="22" width="0.90625" style="112" customWidth="1"/>
    <col min="23" max="23" width="17" style="112" customWidth="1"/>
    <col min="24" max="27" width="0.90625" style="112" customWidth="1"/>
    <col min="28" max="28" width="17" style="112" customWidth="1"/>
    <col min="29" max="32" width="0.90625" style="112" customWidth="1"/>
    <col min="33" max="33" width="17" style="112" customWidth="1"/>
    <col min="34" max="37" width="0.90625" style="112" customWidth="1"/>
    <col min="38" max="38" width="17" style="112" customWidth="1"/>
    <col min="39" max="42" width="0.90625" style="112" customWidth="1"/>
    <col min="43" max="43" width="17" style="112" customWidth="1"/>
    <col min="44" max="47" width="0.90625" style="112" customWidth="1"/>
    <col min="48" max="48" width="17" style="112" customWidth="1"/>
    <col min="49" max="52" width="0.90625" style="112" customWidth="1"/>
    <col min="53" max="53" width="17" style="112" customWidth="1"/>
    <col min="54" max="57" width="0.90625" style="112" customWidth="1"/>
    <col min="58" max="58" width="17" style="112" customWidth="1"/>
    <col min="59" max="62" width="0.90625" style="112" customWidth="1"/>
    <col min="63" max="63" width="17" style="112" customWidth="1"/>
    <col min="64" max="67" width="0.90625" style="112" customWidth="1"/>
    <col min="68" max="68" width="17" style="112" customWidth="1"/>
    <col min="69" max="72" width="0.90625" style="112" customWidth="1"/>
    <col min="73" max="73" width="17" style="112" customWidth="1"/>
    <col min="74" max="75" width="0.90625" style="112" customWidth="1"/>
    <col min="76" max="76" width="1.453125" style="112" customWidth="1"/>
    <col min="77" max="77" width="0.6328125" style="112" customWidth="1"/>
    <col min="78" max="78" width="1.7265625" style="112" customWidth="1"/>
    <col min="79" max="79" width="10.1796875" style="112" customWidth="1"/>
    <col min="80" max="80" width="12.36328125" style="112" customWidth="1"/>
    <col min="81" max="81" width="10.7265625" style="112" customWidth="1"/>
    <col min="82" max="16384" width="9.54296875" style="112"/>
  </cols>
  <sheetData>
    <row r="2" spans="3:81" ht="5.25" customHeight="1" x14ac:dyDescent="0.3"/>
    <row r="4" spans="3:81" x14ac:dyDescent="0.3">
      <c r="C4" s="38"/>
      <c r="D4" s="38"/>
    </row>
    <row r="5" spans="3:81" x14ac:dyDescent="0.3">
      <c r="D5" s="38"/>
    </row>
    <row r="7" spans="3:81" ht="15" customHeight="1" x14ac:dyDescent="0.35">
      <c r="C7" s="370" t="s">
        <v>275</v>
      </c>
      <c r="D7" s="114"/>
    </row>
    <row r="8" spans="3:81" x14ac:dyDescent="0.3">
      <c r="C8" s="115"/>
      <c r="E8" s="371"/>
      <c r="F8" s="372"/>
      <c r="G8" s="373"/>
      <c r="H8" s="630" t="s">
        <v>1</v>
      </c>
      <c r="I8" s="630"/>
      <c r="J8" s="630"/>
      <c r="K8" s="630"/>
      <c r="L8" s="630"/>
      <c r="M8" s="645"/>
      <c r="N8" s="645"/>
      <c r="O8" s="645"/>
      <c r="P8" s="645"/>
      <c r="Q8" s="645"/>
      <c r="R8" s="645"/>
      <c r="S8" s="645"/>
      <c r="T8" s="645"/>
      <c r="U8" s="645"/>
      <c r="V8" s="645"/>
      <c r="W8" s="645"/>
      <c r="X8" s="645"/>
      <c r="Y8" s="645"/>
      <c r="Z8" s="645"/>
      <c r="AA8" s="645"/>
      <c r="AB8" s="645"/>
      <c r="AC8" s="645"/>
      <c r="AD8" s="645"/>
      <c r="AE8" s="645"/>
      <c r="AF8" s="645"/>
      <c r="AG8" s="645"/>
      <c r="AH8" s="645"/>
      <c r="AI8" s="645"/>
      <c r="AJ8" s="645"/>
      <c r="AK8" s="645"/>
      <c r="AL8" s="645"/>
      <c r="AM8" s="645"/>
      <c r="AN8" s="645"/>
      <c r="AO8" s="645"/>
      <c r="AP8" s="645"/>
      <c r="AQ8" s="645"/>
      <c r="AR8" s="645"/>
      <c r="AS8" s="645"/>
      <c r="AT8" s="645"/>
      <c r="AU8" s="645"/>
      <c r="AV8" s="645"/>
      <c r="AW8" s="645"/>
      <c r="AX8" s="645"/>
      <c r="AY8" s="645"/>
      <c r="AZ8" s="645"/>
      <c r="BA8" s="645"/>
      <c r="BB8" s="645"/>
      <c r="BC8" s="645"/>
      <c r="BD8" s="645"/>
      <c r="BE8" s="645"/>
      <c r="BF8" s="645"/>
      <c r="BG8" s="645"/>
      <c r="BH8" s="645"/>
      <c r="BI8" s="645"/>
      <c r="BJ8" s="645"/>
      <c r="BK8" s="645"/>
      <c r="BL8" s="645"/>
      <c r="BM8" s="645"/>
      <c r="BN8" s="645"/>
      <c r="BO8" s="645"/>
      <c r="BP8" s="645"/>
      <c r="BQ8" s="645"/>
      <c r="BR8" s="645"/>
      <c r="BS8" s="645"/>
      <c r="BT8" s="645"/>
      <c r="BU8" s="645"/>
      <c r="BV8" s="374"/>
      <c r="BW8" s="374"/>
      <c r="BX8" s="118"/>
    </row>
    <row r="9" spans="3:81" ht="18" customHeight="1" x14ac:dyDescent="0.3">
      <c r="C9" s="118"/>
      <c r="E9" s="190" t="s">
        <v>17</v>
      </c>
      <c r="F9" s="369"/>
      <c r="G9" s="43"/>
      <c r="H9" s="43" t="s">
        <v>2</v>
      </c>
      <c r="I9" s="43"/>
      <c r="J9" s="43"/>
      <c r="K9" s="369"/>
      <c r="L9" s="43"/>
      <c r="M9" s="43" t="s">
        <v>3</v>
      </c>
      <c r="N9" s="43"/>
      <c r="O9" s="43"/>
      <c r="P9" s="369"/>
      <c r="Q9" s="43"/>
      <c r="R9" s="43" t="s">
        <v>4</v>
      </c>
      <c r="S9" s="43"/>
      <c r="T9" s="43"/>
      <c r="U9" s="369"/>
      <c r="V9" s="43"/>
      <c r="W9" s="43" t="s">
        <v>5</v>
      </c>
      <c r="X9" s="43"/>
      <c r="Y9" s="43"/>
      <c r="Z9" s="369"/>
      <c r="AA9" s="43"/>
      <c r="AB9" s="43" t="s">
        <v>6</v>
      </c>
      <c r="AC9" s="43"/>
      <c r="AD9" s="43"/>
      <c r="AE9" s="369"/>
      <c r="AF9" s="43"/>
      <c r="AG9" s="43" t="s">
        <v>7</v>
      </c>
      <c r="AH9" s="43"/>
      <c r="AI9" s="43"/>
      <c r="AJ9" s="369"/>
      <c r="AK9" s="43"/>
      <c r="AL9" s="43" t="s">
        <v>8</v>
      </c>
      <c r="AM9" s="43"/>
      <c r="AN9" s="43"/>
      <c r="AO9" s="369"/>
      <c r="AP9" s="43"/>
      <c r="AQ9" s="43" t="s">
        <v>9</v>
      </c>
      <c r="AR9" s="43"/>
      <c r="AS9" s="43"/>
      <c r="AT9" s="369"/>
      <c r="AU9" s="43"/>
      <c r="AV9" s="43" t="s">
        <v>10</v>
      </c>
      <c r="AW9" s="43"/>
      <c r="AX9" s="43"/>
      <c r="AY9" s="369"/>
      <c r="AZ9" s="43"/>
      <c r="BA9" s="43" t="s">
        <v>11</v>
      </c>
      <c r="BB9" s="43"/>
      <c r="BC9" s="43"/>
      <c r="BD9" s="369"/>
      <c r="BE9" s="43"/>
      <c r="BF9" s="43" t="s">
        <v>12</v>
      </c>
      <c r="BG9" s="43"/>
      <c r="BH9" s="43"/>
      <c r="BI9" s="369"/>
      <c r="BJ9" s="43"/>
      <c r="BK9" s="43" t="s">
        <v>13</v>
      </c>
      <c r="BL9" s="43"/>
      <c r="BM9" s="43"/>
      <c r="BN9" s="369"/>
      <c r="BO9" s="43"/>
      <c r="BP9" s="43" t="s">
        <v>14</v>
      </c>
      <c r="BQ9" s="43"/>
      <c r="BR9" s="43"/>
      <c r="BS9" s="369"/>
      <c r="BT9" s="43"/>
      <c r="BU9" s="43" t="s">
        <v>15</v>
      </c>
      <c r="BV9" s="43"/>
      <c r="BW9" s="43"/>
      <c r="BX9" s="118"/>
    </row>
    <row r="10" spans="3:81" ht="14.25" customHeight="1" x14ac:dyDescent="0.3">
      <c r="C10" s="375" t="s">
        <v>16</v>
      </c>
      <c r="D10" s="376"/>
      <c r="E10" s="176"/>
      <c r="F10" s="177"/>
      <c r="G10" s="377"/>
      <c r="H10" s="377" t="s">
        <v>18</v>
      </c>
      <c r="I10" s="377"/>
      <c r="J10" s="377"/>
      <c r="K10" s="177"/>
      <c r="L10" s="377"/>
      <c r="M10" s="377"/>
      <c r="N10" s="377"/>
      <c r="O10" s="377"/>
      <c r="P10" s="177"/>
      <c r="Q10" s="377"/>
      <c r="R10" s="377"/>
      <c r="S10" s="377"/>
      <c r="T10" s="377"/>
      <c r="U10" s="177"/>
      <c r="V10" s="377"/>
      <c r="W10" s="377"/>
      <c r="X10" s="377"/>
      <c r="Y10" s="377"/>
      <c r="Z10" s="177"/>
      <c r="AA10" s="377"/>
      <c r="AB10" s="377"/>
      <c r="AC10" s="377"/>
      <c r="AD10" s="377"/>
      <c r="AE10" s="177"/>
      <c r="AF10" s="377"/>
      <c r="AG10" s="377"/>
      <c r="AH10" s="377"/>
      <c r="AI10" s="377"/>
      <c r="AJ10" s="177"/>
      <c r="AK10" s="377"/>
      <c r="AL10" s="377"/>
      <c r="AM10" s="377"/>
      <c r="AN10" s="377"/>
      <c r="AO10" s="177"/>
      <c r="AP10" s="377"/>
      <c r="AQ10" s="377"/>
      <c r="AR10" s="377"/>
      <c r="AS10" s="377"/>
      <c r="AT10" s="177"/>
      <c r="AU10" s="377"/>
      <c r="AV10" s="377"/>
      <c r="AW10" s="377"/>
      <c r="AX10" s="377"/>
      <c r="AY10" s="177"/>
      <c r="AZ10" s="377"/>
      <c r="BA10" s="377"/>
      <c r="BB10" s="377"/>
      <c r="BC10" s="377"/>
      <c r="BD10" s="177"/>
      <c r="BE10" s="377"/>
      <c r="BF10" s="377"/>
      <c r="BG10" s="377"/>
      <c r="BH10" s="377"/>
      <c r="BI10" s="177"/>
      <c r="BJ10" s="377"/>
      <c r="BK10" s="377"/>
      <c r="BL10" s="377"/>
      <c r="BM10" s="377"/>
      <c r="BN10" s="177"/>
      <c r="BO10" s="377"/>
      <c r="BP10" s="377"/>
      <c r="BQ10" s="377"/>
      <c r="BR10" s="377"/>
      <c r="BS10" s="177"/>
      <c r="BT10" s="377"/>
      <c r="BU10" s="377"/>
      <c r="BV10" s="377"/>
      <c r="BW10" s="377"/>
      <c r="BX10" s="118"/>
      <c r="CC10" s="38"/>
    </row>
    <row r="11" spans="3:81" x14ac:dyDescent="0.3">
      <c r="C11" s="118"/>
      <c r="E11" s="378"/>
      <c r="F11" s="379"/>
      <c r="K11" s="379"/>
      <c r="P11" s="379"/>
      <c r="U11" s="379"/>
      <c r="Z11" s="379"/>
      <c r="AE11" s="379"/>
      <c r="AJ11" s="379"/>
      <c r="AO11" s="379"/>
      <c r="AT11" s="379"/>
      <c r="AY11" s="379"/>
      <c r="BD11" s="379"/>
      <c r="BI11" s="379"/>
      <c r="BN11" s="379"/>
      <c r="BS11" s="379"/>
      <c r="BX11" s="118"/>
    </row>
    <row r="12" spans="3:81" x14ac:dyDescent="0.3">
      <c r="C12" s="118"/>
      <c r="E12" s="378"/>
      <c r="F12" s="379"/>
      <c r="K12" s="379"/>
      <c r="P12" s="379"/>
      <c r="U12" s="379"/>
      <c r="Z12" s="379"/>
      <c r="AE12" s="379"/>
      <c r="AJ12" s="379"/>
      <c r="AO12" s="379"/>
      <c r="AT12" s="379"/>
      <c r="AY12" s="379"/>
      <c r="BD12" s="379"/>
      <c r="BI12" s="379"/>
      <c r="BN12" s="379"/>
      <c r="BS12" s="379"/>
      <c r="BX12" s="118"/>
    </row>
    <row r="13" spans="3:81" s="38" customFormat="1" x14ac:dyDescent="0.3">
      <c r="C13" s="188" t="s">
        <v>35</v>
      </c>
      <c r="E13" s="380"/>
      <c r="F13" s="381"/>
      <c r="H13" s="38">
        <f>+H14+H21</f>
        <v>-25492940</v>
      </c>
      <c r="K13" s="381"/>
      <c r="M13" s="382">
        <f>+M14+M21</f>
        <v>1030450</v>
      </c>
      <c r="P13" s="381"/>
      <c r="R13" s="382">
        <f>+R14+R21</f>
        <v>-592737</v>
      </c>
      <c r="U13" s="381"/>
      <c r="W13" s="382">
        <f>+W14+W21</f>
        <v>3367677</v>
      </c>
      <c r="Z13" s="381"/>
      <c r="AB13" s="382">
        <f>+AB14+AB21</f>
        <v>2072474</v>
      </c>
      <c r="AE13" s="381"/>
      <c r="AG13" s="382">
        <f>+AG14+AG21</f>
        <v>-3444064</v>
      </c>
      <c r="AJ13" s="381"/>
      <c r="AL13" s="382">
        <f>+AL14+AL21</f>
        <v>-6180235</v>
      </c>
      <c r="AO13" s="381"/>
      <c r="AQ13" s="382">
        <f>+AQ14+AQ21</f>
        <v>-7686538</v>
      </c>
      <c r="AT13" s="381"/>
      <c r="AV13" s="382">
        <f>+AV14+AV21</f>
        <v>-9814498</v>
      </c>
      <c r="AY13" s="381"/>
      <c r="BA13" s="382">
        <f>+BA14+BA21</f>
        <v>-4357236</v>
      </c>
      <c r="BD13" s="381"/>
      <c r="BF13" s="382">
        <f>+BF14+BF21</f>
        <v>-4717097</v>
      </c>
      <c r="BI13" s="381"/>
      <c r="BK13" s="382">
        <f>+BK14+BK21</f>
        <v>-1461396</v>
      </c>
      <c r="BL13" s="382"/>
      <c r="BM13" s="382"/>
      <c r="BN13" s="383"/>
      <c r="BO13" s="382"/>
      <c r="BP13" s="382">
        <f>+BP14+BP21</f>
        <v>6205772</v>
      </c>
      <c r="BS13" s="381"/>
      <c r="BU13" s="38">
        <f>+BU14+BU21</f>
        <v>-25577428</v>
      </c>
      <c r="BX13" s="188"/>
    </row>
    <row r="14" spans="3:81" x14ac:dyDescent="0.3">
      <c r="C14" s="118" t="s">
        <v>276</v>
      </c>
      <c r="E14" s="378"/>
      <c r="F14" s="379"/>
      <c r="G14" s="385"/>
      <c r="H14" s="173">
        <f>SUM(H15:H19)</f>
        <v>-25492940</v>
      </c>
      <c r="I14" s="386"/>
      <c r="K14" s="379"/>
      <c r="L14" s="385"/>
      <c r="M14" s="387">
        <f>SUM(M15:M19)</f>
        <v>991750</v>
      </c>
      <c r="N14" s="386"/>
      <c r="P14" s="379"/>
      <c r="Q14" s="385"/>
      <c r="R14" s="387">
        <f>SUM(R15:R19)</f>
        <v>-782200</v>
      </c>
      <c r="S14" s="386"/>
      <c r="U14" s="379"/>
      <c r="V14" s="385"/>
      <c r="W14" s="387">
        <f>SUM(W15:W19)</f>
        <v>3595840</v>
      </c>
      <c r="X14" s="386"/>
      <c r="Z14" s="379"/>
      <c r="AA14" s="385"/>
      <c r="AB14" s="387">
        <f>SUM(AB15:AB19)</f>
        <v>1356310</v>
      </c>
      <c r="AC14" s="386"/>
      <c r="AE14" s="379"/>
      <c r="AF14" s="385"/>
      <c r="AG14" s="387">
        <f>SUM(AG15:AG19)</f>
        <v>-2727900</v>
      </c>
      <c r="AH14" s="386"/>
      <c r="AJ14" s="379"/>
      <c r="AK14" s="385"/>
      <c r="AL14" s="387">
        <f>SUM(AL15:AL19)</f>
        <v>-6274210</v>
      </c>
      <c r="AM14" s="386"/>
      <c r="AO14" s="379"/>
      <c r="AP14" s="385"/>
      <c r="AQ14" s="387">
        <f>SUM(AQ15:AQ19)</f>
        <v>-7656310</v>
      </c>
      <c r="AR14" s="386"/>
      <c r="AT14" s="379"/>
      <c r="AU14" s="385"/>
      <c r="AV14" s="387">
        <f>SUM(AV15:AV19)</f>
        <v>-9756090</v>
      </c>
      <c r="AW14" s="386"/>
      <c r="AY14" s="379"/>
      <c r="AZ14" s="385"/>
      <c r="BA14" s="387">
        <f>SUM(BA15:BA19)</f>
        <v>-4431750</v>
      </c>
      <c r="BB14" s="386"/>
      <c r="BD14" s="379"/>
      <c r="BE14" s="385"/>
      <c r="BF14" s="387">
        <f>SUM(BF15:BF19)</f>
        <v>-4590780</v>
      </c>
      <c r="BG14" s="386"/>
      <c r="BI14" s="379"/>
      <c r="BJ14" s="385"/>
      <c r="BK14" s="387">
        <f>SUM(BK15:BK19)</f>
        <v>-1520330</v>
      </c>
      <c r="BL14" s="386"/>
      <c r="BN14" s="379"/>
      <c r="BO14" s="385"/>
      <c r="BP14" s="388">
        <f>SUM(BP15:BP19)</f>
        <v>6302730</v>
      </c>
      <c r="BQ14" s="386"/>
      <c r="BS14" s="379"/>
      <c r="BT14" s="385"/>
      <c r="BU14" s="173">
        <f>SUM(BU15:BU19)</f>
        <v>-25492940</v>
      </c>
      <c r="BV14" s="386"/>
      <c r="BX14" s="118"/>
      <c r="CA14" s="38"/>
      <c r="CB14" s="38"/>
      <c r="CC14" s="38"/>
    </row>
    <row r="15" spans="3:81" hidden="1" x14ac:dyDescent="0.3">
      <c r="C15" s="222" t="s">
        <v>277</v>
      </c>
      <c r="D15" s="223"/>
      <c r="E15" s="378"/>
      <c r="F15" s="379"/>
      <c r="G15" s="379"/>
      <c r="H15" s="390">
        <v>0</v>
      </c>
      <c r="I15" s="391"/>
      <c r="K15" s="379"/>
      <c r="L15" s="379"/>
      <c r="M15" s="392">
        <v>0</v>
      </c>
      <c r="N15" s="391"/>
      <c r="P15" s="379"/>
      <c r="Q15" s="379"/>
      <c r="R15" s="392">
        <v>0</v>
      </c>
      <c r="S15" s="391"/>
      <c r="U15" s="379"/>
      <c r="V15" s="379"/>
      <c r="W15" s="392">
        <v>0</v>
      </c>
      <c r="X15" s="391"/>
      <c r="Z15" s="379"/>
      <c r="AA15" s="379"/>
      <c r="AB15" s="392">
        <v>0</v>
      </c>
      <c r="AC15" s="391"/>
      <c r="AE15" s="379"/>
      <c r="AF15" s="379"/>
      <c r="AG15" s="392">
        <v>0</v>
      </c>
      <c r="AH15" s="391"/>
      <c r="AJ15" s="379"/>
      <c r="AK15" s="379"/>
      <c r="AL15" s="392">
        <v>0</v>
      </c>
      <c r="AM15" s="391"/>
      <c r="AO15" s="379"/>
      <c r="AP15" s="379"/>
      <c r="AQ15" s="392">
        <v>0</v>
      </c>
      <c r="AR15" s="391"/>
      <c r="AT15" s="379"/>
      <c r="AU15" s="379"/>
      <c r="AV15" s="392">
        <v>0</v>
      </c>
      <c r="AW15" s="391"/>
      <c r="AY15" s="379"/>
      <c r="AZ15" s="379"/>
      <c r="BA15" s="392">
        <v>0</v>
      </c>
      <c r="BB15" s="391"/>
      <c r="BD15" s="379"/>
      <c r="BE15" s="379"/>
      <c r="BF15" s="392">
        <v>0</v>
      </c>
      <c r="BG15" s="391"/>
      <c r="BI15" s="379"/>
      <c r="BJ15" s="379"/>
      <c r="BK15" s="392">
        <v>0</v>
      </c>
      <c r="BL15" s="391"/>
      <c r="BN15" s="379"/>
      <c r="BO15" s="379"/>
      <c r="BP15" s="392">
        <v>0</v>
      </c>
      <c r="BQ15" s="391"/>
      <c r="BS15" s="379"/>
      <c r="BT15" s="379"/>
      <c r="BU15" s="392">
        <f>SUM(M15:BP15)</f>
        <v>0</v>
      </c>
      <c r="BV15" s="391"/>
      <c r="BX15" s="118"/>
      <c r="CA15" s="38"/>
      <c r="CB15" s="38"/>
      <c r="CC15" s="38"/>
    </row>
    <row r="16" spans="3:81" x14ac:dyDescent="0.3">
      <c r="C16" s="222" t="s">
        <v>278</v>
      </c>
      <c r="D16" s="223"/>
      <c r="E16" s="378"/>
      <c r="F16" s="379"/>
      <c r="G16" s="379"/>
      <c r="H16" s="390">
        <v>854660</v>
      </c>
      <c r="I16" s="391"/>
      <c r="K16" s="379"/>
      <c r="L16" s="379"/>
      <c r="M16" s="392">
        <v>116050</v>
      </c>
      <c r="N16" s="391"/>
      <c r="P16" s="379"/>
      <c r="Q16" s="379"/>
      <c r="R16" s="392">
        <v>-87250</v>
      </c>
      <c r="S16" s="391"/>
      <c r="U16" s="379"/>
      <c r="V16" s="379"/>
      <c r="W16" s="392">
        <v>-412150</v>
      </c>
      <c r="X16" s="391"/>
      <c r="Z16" s="379"/>
      <c r="AA16" s="379"/>
      <c r="AB16" s="392">
        <v>-273850</v>
      </c>
      <c r="AC16" s="391"/>
      <c r="AE16" s="379"/>
      <c r="AF16" s="379"/>
      <c r="AG16" s="392">
        <v>2237000</v>
      </c>
      <c r="AH16" s="391"/>
      <c r="AJ16" s="379"/>
      <c r="AK16" s="379"/>
      <c r="AL16" s="392">
        <v>-480000</v>
      </c>
      <c r="AM16" s="391"/>
      <c r="AO16" s="379"/>
      <c r="AP16" s="379"/>
      <c r="AQ16" s="392">
        <v>515800</v>
      </c>
      <c r="AR16" s="391"/>
      <c r="AT16" s="379"/>
      <c r="AU16" s="379"/>
      <c r="AV16" s="392">
        <v>-2126560</v>
      </c>
      <c r="AW16" s="391"/>
      <c r="AY16" s="379"/>
      <c r="AZ16" s="379"/>
      <c r="BA16" s="392" t="s">
        <v>279</v>
      </c>
      <c r="BB16" s="391"/>
      <c r="BD16" s="393"/>
      <c r="BE16" s="379"/>
      <c r="BF16" s="392">
        <v>-80940</v>
      </c>
      <c r="BG16" s="391"/>
      <c r="BI16" s="379"/>
      <c r="BJ16" s="379"/>
      <c r="BK16" s="392">
        <v>-1653440</v>
      </c>
      <c r="BL16" s="391"/>
      <c r="BN16" s="379"/>
      <c r="BO16" s="379"/>
      <c r="BP16" s="393">
        <v>253400</v>
      </c>
      <c r="BQ16" s="391"/>
      <c r="BS16" s="379"/>
      <c r="BT16" s="379"/>
      <c r="BU16" s="392">
        <f>SUM(M16:BP16)</f>
        <v>-1991940</v>
      </c>
      <c r="BV16" s="391"/>
      <c r="BX16" s="118"/>
      <c r="CA16" s="38"/>
      <c r="CB16" s="38"/>
      <c r="CC16" s="38"/>
    </row>
    <row r="17" spans="3:81" x14ac:dyDescent="0.3">
      <c r="C17" s="222" t="s">
        <v>280</v>
      </c>
      <c r="D17" s="223"/>
      <c r="E17" s="378"/>
      <c r="F17" s="379"/>
      <c r="G17" s="379"/>
      <c r="H17" s="394">
        <v>-4545440</v>
      </c>
      <c r="I17" s="391"/>
      <c r="K17" s="379"/>
      <c r="L17" s="379"/>
      <c r="M17" s="393">
        <v>-235230</v>
      </c>
      <c r="N17" s="391"/>
      <c r="P17" s="379"/>
      <c r="Q17" s="379"/>
      <c r="R17" s="393">
        <v>2089070</v>
      </c>
      <c r="S17" s="391"/>
      <c r="U17" s="379"/>
      <c r="V17" s="379"/>
      <c r="W17" s="393">
        <v>-35840</v>
      </c>
      <c r="X17" s="391"/>
      <c r="Z17" s="379"/>
      <c r="AA17" s="379"/>
      <c r="AB17" s="393">
        <v>-1734900</v>
      </c>
      <c r="AC17" s="391"/>
      <c r="AE17" s="379"/>
      <c r="AF17" s="379"/>
      <c r="AG17" s="393">
        <v>-1755260</v>
      </c>
      <c r="AH17" s="391"/>
      <c r="AJ17" s="379"/>
      <c r="AK17" s="379"/>
      <c r="AL17" s="393">
        <v>-2644800</v>
      </c>
      <c r="AM17" s="391"/>
      <c r="AO17" s="379"/>
      <c r="AP17" s="379"/>
      <c r="AQ17" s="393">
        <v>-2098170</v>
      </c>
      <c r="AR17" s="391"/>
      <c r="AT17" s="379"/>
      <c r="AU17" s="379"/>
      <c r="AV17" s="393">
        <v>-3141870</v>
      </c>
      <c r="AW17" s="391"/>
      <c r="AY17" s="379"/>
      <c r="AZ17" s="379"/>
      <c r="BA17" s="393">
        <v>-1224730</v>
      </c>
      <c r="BB17" s="391"/>
      <c r="BD17" s="379"/>
      <c r="BE17" s="379"/>
      <c r="BF17" s="393">
        <v>1656290</v>
      </c>
      <c r="BG17" s="391"/>
      <c r="BI17" s="379"/>
      <c r="BJ17" s="379"/>
      <c r="BK17" s="393">
        <v>2909300</v>
      </c>
      <c r="BL17" s="391"/>
      <c r="BN17" s="379"/>
      <c r="BO17" s="379"/>
      <c r="BP17" s="393">
        <v>2793400</v>
      </c>
      <c r="BQ17" s="391"/>
      <c r="BS17" s="379"/>
      <c r="BT17" s="379"/>
      <c r="BU17" s="393">
        <f>SUM(M17:BP17)</f>
        <v>-3422740</v>
      </c>
      <c r="BV17" s="391"/>
      <c r="BX17" s="118"/>
      <c r="CA17" s="38"/>
      <c r="CB17" s="38"/>
      <c r="CC17" s="38"/>
    </row>
    <row r="18" spans="3:81" x14ac:dyDescent="0.3">
      <c r="C18" s="222" t="s">
        <v>281</v>
      </c>
      <c r="D18" s="223"/>
      <c r="E18" s="378"/>
      <c r="F18" s="379"/>
      <c r="G18" s="379"/>
      <c r="H18" s="394">
        <v>-5820560</v>
      </c>
      <c r="I18" s="391"/>
      <c r="K18" s="379"/>
      <c r="L18" s="379"/>
      <c r="M18" s="393">
        <v>5265800</v>
      </c>
      <c r="N18" s="391"/>
      <c r="P18" s="379"/>
      <c r="Q18" s="379"/>
      <c r="R18" s="393">
        <v>476980</v>
      </c>
      <c r="S18" s="391"/>
      <c r="U18" s="379"/>
      <c r="V18" s="379"/>
      <c r="W18" s="393">
        <v>695270</v>
      </c>
      <c r="X18" s="391"/>
      <c r="Z18" s="379"/>
      <c r="AA18" s="379"/>
      <c r="AB18" s="393">
        <v>699650</v>
      </c>
      <c r="AC18" s="391"/>
      <c r="AE18" s="379"/>
      <c r="AF18" s="379"/>
      <c r="AG18" s="393">
        <v>-250000</v>
      </c>
      <c r="AH18" s="391"/>
      <c r="AJ18" s="379"/>
      <c r="AK18" s="379"/>
      <c r="AL18" s="393">
        <v>-1149410</v>
      </c>
      <c r="AM18" s="391"/>
      <c r="AO18" s="379"/>
      <c r="AP18" s="379"/>
      <c r="AQ18" s="393">
        <v>-4730970</v>
      </c>
      <c r="AR18" s="391"/>
      <c r="AT18" s="379"/>
      <c r="AU18" s="379"/>
      <c r="AV18" s="393">
        <v>-774580</v>
      </c>
      <c r="AW18" s="391"/>
      <c r="AY18" s="379"/>
      <c r="AZ18" s="379"/>
      <c r="BA18" s="393">
        <v>217600</v>
      </c>
      <c r="BB18" s="391"/>
      <c r="BD18" s="379"/>
      <c r="BE18" s="379"/>
      <c r="BF18" s="393">
        <v>-5298650</v>
      </c>
      <c r="BG18" s="391"/>
      <c r="BI18" s="379"/>
      <c r="BJ18" s="379"/>
      <c r="BK18" s="393">
        <v>-606480</v>
      </c>
      <c r="BL18" s="391"/>
      <c r="BN18" s="379"/>
      <c r="BO18" s="379"/>
      <c r="BP18" s="393">
        <v>-195270</v>
      </c>
      <c r="BQ18" s="391"/>
      <c r="BS18" s="379"/>
      <c r="BT18" s="379"/>
      <c r="BU18" s="393">
        <f>SUM(M18:BP18)</f>
        <v>-5650060</v>
      </c>
      <c r="BV18" s="391"/>
      <c r="BX18" s="118"/>
      <c r="CA18" s="38"/>
      <c r="CB18" s="38"/>
      <c r="CC18" s="38"/>
    </row>
    <row r="19" spans="3:81" x14ac:dyDescent="0.3">
      <c r="C19" s="222" t="s">
        <v>282</v>
      </c>
      <c r="D19" s="223"/>
      <c r="E19" s="378"/>
      <c r="F19" s="379"/>
      <c r="G19" s="379"/>
      <c r="H19" s="395">
        <v>-15981600</v>
      </c>
      <c r="I19" s="391"/>
      <c r="K19" s="379"/>
      <c r="L19" s="379"/>
      <c r="M19" s="396">
        <v>-4154870</v>
      </c>
      <c r="N19" s="391"/>
      <c r="P19" s="379"/>
      <c r="Q19" s="379"/>
      <c r="R19" s="396">
        <v>-3261000</v>
      </c>
      <c r="S19" s="391"/>
      <c r="U19" s="379"/>
      <c r="V19" s="379"/>
      <c r="W19" s="396">
        <v>3348560</v>
      </c>
      <c r="X19" s="391"/>
      <c r="Z19" s="379"/>
      <c r="AA19" s="379"/>
      <c r="AB19" s="396">
        <v>2665410</v>
      </c>
      <c r="AC19" s="391"/>
      <c r="AE19" s="379"/>
      <c r="AF19" s="379"/>
      <c r="AG19" s="396">
        <v>-2959640</v>
      </c>
      <c r="AH19" s="391"/>
      <c r="AJ19" s="379"/>
      <c r="AK19" s="379"/>
      <c r="AL19" s="396">
        <v>-2000000</v>
      </c>
      <c r="AM19" s="391"/>
      <c r="AO19" s="379"/>
      <c r="AP19" s="379"/>
      <c r="AQ19" s="396">
        <v>-1342970</v>
      </c>
      <c r="AR19" s="391"/>
      <c r="AT19" s="379"/>
      <c r="AU19" s="379"/>
      <c r="AV19" s="396">
        <v>-3713080</v>
      </c>
      <c r="AW19" s="391"/>
      <c r="AY19" s="379"/>
      <c r="AZ19" s="379"/>
      <c r="BA19" s="396">
        <v>-3424620</v>
      </c>
      <c r="BB19" s="391"/>
      <c r="BD19" s="379"/>
      <c r="BE19" s="379"/>
      <c r="BF19" s="396">
        <v>-867480</v>
      </c>
      <c r="BG19" s="391"/>
      <c r="BI19" s="379"/>
      <c r="BJ19" s="379"/>
      <c r="BK19" s="396">
        <v>-2169710</v>
      </c>
      <c r="BL19" s="391"/>
      <c r="BN19" s="379"/>
      <c r="BO19" s="379"/>
      <c r="BP19" s="396">
        <v>3451200</v>
      </c>
      <c r="BQ19" s="391"/>
      <c r="BS19" s="379"/>
      <c r="BT19" s="379"/>
      <c r="BU19" s="396">
        <f>SUM(M19:BP19)</f>
        <v>-14428200</v>
      </c>
      <c r="BV19" s="391"/>
      <c r="BX19" s="118"/>
      <c r="CA19" s="38"/>
      <c r="CB19" s="38"/>
      <c r="CC19" s="38"/>
    </row>
    <row r="20" spans="3:81" x14ac:dyDescent="0.3">
      <c r="C20" s="118"/>
      <c r="E20" s="378"/>
      <c r="F20" s="379"/>
      <c r="G20" s="379"/>
      <c r="I20" s="391"/>
      <c r="K20" s="379"/>
      <c r="L20" s="379"/>
      <c r="N20" s="391"/>
      <c r="P20" s="379"/>
      <c r="Q20" s="379"/>
      <c r="S20" s="391"/>
      <c r="U20" s="379"/>
      <c r="V20" s="379"/>
      <c r="X20" s="391"/>
      <c r="Z20" s="379"/>
      <c r="AA20" s="379"/>
      <c r="AC20" s="391"/>
      <c r="AE20" s="379"/>
      <c r="AF20" s="379"/>
      <c r="AH20" s="391"/>
      <c r="AJ20" s="379"/>
      <c r="AK20" s="379"/>
      <c r="AM20" s="391"/>
      <c r="AO20" s="379"/>
      <c r="AP20" s="379"/>
      <c r="AR20" s="391"/>
      <c r="AT20" s="379"/>
      <c r="AU20" s="379"/>
      <c r="AW20" s="391"/>
      <c r="AY20" s="379"/>
      <c r="AZ20" s="379"/>
      <c r="BB20" s="391"/>
      <c r="BD20" s="379"/>
      <c r="BE20" s="379"/>
      <c r="BG20" s="391"/>
      <c r="BI20" s="379"/>
      <c r="BJ20" s="379"/>
      <c r="BL20" s="391"/>
      <c r="BN20" s="379"/>
      <c r="BO20" s="379"/>
      <c r="BQ20" s="391"/>
      <c r="BS20" s="379"/>
      <c r="BT20" s="379"/>
      <c r="BV20" s="391"/>
      <c r="BX20" s="118"/>
      <c r="CA20" s="38"/>
      <c r="CB20" s="38"/>
      <c r="CC20" s="38"/>
    </row>
    <row r="21" spans="3:81" x14ac:dyDescent="0.3">
      <c r="C21" s="226" t="s">
        <v>283</v>
      </c>
      <c r="D21" s="223"/>
      <c r="E21" s="378"/>
      <c r="F21" s="379"/>
      <c r="G21" s="398"/>
      <c r="H21" s="399">
        <v>0</v>
      </c>
      <c r="I21" s="400"/>
      <c r="K21" s="379"/>
      <c r="L21" s="398"/>
      <c r="M21" s="228">
        <v>38700</v>
      </c>
      <c r="N21" s="400"/>
      <c r="P21" s="379"/>
      <c r="Q21" s="398"/>
      <c r="R21" s="228">
        <v>189463</v>
      </c>
      <c r="S21" s="400"/>
      <c r="U21" s="379"/>
      <c r="V21" s="398"/>
      <c r="W21" s="228">
        <v>-228163</v>
      </c>
      <c r="X21" s="400"/>
      <c r="Z21" s="379"/>
      <c r="AA21" s="398"/>
      <c r="AB21" s="228">
        <v>716164</v>
      </c>
      <c r="AC21" s="400"/>
      <c r="AE21" s="379"/>
      <c r="AF21" s="398"/>
      <c r="AG21" s="228">
        <v>-716164</v>
      </c>
      <c r="AH21" s="400"/>
      <c r="AJ21" s="379"/>
      <c r="AK21" s="398"/>
      <c r="AL21" s="228">
        <v>93975</v>
      </c>
      <c r="AM21" s="400"/>
      <c r="AO21" s="379"/>
      <c r="AP21" s="398"/>
      <c r="AQ21" s="228">
        <v>-30228</v>
      </c>
      <c r="AR21" s="400"/>
      <c r="AT21" s="379"/>
      <c r="AU21" s="398"/>
      <c r="AV21" s="228">
        <v>-58408</v>
      </c>
      <c r="AW21" s="400"/>
      <c r="AY21" s="379"/>
      <c r="AZ21" s="398"/>
      <c r="BA21" s="228">
        <v>74514</v>
      </c>
      <c r="BB21" s="400"/>
      <c r="BD21" s="379"/>
      <c r="BE21" s="398"/>
      <c r="BF21" s="228">
        <v>-126317</v>
      </c>
      <c r="BG21" s="400"/>
      <c r="BI21" s="379"/>
      <c r="BJ21" s="398"/>
      <c r="BK21" s="228">
        <v>58934</v>
      </c>
      <c r="BL21" s="400"/>
      <c r="BN21" s="379"/>
      <c r="BO21" s="398"/>
      <c r="BP21" s="228">
        <v>-96958</v>
      </c>
      <c r="BQ21" s="400"/>
      <c r="BS21" s="379"/>
      <c r="BT21" s="398"/>
      <c r="BU21" s="228">
        <f>SUM(M21:BP21)</f>
        <v>-84488</v>
      </c>
      <c r="BV21" s="400"/>
      <c r="BX21" s="118"/>
      <c r="CA21" s="38"/>
      <c r="CB21" s="38"/>
      <c r="CC21" s="38"/>
    </row>
    <row r="22" spans="3:81" x14ac:dyDescent="0.3">
      <c r="C22" s="118"/>
      <c r="E22" s="378"/>
      <c r="F22" s="401"/>
      <c r="G22" s="402"/>
      <c r="K22" s="379"/>
      <c r="P22" s="379"/>
      <c r="U22" s="379"/>
      <c r="Z22" s="379"/>
      <c r="AE22" s="379"/>
      <c r="AJ22" s="379"/>
      <c r="AO22" s="379"/>
      <c r="AT22" s="379"/>
      <c r="AY22" s="379"/>
      <c r="BD22" s="379"/>
      <c r="BI22" s="379"/>
      <c r="BN22" s="379"/>
      <c r="BS22" s="379"/>
      <c r="BX22" s="118"/>
      <c r="CA22" s="38"/>
      <c r="CB22" s="38"/>
      <c r="CC22" s="38"/>
    </row>
    <row r="23" spans="3:81" s="38" customFormat="1" x14ac:dyDescent="0.3">
      <c r="C23" s="188" t="s">
        <v>36</v>
      </c>
      <c r="E23" s="380"/>
      <c r="F23" s="403"/>
      <c r="G23" s="404"/>
      <c r="H23" s="38">
        <f>H24+H30+H35</f>
        <v>239274514</v>
      </c>
      <c r="K23" s="381"/>
      <c r="M23" s="38">
        <f>M24+M30+M35</f>
        <v>20015505</v>
      </c>
      <c r="P23" s="381"/>
      <c r="R23" s="38">
        <f>R24+R30+R35</f>
        <v>25455403</v>
      </c>
      <c r="U23" s="381"/>
      <c r="W23" s="38">
        <f>W24+W30+W35</f>
        <v>23742808</v>
      </c>
      <c r="Z23" s="381"/>
      <c r="AB23" s="38">
        <f>AB24+AB30+AB35</f>
        <v>45716848</v>
      </c>
      <c r="AE23" s="381"/>
      <c r="AG23" s="38">
        <f>AG24+AG30+AG35</f>
        <v>29377866</v>
      </c>
      <c r="AJ23" s="381"/>
      <c r="AL23" s="38">
        <f>AL24+AL30+AL35</f>
        <v>33075335</v>
      </c>
      <c r="AO23" s="381"/>
      <c r="AQ23" s="38">
        <f>AQ24+AQ30+AQ35</f>
        <v>28660775</v>
      </c>
      <c r="AT23" s="381"/>
      <c r="AV23" s="38">
        <f>AV24+AV30+AV35</f>
        <v>30014600</v>
      </c>
      <c r="AY23" s="381"/>
      <c r="BA23" s="38">
        <f>BA24+BA30+BA35</f>
        <v>14711827</v>
      </c>
      <c r="BD23" s="381"/>
      <c r="BF23" s="38">
        <f>BF24+BF30+BF35</f>
        <v>16486408</v>
      </c>
      <c r="BI23" s="381"/>
      <c r="BK23" s="38">
        <f>BK24+BK30+BK35</f>
        <v>-44469025</v>
      </c>
      <c r="BN23" s="381"/>
      <c r="BP23" s="38">
        <f>BP24+BP30+BP35</f>
        <v>25069189</v>
      </c>
      <c r="BS23" s="381"/>
      <c r="BU23" s="38">
        <f>BU24+BU30+BU35</f>
        <v>247857539</v>
      </c>
      <c r="BX23" s="188"/>
    </row>
    <row r="24" spans="3:81" x14ac:dyDescent="0.3">
      <c r="C24" s="118" t="s">
        <v>284</v>
      </c>
      <c r="E24" s="378"/>
      <c r="F24" s="401"/>
      <c r="G24" s="405"/>
      <c r="H24" s="173">
        <f>SUM(H25:H28)</f>
        <v>239188000</v>
      </c>
      <c r="I24" s="386"/>
      <c r="K24" s="379"/>
      <c r="L24" s="385"/>
      <c r="M24" s="173">
        <f>SUM(M25:M28)</f>
        <v>19978246</v>
      </c>
      <c r="N24" s="386"/>
      <c r="P24" s="379"/>
      <c r="Q24" s="385"/>
      <c r="R24" s="173">
        <f>SUM(R25:R28)</f>
        <v>25370100</v>
      </c>
      <c r="S24" s="386"/>
      <c r="U24" s="379"/>
      <c r="V24" s="385"/>
      <c r="W24" s="173">
        <f>SUM(W25:W28)</f>
        <v>23778856</v>
      </c>
      <c r="X24" s="386"/>
      <c r="Z24" s="379"/>
      <c r="AA24" s="385"/>
      <c r="AB24" s="173">
        <f>SUM(AB25:AB28)</f>
        <v>45716848</v>
      </c>
      <c r="AC24" s="386"/>
      <c r="AE24" s="379"/>
      <c r="AF24" s="385"/>
      <c r="AG24" s="173">
        <f>SUM(AG25:AG28)</f>
        <v>29232670</v>
      </c>
      <c r="AH24" s="386"/>
      <c r="AJ24" s="379"/>
      <c r="AK24" s="385"/>
      <c r="AL24" s="173">
        <f>SUM(AL25:AL28)</f>
        <v>33220531</v>
      </c>
      <c r="AM24" s="386"/>
      <c r="AO24" s="379"/>
      <c r="AP24" s="385"/>
      <c r="AQ24" s="173">
        <f>SUM(AQ25:AQ28)</f>
        <v>28605582</v>
      </c>
      <c r="AR24" s="386"/>
      <c r="AT24" s="379"/>
      <c r="AU24" s="385"/>
      <c r="AV24" s="173">
        <f>SUM(AV25:AV28)</f>
        <v>30069793</v>
      </c>
      <c r="AW24" s="386"/>
      <c r="AY24" s="379"/>
      <c r="AZ24" s="385"/>
      <c r="BA24" s="173">
        <f>SUM(BA25:BA28)</f>
        <v>14711827</v>
      </c>
      <c r="BB24" s="386"/>
      <c r="BD24" s="379"/>
      <c r="BE24" s="385"/>
      <c r="BF24" s="173">
        <f>SUM(BF25:BF28)</f>
        <v>16486408</v>
      </c>
      <c r="BG24" s="386"/>
      <c r="BI24" s="379"/>
      <c r="BJ24" s="385"/>
      <c r="BK24" s="173">
        <f>SUM(BK25:BK28)</f>
        <v>-44525647</v>
      </c>
      <c r="BL24" s="386"/>
      <c r="BN24" s="379"/>
      <c r="BO24" s="385"/>
      <c r="BP24" s="173">
        <f>SUM(BP25:BP28)</f>
        <v>24461526</v>
      </c>
      <c r="BQ24" s="386"/>
      <c r="BS24" s="379"/>
      <c r="BT24" s="385"/>
      <c r="BU24" s="173">
        <f>SUM(BU25:BU28)</f>
        <v>247106740</v>
      </c>
      <c r="BV24" s="386"/>
      <c r="BX24" s="118"/>
      <c r="CA24" s="38"/>
      <c r="CB24" s="38"/>
      <c r="CC24" s="38"/>
    </row>
    <row r="25" spans="3:81" x14ac:dyDescent="0.3">
      <c r="C25" s="118" t="s">
        <v>285</v>
      </c>
      <c r="E25" s="406" t="s">
        <v>286</v>
      </c>
      <c r="F25" s="407"/>
      <c r="G25" s="407"/>
      <c r="H25" s="392">
        <f>[38]Domlongtermissues!G13+[38]Domlongtermissues!G23</f>
        <v>358789000</v>
      </c>
      <c r="I25" s="391"/>
      <c r="K25" s="379"/>
      <c r="L25" s="379"/>
      <c r="M25" s="392">
        <f>[38]Domlongtermissues!L13</f>
        <v>23849866</v>
      </c>
      <c r="N25" s="391"/>
      <c r="P25" s="379"/>
      <c r="Q25" s="379"/>
      <c r="R25" s="392">
        <f>[38]Domlongtermissues!Q13</f>
        <v>30102790</v>
      </c>
      <c r="S25" s="391"/>
      <c r="U25" s="379"/>
      <c r="V25" s="379"/>
      <c r="W25" s="392">
        <f>[38]Domlongtermissues!V13</f>
        <v>29395127</v>
      </c>
      <c r="X25" s="391"/>
      <c r="Z25" s="379"/>
      <c r="AA25" s="379"/>
      <c r="AB25" s="392">
        <f>[38]Domlongtermissues!AA13</f>
        <v>52376510</v>
      </c>
      <c r="AC25" s="391"/>
      <c r="AE25" s="379"/>
      <c r="AF25" s="379"/>
      <c r="AG25" s="392">
        <f>[38]Domlongtermissues!AF13</f>
        <v>35558950</v>
      </c>
      <c r="AH25" s="391"/>
      <c r="AJ25" s="379"/>
      <c r="AK25" s="379"/>
      <c r="AL25" s="392">
        <f>[38]Domlongtermissues!AK13</f>
        <v>38933593</v>
      </c>
      <c r="AM25" s="391"/>
      <c r="AO25" s="379"/>
      <c r="AP25" s="379"/>
      <c r="AQ25" s="392">
        <f>[38]Domlongtermissues!AP13</f>
        <v>34472211</v>
      </c>
      <c r="AR25" s="391"/>
      <c r="AT25" s="379"/>
      <c r="AU25" s="379"/>
      <c r="AV25" s="392">
        <f>[38]Domlongtermissues!AU13</f>
        <v>36098316</v>
      </c>
      <c r="AW25" s="391"/>
      <c r="AY25" s="379"/>
      <c r="AZ25" s="379"/>
      <c r="BA25" s="392">
        <f>[38]Domlongtermissues!AZ13</f>
        <v>18873846</v>
      </c>
      <c r="BB25" s="391"/>
      <c r="BD25" s="379"/>
      <c r="BE25" s="379"/>
      <c r="BF25" s="392">
        <f>[38]Domlongtermissues!BE13</f>
        <v>19538777</v>
      </c>
      <c r="BG25" s="391"/>
      <c r="BI25" s="379"/>
      <c r="BJ25" s="379"/>
      <c r="BK25" s="392">
        <f>[38]Domlongtermissues!BJ13</f>
        <v>28736666</v>
      </c>
      <c r="BL25" s="391"/>
      <c r="BN25" s="379"/>
      <c r="BO25" s="379"/>
      <c r="BP25" s="392">
        <f>[38]Domlongtermissues!BO13</f>
        <v>30802385</v>
      </c>
      <c r="BQ25" s="391"/>
      <c r="BS25" s="379"/>
      <c r="BT25" s="379"/>
      <c r="BU25" s="392">
        <f>[38]Domlongtermissues!BT13</f>
        <v>378739037</v>
      </c>
      <c r="BV25" s="391"/>
      <c r="BX25" s="118"/>
      <c r="CA25" s="38"/>
      <c r="CB25" s="38"/>
      <c r="CC25" s="38"/>
    </row>
    <row r="26" spans="3:81" x14ac:dyDescent="0.3">
      <c r="C26" s="118" t="s">
        <v>287</v>
      </c>
      <c r="E26" s="406" t="s">
        <v>286</v>
      </c>
      <c r="F26" s="407"/>
      <c r="G26" s="407"/>
      <c r="H26" s="393">
        <f>-[38]Domlongtermissues!G19</f>
        <v>-47889000</v>
      </c>
      <c r="I26" s="391"/>
      <c r="K26" s="379"/>
      <c r="L26" s="379"/>
      <c r="M26" s="393">
        <f>-[38]Domlongtermissues!L19</f>
        <v>-3357671</v>
      </c>
      <c r="N26" s="391"/>
      <c r="P26" s="379"/>
      <c r="Q26" s="379"/>
      <c r="R26" s="393">
        <f>-[38]Domlongtermissues!Q19</f>
        <v>-4348042</v>
      </c>
      <c r="S26" s="391"/>
      <c r="U26" s="379"/>
      <c r="V26" s="379"/>
      <c r="W26" s="393">
        <f>-[38]Domlongtermissues!V19</f>
        <v>-5199615</v>
      </c>
      <c r="X26" s="391"/>
      <c r="Z26" s="379"/>
      <c r="AA26" s="379"/>
      <c r="AB26" s="393">
        <f>-[38]Domlongtermissues!AA19</f>
        <v>-6163152</v>
      </c>
      <c r="AC26" s="391"/>
      <c r="AE26" s="379"/>
      <c r="AF26" s="379"/>
      <c r="AG26" s="393">
        <f>-[38]Domlongtermissues!AF19</f>
        <v>-5523545</v>
      </c>
      <c r="AH26" s="391"/>
      <c r="AJ26" s="379"/>
      <c r="AK26" s="379"/>
      <c r="AL26" s="393">
        <f>-[38]Domlongtermissues!AK19</f>
        <v>-5238994</v>
      </c>
      <c r="AM26" s="391"/>
      <c r="AO26" s="379"/>
      <c r="AP26" s="379"/>
      <c r="AQ26" s="393">
        <f>-[38]Domlongtermissues!AP19</f>
        <v>-5173710</v>
      </c>
      <c r="AR26" s="391"/>
      <c r="AT26" s="379"/>
      <c r="AU26" s="379"/>
      <c r="AV26" s="393">
        <f>-[38]Domlongtermissues!AU19</f>
        <v>-5207637</v>
      </c>
      <c r="AW26" s="391"/>
      <c r="AY26" s="379"/>
      <c r="AZ26" s="379"/>
      <c r="BA26" s="393">
        <f>-[38]Domlongtermissues!AZ19</f>
        <v>-3616198</v>
      </c>
      <c r="BB26" s="391"/>
      <c r="BD26" s="379"/>
      <c r="BE26" s="379"/>
      <c r="BF26" s="393">
        <f>-[38]Domlongtermissues!BE19</f>
        <v>-2710299</v>
      </c>
      <c r="BG26" s="391"/>
      <c r="BI26" s="379"/>
      <c r="BJ26" s="379"/>
      <c r="BK26" s="393">
        <f>-[38]Domlongtermissues!BJ19</f>
        <v>-4719699</v>
      </c>
      <c r="BL26" s="391"/>
      <c r="BN26" s="379"/>
      <c r="BO26" s="379"/>
      <c r="BP26" s="393">
        <f>-[38]Domlongtermissues!BO19</f>
        <v>-5811295</v>
      </c>
      <c r="BQ26" s="391"/>
      <c r="BS26" s="379"/>
      <c r="BT26" s="379"/>
      <c r="BU26" s="393">
        <f>-[38]Domlongtermissues!BT19</f>
        <v>-57069857</v>
      </c>
      <c r="BV26" s="391"/>
      <c r="BX26" s="118"/>
      <c r="CA26" s="38"/>
      <c r="CB26" s="38"/>
      <c r="CC26" s="38"/>
    </row>
    <row r="27" spans="3:81" x14ac:dyDescent="0.3">
      <c r="C27" s="118" t="s">
        <v>288</v>
      </c>
      <c r="E27" s="406" t="s">
        <v>289</v>
      </c>
      <c r="F27" s="407"/>
      <c r="G27" s="407"/>
      <c r="H27" s="396">
        <f>-[38]Domredemp!G13</f>
        <v>-71712000</v>
      </c>
      <c r="I27" s="391"/>
      <c r="K27" s="379"/>
      <c r="L27" s="379"/>
      <c r="M27" s="396">
        <f>-[38]Domredemp!L13</f>
        <v>-513949</v>
      </c>
      <c r="N27" s="391"/>
      <c r="P27" s="379"/>
      <c r="Q27" s="379"/>
      <c r="R27" s="393">
        <f>-[38]Domredemp!Q13</f>
        <v>-384648</v>
      </c>
      <c r="S27" s="391"/>
      <c r="U27" s="379"/>
      <c r="V27" s="379"/>
      <c r="W27" s="393">
        <f>-[38]Domredemp!V13</f>
        <v>-416656</v>
      </c>
      <c r="X27" s="391"/>
      <c r="Z27" s="379"/>
      <c r="AA27" s="379"/>
      <c r="AB27" s="393">
        <f>-[38]Domredemp!AA13</f>
        <v>-496510</v>
      </c>
      <c r="AC27" s="391"/>
      <c r="AE27" s="379"/>
      <c r="AF27" s="379"/>
      <c r="AG27" s="393">
        <f>-[38]Domredemp!AF13</f>
        <v>-802735</v>
      </c>
      <c r="AH27" s="391"/>
      <c r="AJ27" s="379"/>
      <c r="AK27" s="379"/>
      <c r="AL27" s="396">
        <f>-[38]Domredemp!AK13</f>
        <v>-474068</v>
      </c>
      <c r="AM27" s="391"/>
      <c r="AO27" s="379"/>
      <c r="AP27" s="379"/>
      <c r="AQ27" s="396">
        <f>-[38]Domredemp!AP13</f>
        <v>-692919</v>
      </c>
      <c r="AR27" s="391"/>
      <c r="AT27" s="379"/>
      <c r="AU27" s="379"/>
      <c r="AV27" s="396">
        <f>-[38]Domredemp!AU13</f>
        <v>-820886</v>
      </c>
      <c r="AW27" s="391"/>
      <c r="AY27" s="379"/>
      <c r="AZ27" s="379"/>
      <c r="BA27" s="396">
        <f>-[38]Domredemp!AZ13</f>
        <v>-545821</v>
      </c>
      <c r="BB27" s="391"/>
      <c r="BD27" s="379"/>
      <c r="BE27" s="379"/>
      <c r="BF27" s="396">
        <f>-[38]Domredemp!BE13</f>
        <v>-342070</v>
      </c>
      <c r="BG27" s="391"/>
      <c r="BI27" s="379"/>
      <c r="BJ27" s="379"/>
      <c r="BK27" s="396">
        <f>-[38]Domredemp!BJ13</f>
        <v>-68542614</v>
      </c>
      <c r="BL27" s="391"/>
      <c r="BN27" s="379"/>
      <c r="BO27" s="379"/>
      <c r="BP27" s="395">
        <f>-[38]Domredemp!BO13</f>
        <v>-529564</v>
      </c>
      <c r="BQ27" s="391"/>
      <c r="BS27" s="379"/>
      <c r="BT27" s="379"/>
      <c r="BU27" s="396">
        <f>-[38]Domredemp!BT13</f>
        <v>-74562440</v>
      </c>
      <c r="BV27" s="391"/>
      <c r="BX27" s="118"/>
      <c r="CA27" s="38"/>
      <c r="CB27" s="38"/>
      <c r="CC27" s="38"/>
    </row>
    <row r="28" spans="3:81" hidden="1" x14ac:dyDescent="0.3">
      <c r="C28" s="118" t="s">
        <v>290</v>
      </c>
      <c r="E28" s="406">
        <v>4.2</v>
      </c>
      <c r="F28" s="407"/>
      <c r="G28" s="407"/>
      <c r="H28" s="396">
        <f>-[38]Domredemp!G16+[38]Domredemp!G192</f>
        <v>0</v>
      </c>
      <c r="I28" s="391"/>
      <c r="K28" s="379"/>
      <c r="L28" s="379"/>
      <c r="M28" s="396">
        <f>-[38]Domredemp!L16+[38]Domredemp!L192</f>
        <v>0</v>
      </c>
      <c r="N28" s="391"/>
      <c r="P28" s="379"/>
      <c r="Q28" s="379"/>
      <c r="R28" s="396">
        <f>-[38]Domredemp!Q16+[38]Domredemp!Q192</f>
        <v>0</v>
      </c>
      <c r="S28" s="391"/>
      <c r="U28" s="379"/>
      <c r="V28" s="379"/>
      <c r="W28" s="396">
        <f>-[38]Domredemp!V16+[38]Domredemp!V192</f>
        <v>0</v>
      </c>
      <c r="X28" s="391"/>
      <c r="Z28" s="379"/>
      <c r="AA28" s="379"/>
      <c r="AB28" s="396">
        <f>-[38]Domredemp!AA16+[38]Domredemp!AA192</f>
        <v>0</v>
      </c>
      <c r="AC28" s="391"/>
      <c r="AE28" s="379"/>
      <c r="AF28" s="379"/>
      <c r="AG28" s="396">
        <f>-[38]Domredemp!AF16+[38]Domredemp!AF192</f>
        <v>0</v>
      </c>
      <c r="AH28" s="391"/>
      <c r="AJ28" s="379"/>
      <c r="AK28" s="379"/>
      <c r="AL28" s="396">
        <f>-[38]Domredemp!AK16+[38]Domredemp!AK192</f>
        <v>0</v>
      </c>
      <c r="AM28" s="391"/>
      <c r="AO28" s="379"/>
      <c r="AP28" s="379"/>
      <c r="AQ28" s="396">
        <f>-[38]Domredemp!AP16+[38]Domredemp!AP192</f>
        <v>0</v>
      </c>
      <c r="AR28" s="391"/>
      <c r="AT28" s="379"/>
      <c r="AU28" s="379"/>
      <c r="AV28" s="396">
        <f>-[38]Domredemp!AU16+[38]Domredemp!AU192</f>
        <v>0</v>
      </c>
      <c r="AW28" s="391"/>
      <c r="AY28" s="379"/>
      <c r="AZ28" s="379"/>
      <c r="BA28" s="396">
        <f>-[38]Domredemp!AZ16+[38]Domredemp!AZ192</f>
        <v>0</v>
      </c>
      <c r="BB28" s="391"/>
      <c r="BD28" s="379"/>
      <c r="BE28" s="379"/>
      <c r="BF28" s="396">
        <f>-[38]Domredemp!BE16+[38]Domredemp!BE192</f>
        <v>0</v>
      </c>
      <c r="BG28" s="391"/>
      <c r="BI28" s="379"/>
      <c r="BJ28" s="379"/>
      <c r="BK28" s="396">
        <f>-[38]Domredemp!BJ16+[38]Domredemp!BJ192</f>
        <v>0</v>
      </c>
      <c r="BL28" s="391"/>
      <c r="BN28" s="379"/>
      <c r="BO28" s="379"/>
      <c r="BP28" s="396">
        <f>-[38]Domredemp!BO16+[38]Domredemp!BO192</f>
        <v>0</v>
      </c>
      <c r="BQ28" s="391"/>
      <c r="BS28" s="379"/>
      <c r="BT28" s="379"/>
      <c r="BU28" s="396">
        <f>-[38]Domredemp!BT16+[38]Domredemp!BT192</f>
        <v>0</v>
      </c>
      <c r="BV28" s="391"/>
      <c r="BX28" s="118"/>
      <c r="CA28" s="38"/>
      <c r="CB28" s="38"/>
      <c r="CC28" s="38"/>
    </row>
    <row r="29" spans="3:81" x14ac:dyDescent="0.3">
      <c r="C29" s="118"/>
      <c r="E29" s="408"/>
      <c r="F29" s="409"/>
      <c r="G29" s="409"/>
      <c r="I29" s="391"/>
      <c r="K29" s="379"/>
      <c r="L29" s="379"/>
      <c r="N29" s="391"/>
      <c r="P29" s="379"/>
      <c r="Q29" s="379"/>
      <c r="R29" s="173"/>
      <c r="S29" s="391"/>
      <c r="U29" s="379"/>
      <c r="V29" s="379"/>
      <c r="W29" s="173"/>
      <c r="X29" s="391"/>
      <c r="Z29" s="379"/>
      <c r="AA29" s="379"/>
      <c r="AB29" s="173"/>
      <c r="AC29" s="391"/>
      <c r="AE29" s="379"/>
      <c r="AF29" s="379"/>
      <c r="AG29" s="173"/>
      <c r="AH29" s="391"/>
      <c r="AJ29" s="379"/>
      <c r="AK29" s="379"/>
      <c r="AM29" s="391"/>
      <c r="AO29" s="379"/>
      <c r="AP29" s="379"/>
      <c r="AR29" s="391"/>
      <c r="AT29" s="379"/>
      <c r="AU29" s="379"/>
      <c r="AW29" s="391"/>
      <c r="AY29" s="379"/>
      <c r="AZ29" s="379"/>
      <c r="BB29" s="391"/>
      <c r="BD29" s="379"/>
      <c r="BE29" s="379"/>
      <c r="BG29" s="391"/>
      <c r="BI29" s="379"/>
      <c r="BJ29" s="379"/>
      <c r="BL29" s="391"/>
      <c r="BN29" s="379"/>
      <c r="BO29" s="379"/>
      <c r="BQ29" s="391"/>
      <c r="BS29" s="379"/>
      <c r="BT29" s="379"/>
      <c r="BV29" s="391"/>
      <c r="BX29" s="118"/>
      <c r="CA29" s="38"/>
      <c r="CB29" s="38"/>
      <c r="CC29" s="38"/>
    </row>
    <row r="30" spans="3:81" x14ac:dyDescent="0.3">
      <c r="C30" s="118" t="s">
        <v>291</v>
      </c>
      <c r="E30" s="408"/>
      <c r="F30" s="409"/>
      <c r="G30" s="409"/>
      <c r="H30" s="112">
        <f>SUM(H31:H33)</f>
        <v>86514</v>
      </c>
      <c r="I30" s="391"/>
      <c r="K30" s="379"/>
      <c r="L30" s="379"/>
      <c r="M30" s="112">
        <f>SUM(M31:M33)</f>
        <v>37259</v>
      </c>
      <c r="N30" s="391"/>
      <c r="P30" s="379"/>
      <c r="Q30" s="379"/>
      <c r="R30" s="112">
        <f>SUM(R31:R33)</f>
        <v>39042</v>
      </c>
      <c r="S30" s="391"/>
      <c r="U30" s="379"/>
      <c r="V30" s="379"/>
      <c r="W30" s="112">
        <f>SUM(W31:W33)</f>
        <v>10213</v>
      </c>
      <c r="X30" s="391"/>
      <c r="Z30" s="379"/>
      <c r="AA30" s="379"/>
      <c r="AB30" s="112">
        <f>SUM(AB31:AB33)</f>
        <v>0</v>
      </c>
      <c r="AC30" s="391"/>
      <c r="AE30" s="379"/>
      <c r="AF30" s="379"/>
      <c r="AG30" s="112">
        <f>SUM(AG31:AG33)</f>
        <v>0</v>
      </c>
      <c r="AH30" s="391"/>
      <c r="AJ30" s="379"/>
      <c r="AK30" s="379"/>
      <c r="AL30" s="112">
        <f>SUM(AL31:AL33)</f>
        <v>0</v>
      </c>
      <c r="AM30" s="391"/>
      <c r="AO30" s="379"/>
      <c r="AP30" s="379"/>
      <c r="AQ30" s="112">
        <f>SUM(AQ31:AQ33)</f>
        <v>0</v>
      </c>
      <c r="AR30" s="391"/>
      <c r="AT30" s="379"/>
      <c r="AU30" s="379"/>
      <c r="AV30" s="112">
        <f>SUM(AV31:AV33)</f>
        <v>0</v>
      </c>
      <c r="AW30" s="391"/>
      <c r="AY30" s="379"/>
      <c r="AZ30" s="379"/>
      <c r="BA30" s="112">
        <f>SUM(BA31:BA33)</f>
        <v>0</v>
      </c>
      <c r="BB30" s="391"/>
      <c r="BD30" s="379"/>
      <c r="BE30" s="379"/>
      <c r="BF30" s="112">
        <f>SUM(BF31:BF33)</f>
        <v>0</v>
      </c>
      <c r="BG30" s="391"/>
      <c r="BI30" s="379"/>
      <c r="BJ30" s="379"/>
      <c r="BK30" s="112">
        <f>SUM(BK31:BK33)</f>
        <v>0</v>
      </c>
      <c r="BL30" s="391"/>
      <c r="BN30" s="379"/>
      <c r="BO30" s="379"/>
      <c r="BP30" s="112">
        <f>SUM(BP31:BP33)</f>
        <v>0</v>
      </c>
      <c r="BQ30" s="391"/>
      <c r="BS30" s="379"/>
      <c r="BT30" s="379"/>
      <c r="BU30" s="112">
        <f>SUM(BU31:BU33)</f>
        <v>86514</v>
      </c>
      <c r="BV30" s="391"/>
      <c r="BX30" s="118"/>
      <c r="CA30" s="38"/>
      <c r="CB30" s="38"/>
      <c r="CC30" s="38"/>
    </row>
    <row r="31" spans="3:81" x14ac:dyDescent="0.3">
      <c r="C31" s="118" t="s">
        <v>292</v>
      </c>
      <c r="E31" s="406" t="s">
        <v>286</v>
      </c>
      <c r="F31" s="407"/>
      <c r="G31" s="407"/>
      <c r="H31" s="392">
        <f>[38]Domlongtermissues!G14</f>
        <v>8874774</v>
      </c>
      <c r="I31" s="391"/>
      <c r="K31" s="379"/>
      <c r="L31" s="379"/>
      <c r="M31" s="392">
        <f>[38]Domlongtermissues!L14</f>
        <v>3409508</v>
      </c>
      <c r="N31" s="391"/>
      <c r="P31" s="379"/>
      <c r="Q31" s="379"/>
      <c r="R31" s="392">
        <f>[38]Domlongtermissues!Q14</f>
        <v>4054354</v>
      </c>
      <c r="S31" s="391"/>
      <c r="U31" s="379"/>
      <c r="V31" s="379"/>
      <c r="W31" s="392">
        <f>[38]Domlongtermissues!V14</f>
        <v>1410912</v>
      </c>
      <c r="X31" s="391"/>
      <c r="Z31" s="379"/>
      <c r="AA31" s="379"/>
      <c r="AB31" s="392">
        <f>[38]Domlongtermissues!AA14</f>
        <v>0</v>
      </c>
      <c r="AC31" s="391"/>
      <c r="AE31" s="379"/>
      <c r="AF31" s="379"/>
      <c r="AG31" s="392">
        <f>[38]Domlongtermissues!AF14</f>
        <v>0</v>
      </c>
      <c r="AH31" s="391"/>
      <c r="AJ31" s="379"/>
      <c r="AK31" s="379"/>
      <c r="AL31" s="392">
        <f>[38]Domlongtermissues!AK14</f>
        <v>0</v>
      </c>
      <c r="AM31" s="391"/>
      <c r="AO31" s="379"/>
      <c r="AP31" s="379"/>
      <c r="AQ31" s="392">
        <f>[38]Domlongtermissues!AP14</f>
        <v>0</v>
      </c>
      <c r="AR31" s="391"/>
      <c r="AT31" s="379"/>
      <c r="AU31" s="379"/>
      <c r="AV31" s="392">
        <f>[38]Domlongtermissues!AU14</f>
        <v>0</v>
      </c>
      <c r="AW31" s="391"/>
      <c r="AY31" s="379"/>
      <c r="AZ31" s="379"/>
      <c r="BA31" s="392">
        <f>[38]Domlongtermissues!AZ14</f>
        <v>0</v>
      </c>
      <c r="BB31" s="391"/>
      <c r="BD31" s="379"/>
      <c r="BE31" s="379"/>
      <c r="BF31" s="392">
        <f>[38]Domlongtermissues!BE14</f>
        <v>0</v>
      </c>
      <c r="BG31" s="391"/>
      <c r="BI31" s="379"/>
      <c r="BJ31" s="379"/>
      <c r="BK31" s="392">
        <f>[38]Domlongtermissues!BJ14</f>
        <v>0</v>
      </c>
      <c r="BL31" s="391"/>
      <c r="BN31" s="379"/>
      <c r="BO31" s="379"/>
      <c r="BP31" s="392">
        <f>[38]Domlongtermissues!BO14</f>
        <v>0</v>
      </c>
      <c r="BQ31" s="391"/>
      <c r="BS31" s="379"/>
      <c r="BT31" s="379"/>
      <c r="BU31" s="392">
        <f>[38]Domlongtermissues!BT14</f>
        <v>8874774</v>
      </c>
      <c r="BV31" s="391"/>
      <c r="BX31" s="118"/>
      <c r="CA31" s="38"/>
      <c r="CB31" s="38"/>
      <c r="CC31" s="38"/>
    </row>
    <row r="32" spans="3:81" x14ac:dyDescent="0.3">
      <c r="C32" s="118" t="s">
        <v>293</v>
      </c>
      <c r="E32" s="406" t="s">
        <v>286</v>
      </c>
      <c r="F32" s="407"/>
      <c r="G32" s="407"/>
      <c r="H32" s="393">
        <f>-[38]Domlongtermissues!G183</f>
        <v>-1093260</v>
      </c>
      <c r="I32" s="391"/>
      <c r="K32" s="379"/>
      <c r="L32" s="379"/>
      <c r="M32" s="393">
        <f>-[38]Domlongtermissues!L183</f>
        <v>-337249</v>
      </c>
      <c r="N32" s="391"/>
      <c r="P32" s="379"/>
      <c r="Q32" s="379"/>
      <c r="R32" s="393">
        <f>-[38]Domlongtermissues!Q183</f>
        <v>-605312</v>
      </c>
      <c r="S32" s="391"/>
      <c r="U32" s="379"/>
      <c r="V32" s="379"/>
      <c r="W32" s="393">
        <f>-[38]Domlongtermissues!V183</f>
        <v>-150699</v>
      </c>
      <c r="X32" s="391"/>
      <c r="Z32" s="379"/>
      <c r="AA32" s="379"/>
      <c r="AB32" s="393">
        <f>-[38]Domlongtermissues!AA183</f>
        <v>0</v>
      </c>
      <c r="AC32" s="391"/>
      <c r="AE32" s="379"/>
      <c r="AF32" s="379"/>
      <c r="AG32" s="393">
        <f>-[38]Domlongtermissues!AF183</f>
        <v>0</v>
      </c>
      <c r="AH32" s="391"/>
      <c r="AJ32" s="379"/>
      <c r="AK32" s="379"/>
      <c r="AL32" s="393">
        <f>-[38]Domlongtermissues!AK183</f>
        <v>0</v>
      </c>
      <c r="AM32" s="391"/>
      <c r="AO32" s="379"/>
      <c r="AP32" s="379"/>
      <c r="AQ32" s="393">
        <f>-[38]Domlongtermissues!AP183</f>
        <v>0</v>
      </c>
      <c r="AR32" s="391"/>
      <c r="AT32" s="379"/>
      <c r="AU32" s="379"/>
      <c r="AV32" s="393">
        <f>-[38]Domlongtermissues!AU183</f>
        <v>0</v>
      </c>
      <c r="AW32" s="391"/>
      <c r="AY32" s="379"/>
      <c r="AZ32" s="379"/>
      <c r="BA32" s="393">
        <f>-[38]Domlongtermissues!AZ183</f>
        <v>0</v>
      </c>
      <c r="BB32" s="391"/>
      <c r="BD32" s="379"/>
      <c r="BE32" s="379"/>
      <c r="BF32" s="393">
        <f>-[38]Domlongtermissues!BE183</f>
        <v>0</v>
      </c>
      <c r="BG32" s="391"/>
      <c r="BI32" s="379"/>
      <c r="BJ32" s="379"/>
      <c r="BK32" s="393">
        <f>-[38]Domlongtermissues!BJ183</f>
        <v>0</v>
      </c>
      <c r="BL32" s="391"/>
      <c r="BN32" s="379"/>
      <c r="BO32" s="379"/>
      <c r="BP32" s="393">
        <f>-[38]Domlongtermissues!BO183</f>
        <v>0</v>
      </c>
      <c r="BQ32" s="391"/>
      <c r="BS32" s="379"/>
      <c r="BT32" s="379"/>
      <c r="BU32" s="393">
        <f>-[38]Domlongtermissues!BT183</f>
        <v>-1093260</v>
      </c>
      <c r="BV32" s="391"/>
      <c r="BX32" s="118"/>
      <c r="CA32" s="38"/>
      <c r="CB32" s="38"/>
      <c r="CC32" s="38"/>
    </row>
    <row r="33" spans="3:81" x14ac:dyDescent="0.3">
      <c r="C33" s="118" t="s">
        <v>294</v>
      </c>
      <c r="E33" s="406" t="s">
        <v>289</v>
      </c>
      <c r="F33" s="407"/>
      <c r="G33" s="407"/>
      <c r="H33" s="396">
        <f>-[38]Domredemp!G14+[38]Domredemp!CD99</f>
        <v>-7695000</v>
      </c>
      <c r="I33" s="391"/>
      <c r="K33" s="379"/>
      <c r="L33" s="379"/>
      <c r="M33" s="396">
        <f>-[38]Domredemp!L14+[38]Domredemp!L99</f>
        <v>-3035000</v>
      </c>
      <c r="N33" s="391"/>
      <c r="P33" s="379"/>
      <c r="Q33" s="379"/>
      <c r="R33" s="396">
        <f>-[38]Domredemp!Q14+[38]Domredemp!Q99</f>
        <v>-3410000</v>
      </c>
      <c r="S33" s="391"/>
      <c r="U33" s="379"/>
      <c r="V33" s="379"/>
      <c r="W33" s="396">
        <f>-[38]Domredemp!V14+[38]Domredemp!V99</f>
        <v>-1250000</v>
      </c>
      <c r="X33" s="391"/>
      <c r="Z33" s="379"/>
      <c r="AA33" s="379"/>
      <c r="AB33" s="396">
        <f>-[38]Domredemp!AA14+[38]Domredemp!AA99</f>
        <v>0</v>
      </c>
      <c r="AC33" s="391"/>
      <c r="AE33" s="379"/>
      <c r="AF33" s="379"/>
      <c r="AG33" s="396">
        <f>-[38]Domredemp!AF14+[38]Domredemp!AF99</f>
        <v>0</v>
      </c>
      <c r="AH33" s="391"/>
      <c r="AJ33" s="379"/>
      <c r="AK33" s="379"/>
      <c r="AL33" s="396">
        <f>-[38]Domredemp!AK14+[38]Domredemp!AK99</f>
        <v>0</v>
      </c>
      <c r="AM33" s="391"/>
      <c r="AO33" s="379"/>
      <c r="AP33" s="379"/>
      <c r="AQ33" s="396">
        <f>-[38]Domredemp!AP14+[38]Domredemp!AP99</f>
        <v>0</v>
      </c>
      <c r="AR33" s="391"/>
      <c r="AT33" s="379"/>
      <c r="AU33" s="379"/>
      <c r="AV33" s="396">
        <f>-[38]Domredemp!AU14+[38]Domredemp!AU99</f>
        <v>0</v>
      </c>
      <c r="AW33" s="391"/>
      <c r="AY33" s="379"/>
      <c r="AZ33" s="379"/>
      <c r="BA33" s="396">
        <f>-[38]Domredemp!AZ14+[38]Domredemp!AZ99</f>
        <v>0</v>
      </c>
      <c r="BB33" s="391"/>
      <c r="BD33" s="379"/>
      <c r="BE33" s="379"/>
      <c r="BF33" s="396">
        <f>-[38]Domredemp!BE14+[38]Domredemp!BE99</f>
        <v>0</v>
      </c>
      <c r="BG33" s="391"/>
      <c r="BI33" s="379"/>
      <c r="BJ33" s="379"/>
      <c r="BK33" s="396">
        <f>-[38]Domredemp!BJ14+[38]Domredemp!BJ99</f>
        <v>0</v>
      </c>
      <c r="BL33" s="391"/>
      <c r="BN33" s="379"/>
      <c r="BO33" s="379"/>
      <c r="BP33" s="396">
        <f>-[38]Domredemp!BO14+[38]Domredemp!BO99</f>
        <v>0</v>
      </c>
      <c r="BQ33" s="391"/>
      <c r="BS33" s="379"/>
      <c r="BT33" s="379"/>
      <c r="BU33" s="396">
        <f>-[38]Domredemp!BT14+[38]Domredemp!BT99</f>
        <v>-7695000</v>
      </c>
      <c r="BV33" s="391"/>
      <c r="BX33" s="118"/>
      <c r="CA33" s="38"/>
      <c r="CB33" s="38"/>
      <c r="CC33" s="38"/>
    </row>
    <row r="34" spans="3:81" x14ac:dyDescent="0.3">
      <c r="C34" s="118"/>
      <c r="E34" s="406"/>
      <c r="F34" s="407"/>
      <c r="G34" s="407"/>
      <c r="I34" s="391"/>
      <c r="K34" s="379"/>
      <c r="L34" s="379"/>
      <c r="N34" s="391"/>
      <c r="P34" s="379"/>
      <c r="Q34" s="379"/>
      <c r="S34" s="391"/>
      <c r="U34" s="379"/>
      <c r="V34" s="379"/>
      <c r="X34" s="391"/>
      <c r="Z34" s="379"/>
      <c r="AA34" s="379"/>
      <c r="AC34" s="391"/>
      <c r="AE34" s="379"/>
      <c r="AF34" s="379"/>
      <c r="AH34" s="391"/>
      <c r="AJ34" s="379"/>
      <c r="AK34" s="379"/>
      <c r="AM34" s="391"/>
      <c r="AO34" s="379"/>
      <c r="AP34" s="379"/>
      <c r="AR34" s="391"/>
      <c r="AT34" s="379"/>
      <c r="AU34" s="379"/>
      <c r="AW34" s="391"/>
      <c r="AY34" s="379"/>
      <c r="AZ34" s="379"/>
      <c r="BB34" s="391"/>
      <c r="BD34" s="379"/>
      <c r="BE34" s="379"/>
      <c r="BG34" s="391"/>
      <c r="BI34" s="379"/>
      <c r="BJ34" s="379"/>
      <c r="BL34" s="391"/>
      <c r="BN34" s="379"/>
      <c r="BO34" s="379"/>
      <c r="BQ34" s="391"/>
      <c r="BS34" s="379"/>
      <c r="BT34" s="379"/>
      <c r="BV34" s="391"/>
      <c r="BX34" s="118"/>
      <c r="CA34" s="38"/>
      <c r="CB34" s="38"/>
      <c r="CC34" s="38"/>
    </row>
    <row r="35" spans="3:81" x14ac:dyDescent="0.3">
      <c r="C35" s="118" t="s">
        <v>295</v>
      </c>
      <c r="E35" s="408"/>
      <c r="F35" s="409"/>
      <c r="G35" s="409"/>
      <c r="H35" s="112">
        <f>SUM(H36:H37)</f>
        <v>0</v>
      </c>
      <c r="I35" s="391"/>
      <c r="K35" s="379"/>
      <c r="L35" s="379"/>
      <c r="M35" s="112">
        <f>SUM(M36:M37)</f>
        <v>0</v>
      </c>
      <c r="N35" s="391"/>
      <c r="P35" s="379"/>
      <c r="Q35" s="379"/>
      <c r="R35" s="112">
        <f>SUM(R36:R37)</f>
        <v>46261</v>
      </c>
      <c r="S35" s="391"/>
      <c r="U35" s="379"/>
      <c r="V35" s="379"/>
      <c r="W35" s="112">
        <f>SUM(W36:W37)</f>
        <v>-46261</v>
      </c>
      <c r="X35" s="391"/>
      <c r="Z35" s="379"/>
      <c r="AA35" s="379"/>
      <c r="AB35" s="112">
        <f>SUM(AB36:AB37)</f>
        <v>0</v>
      </c>
      <c r="AC35" s="391"/>
      <c r="AE35" s="379"/>
      <c r="AF35" s="379"/>
      <c r="AG35" s="112">
        <f>SUM(AG36:AG37)</f>
        <v>145196</v>
      </c>
      <c r="AH35" s="391"/>
      <c r="AJ35" s="379"/>
      <c r="AK35" s="379"/>
      <c r="AL35" s="112">
        <f>SUM(AL36:AL37)</f>
        <v>-145196</v>
      </c>
      <c r="AM35" s="391"/>
      <c r="AO35" s="379"/>
      <c r="AP35" s="379"/>
      <c r="AQ35" s="112">
        <f>SUM(AQ36:AQ37)</f>
        <v>55193</v>
      </c>
      <c r="AR35" s="391"/>
      <c r="AT35" s="379"/>
      <c r="AU35" s="379"/>
      <c r="AV35" s="112">
        <f>SUM(AV36:AV37)</f>
        <v>-55193</v>
      </c>
      <c r="AW35" s="391"/>
      <c r="AY35" s="379"/>
      <c r="AZ35" s="379"/>
      <c r="BA35" s="112">
        <f>SUM(BA36:BA37)</f>
        <v>0</v>
      </c>
      <c r="BB35" s="391"/>
      <c r="BD35" s="379"/>
      <c r="BE35" s="379"/>
      <c r="BF35" s="112">
        <f>SUM(BF36:BF37)</f>
        <v>0</v>
      </c>
      <c r="BG35" s="391"/>
      <c r="BI35" s="379"/>
      <c r="BJ35" s="379"/>
      <c r="BK35" s="112">
        <f>SUM(BK36:BK37)</f>
        <v>56622</v>
      </c>
      <c r="BL35" s="391"/>
      <c r="BN35" s="379"/>
      <c r="BO35" s="379"/>
      <c r="BP35" s="112">
        <f>SUM(BP36:BP37)</f>
        <v>607663</v>
      </c>
      <c r="BQ35" s="391"/>
      <c r="BS35" s="379"/>
      <c r="BT35" s="379"/>
      <c r="BU35" s="112">
        <f>SUM(BU36:BU37)</f>
        <v>664285</v>
      </c>
      <c r="BV35" s="391"/>
      <c r="BX35" s="118"/>
      <c r="CA35" s="38"/>
      <c r="CB35" s="38"/>
      <c r="CC35" s="38"/>
    </row>
    <row r="36" spans="3:81" x14ac:dyDescent="0.3">
      <c r="C36" s="118" t="s">
        <v>296</v>
      </c>
      <c r="E36" s="406" t="s">
        <v>286</v>
      </c>
      <c r="F36" s="407"/>
      <c r="G36" s="407"/>
      <c r="H36" s="392">
        <f>[38]Domlongtermissues!G15</f>
        <v>9753877</v>
      </c>
      <c r="I36" s="391"/>
      <c r="K36" s="379"/>
      <c r="L36" s="379"/>
      <c r="M36" s="392">
        <f>[38]Domlongtermissues!L15</f>
        <v>827198</v>
      </c>
      <c r="N36" s="391"/>
      <c r="P36" s="379"/>
      <c r="Q36" s="379"/>
      <c r="R36" s="392">
        <f>[38]Domlongtermissues!Q15</f>
        <v>3114442</v>
      </c>
      <c r="S36" s="391"/>
      <c r="U36" s="379"/>
      <c r="V36" s="379"/>
      <c r="W36" s="392">
        <f>[38]Domlongtermissues!V15</f>
        <v>860933</v>
      </c>
      <c r="X36" s="391"/>
      <c r="Z36" s="379"/>
      <c r="AA36" s="379"/>
      <c r="AB36" s="392">
        <f>[38]Domlongtermissues!AA15</f>
        <v>95339</v>
      </c>
      <c r="AC36" s="391"/>
      <c r="AE36" s="379"/>
      <c r="AF36" s="379"/>
      <c r="AG36" s="392">
        <f>[38]Domlongtermissues!AF15</f>
        <v>2945441</v>
      </c>
      <c r="AH36" s="391"/>
      <c r="AJ36" s="379"/>
      <c r="AK36" s="379"/>
      <c r="AL36" s="392">
        <f>[38]Domlongtermissues!AK15</f>
        <v>506320</v>
      </c>
      <c r="AM36" s="391"/>
      <c r="AO36" s="379"/>
      <c r="AP36" s="379"/>
      <c r="AQ36" s="392">
        <f>[38]Domlongtermissues!AP15</f>
        <v>513226</v>
      </c>
      <c r="AR36" s="391"/>
      <c r="AT36" s="379"/>
      <c r="AU36" s="379"/>
      <c r="AV36" s="392">
        <f>[38]Domlongtermissues!AU15</f>
        <v>532749</v>
      </c>
      <c r="AW36" s="391"/>
      <c r="AY36" s="379"/>
      <c r="AZ36" s="379"/>
      <c r="BA36" s="392">
        <f>[38]Domlongtermissues!AZ15</f>
        <v>328260</v>
      </c>
      <c r="BB36" s="391"/>
      <c r="BD36" s="379"/>
      <c r="BE36" s="379"/>
      <c r="BF36" s="392">
        <f>[38]Domlongtermissues!BE15</f>
        <v>29969</v>
      </c>
      <c r="BG36" s="391"/>
      <c r="BI36" s="379"/>
      <c r="BJ36" s="379"/>
      <c r="BK36" s="392">
        <f>[38]Domlongtermissues!BJ15</f>
        <v>1298550</v>
      </c>
      <c r="BL36" s="391"/>
      <c r="BN36" s="379"/>
      <c r="BO36" s="379"/>
      <c r="BP36" s="392">
        <f>[38]Domlongtermissues!BO15</f>
        <v>850109</v>
      </c>
      <c r="BQ36" s="391"/>
      <c r="BS36" s="379"/>
      <c r="BT36" s="379"/>
      <c r="BU36" s="392">
        <f>[38]Domlongtermissues!BT15</f>
        <v>11902536</v>
      </c>
      <c r="BV36" s="391"/>
      <c r="BX36" s="118"/>
      <c r="CA36" s="38"/>
      <c r="CB36" s="38"/>
      <c r="CC36" s="38"/>
    </row>
    <row r="37" spans="3:81" x14ac:dyDescent="0.3">
      <c r="C37" s="118" t="s">
        <v>297</v>
      </c>
      <c r="E37" s="406" t="s">
        <v>289</v>
      </c>
      <c r="F37" s="407"/>
      <c r="G37" s="407"/>
      <c r="H37" s="396">
        <f>-[38]Domredemp!G15</f>
        <v>-9753877</v>
      </c>
      <c r="I37" s="391"/>
      <c r="K37" s="379"/>
      <c r="L37" s="379"/>
      <c r="M37" s="396">
        <f>-[38]Domredemp!L15</f>
        <v>-827198</v>
      </c>
      <c r="N37" s="391"/>
      <c r="P37" s="379"/>
      <c r="Q37" s="379"/>
      <c r="R37" s="396">
        <f>-[38]Domredemp!Q15</f>
        <v>-3068181</v>
      </c>
      <c r="S37" s="391"/>
      <c r="U37" s="379"/>
      <c r="V37" s="379"/>
      <c r="W37" s="396">
        <f>-[38]Domredemp!V15</f>
        <v>-907194</v>
      </c>
      <c r="X37" s="391"/>
      <c r="Z37" s="379"/>
      <c r="AA37" s="379"/>
      <c r="AB37" s="396">
        <f>-[38]Domredemp!AA15</f>
        <v>-95339</v>
      </c>
      <c r="AC37" s="391"/>
      <c r="AE37" s="379"/>
      <c r="AF37" s="379"/>
      <c r="AG37" s="396">
        <f>-[38]Domredemp!AF15</f>
        <v>-2800245</v>
      </c>
      <c r="AH37" s="391"/>
      <c r="AJ37" s="379"/>
      <c r="AK37" s="379"/>
      <c r="AL37" s="396">
        <f>-[38]Domredemp!AK15</f>
        <v>-651516</v>
      </c>
      <c r="AM37" s="391"/>
      <c r="AO37" s="379"/>
      <c r="AP37" s="379"/>
      <c r="AQ37" s="396">
        <f>-[38]Domredemp!AP15</f>
        <v>-458033</v>
      </c>
      <c r="AR37" s="391"/>
      <c r="AT37" s="379"/>
      <c r="AU37" s="379"/>
      <c r="AV37" s="396">
        <f>-[38]Domredemp!AU15</f>
        <v>-587942</v>
      </c>
      <c r="AW37" s="391"/>
      <c r="AY37" s="379"/>
      <c r="AZ37" s="379"/>
      <c r="BA37" s="396">
        <f>-[38]Domredemp!AZ15</f>
        <v>-328260</v>
      </c>
      <c r="BB37" s="391"/>
      <c r="BD37" s="379"/>
      <c r="BE37" s="379"/>
      <c r="BF37" s="396">
        <f>-[38]Domredemp!BE15</f>
        <v>-29969</v>
      </c>
      <c r="BG37" s="391"/>
      <c r="BI37" s="379"/>
      <c r="BJ37" s="379"/>
      <c r="BK37" s="396">
        <f>-[38]Domredemp!BJ15</f>
        <v>-1241928</v>
      </c>
      <c r="BL37" s="391"/>
      <c r="BN37" s="379"/>
      <c r="BO37" s="379"/>
      <c r="BP37" s="396">
        <f>-[38]Domredemp!BO15</f>
        <v>-242446</v>
      </c>
      <c r="BQ37" s="391"/>
      <c r="BS37" s="379"/>
      <c r="BT37" s="379"/>
      <c r="BU37" s="396">
        <f>-[38]Domredemp!BT15</f>
        <v>-11238251</v>
      </c>
      <c r="BV37" s="391"/>
      <c r="BX37" s="118"/>
      <c r="CA37" s="38"/>
      <c r="CB37" s="38"/>
      <c r="CC37" s="38"/>
    </row>
    <row r="38" spans="3:81" x14ac:dyDescent="0.3">
      <c r="C38" s="118"/>
      <c r="E38" s="408"/>
      <c r="F38" s="409"/>
      <c r="G38" s="410"/>
      <c r="H38" s="228"/>
      <c r="I38" s="400"/>
      <c r="K38" s="379"/>
      <c r="L38" s="398"/>
      <c r="M38" s="228"/>
      <c r="N38" s="400"/>
      <c r="P38" s="379"/>
      <c r="Q38" s="398"/>
      <c r="R38" s="228"/>
      <c r="S38" s="400"/>
      <c r="U38" s="379"/>
      <c r="V38" s="398"/>
      <c r="W38" s="228"/>
      <c r="X38" s="400"/>
      <c r="Z38" s="379"/>
      <c r="AA38" s="398"/>
      <c r="AB38" s="228"/>
      <c r="AC38" s="400"/>
      <c r="AE38" s="379"/>
      <c r="AF38" s="398"/>
      <c r="AG38" s="228"/>
      <c r="AH38" s="400"/>
      <c r="AJ38" s="379"/>
      <c r="AK38" s="398"/>
      <c r="AL38" s="228"/>
      <c r="AM38" s="400"/>
      <c r="AO38" s="379"/>
      <c r="AP38" s="398"/>
      <c r="AQ38" s="228"/>
      <c r="AR38" s="400"/>
      <c r="AT38" s="379"/>
      <c r="AU38" s="398"/>
      <c r="AV38" s="228"/>
      <c r="AW38" s="400"/>
      <c r="AY38" s="379"/>
      <c r="AZ38" s="398"/>
      <c r="BA38" s="228"/>
      <c r="BB38" s="400"/>
      <c r="BD38" s="379"/>
      <c r="BE38" s="398"/>
      <c r="BF38" s="228"/>
      <c r="BG38" s="400"/>
      <c r="BI38" s="379"/>
      <c r="BJ38" s="398"/>
      <c r="BK38" s="228"/>
      <c r="BL38" s="400"/>
      <c r="BN38" s="379"/>
      <c r="BO38" s="398"/>
      <c r="BP38" s="228"/>
      <c r="BQ38" s="400"/>
      <c r="BS38" s="379"/>
      <c r="BT38" s="398"/>
      <c r="BU38" s="228"/>
      <c r="BV38" s="400"/>
      <c r="BX38" s="118"/>
      <c r="CA38" s="38"/>
      <c r="CB38" s="38"/>
      <c r="CC38" s="38"/>
    </row>
    <row r="39" spans="3:81" x14ac:dyDescent="0.3">
      <c r="C39" s="118"/>
      <c r="E39" s="408"/>
      <c r="F39" s="409"/>
      <c r="G39" s="411"/>
      <c r="K39" s="379"/>
      <c r="P39" s="379"/>
      <c r="U39" s="379"/>
      <c r="Z39" s="379"/>
      <c r="AE39" s="379"/>
      <c r="AJ39" s="379"/>
      <c r="AO39" s="379"/>
      <c r="AT39" s="379"/>
      <c r="AY39" s="379"/>
      <c r="BD39" s="379"/>
      <c r="BI39" s="379"/>
      <c r="BN39" s="379"/>
      <c r="BS39" s="379"/>
      <c r="BX39" s="118"/>
      <c r="CA39" s="38"/>
      <c r="CB39" s="38"/>
      <c r="CC39" s="38"/>
    </row>
    <row r="40" spans="3:81" s="38" customFormat="1" x14ac:dyDescent="0.3">
      <c r="C40" s="188" t="s">
        <v>298</v>
      </c>
      <c r="E40" s="406" t="s">
        <v>299</v>
      </c>
      <c r="F40" s="407"/>
      <c r="G40" s="412"/>
      <c r="H40" s="38">
        <f>+H41+H48+H55</f>
        <v>48703988</v>
      </c>
      <c r="K40" s="381"/>
      <c r="L40" s="412"/>
      <c r="M40" s="38">
        <f>+M41+M48+M55</f>
        <v>46626420</v>
      </c>
      <c r="P40" s="381"/>
      <c r="Q40" s="412"/>
      <c r="R40" s="38">
        <f>+R41+R48+R55</f>
        <v>-15761600</v>
      </c>
      <c r="U40" s="381"/>
      <c r="V40" s="412"/>
      <c r="W40" s="38">
        <f>+W41+W48+W55</f>
        <v>0</v>
      </c>
      <c r="Z40" s="381"/>
      <c r="AA40" s="412"/>
      <c r="AB40" s="38">
        <f>+AB41+AB48+AB55</f>
        <v>0</v>
      </c>
      <c r="AE40" s="381"/>
      <c r="AF40" s="412"/>
      <c r="AG40" s="38">
        <f>+AG41+AG48+AG55</f>
        <v>0</v>
      </c>
      <c r="AJ40" s="381"/>
      <c r="AK40" s="412"/>
      <c r="AL40" s="38">
        <f>+AL41+AL48+AL55</f>
        <v>6790681</v>
      </c>
      <c r="AO40" s="381"/>
      <c r="AP40" s="412"/>
      <c r="AQ40" s="38">
        <f>+AQ41+AQ48+AQ55</f>
        <v>0</v>
      </c>
      <c r="AT40" s="381"/>
      <c r="AU40" s="412"/>
      <c r="AV40" s="38">
        <f>+AV41+AV48+AV55</f>
        <v>0</v>
      </c>
      <c r="AY40" s="381"/>
      <c r="AZ40" s="412"/>
      <c r="BA40" s="38">
        <f>+BA41+BA48+BA55</f>
        <v>5451574</v>
      </c>
      <c r="BD40" s="381"/>
      <c r="BE40" s="412"/>
      <c r="BF40" s="38">
        <f>+BF41+BF48+BF55</f>
        <v>5596913</v>
      </c>
      <c r="BI40" s="381"/>
      <c r="BJ40" s="412"/>
      <c r="BK40" s="38">
        <f>+BK41+BK48+BK55</f>
        <v>0</v>
      </c>
      <c r="BN40" s="381"/>
      <c r="BO40" s="412"/>
      <c r="BP40" s="38">
        <f>+BP41+BP48+BP55</f>
        <v>0</v>
      </c>
      <c r="BS40" s="381"/>
      <c r="BT40" s="412"/>
      <c r="BU40" s="38">
        <f>+BU41+BU48+BU55</f>
        <v>48703988</v>
      </c>
      <c r="BX40" s="188"/>
    </row>
    <row r="41" spans="3:81" x14ac:dyDescent="0.3">
      <c r="C41" s="118" t="s">
        <v>284</v>
      </c>
      <c r="E41" s="408"/>
      <c r="F41" s="409"/>
      <c r="G41" s="413"/>
      <c r="H41" s="173">
        <f>SUM(H42:H46)</f>
        <v>48703988</v>
      </c>
      <c r="I41" s="386"/>
      <c r="K41" s="379"/>
      <c r="L41" s="413"/>
      <c r="M41" s="173">
        <f>SUM(M42:M46)</f>
        <v>46626420</v>
      </c>
      <c r="N41" s="386"/>
      <c r="P41" s="379"/>
      <c r="Q41" s="413"/>
      <c r="R41" s="173">
        <f>SUM(R42:R46)</f>
        <v>-15761600</v>
      </c>
      <c r="S41" s="386"/>
      <c r="U41" s="379"/>
      <c r="V41" s="413"/>
      <c r="W41" s="173">
        <f>SUM(W42:W46)</f>
        <v>0</v>
      </c>
      <c r="X41" s="386"/>
      <c r="Z41" s="379"/>
      <c r="AA41" s="413"/>
      <c r="AB41" s="173">
        <f>SUM(AB42:AB46)</f>
        <v>0</v>
      </c>
      <c r="AC41" s="386"/>
      <c r="AE41" s="379"/>
      <c r="AF41" s="413"/>
      <c r="AG41" s="173">
        <f>SUM(AG42:AG46)</f>
        <v>0</v>
      </c>
      <c r="AH41" s="386"/>
      <c r="AJ41" s="379"/>
      <c r="AK41" s="413"/>
      <c r="AL41" s="173">
        <f>SUM(AL42:AL46)</f>
        <v>6790681</v>
      </c>
      <c r="AM41" s="386"/>
      <c r="AO41" s="379"/>
      <c r="AP41" s="413"/>
      <c r="AQ41" s="173">
        <f>SUM(AQ42:AQ46)</f>
        <v>0</v>
      </c>
      <c r="AR41" s="386"/>
      <c r="AT41" s="379"/>
      <c r="AU41" s="413"/>
      <c r="AV41" s="173">
        <f>SUM(AV42:AV46)</f>
        <v>0</v>
      </c>
      <c r="AW41" s="386"/>
      <c r="AY41" s="379"/>
      <c r="AZ41" s="413"/>
      <c r="BA41" s="173">
        <f>SUM(BA42:BA46)</f>
        <v>5451574</v>
      </c>
      <c r="BB41" s="386"/>
      <c r="BD41" s="379"/>
      <c r="BE41" s="413"/>
      <c r="BF41" s="173">
        <f>SUM(BF42:BF46)</f>
        <v>5596913</v>
      </c>
      <c r="BG41" s="386"/>
      <c r="BI41" s="379"/>
      <c r="BJ41" s="413"/>
      <c r="BK41" s="173">
        <f>SUM(BK42:BK46)</f>
        <v>0</v>
      </c>
      <c r="BL41" s="386"/>
      <c r="BN41" s="379"/>
      <c r="BO41" s="413"/>
      <c r="BP41" s="173">
        <f>SUM(BP42:BP46)</f>
        <v>0</v>
      </c>
      <c r="BQ41" s="386"/>
      <c r="BS41" s="379"/>
      <c r="BT41" s="413"/>
      <c r="BU41" s="173">
        <f>SUM(BU42:BU46)</f>
        <v>48703988</v>
      </c>
      <c r="BV41" s="386"/>
      <c r="BX41" s="118"/>
      <c r="CA41" s="38"/>
      <c r="CB41" s="38"/>
      <c r="CC41" s="38"/>
    </row>
    <row r="42" spans="3:81" x14ac:dyDescent="0.3">
      <c r="C42" s="118" t="s">
        <v>285</v>
      </c>
      <c r="E42" s="378"/>
      <c r="F42" s="401"/>
      <c r="G42" s="401"/>
      <c r="H42" s="392">
        <f>+[38]Foreigndebt!G17</f>
        <v>64465588</v>
      </c>
      <c r="I42" s="391"/>
      <c r="K42" s="379"/>
      <c r="L42" s="401"/>
      <c r="M42" s="392">
        <f>+[38]Foreigndebt!L17</f>
        <v>46626420</v>
      </c>
      <c r="N42" s="391"/>
      <c r="P42" s="379"/>
      <c r="Q42" s="401"/>
      <c r="R42" s="392">
        <f>+[38]Foreigndebt!Q17</f>
        <v>0</v>
      </c>
      <c r="S42" s="391"/>
      <c r="U42" s="379"/>
      <c r="V42" s="401"/>
      <c r="W42" s="392">
        <f>+[38]Foreigndebt!V17</f>
        <v>0</v>
      </c>
      <c r="X42" s="391"/>
      <c r="Z42" s="379"/>
      <c r="AA42" s="401"/>
      <c r="AB42" s="392">
        <f>+[38]Foreigndebt!AA17</f>
        <v>0</v>
      </c>
      <c r="AC42" s="391"/>
      <c r="AE42" s="379"/>
      <c r="AF42" s="401"/>
      <c r="AG42" s="392">
        <f>+[38]Foreigndebt!AF17</f>
        <v>0</v>
      </c>
      <c r="AH42" s="391"/>
      <c r="AJ42" s="379"/>
      <c r="AK42" s="401"/>
      <c r="AL42" s="392">
        <f>+[38]Foreigndebt!AK17</f>
        <v>6790681</v>
      </c>
      <c r="AM42" s="391"/>
      <c r="AO42" s="379"/>
      <c r="AP42" s="401"/>
      <c r="AQ42" s="392">
        <f>+[38]Foreigndebt!AP17</f>
        <v>0</v>
      </c>
      <c r="AR42" s="391"/>
      <c r="AT42" s="379"/>
      <c r="AU42" s="401"/>
      <c r="AV42" s="392">
        <f>+[38]Foreigndebt!AU17</f>
        <v>0</v>
      </c>
      <c r="AW42" s="391"/>
      <c r="AY42" s="379"/>
      <c r="AZ42" s="401"/>
      <c r="BA42" s="392">
        <f>+[38]Foreigndebt!AZ17</f>
        <v>5451574</v>
      </c>
      <c r="BB42" s="391"/>
      <c r="BD42" s="379"/>
      <c r="BE42" s="401"/>
      <c r="BF42" s="392">
        <f>+[38]Foreigndebt!BE17</f>
        <v>5596913</v>
      </c>
      <c r="BG42" s="391"/>
      <c r="BI42" s="379"/>
      <c r="BJ42" s="401"/>
      <c r="BK42" s="392">
        <f>+[38]Foreigndebt!BJ17</f>
        <v>0</v>
      </c>
      <c r="BL42" s="391"/>
      <c r="BN42" s="379"/>
      <c r="BO42" s="401"/>
      <c r="BP42" s="392">
        <f>+[38]Foreigndebt!BO17</f>
        <v>0</v>
      </c>
      <c r="BQ42" s="391"/>
      <c r="BS42" s="379"/>
      <c r="BT42" s="401"/>
      <c r="BU42" s="392">
        <f>+[38]Foreigndebt!BT17</f>
        <v>64465588</v>
      </c>
      <c r="BV42" s="391"/>
      <c r="BX42" s="118"/>
      <c r="CA42" s="38"/>
      <c r="CB42" s="38"/>
      <c r="CC42" s="38"/>
    </row>
    <row r="43" spans="3:81" ht="12.75" hidden="1" customHeight="1" x14ac:dyDescent="0.3">
      <c r="C43" s="118" t="s">
        <v>287</v>
      </c>
      <c r="E43" s="378"/>
      <c r="F43" s="401"/>
      <c r="G43" s="401"/>
      <c r="H43" s="393">
        <f>-[38]Foreigndebt!G19</f>
        <v>0</v>
      </c>
      <c r="I43" s="391"/>
      <c r="K43" s="379"/>
      <c r="L43" s="401"/>
      <c r="M43" s="393">
        <f>-[38]Foreigndebt!L19</f>
        <v>0</v>
      </c>
      <c r="N43" s="391"/>
      <c r="P43" s="379"/>
      <c r="Q43" s="401"/>
      <c r="R43" s="393">
        <f>-[38]Foreigndebt!Q19</f>
        <v>0</v>
      </c>
      <c r="S43" s="391"/>
      <c r="U43" s="379"/>
      <c r="V43" s="401"/>
      <c r="W43" s="393">
        <f>-[38]Foreigndebt!V19</f>
        <v>0</v>
      </c>
      <c r="X43" s="391"/>
      <c r="Z43" s="379"/>
      <c r="AA43" s="401"/>
      <c r="AB43" s="393">
        <f>-[38]Foreigndebt!AA19</f>
        <v>0</v>
      </c>
      <c r="AC43" s="391"/>
      <c r="AE43" s="379"/>
      <c r="AF43" s="401"/>
      <c r="AG43" s="393">
        <f>-[38]Foreigndebt!AF19</f>
        <v>0</v>
      </c>
      <c r="AH43" s="391"/>
      <c r="AJ43" s="379"/>
      <c r="AK43" s="401"/>
      <c r="AL43" s="393">
        <f>-[38]Foreigndebt!AK19</f>
        <v>0</v>
      </c>
      <c r="AM43" s="391"/>
      <c r="AO43" s="379"/>
      <c r="AP43" s="401"/>
      <c r="AQ43" s="393">
        <f>-[38]Foreigndebt!AP19</f>
        <v>0</v>
      </c>
      <c r="AR43" s="391"/>
      <c r="AT43" s="379"/>
      <c r="AU43" s="401"/>
      <c r="AV43" s="393">
        <f>-[38]Foreigndebt!AU19</f>
        <v>0</v>
      </c>
      <c r="AW43" s="391"/>
      <c r="AY43" s="379"/>
      <c r="AZ43" s="401"/>
      <c r="BA43" s="393">
        <f>-[38]Foreigndebt!AZ19</f>
        <v>0</v>
      </c>
      <c r="BB43" s="391"/>
      <c r="BD43" s="379"/>
      <c r="BE43" s="401"/>
      <c r="BF43" s="393">
        <f>-[38]Foreigndebt!BE19</f>
        <v>0</v>
      </c>
      <c r="BG43" s="391"/>
      <c r="BI43" s="379"/>
      <c r="BJ43" s="401"/>
      <c r="BK43" s="393">
        <f>-[38]Foreigndebt!BJ19</f>
        <v>0</v>
      </c>
      <c r="BL43" s="391"/>
      <c r="BN43" s="379"/>
      <c r="BO43" s="401"/>
      <c r="BP43" s="393">
        <f>-[38]Foreigndebt!BO19</f>
        <v>0</v>
      </c>
      <c r="BQ43" s="391"/>
      <c r="BS43" s="379"/>
      <c r="BT43" s="401"/>
      <c r="BU43" s="393">
        <f>-[38]Foreigndebt!BT19</f>
        <v>0</v>
      </c>
      <c r="BV43" s="391"/>
      <c r="BX43" s="118"/>
      <c r="CA43" s="38"/>
      <c r="CB43" s="38"/>
      <c r="CC43" s="38"/>
    </row>
    <row r="44" spans="3:81" x14ac:dyDescent="0.3">
      <c r="C44" s="118" t="s">
        <v>288</v>
      </c>
      <c r="E44" s="378"/>
      <c r="F44" s="401"/>
      <c r="G44" s="401"/>
      <c r="H44" s="393"/>
      <c r="I44" s="391"/>
      <c r="K44" s="379"/>
      <c r="L44" s="401"/>
      <c r="M44" s="393"/>
      <c r="N44" s="391"/>
      <c r="P44" s="379"/>
      <c r="Q44" s="401"/>
      <c r="R44" s="393"/>
      <c r="S44" s="391"/>
      <c r="U44" s="379"/>
      <c r="V44" s="401"/>
      <c r="W44" s="393"/>
      <c r="X44" s="391"/>
      <c r="Z44" s="379"/>
      <c r="AA44" s="401"/>
      <c r="AB44" s="393"/>
      <c r="AC44" s="391"/>
      <c r="AE44" s="379"/>
      <c r="AF44" s="401"/>
      <c r="AG44" s="393"/>
      <c r="AH44" s="391"/>
      <c r="AJ44" s="379"/>
      <c r="AK44" s="401"/>
      <c r="AL44" s="393"/>
      <c r="AM44" s="391"/>
      <c r="AO44" s="379"/>
      <c r="AP44" s="401"/>
      <c r="AQ44" s="393"/>
      <c r="AR44" s="391"/>
      <c r="AT44" s="379"/>
      <c r="AU44" s="401"/>
      <c r="AV44" s="393"/>
      <c r="AW44" s="391"/>
      <c r="AY44" s="379"/>
      <c r="AZ44" s="401"/>
      <c r="BA44" s="393"/>
      <c r="BB44" s="391"/>
      <c r="BD44" s="379"/>
      <c r="BE44" s="401"/>
      <c r="BF44" s="393"/>
      <c r="BG44" s="391"/>
      <c r="BI44" s="379"/>
      <c r="BJ44" s="401"/>
      <c r="BK44" s="393"/>
      <c r="BL44" s="391"/>
      <c r="BN44" s="379"/>
      <c r="BO44" s="401"/>
      <c r="BP44" s="393"/>
      <c r="BQ44" s="391"/>
      <c r="BS44" s="379"/>
      <c r="BT44" s="401"/>
      <c r="BU44" s="393"/>
      <c r="BV44" s="391"/>
      <c r="BX44" s="118"/>
      <c r="CA44" s="38"/>
      <c r="CB44" s="38"/>
      <c r="CC44" s="38"/>
    </row>
    <row r="45" spans="3:81" x14ac:dyDescent="0.3">
      <c r="C45" s="222" t="s">
        <v>300</v>
      </c>
      <c r="E45" s="378"/>
      <c r="F45" s="401"/>
      <c r="G45" s="401"/>
      <c r="H45" s="393">
        <f>-[38]Foreigndebt!G118</f>
        <v>-7115000</v>
      </c>
      <c r="I45" s="391"/>
      <c r="K45" s="379"/>
      <c r="L45" s="401"/>
      <c r="M45" s="393">
        <f>-[38]Foreigndebt!L118</f>
        <v>0</v>
      </c>
      <c r="N45" s="391"/>
      <c r="P45" s="379"/>
      <c r="Q45" s="401"/>
      <c r="R45" s="393">
        <f>-[38]Foreigndebt!Q118</f>
        <v>-7115000</v>
      </c>
      <c r="S45" s="391"/>
      <c r="U45" s="379"/>
      <c r="V45" s="401"/>
      <c r="W45" s="393">
        <f>-[38]Foreigndebt!V118</f>
        <v>0</v>
      </c>
      <c r="X45" s="391"/>
      <c r="Z45" s="379"/>
      <c r="AA45" s="401"/>
      <c r="AB45" s="393">
        <f>-[38]Foreigndebt!AA118</f>
        <v>0</v>
      </c>
      <c r="AC45" s="391"/>
      <c r="AE45" s="379"/>
      <c r="AF45" s="401"/>
      <c r="AG45" s="393">
        <f>-[38]Foreigndebt!AF118</f>
        <v>0</v>
      </c>
      <c r="AH45" s="391"/>
      <c r="AJ45" s="379"/>
      <c r="AK45" s="401"/>
      <c r="AL45" s="393">
        <f>-[38]Foreigndebt!AK118</f>
        <v>0</v>
      </c>
      <c r="AM45" s="391"/>
      <c r="AO45" s="379"/>
      <c r="AP45" s="401"/>
      <c r="AQ45" s="393">
        <f>-[38]Foreigndebt!AP118</f>
        <v>0</v>
      </c>
      <c r="AR45" s="391"/>
      <c r="AT45" s="379"/>
      <c r="AU45" s="401"/>
      <c r="AV45" s="393">
        <f>-[38]Foreigndebt!AU118</f>
        <v>0</v>
      </c>
      <c r="AW45" s="391"/>
      <c r="AY45" s="379"/>
      <c r="AZ45" s="401"/>
      <c r="BA45" s="393">
        <f>-[38]Foreigndebt!AZ118</f>
        <v>0</v>
      </c>
      <c r="BB45" s="391"/>
      <c r="BD45" s="379"/>
      <c r="BE45" s="401"/>
      <c r="BF45" s="393">
        <f>-[38]Foreigndebt!BE118</f>
        <v>0</v>
      </c>
      <c r="BG45" s="391"/>
      <c r="BI45" s="379"/>
      <c r="BJ45" s="401"/>
      <c r="BK45" s="393">
        <f>-[38]Foreigndebt!BJ118</f>
        <v>0</v>
      </c>
      <c r="BL45" s="391"/>
      <c r="BN45" s="379"/>
      <c r="BO45" s="401"/>
      <c r="BP45" s="393">
        <f>-[38]Foreigndebt!BO118</f>
        <v>0</v>
      </c>
      <c r="BQ45" s="391"/>
      <c r="BS45" s="379"/>
      <c r="BT45" s="401"/>
      <c r="BU45" s="393">
        <f>-[38]Foreigndebt!BT118</f>
        <v>-7115000</v>
      </c>
      <c r="BV45" s="391"/>
      <c r="BX45" s="118"/>
      <c r="CA45" s="38"/>
      <c r="CB45" s="38"/>
      <c r="CC45" s="38"/>
    </row>
    <row r="46" spans="3:81" x14ac:dyDescent="0.3">
      <c r="C46" s="222" t="s">
        <v>301</v>
      </c>
      <c r="E46" s="378"/>
      <c r="F46" s="401"/>
      <c r="G46" s="401"/>
      <c r="H46" s="396">
        <f>-[38]Foreigndebt!G119</f>
        <v>-8646600</v>
      </c>
      <c r="I46" s="391"/>
      <c r="K46" s="379"/>
      <c r="L46" s="401"/>
      <c r="M46" s="396">
        <f>-[38]Foreigndebt!L119</f>
        <v>0</v>
      </c>
      <c r="N46" s="391"/>
      <c r="P46" s="379"/>
      <c r="Q46" s="401"/>
      <c r="R46" s="396">
        <f>-[38]Foreigndebt!Q119</f>
        <v>-8646600</v>
      </c>
      <c r="S46" s="391"/>
      <c r="U46" s="379"/>
      <c r="V46" s="401"/>
      <c r="W46" s="396">
        <f>-[38]Foreigndebt!V119</f>
        <v>0</v>
      </c>
      <c r="X46" s="391"/>
      <c r="Z46" s="379"/>
      <c r="AA46" s="401"/>
      <c r="AB46" s="396">
        <f>-[38]Foreigndebt!AA119</f>
        <v>0</v>
      </c>
      <c r="AC46" s="391"/>
      <c r="AE46" s="379"/>
      <c r="AF46" s="401"/>
      <c r="AG46" s="396">
        <f>-[38]Foreigndebt!AF119</f>
        <v>0</v>
      </c>
      <c r="AH46" s="391"/>
      <c r="AJ46" s="379"/>
      <c r="AK46" s="401"/>
      <c r="AL46" s="396">
        <f>-[38]Foreigndebt!AK119</f>
        <v>0</v>
      </c>
      <c r="AM46" s="391"/>
      <c r="AO46" s="379"/>
      <c r="AP46" s="401"/>
      <c r="AQ46" s="396">
        <f>-[38]Foreigndebt!AP119</f>
        <v>0</v>
      </c>
      <c r="AR46" s="391"/>
      <c r="AT46" s="379"/>
      <c r="AU46" s="401"/>
      <c r="AV46" s="396">
        <f>-[38]Foreigndebt!AU119</f>
        <v>0</v>
      </c>
      <c r="AW46" s="391"/>
      <c r="AY46" s="379"/>
      <c r="AZ46" s="401"/>
      <c r="BA46" s="396">
        <f>-[38]Foreigndebt!AZ119</f>
        <v>0</v>
      </c>
      <c r="BB46" s="391"/>
      <c r="BD46" s="379"/>
      <c r="BE46" s="401"/>
      <c r="BF46" s="396">
        <f>-[38]Foreigndebt!BE119</f>
        <v>0</v>
      </c>
      <c r="BG46" s="391"/>
      <c r="BI46" s="379"/>
      <c r="BJ46" s="401"/>
      <c r="BK46" s="396">
        <f>-[38]Foreigndebt!BJ119</f>
        <v>0</v>
      </c>
      <c r="BL46" s="391"/>
      <c r="BN46" s="379"/>
      <c r="BO46" s="401"/>
      <c r="BP46" s="396">
        <f>-[38]Foreigndebt!BO119</f>
        <v>0</v>
      </c>
      <c r="BQ46" s="391"/>
      <c r="BS46" s="379"/>
      <c r="BT46" s="401"/>
      <c r="BU46" s="396">
        <f>-[38]Foreigndebt!BT119</f>
        <v>-8646600</v>
      </c>
      <c r="BV46" s="391"/>
      <c r="BX46" s="118"/>
      <c r="CA46" s="38"/>
      <c r="CB46" s="38"/>
      <c r="CC46" s="38"/>
    </row>
    <row r="47" spans="3:81" ht="13.9" hidden="1" customHeight="1" x14ac:dyDescent="0.3">
      <c r="C47" s="118"/>
      <c r="E47" s="378"/>
      <c r="F47" s="401"/>
      <c r="G47" s="401"/>
      <c r="I47" s="391"/>
      <c r="K47" s="379"/>
      <c r="L47" s="401"/>
      <c r="N47" s="391"/>
      <c r="P47" s="379"/>
      <c r="Q47" s="401"/>
      <c r="S47" s="391"/>
      <c r="U47" s="379"/>
      <c r="V47" s="401"/>
      <c r="X47" s="391"/>
      <c r="Z47" s="379"/>
      <c r="AA47" s="401"/>
      <c r="AC47" s="391"/>
      <c r="AE47" s="379"/>
      <c r="AF47" s="401"/>
      <c r="AH47" s="391"/>
      <c r="AJ47" s="379"/>
      <c r="AK47" s="401"/>
      <c r="AM47" s="391"/>
      <c r="AO47" s="379"/>
      <c r="AP47" s="401"/>
      <c r="AR47" s="391"/>
      <c r="AT47" s="379"/>
      <c r="AU47" s="401"/>
      <c r="AW47" s="391"/>
      <c r="AY47" s="379"/>
      <c r="AZ47" s="401"/>
      <c r="BB47" s="391"/>
      <c r="BD47" s="379"/>
      <c r="BE47" s="401"/>
      <c r="BG47" s="391"/>
      <c r="BI47" s="379"/>
      <c r="BJ47" s="401"/>
      <c r="BL47" s="391"/>
      <c r="BN47" s="379"/>
      <c r="BO47" s="401"/>
      <c r="BQ47" s="391"/>
      <c r="BS47" s="379"/>
      <c r="BT47" s="401"/>
      <c r="BV47" s="391"/>
      <c r="BX47" s="118"/>
      <c r="CA47" s="38"/>
      <c r="CB47" s="38"/>
      <c r="CC47" s="38"/>
    </row>
    <row r="48" spans="3:81" ht="13.9" hidden="1" customHeight="1" x14ac:dyDescent="0.3">
      <c r="C48" s="118" t="s">
        <v>291</v>
      </c>
      <c r="E48" s="378"/>
      <c r="F48" s="401"/>
      <c r="G48" s="401"/>
      <c r="H48" s="112">
        <f>SUM(H49:H53)</f>
        <v>0</v>
      </c>
      <c r="I48" s="391"/>
      <c r="K48" s="379"/>
      <c r="L48" s="401"/>
      <c r="M48" s="112">
        <f>SUM(M49:M53)</f>
        <v>0</v>
      </c>
      <c r="N48" s="391"/>
      <c r="P48" s="379"/>
      <c r="Q48" s="401"/>
      <c r="R48" s="112">
        <f>SUM(R49:R53)</f>
        <v>0</v>
      </c>
      <c r="S48" s="391"/>
      <c r="U48" s="379"/>
      <c r="V48" s="401"/>
      <c r="W48" s="112">
        <f>SUM(W49:W53)</f>
        <v>0</v>
      </c>
      <c r="X48" s="391"/>
      <c r="Z48" s="379"/>
      <c r="AA48" s="401"/>
      <c r="AB48" s="112">
        <f>SUM(AB49:AB53)</f>
        <v>0</v>
      </c>
      <c r="AC48" s="391"/>
      <c r="AE48" s="379"/>
      <c r="AF48" s="401"/>
      <c r="AG48" s="112">
        <f>SUM(AG49:AG53)</f>
        <v>0</v>
      </c>
      <c r="AH48" s="391"/>
      <c r="AJ48" s="379"/>
      <c r="AK48" s="401"/>
      <c r="AL48" s="112">
        <f>SUM(AL49:AL53)</f>
        <v>0</v>
      </c>
      <c r="AM48" s="391"/>
      <c r="AO48" s="379"/>
      <c r="AP48" s="401"/>
      <c r="AQ48" s="112">
        <f>SUM(AQ49:AQ53)</f>
        <v>0</v>
      </c>
      <c r="AR48" s="391"/>
      <c r="AT48" s="379"/>
      <c r="AU48" s="401"/>
      <c r="AV48" s="112">
        <f>SUM(AV49:AV53)</f>
        <v>0</v>
      </c>
      <c r="AW48" s="391"/>
      <c r="AY48" s="379"/>
      <c r="AZ48" s="401"/>
      <c r="BA48" s="112">
        <f>SUM(BA49:BA53)</f>
        <v>0</v>
      </c>
      <c r="BB48" s="391"/>
      <c r="BD48" s="379"/>
      <c r="BE48" s="401"/>
      <c r="BF48" s="112">
        <f>SUM(BF49:BF53)</f>
        <v>0</v>
      </c>
      <c r="BG48" s="391"/>
      <c r="BI48" s="379"/>
      <c r="BJ48" s="401"/>
      <c r="BK48" s="112">
        <f>SUM(BK49:BK53)</f>
        <v>0</v>
      </c>
      <c r="BL48" s="391"/>
      <c r="BN48" s="379"/>
      <c r="BO48" s="401"/>
      <c r="BP48" s="112">
        <f>SUM(BP49:BP53)</f>
        <v>0</v>
      </c>
      <c r="BQ48" s="391"/>
      <c r="BS48" s="379"/>
      <c r="BT48" s="401"/>
      <c r="BU48" s="112">
        <f>SUM(BU49:BU53)</f>
        <v>0</v>
      </c>
      <c r="BV48" s="391"/>
      <c r="BX48" s="118"/>
      <c r="CA48" s="38"/>
      <c r="CB48" s="38"/>
      <c r="CC48" s="38"/>
    </row>
    <row r="49" spans="3:81" ht="13.9" hidden="1" customHeight="1" x14ac:dyDescent="0.3">
      <c r="C49" s="118" t="s">
        <v>285</v>
      </c>
      <c r="E49" s="378"/>
      <c r="F49" s="401"/>
      <c r="G49" s="401"/>
      <c r="H49" s="392">
        <f>[38]Foreigndebt!G72</f>
        <v>0</v>
      </c>
      <c r="I49" s="391"/>
      <c r="K49" s="379"/>
      <c r="L49" s="401"/>
      <c r="M49" s="392">
        <f>[38]Foreigndebt!L72</f>
        <v>0</v>
      </c>
      <c r="N49" s="391"/>
      <c r="P49" s="379"/>
      <c r="Q49" s="401"/>
      <c r="R49" s="392">
        <f>[38]Foreigndebt!Q72</f>
        <v>0</v>
      </c>
      <c r="S49" s="391"/>
      <c r="U49" s="379"/>
      <c r="V49" s="401"/>
      <c r="W49" s="392">
        <f>[38]Foreigndebt!V72</f>
        <v>0</v>
      </c>
      <c r="X49" s="391"/>
      <c r="Z49" s="379"/>
      <c r="AA49" s="401"/>
      <c r="AB49" s="392">
        <f>[38]Foreigndebt!AA72</f>
        <v>0</v>
      </c>
      <c r="AC49" s="391"/>
      <c r="AE49" s="379"/>
      <c r="AF49" s="401"/>
      <c r="AG49" s="392">
        <f>[38]Foreigndebt!AF72</f>
        <v>0</v>
      </c>
      <c r="AH49" s="391"/>
      <c r="AJ49" s="379"/>
      <c r="AK49" s="401"/>
      <c r="AL49" s="392">
        <f>[38]Foreigndebt!AK72</f>
        <v>0</v>
      </c>
      <c r="AM49" s="391"/>
      <c r="AO49" s="379"/>
      <c r="AP49" s="401"/>
      <c r="AQ49" s="392">
        <f>[38]Foreigndebt!AP72</f>
        <v>0</v>
      </c>
      <c r="AR49" s="391"/>
      <c r="AT49" s="379"/>
      <c r="AU49" s="401"/>
      <c r="AV49" s="392">
        <f>[38]Foreigndebt!AU72</f>
        <v>0</v>
      </c>
      <c r="AW49" s="391"/>
      <c r="AY49" s="379"/>
      <c r="AZ49" s="401"/>
      <c r="BA49" s="392">
        <f>[38]Foreigndebt!AZ72</f>
        <v>0</v>
      </c>
      <c r="BB49" s="391"/>
      <c r="BD49" s="379"/>
      <c r="BE49" s="401"/>
      <c r="BF49" s="392">
        <f>[38]Foreigndebt!BE72</f>
        <v>0</v>
      </c>
      <c r="BG49" s="391"/>
      <c r="BI49" s="379"/>
      <c r="BJ49" s="401"/>
      <c r="BK49" s="392">
        <f>[38]Foreigndebt!BJ72</f>
        <v>0</v>
      </c>
      <c r="BL49" s="391"/>
      <c r="BN49" s="379"/>
      <c r="BO49" s="401"/>
      <c r="BP49" s="392">
        <f>[38]Foreigndebt!BO72</f>
        <v>0</v>
      </c>
      <c r="BQ49" s="391"/>
      <c r="BS49" s="379"/>
      <c r="BT49" s="401"/>
      <c r="BU49" s="392">
        <f>[38]Foreigndebt!BT72</f>
        <v>0</v>
      </c>
      <c r="BV49" s="391"/>
      <c r="BX49" s="118"/>
      <c r="CA49" s="38"/>
      <c r="CB49" s="38"/>
      <c r="CC49" s="38"/>
    </row>
    <row r="50" spans="3:81" ht="13.9" hidden="1" customHeight="1" x14ac:dyDescent="0.3">
      <c r="C50" s="118" t="s">
        <v>287</v>
      </c>
      <c r="E50" s="378"/>
      <c r="F50" s="401"/>
      <c r="G50" s="401"/>
      <c r="H50" s="393">
        <f>-[38]Foreigndebt!G74</f>
        <v>0</v>
      </c>
      <c r="I50" s="391"/>
      <c r="K50" s="379"/>
      <c r="L50" s="401"/>
      <c r="M50" s="393">
        <f>-[38]Foreigndebt!L74</f>
        <v>0</v>
      </c>
      <c r="N50" s="391"/>
      <c r="P50" s="379"/>
      <c r="Q50" s="401"/>
      <c r="R50" s="393">
        <f>-[38]Foreigndebt!Q74</f>
        <v>0</v>
      </c>
      <c r="S50" s="391"/>
      <c r="U50" s="379"/>
      <c r="V50" s="401"/>
      <c r="W50" s="393">
        <f>-[38]Foreigndebt!V74</f>
        <v>0</v>
      </c>
      <c r="X50" s="391"/>
      <c r="Z50" s="379"/>
      <c r="AA50" s="401"/>
      <c r="AB50" s="393">
        <f>-[38]Foreigndebt!AA74</f>
        <v>0</v>
      </c>
      <c r="AC50" s="391"/>
      <c r="AE50" s="379"/>
      <c r="AF50" s="401"/>
      <c r="AG50" s="393">
        <f>-[38]Foreigndebt!AF74</f>
        <v>0</v>
      </c>
      <c r="AH50" s="391"/>
      <c r="AJ50" s="379"/>
      <c r="AK50" s="401"/>
      <c r="AL50" s="393">
        <f>-[38]Foreigndebt!AK74</f>
        <v>0</v>
      </c>
      <c r="AM50" s="391"/>
      <c r="AO50" s="379"/>
      <c r="AP50" s="401"/>
      <c r="AQ50" s="393">
        <f>-[38]Foreigndebt!AP74</f>
        <v>0</v>
      </c>
      <c r="AR50" s="391"/>
      <c r="AT50" s="379"/>
      <c r="AU50" s="401"/>
      <c r="AV50" s="393">
        <f>-[38]Foreigndebt!AU74</f>
        <v>0</v>
      </c>
      <c r="AW50" s="391"/>
      <c r="AY50" s="379"/>
      <c r="AZ50" s="401"/>
      <c r="BA50" s="393">
        <f>-[38]Foreigndebt!AZ74</f>
        <v>0</v>
      </c>
      <c r="BB50" s="391"/>
      <c r="BD50" s="379"/>
      <c r="BE50" s="401"/>
      <c r="BF50" s="393">
        <f>-[38]Foreigndebt!BE74</f>
        <v>0</v>
      </c>
      <c r="BG50" s="391"/>
      <c r="BI50" s="379"/>
      <c r="BJ50" s="401"/>
      <c r="BK50" s="393">
        <f>-[38]Foreigndebt!BJ74</f>
        <v>0</v>
      </c>
      <c r="BL50" s="391"/>
      <c r="BN50" s="379"/>
      <c r="BO50" s="401"/>
      <c r="BP50" s="393">
        <f>-[38]Foreigndebt!BO74</f>
        <v>0</v>
      </c>
      <c r="BQ50" s="391"/>
      <c r="BS50" s="379"/>
      <c r="BT50" s="401"/>
      <c r="BU50" s="393">
        <f>-[38]Foreigndebt!BT74</f>
        <v>0</v>
      </c>
      <c r="BV50" s="391"/>
      <c r="BX50" s="118"/>
      <c r="CA50" s="38"/>
      <c r="CB50" s="38"/>
      <c r="CC50" s="38"/>
    </row>
    <row r="51" spans="3:81" ht="13.9" hidden="1" customHeight="1" x14ac:dyDescent="0.3">
      <c r="C51" s="118" t="s">
        <v>302</v>
      </c>
      <c r="E51" s="378"/>
      <c r="F51" s="401"/>
      <c r="G51" s="401"/>
      <c r="H51" s="393"/>
      <c r="I51" s="391"/>
      <c r="K51" s="379"/>
      <c r="L51" s="401"/>
      <c r="M51" s="393"/>
      <c r="N51" s="391"/>
      <c r="P51" s="379"/>
      <c r="Q51" s="401"/>
      <c r="R51" s="393"/>
      <c r="S51" s="391"/>
      <c r="U51" s="379"/>
      <c r="V51" s="401"/>
      <c r="W51" s="393"/>
      <c r="X51" s="391"/>
      <c r="Z51" s="379"/>
      <c r="AA51" s="401"/>
      <c r="AB51" s="393"/>
      <c r="AC51" s="391"/>
      <c r="AE51" s="379"/>
      <c r="AF51" s="401"/>
      <c r="AG51" s="393"/>
      <c r="AH51" s="391"/>
      <c r="AJ51" s="379"/>
      <c r="AK51" s="401"/>
      <c r="AL51" s="393"/>
      <c r="AM51" s="391"/>
      <c r="AO51" s="379"/>
      <c r="AP51" s="401"/>
      <c r="AQ51" s="393"/>
      <c r="AR51" s="391"/>
      <c r="AT51" s="379"/>
      <c r="AU51" s="401"/>
      <c r="AV51" s="393"/>
      <c r="AW51" s="391"/>
      <c r="AY51" s="379"/>
      <c r="AZ51" s="401"/>
      <c r="BA51" s="393"/>
      <c r="BB51" s="391"/>
      <c r="BD51" s="379"/>
      <c r="BE51" s="401"/>
      <c r="BF51" s="393"/>
      <c r="BG51" s="391"/>
      <c r="BI51" s="379"/>
      <c r="BJ51" s="401"/>
      <c r="BK51" s="393"/>
      <c r="BL51" s="391"/>
      <c r="BN51" s="379"/>
      <c r="BO51" s="401"/>
      <c r="BP51" s="393"/>
      <c r="BQ51" s="391"/>
      <c r="BS51" s="379"/>
      <c r="BT51" s="401"/>
      <c r="BU51" s="393"/>
      <c r="BV51" s="391"/>
      <c r="BX51" s="118"/>
      <c r="CA51" s="38"/>
      <c r="CB51" s="38"/>
      <c r="CC51" s="38"/>
    </row>
    <row r="52" spans="3:81" ht="13.9" hidden="1" customHeight="1" x14ac:dyDescent="0.3">
      <c r="C52" s="222" t="s">
        <v>303</v>
      </c>
      <c r="E52" s="378"/>
      <c r="F52" s="401"/>
      <c r="G52" s="401"/>
      <c r="H52" s="393">
        <f>-[38]Foreigndebt!G166</f>
        <v>0</v>
      </c>
      <c r="I52" s="391"/>
      <c r="K52" s="379"/>
      <c r="L52" s="401"/>
      <c r="M52" s="393">
        <f>-[38]Foreigndebt!L166</f>
        <v>0</v>
      </c>
      <c r="N52" s="391"/>
      <c r="P52" s="379"/>
      <c r="Q52" s="401"/>
      <c r="R52" s="393">
        <f>-[38]Foreigndebt!Q166</f>
        <v>0</v>
      </c>
      <c r="S52" s="391"/>
      <c r="U52" s="379"/>
      <c r="V52" s="401"/>
      <c r="W52" s="393">
        <f>-[38]Foreigndebt!V166</f>
        <v>0</v>
      </c>
      <c r="X52" s="391"/>
      <c r="Z52" s="379"/>
      <c r="AA52" s="401"/>
      <c r="AB52" s="393">
        <f>-[38]Foreigndebt!AA166</f>
        <v>0</v>
      </c>
      <c r="AC52" s="391"/>
      <c r="AE52" s="379"/>
      <c r="AF52" s="401"/>
      <c r="AG52" s="393">
        <f>-[38]Foreigndebt!AF166</f>
        <v>0</v>
      </c>
      <c r="AH52" s="391"/>
      <c r="AJ52" s="379"/>
      <c r="AK52" s="401"/>
      <c r="AL52" s="393">
        <f>-[38]Foreigndebt!AK166</f>
        <v>0</v>
      </c>
      <c r="AM52" s="391"/>
      <c r="AO52" s="379"/>
      <c r="AP52" s="401"/>
      <c r="AQ52" s="393">
        <f>-[38]Foreigndebt!AP166</f>
        <v>0</v>
      </c>
      <c r="AR52" s="391"/>
      <c r="AT52" s="379"/>
      <c r="AU52" s="401"/>
      <c r="AV52" s="393">
        <f>-[38]Foreigndebt!AU166</f>
        <v>0</v>
      </c>
      <c r="AW52" s="391"/>
      <c r="AY52" s="379"/>
      <c r="AZ52" s="401"/>
      <c r="BA52" s="393">
        <f>-[38]Foreigndebt!AZ166</f>
        <v>0</v>
      </c>
      <c r="BB52" s="391"/>
      <c r="BD52" s="379"/>
      <c r="BE52" s="401"/>
      <c r="BF52" s="393">
        <f>-[38]Foreigndebt!BE166</f>
        <v>0</v>
      </c>
      <c r="BG52" s="391"/>
      <c r="BI52" s="379"/>
      <c r="BJ52" s="401"/>
      <c r="BK52" s="393">
        <f>-[38]Foreigndebt!BJ166</f>
        <v>0</v>
      </c>
      <c r="BL52" s="391"/>
      <c r="BN52" s="379"/>
      <c r="BO52" s="401"/>
      <c r="BP52" s="393">
        <f>-[38]Foreigndebt!BO166</f>
        <v>0</v>
      </c>
      <c r="BQ52" s="391"/>
      <c r="BS52" s="379"/>
      <c r="BT52" s="401"/>
      <c r="BU52" s="393">
        <f>-[38]Foreigndebt!BT166</f>
        <v>0</v>
      </c>
      <c r="BV52" s="391"/>
      <c r="BX52" s="118"/>
      <c r="CA52" s="38"/>
      <c r="CB52" s="38"/>
      <c r="CC52" s="38"/>
    </row>
    <row r="53" spans="3:81" ht="13.9" hidden="1" customHeight="1" x14ac:dyDescent="0.3">
      <c r="C53" s="222" t="s">
        <v>304</v>
      </c>
      <c r="E53" s="378"/>
      <c r="F53" s="401"/>
      <c r="G53" s="401"/>
      <c r="H53" s="396">
        <f>-[38]Foreigndebt!G167</f>
        <v>0</v>
      </c>
      <c r="I53" s="391"/>
      <c r="K53" s="379"/>
      <c r="L53" s="401"/>
      <c r="M53" s="396">
        <f>-[38]Foreigndebt!L167</f>
        <v>0</v>
      </c>
      <c r="N53" s="391"/>
      <c r="P53" s="379"/>
      <c r="Q53" s="401"/>
      <c r="R53" s="396">
        <f>-[38]Foreigndebt!Q167</f>
        <v>0</v>
      </c>
      <c r="S53" s="391"/>
      <c r="U53" s="379"/>
      <c r="V53" s="401"/>
      <c r="W53" s="396">
        <f>-[38]Foreigndebt!V167</f>
        <v>0</v>
      </c>
      <c r="X53" s="391"/>
      <c r="Z53" s="379"/>
      <c r="AA53" s="401"/>
      <c r="AB53" s="396">
        <f>-[38]Foreigndebt!AA167</f>
        <v>0</v>
      </c>
      <c r="AC53" s="391"/>
      <c r="AE53" s="379"/>
      <c r="AF53" s="401"/>
      <c r="AG53" s="396">
        <f>-[38]Foreigndebt!AF167</f>
        <v>0</v>
      </c>
      <c r="AH53" s="391"/>
      <c r="AJ53" s="379"/>
      <c r="AK53" s="401"/>
      <c r="AL53" s="396">
        <f>-[38]Foreigndebt!AK167</f>
        <v>0</v>
      </c>
      <c r="AM53" s="391"/>
      <c r="AO53" s="379"/>
      <c r="AP53" s="401"/>
      <c r="AQ53" s="396">
        <f>-[38]Foreigndebt!AP167</f>
        <v>0</v>
      </c>
      <c r="AR53" s="391"/>
      <c r="AT53" s="379"/>
      <c r="AU53" s="401"/>
      <c r="AV53" s="396">
        <f>-[38]Foreigndebt!AU167</f>
        <v>0</v>
      </c>
      <c r="AW53" s="391"/>
      <c r="AY53" s="379"/>
      <c r="AZ53" s="401"/>
      <c r="BA53" s="396">
        <f>-[38]Foreigndebt!AZ167</f>
        <v>0</v>
      </c>
      <c r="BB53" s="391"/>
      <c r="BD53" s="379"/>
      <c r="BE53" s="401"/>
      <c r="BF53" s="396">
        <f>-[38]Foreigndebt!BE167</f>
        <v>0</v>
      </c>
      <c r="BG53" s="391"/>
      <c r="BI53" s="379"/>
      <c r="BJ53" s="401"/>
      <c r="BK53" s="396">
        <f>-[38]Foreigndebt!BJ167</f>
        <v>0</v>
      </c>
      <c r="BL53" s="391"/>
      <c r="BN53" s="379"/>
      <c r="BO53" s="401"/>
      <c r="BP53" s="396">
        <f>-[38]Foreigndebt!BO167</f>
        <v>0</v>
      </c>
      <c r="BQ53" s="391"/>
      <c r="BS53" s="379"/>
      <c r="BT53" s="401"/>
      <c r="BU53" s="396">
        <f>-[38]Foreigndebt!BT167</f>
        <v>0</v>
      </c>
      <c r="BV53" s="391"/>
      <c r="BX53" s="118"/>
      <c r="CA53" s="38"/>
      <c r="CB53" s="38"/>
      <c r="CC53" s="38"/>
    </row>
    <row r="54" spans="3:81" ht="13.9" hidden="1" customHeight="1" x14ac:dyDescent="0.3">
      <c r="C54" s="118"/>
      <c r="E54" s="378"/>
      <c r="F54" s="401"/>
      <c r="G54" s="401"/>
      <c r="I54" s="391"/>
      <c r="K54" s="379"/>
      <c r="L54" s="401"/>
      <c r="N54" s="391"/>
      <c r="P54" s="379"/>
      <c r="Q54" s="401"/>
      <c r="S54" s="391"/>
      <c r="U54" s="379"/>
      <c r="V54" s="401"/>
      <c r="X54" s="391"/>
      <c r="Z54" s="379"/>
      <c r="AA54" s="401"/>
      <c r="AC54" s="391"/>
      <c r="AE54" s="379"/>
      <c r="AF54" s="401"/>
      <c r="AH54" s="391"/>
      <c r="AJ54" s="379"/>
      <c r="AK54" s="401"/>
      <c r="AM54" s="391"/>
      <c r="AO54" s="379"/>
      <c r="AP54" s="401"/>
      <c r="AR54" s="391"/>
      <c r="AT54" s="379"/>
      <c r="AU54" s="401"/>
      <c r="AW54" s="391"/>
      <c r="AY54" s="379"/>
      <c r="AZ54" s="401"/>
      <c r="BB54" s="391"/>
      <c r="BD54" s="379"/>
      <c r="BE54" s="401"/>
      <c r="BG54" s="391"/>
      <c r="BI54" s="379"/>
      <c r="BJ54" s="401"/>
      <c r="BL54" s="391"/>
      <c r="BN54" s="379"/>
      <c r="BO54" s="401"/>
      <c r="BQ54" s="391"/>
      <c r="BS54" s="379"/>
      <c r="BT54" s="401"/>
      <c r="BV54" s="391"/>
      <c r="BX54" s="118"/>
      <c r="CA54" s="38"/>
      <c r="CB54" s="38"/>
      <c r="CC54" s="38"/>
    </row>
    <row r="55" spans="3:81" ht="12.75" hidden="1" customHeight="1" x14ac:dyDescent="0.3">
      <c r="C55" s="118" t="s">
        <v>305</v>
      </c>
      <c r="E55" s="378"/>
      <c r="F55" s="401"/>
      <c r="G55" s="401"/>
      <c r="H55" s="112">
        <v>0</v>
      </c>
      <c r="I55" s="391"/>
      <c r="K55" s="379"/>
      <c r="L55" s="401"/>
      <c r="M55" s="112">
        <f>SUM(M56:M60)</f>
        <v>0</v>
      </c>
      <c r="N55" s="391"/>
      <c r="P55" s="379"/>
      <c r="Q55" s="401"/>
      <c r="R55" s="112">
        <f>SUM(R56:R60)</f>
        <v>0</v>
      </c>
      <c r="S55" s="391"/>
      <c r="U55" s="379"/>
      <c r="V55" s="401"/>
      <c r="W55" s="112">
        <f>SUM(W56:W60)</f>
        <v>0</v>
      </c>
      <c r="X55" s="391"/>
      <c r="Z55" s="379"/>
      <c r="AA55" s="401"/>
      <c r="AB55" s="112">
        <f>SUM(AB56:AB60)</f>
        <v>0</v>
      </c>
      <c r="AC55" s="391"/>
      <c r="AE55" s="379"/>
      <c r="AF55" s="401"/>
      <c r="AG55" s="112">
        <f>SUM(AG56:AG60)</f>
        <v>0</v>
      </c>
      <c r="AH55" s="391"/>
      <c r="AJ55" s="379"/>
      <c r="AK55" s="401"/>
      <c r="AL55" s="112">
        <f>SUM(AL56:AL60)</f>
        <v>0</v>
      </c>
      <c r="AM55" s="391"/>
      <c r="AO55" s="379"/>
      <c r="AP55" s="401"/>
      <c r="AQ55" s="112">
        <f>SUM(AQ56:AQ60)</f>
        <v>0</v>
      </c>
      <c r="AR55" s="391"/>
      <c r="AT55" s="379"/>
      <c r="AU55" s="401"/>
      <c r="AV55" s="112">
        <f>SUM(AV56:AV60)</f>
        <v>0</v>
      </c>
      <c r="AW55" s="391"/>
      <c r="AY55" s="379"/>
      <c r="AZ55" s="401"/>
      <c r="BA55" s="112">
        <f>SUM(BA56:BA60)</f>
        <v>0</v>
      </c>
      <c r="BB55" s="391"/>
      <c r="BD55" s="379"/>
      <c r="BE55" s="401"/>
      <c r="BF55" s="112">
        <f>SUM(BF56:BF60)</f>
        <v>0</v>
      </c>
      <c r="BG55" s="391"/>
      <c r="BI55" s="379"/>
      <c r="BJ55" s="401"/>
      <c r="BK55" s="112">
        <f>SUM(BK56:BK60)</f>
        <v>0</v>
      </c>
      <c r="BL55" s="391"/>
      <c r="BN55" s="379"/>
      <c r="BO55" s="401"/>
      <c r="BP55" s="112">
        <f>SUM(BP56:BP60)</f>
        <v>0</v>
      </c>
      <c r="BQ55" s="391"/>
      <c r="BS55" s="379"/>
      <c r="BT55" s="401"/>
      <c r="BU55" s="112">
        <f>SUM(BU56:BU60)</f>
        <v>0</v>
      </c>
      <c r="BV55" s="391"/>
      <c r="BX55" s="118"/>
      <c r="CA55" s="38"/>
      <c r="CB55" s="38"/>
      <c r="CC55" s="38"/>
    </row>
    <row r="56" spans="3:81" ht="13.9" hidden="1" customHeight="1" x14ac:dyDescent="0.3">
      <c r="C56" s="118" t="s">
        <v>285</v>
      </c>
      <c r="E56" s="378"/>
      <c r="F56" s="401"/>
      <c r="G56" s="401"/>
      <c r="H56" s="392">
        <v>0</v>
      </c>
      <c r="I56" s="391"/>
      <c r="K56" s="379"/>
      <c r="L56" s="401"/>
      <c r="M56" s="392">
        <f>[38]Foreigndebt!L82</f>
        <v>0</v>
      </c>
      <c r="N56" s="391"/>
      <c r="P56" s="379"/>
      <c r="Q56" s="401"/>
      <c r="R56" s="392">
        <f>[38]Foreigndebt!Q82</f>
        <v>0</v>
      </c>
      <c r="S56" s="391"/>
      <c r="U56" s="379"/>
      <c r="V56" s="401"/>
      <c r="W56" s="392">
        <f>[38]Foreigndebt!V82</f>
        <v>0</v>
      </c>
      <c r="X56" s="391"/>
      <c r="Z56" s="379"/>
      <c r="AA56" s="401"/>
      <c r="AB56" s="392">
        <f>[38]Foreigndebt!AA82</f>
        <v>0</v>
      </c>
      <c r="AC56" s="391"/>
      <c r="AE56" s="379"/>
      <c r="AF56" s="401"/>
      <c r="AG56" s="392">
        <f>[38]Foreigndebt!AF82</f>
        <v>0</v>
      </c>
      <c r="AH56" s="391"/>
      <c r="AJ56" s="379"/>
      <c r="AK56" s="401"/>
      <c r="AL56" s="392">
        <f>[38]Foreigndebt!AK82</f>
        <v>0</v>
      </c>
      <c r="AM56" s="391"/>
      <c r="AO56" s="379"/>
      <c r="AP56" s="401"/>
      <c r="AQ56" s="392">
        <f>[38]Foreigndebt!AP82</f>
        <v>0</v>
      </c>
      <c r="AR56" s="391"/>
      <c r="AT56" s="379"/>
      <c r="AU56" s="401"/>
      <c r="AV56" s="392">
        <f>[38]Foreigndebt!AU82</f>
        <v>0</v>
      </c>
      <c r="AW56" s="391"/>
      <c r="AY56" s="379"/>
      <c r="AZ56" s="401"/>
      <c r="BA56" s="392">
        <f>[38]Foreigndebt!AZ82</f>
        <v>0</v>
      </c>
      <c r="BB56" s="391"/>
      <c r="BD56" s="379"/>
      <c r="BE56" s="401"/>
      <c r="BF56" s="392">
        <f>[38]Foreigndebt!BE82</f>
        <v>0</v>
      </c>
      <c r="BG56" s="391"/>
      <c r="BI56" s="379"/>
      <c r="BJ56" s="401"/>
      <c r="BK56" s="392">
        <f>[38]Foreigndebt!BJ82</f>
        <v>0</v>
      </c>
      <c r="BL56" s="391"/>
      <c r="BN56" s="379"/>
      <c r="BO56" s="401"/>
      <c r="BP56" s="392">
        <f>[38]Foreigndebt!BO82</f>
        <v>0</v>
      </c>
      <c r="BQ56" s="391"/>
      <c r="BS56" s="379"/>
      <c r="BT56" s="401"/>
      <c r="BU56" s="392">
        <f>[38]Foreigndebt!BT82</f>
        <v>0</v>
      </c>
      <c r="BV56" s="391"/>
      <c r="BX56" s="118"/>
      <c r="CA56" s="38"/>
      <c r="CB56" s="38"/>
      <c r="CC56" s="38"/>
    </row>
    <row r="57" spans="3:81" ht="13.9" hidden="1" customHeight="1" x14ac:dyDescent="0.3">
      <c r="C57" s="118" t="s">
        <v>287</v>
      </c>
      <c r="E57" s="378"/>
      <c r="F57" s="401"/>
      <c r="G57" s="401"/>
      <c r="H57" s="393">
        <v>0</v>
      </c>
      <c r="I57" s="391"/>
      <c r="K57" s="379"/>
      <c r="L57" s="401"/>
      <c r="M57" s="393">
        <f>-[38]Foreigndebt!L84</f>
        <v>0</v>
      </c>
      <c r="N57" s="391"/>
      <c r="P57" s="379"/>
      <c r="Q57" s="401"/>
      <c r="R57" s="393">
        <f>-[38]Foreigndebt!Q84</f>
        <v>0</v>
      </c>
      <c r="S57" s="391"/>
      <c r="U57" s="379"/>
      <c r="V57" s="401"/>
      <c r="W57" s="393">
        <f>-[38]Foreigndebt!V84</f>
        <v>0</v>
      </c>
      <c r="X57" s="391"/>
      <c r="Z57" s="379"/>
      <c r="AA57" s="401"/>
      <c r="AB57" s="393">
        <f>-[38]Foreigndebt!AA84</f>
        <v>0</v>
      </c>
      <c r="AC57" s="391"/>
      <c r="AE57" s="379"/>
      <c r="AF57" s="401"/>
      <c r="AG57" s="393">
        <f>-[38]Foreigndebt!AF84</f>
        <v>0</v>
      </c>
      <c r="AH57" s="391"/>
      <c r="AJ57" s="379"/>
      <c r="AK57" s="401"/>
      <c r="AL57" s="393">
        <f>-[38]Foreigndebt!AK84</f>
        <v>0</v>
      </c>
      <c r="AM57" s="391"/>
      <c r="AO57" s="379"/>
      <c r="AP57" s="401"/>
      <c r="AQ57" s="393">
        <f>-[38]Foreigndebt!AP84</f>
        <v>0</v>
      </c>
      <c r="AR57" s="391"/>
      <c r="AT57" s="379"/>
      <c r="AU57" s="401"/>
      <c r="AV57" s="393">
        <f>-[38]Foreigndebt!AU84</f>
        <v>0</v>
      </c>
      <c r="AW57" s="391"/>
      <c r="AY57" s="379"/>
      <c r="AZ57" s="401"/>
      <c r="BA57" s="393">
        <f>-[38]Foreigndebt!AZ84</f>
        <v>0</v>
      </c>
      <c r="BB57" s="391"/>
      <c r="BD57" s="379"/>
      <c r="BE57" s="401"/>
      <c r="BF57" s="393">
        <f>-[38]Foreigndebt!BE84</f>
        <v>0</v>
      </c>
      <c r="BG57" s="391"/>
      <c r="BI57" s="379"/>
      <c r="BJ57" s="401"/>
      <c r="BK57" s="393">
        <f>-[38]Foreigndebt!BJ84</f>
        <v>0</v>
      </c>
      <c r="BL57" s="391"/>
      <c r="BN57" s="379"/>
      <c r="BO57" s="401"/>
      <c r="BP57" s="393">
        <f>-[38]Foreigndebt!BO84</f>
        <v>0</v>
      </c>
      <c r="BQ57" s="391"/>
      <c r="BS57" s="379"/>
      <c r="BT57" s="401"/>
      <c r="BU57" s="393">
        <f>-[38]Foreigndebt!BT84</f>
        <v>0</v>
      </c>
      <c r="BV57" s="391"/>
      <c r="BX57" s="118"/>
      <c r="CA57" s="38"/>
      <c r="CB57" s="38"/>
      <c r="CC57" s="38"/>
    </row>
    <row r="58" spans="3:81" ht="13.9" hidden="1" customHeight="1" x14ac:dyDescent="0.3">
      <c r="C58" s="118" t="s">
        <v>290</v>
      </c>
      <c r="E58" s="378"/>
      <c r="F58" s="401"/>
      <c r="G58" s="401"/>
      <c r="H58" s="393"/>
      <c r="I58" s="391"/>
      <c r="K58" s="379"/>
      <c r="L58" s="401"/>
      <c r="M58" s="393"/>
      <c r="N58" s="391"/>
      <c r="P58" s="379"/>
      <c r="Q58" s="401"/>
      <c r="R58" s="393"/>
      <c r="S58" s="391"/>
      <c r="U58" s="379"/>
      <c r="V58" s="401"/>
      <c r="W58" s="393"/>
      <c r="X58" s="391"/>
      <c r="Z58" s="379"/>
      <c r="AA58" s="401"/>
      <c r="AB58" s="393"/>
      <c r="AC58" s="391"/>
      <c r="AE58" s="379"/>
      <c r="AF58" s="401"/>
      <c r="AG58" s="393"/>
      <c r="AH58" s="391"/>
      <c r="AJ58" s="379"/>
      <c r="AK58" s="401"/>
      <c r="AL58" s="393"/>
      <c r="AM58" s="391"/>
      <c r="AO58" s="379"/>
      <c r="AP58" s="401"/>
      <c r="AQ58" s="393"/>
      <c r="AR58" s="391"/>
      <c r="AT58" s="379"/>
      <c r="AU58" s="401"/>
      <c r="AV58" s="393"/>
      <c r="AW58" s="391"/>
      <c r="AY58" s="379"/>
      <c r="AZ58" s="401"/>
      <c r="BA58" s="393"/>
      <c r="BB58" s="391"/>
      <c r="BD58" s="379"/>
      <c r="BE58" s="401"/>
      <c r="BF58" s="393"/>
      <c r="BG58" s="391"/>
      <c r="BI58" s="379"/>
      <c r="BJ58" s="401"/>
      <c r="BK58" s="393"/>
      <c r="BL58" s="391"/>
      <c r="BN58" s="379"/>
      <c r="BO58" s="401"/>
      <c r="BP58" s="393"/>
      <c r="BQ58" s="391"/>
      <c r="BS58" s="379"/>
      <c r="BT58" s="401"/>
      <c r="BU58" s="393"/>
      <c r="BV58" s="391"/>
      <c r="BX58" s="118"/>
      <c r="CA58" s="38"/>
      <c r="CB58" s="38"/>
      <c r="CC58" s="38"/>
    </row>
    <row r="59" spans="3:81" ht="13.9" hidden="1" customHeight="1" x14ac:dyDescent="0.3">
      <c r="C59" s="222" t="s">
        <v>303</v>
      </c>
      <c r="E59" s="378"/>
      <c r="F59" s="401"/>
      <c r="G59" s="401"/>
      <c r="H59" s="393">
        <v>0</v>
      </c>
      <c r="I59" s="391"/>
      <c r="K59" s="379"/>
      <c r="L59" s="401"/>
      <c r="M59" s="393">
        <f>-[38]Foreigndebt!L178</f>
        <v>0</v>
      </c>
      <c r="N59" s="391"/>
      <c r="P59" s="379"/>
      <c r="Q59" s="401"/>
      <c r="R59" s="393">
        <f>-[38]Foreigndebt!Q178</f>
        <v>0</v>
      </c>
      <c r="S59" s="391"/>
      <c r="U59" s="379"/>
      <c r="V59" s="401"/>
      <c r="W59" s="393">
        <f>-[38]Foreigndebt!V178</f>
        <v>0</v>
      </c>
      <c r="X59" s="391"/>
      <c r="Z59" s="379"/>
      <c r="AA59" s="401"/>
      <c r="AB59" s="393">
        <f>-[38]Foreigndebt!AA178</f>
        <v>0</v>
      </c>
      <c r="AC59" s="391"/>
      <c r="AE59" s="379"/>
      <c r="AF59" s="401"/>
      <c r="AG59" s="393">
        <f>-[38]Foreigndebt!AF178</f>
        <v>0</v>
      </c>
      <c r="AH59" s="391"/>
      <c r="AJ59" s="379"/>
      <c r="AK59" s="401"/>
      <c r="AL59" s="393">
        <f>-[38]Foreigndebt!AK178</f>
        <v>0</v>
      </c>
      <c r="AM59" s="391"/>
      <c r="AO59" s="379"/>
      <c r="AP59" s="401"/>
      <c r="AQ59" s="393">
        <f>-[38]Foreigndebt!AP178</f>
        <v>0</v>
      </c>
      <c r="AR59" s="391"/>
      <c r="AT59" s="379"/>
      <c r="AU59" s="401"/>
      <c r="AV59" s="393">
        <f>-[38]Foreigndebt!AU178</f>
        <v>0</v>
      </c>
      <c r="AW59" s="391"/>
      <c r="AY59" s="379"/>
      <c r="AZ59" s="401"/>
      <c r="BA59" s="393">
        <f>-[38]Foreigndebt!AZ178</f>
        <v>0</v>
      </c>
      <c r="BB59" s="391"/>
      <c r="BD59" s="379"/>
      <c r="BE59" s="401"/>
      <c r="BF59" s="393">
        <f>-[38]Foreigndebt!BE178</f>
        <v>0</v>
      </c>
      <c r="BG59" s="391"/>
      <c r="BI59" s="379"/>
      <c r="BJ59" s="401"/>
      <c r="BK59" s="393">
        <f>-[38]Foreigndebt!BJ178</f>
        <v>0</v>
      </c>
      <c r="BL59" s="391"/>
      <c r="BN59" s="379"/>
      <c r="BO59" s="401"/>
      <c r="BP59" s="393">
        <f>-[38]Foreigndebt!BO178</f>
        <v>0</v>
      </c>
      <c r="BQ59" s="391"/>
      <c r="BS59" s="379"/>
      <c r="BT59" s="401"/>
      <c r="BU59" s="393">
        <f>-[38]Foreigndebt!BT178</f>
        <v>0</v>
      </c>
      <c r="BV59" s="391"/>
      <c r="BX59" s="118"/>
      <c r="CA59" s="38"/>
      <c r="CB59" s="38"/>
      <c r="CC59" s="38"/>
    </row>
    <row r="60" spans="3:81" ht="13.9" hidden="1" customHeight="1" x14ac:dyDescent="0.3">
      <c r="C60" s="222" t="s">
        <v>304</v>
      </c>
      <c r="E60" s="378"/>
      <c r="F60" s="401"/>
      <c r="G60" s="401"/>
      <c r="H60" s="396">
        <v>0</v>
      </c>
      <c r="I60" s="391"/>
      <c r="K60" s="379"/>
      <c r="L60" s="401"/>
      <c r="M60" s="396">
        <f>-[38]Foreigndebt!L179</f>
        <v>0</v>
      </c>
      <c r="N60" s="391"/>
      <c r="P60" s="379"/>
      <c r="Q60" s="401"/>
      <c r="R60" s="396">
        <f>-[38]Foreigndebt!Q179</f>
        <v>0</v>
      </c>
      <c r="S60" s="391"/>
      <c r="U60" s="379"/>
      <c r="V60" s="401"/>
      <c r="W60" s="396">
        <f>-[38]Foreigndebt!V179</f>
        <v>0</v>
      </c>
      <c r="X60" s="391"/>
      <c r="Z60" s="379"/>
      <c r="AA60" s="401"/>
      <c r="AB60" s="396">
        <f>-[38]Foreigndebt!AA179</f>
        <v>0</v>
      </c>
      <c r="AC60" s="391"/>
      <c r="AE60" s="379"/>
      <c r="AF60" s="401"/>
      <c r="AG60" s="396">
        <f>-[38]Foreigndebt!AF179</f>
        <v>0</v>
      </c>
      <c r="AH60" s="391"/>
      <c r="AJ60" s="379"/>
      <c r="AK60" s="401"/>
      <c r="AL60" s="396">
        <f>-[38]Foreigndebt!AK179</f>
        <v>0</v>
      </c>
      <c r="AM60" s="391"/>
      <c r="AO60" s="379"/>
      <c r="AP60" s="401"/>
      <c r="AQ60" s="396">
        <f>-[38]Foreigndebt!AP179</f>
        <v>0</v>
      </c>
      <c r="AR60" s="391"/>
      <c r="AT60" s="379"/>
      <c r="AU60" s="401"/>
      <c r="AV60" s="396">
        <f>-[38]Foreigndebt!AU179</f>
        <v>0</v>
      </c>
      <c r="AW60" s="391"/>
      <c r="AY60" s="379"/>
      <c r="AZ60" s="401"/>
      <c r="BA60" s="396">
        <f>-[38]Foreigndebt!AZ179</f>
        <v>0</v>
      </c>
      <c r="BB60" s="391"/>
      <c r="BD60" s="379"/>
      <c r="BE60" s="401"/>
      <c r="BF60" s="396">
        <f>-[38]Foreigndebt!BE179</f>
        <v>0</v>
      </c>
      <c r="BG60" s="391"/>
      <c r="BI60" s="379"/>
      <c r="BJ60" s="401"/>
      <c r="BK60" s="396">
        <f>-[38]Foreigndebt!BJ179</f>
        <v>0</v>
      </c>
      <c r="BL60" s="391"/>
      <c r="BN60" s="379"/>
      <c r="BO60" s="401"/>
      <c r="BP60" s="396">
        <f>-[38]Foreigndebt!BO179</f>
        <v>0</v>
      </c>
      <c r="BQ60" s="391"/>
      <c r="BS60" s="379"/>
      <c r="BT60" s="401"/>
      <c r="BU60" s="396">
        <f>-[38]Foreigndebt!BT179</f>
        <v>0</v>
      </c>
      <c r="BV60" s="391"/>
      <c r="BX60" s="118"/>
      <c r="CA60" s="38"/>
      <c r="CB60" s="38"/>
      <c r="CC60" s="38"/>
    </row>
    <row r="61" spans="3:81" x14ac:dyDescent="0.3">
      <c r="C61" s="118"/>
      <c r="E61" s="378"/>
      <c r="F61" s="401"/>
      <c r="G61" s="414"/>
      <c r="H61" s="228"/>
      <c r="I61" s="400"/>
      <c r="K61" s="379"/>
      <c r="L61" s="414"/>
      <c r="M61" s="228"/>
      <c r="N61" s="400"/>
      <c r="P61" s="379"/>
      <c r="Q61" s="414"/>
      <c r="R61" s="228"/>
      <c r="S61" s="400"/>
      <c r="U61" s="379"/>
      <c r="V61" s="414"/>
      <c r="W61" s="228"/>
      <c r="X61" s="400"/>
      <c r="Z61" s="379"/>
      <c r="AA61" s="414"/>
      <c r="AB61" s="228"/>
      <c r="AC61" s="400"/>
      <c r="AE61" s="379"/>
      <c r="AF61" s="414"/>
      <c r="AG61" s="228"/>
      <c r="AH61" s="400"/>
      <c r="AJ61" s="379"/>
      <c r="AK61" s="414"/>
      <c r="AL61" s="228"/>
      <c r="AM61" s="400"/>
      <c r="AO61" s="379"/>
      <c r="AP61" s="414"/>
      <c r="AQ61" s="228"/>
      <c r="AR61" s="400"/>
      <c r="AT61" s="379"/>
      <c r="AU61" s="414"/>
      <c r="AV61" s="228"/>
      <c r="AW61" s="400"/>
      <c r="AY61" s="379"/>
      <c r="AZ61" s="414"/>
      <c r="BA61" s="228"/>
      <c r="BB61" s="400"/>
      <c r="BD61" s="379"/>
      <c r="BE61" s="414"/>
      <c r="BF61" s="228"/>
      <c r="BG61" s="400"/>
      <c r="BI61" s="379"/>
      <c r="BJ61" s="414"/>
      <c r="BK61" s="228"/>
      <c r="BL61" s="400"/>
      <c r="BN61" s="379"/>
      <c r="BO61" s="414"/>
      <c r="BP61" s="228"/>
      <c r="BQ61" s="400"/>
      <c r="BS61" s="379"/>
      <c r="BT61" s="414"/>
      <c r="BU61" s="228"/>
      <c r="BV61" s="400"/>
      <c r="BX61" s="118"/>
      <c r="CA61" s="38"/>
      <c r="CB61" s="38"/>
      <c r="CC61" s="38"/>
    </row>
    <row r="62" spans="3:81" x14ac:dyDescent="0.3">
      <c r="C62" s="118"/>
      <c r="E62" s="378"/>
      <c r="F62" s="401"/>
      <c r="G62" s="402"/>
      <c r="K62" s="379"/>
      <c r="P62" s="379"/>
      <c r="U62" s="379"/>
      <c r="Z62" s="379"/>
      <c r="AE62" s="379"/>
      <c r="AJ62" s="379"/>
      <c r="AO62" s="379"/>
      <c r="AT62" s="379"/>
      <c r="AY62" s="379"/>
      <c r="BD62" s="379"/>
      <c r="BI62" s="379"/>
      <c r="BN62" s="379"/>
      <c r="BS62" s="379"/>
      <c r="BX62" s="118"/>
      <c r="CA62" s="38"/>
      <c r="CB62" s="38"/>
      <c r="CC62" s="38"/>
    </row>
    <row r="63" spans="3:81" s="38" customFormat="1" x14ac:dyDescent="0.3">
      <c r="C63" s="188" t="s">
        <v>306</v>
      </c>
      <c r="E63" s="406" t="s">
        <v>307</v>
      </c>
      <c r="F63" s="407"/>
      <c r="G63" s="412"/>
      <c r="H63" s="382">
        <f>SUM(H64:H69)</f>
        <v>37929633.986114979</v>
      </c>
      <c r="I63" s="382"/>
      <c r="J63" s="382"/>
      <c r="K63" s="383"/>
      <c r="L63" s="382"/>
      <c r="M63" s="38">
        <f>SUM(M64:M69)</f>
        <v>-22462869.771990001</v>
      </c>
      <c r="P63" s="381"/>
      <c r="R63" s="38">
        <f>SUM(R64:R69)</f>
        <v>8028973.5351800174</v>
      </c>
      <c r="U63" s="381"/>
      <c r="W63" s="38">
        <f>SUM(W64:W69)</f>
        <v>-100948773.75835001</v>
      </c>
      <c r="Z63" s="381"/>
      <c r="AB63" s="38">
        <f>SUM(AB64:AB69)</f>
        <v>81733465.921170026</v>
      </c>
      <c r="AE63" s="381"/>
      <c r="AG63" s="38">
        <f>SUM(AG64:AG69)</f>
        <v>16731515.334039986</v>
      </c>
      <c r="AJ63" s="381"/>
      <c r="AL63" s="38">
        <f>SUM(AL64:AL69)</f>
        <v>-30393086.078570008</v>
      </c>
      <c r="AO63" s="381"/>
      <c r="AQ63" s="38">
        <f>SUM(AQ64:AQ69)</f>
        <v>19590745.798259988</v>
      </c>
      <c r="AT63" s="381"/>
      <c r="AV63" s="38">
        <f>SUM(AV64:AV69)</f>
        <v>3320086.2674000114</v>
      </c>
      <c r="AY63" s="381"/>
      <c r="BA63" s="38">
        <f>SUM(BA64:BA69)</f>
        <v>-60776743.323530018</v>
      </c>
      <c r="BD63" s="381"/>
      <c r="BF63" s="38">
        <f>SUM(BF64:BF69)</f>
        <v>71434605.439150006</v>
      </c>
      <c r="BI63" s="381"/>
      <c r="BK63" s="38">
        <f>SUM(BK64:BK69)</f>
        <v>37871360.210080028</v>
      </c>
      <c r="BN63" s="381"/>
      <c r="BP63" s="38">
        <f>SUM(BP64:BP69)</f>
        <v>14873385.784690022</v>
      </c>
      <c r="BS63" s="381"/>
      <c r="BU63" s="38">
        <f>SUM(BU64:BU69)</f>
        <v>39002665.357530043</v>
      </c>
      <c r="BX63" s="188"/>
      <c r="CB63" s="415"/>
      <c r="CC63" s="416"/>
    </row>
    <row r="64" spans="3:81" ht="12.75" customHeight="1" x14ac:dyDescent="0.3">
      <c r="C64" s="118" t="s">
        <v>308</v>
      </c>
      <c r="E64" s="378"/>
      <c r="F64" s="401"/>
      <c r="G64" s="405"/>
      <c r="H64" s="173">
        <f>+[38]Cashbalances!H12</f>
        <v>27952000</v>
      </c>
      <c r="I64" s="386"/>
      <c r="K64" s="379"/>
      <c r="L64" s="385"/>
      <c r="M64" s="173">
        <f>+[38]Cashbalances!M12</f>
        <v>-23712019</v>
      </c>
      <c r="N64" s="386"/>
      <c r="P64" s="379"/>
      <c r="Q64" s="385"/>
      <c r="R64" s="173">
        <f>+[38]Cashbalances!R12</f>
        <v>9974227</v>
      </c>
      <c r="S64" s="386"/>
      <c r="U64" s="379"/>
      <c r="V64" s="385"/>
      <c r="W64" s="173">
        <f>+[38]Cashbalances!W12</f>
        <v>-108076143</v>
      </c>
      <c r="X64" s="386"/>
      <c r="Z64" s="379"/>
      <c r="AA64" s="385"/>
      <c r="AB64" s="173">
        <f>+[38]Cashbalances!AB12</f>
        <v>35166890</v>
      </c>
      <c r="AC64" s="386"/>
      <c r="AE64" s="379"/>
      <c r="AF64" s="385"/>
      <c r="AG64" s="173">
        <f>+[38]Cashbalances!AG12</f>
        <v>62591281</v>
      </c>
      <c r="AH64" s="386"/>
      <c r="AJ64" s="379"/>
      <c r="AK64" s="385"/>
      <c r="AL64" s="173">
        <f>+[38]Cashbalances!AL12</f>
        <v>-29962642</v>
      </c>
      <c r="AM64" s="386"/>
      <c r="AO64" s="379"/>
      <c r="AP64" s="385"/>
      <c r="AQ64" s="173">
        <f>+[38]Cashbalances!AQ12</f>
        <v>16575160</v>
      </c>
      <c r="AR64" s="386"/>
      <c r="AT64" s="379"/>
      <c r="AU64" s="385"/>
      <c r="AV64" s="173">
        <f>+[38]Cashbalances!AV12</f>
        <v>3030911</v>
      </c>
      <c r="AW64" s="386"/>
      <c r="AY64" s="379"/>
      <c r="AZ64" s="385"/>
      <c r="BA64" s="173">
        <f>+[38]Cashbalances!BA12</f>
        <v>-56031570</v>
      </c>
      <c r="BB64" s="386"/>
      <c r="BD64" s="379"/>
      <c r="BE64" s="385"/>
      <c r="BF64" s="173">
        <f>+[38]Cashbalances!BF12</f>
        <v>74466214</v>
      </c>
      <c r="BG64" s="386"/>
      <c r="BI64" s="379"/>
      <c r="BJ64" s="385"/>
      <c r="BK64" s="173">
        <f>+[38]Cashbalances!BK12</f>
        <v>35642447</v>
      </c>
      <c r="BL64" s="386"/>
      <c r="BN64" s="379"/>
      <c r="BO64" s="385"/>
      <c r="BP64" s="173">
        <f>+[38]Cashbalances!BP12</f>
        <v>19769110</v>
      </c>
      <c r="BQ64" s="386"/>
      <c r="BS64" s="379"/>
      <c r="BT64" s="385"/>
      <c r="BU64" s="173">
        <f>+[38]Cashbalances!BU12</f>
        <v>39433866</v>
      </c>
      <c r="BV64" s="386"/>
      <c r="BX64" s="118"/>
      <c r="CA64" s="38"/>
      <c r="CB64" s="416"/>
      <c r="CC64" s="416"/>
    </row>
    <row r="65" spans="3:81" ht="12.75" customHeight="1" x14ac:dyDescent="0.3">
      <c r="C65" s="118" t="s">
        <v>309</v>
      </c>
      <c r="E65" s="378"/>
      <c r="F65" s="401"/>
      <c r="G65" s="401"/>
      <c r="H65" s="112">
        <f>+[38]Cashbalances!H25</f>
        <v>0</v>
      </c>
      <c r="I65" s="391"/>
      <c r="K65" s="379"/>
      <c r="L65" s="379"/>
      <c r="M65" s="112">
        <f>+[38]Cashbalances!M25</f>
        <v>32499994</v>
      </c>
      <c r="N65" s="391"/>
      <c r="P65" s="379"/>
      <c r="Q65" s="379"/>
      <c r="R65" s="112">
        <f>+[38]Cashbalances!R25</f>
        <v>1683425</v>
      </c>
      <c r="S65" s="391"/>
      <c r="U65" s="379"/>
      <c r="V65" s="379"/>
      <c r="W65" s="112">
        <f>+[38]Cashbalances!W25</f>
        <v>3575832</v>
      </c>
      <c r="X65" s="391"/>
      <c r="Z65" s="379"/>
      <c r="AA65" s="379"/>
      <c r="AB65" s="112">
        <f>+[38]Cashbalances!AB25</f>
        <v>53727650</v>
      </c>
      <c r="AC65" s="391"/>
      <c r="AE65" s="379"/>
      <c r="AF65" s="379"/>
      <c r="AG65" s="112">
        <f>+[38]Cashbalances!AG25</f>
        <v>-54202159</v>
      </c>
      <c r="AH65" s="391"/>
      <c r="AJ65" s="379"/>
      <c r="AK65" s="379"/>
      <c r="AL65" s="112">
        <f>+[38]Cashbalances!AL25</f>
        <v>-3465898</v>
      </c>
      <c r="AM65" s="391"/>
      <c r="AO65" s="379"/>
      <c r="AP65" s="379"/>
      <c r="AQ65" s="112">
        <f>+[38]Cashbalances!AQ25</f>
        <v>8772236</v>
      </c>
      <c r="AR65" s="391"/>
      <c r="AT65" s="379"/>
      <c r="AU65" s="379"/>
      <c r="AV65" s="112">
        <f>+[38]Cashbalances!AV25</f>
        <v>-3753879</v>
      </c>
      <c r="AW65" s="391"/>
      <c r="AY65" s="379"/>
      <c r="AZ65" s="379"/>
      <c r="BA65" s="112">
        <f>+[38]Cashbalances!BA25</f>
        <v>-20434962</v>
      </c>
      <c r="BB65" s="391"/>
      <c r="BD65" s="379"/>
      <c r="BE65" s="379"/>
      <c r="BF65" s="112">
        <f>+[38]Cashbalances!BF25</f>
        <v>14593850</v>
      </c>
      <c r="BG65" s="391"/>
      <c r="BI65" s="379"/>
      <c r="BJ65" s="379"/>
      <c r="BK65" s="112">
        <f>+[38]Cashbalances!BK25</f>
        <v>-343384</v>
      </c>
      <c r="BL65" s="391"/>
      <c r="BN65" s="379"/>
      <c r="BO65" s="379"/>
      <c r="BP65" s="112">
        <f>+[38]Cashbalances!BP25</f>
        <v>-27141640</v>
      </c>
      <c r="BQ65" s="391"/>
      <c r="BS65" s="379"/>
      <c r="BT65" s="379"/>
      <c r="BU65" s="112">
        <f>+[38]Cashbalances!BU25</f>
        <v>5511065</v>
      </c>
      <c r="BV65" s="391"/>
      <c r="BX65" s="118"/>
      <c r="CA65" s="38"/>
      <c r="CB65" s="416"/>
      <c r="CC65" s="416"/>
    </row>
    <row r="66" spans="3:81" ht="12.75" customHeight="1" x14ac:dyDescent="0.3">
      <c r="C66" s="222" t="s">
        <v>310</v>
      </c>
      <c r="E66" s="378"/>
      <c r="F66" s="401"/>
      <c r="G66" s="401"/>
      <c r="H66" s="112">
        <f>+[38]Cashbalances!H27</f>
        <v>0</v>
      </c>
      <c r="I66" s="391"/>
      <c r="K66" s="379"/>
      <c r="L66" s="379"/>
      <c r="M66" s="112">
        <f>[38]Cashbalances!M27</f>
        <v>0</v>
      </c>
      <c r="N66" s="391"/>
      <c r="P66" s="379"/>
      <c r="Q66" s="379"/>
      <c r="R66" s="112">
        <f>[38]Cashbalances!R27</f>
        <v>0</v>
      </c>
      <c r="S66" s="391"/>
      <c r="U66" s="379"/>
      <c r="V66" s="379"/>
      <c r="W66" s="112">
        <f>[38]Cashbalances!W27</f>
        <v>0</v>
      </c>
      <c r="X66" s="391"/>
      <c r="Z66" s="379"/>
      <c r="AA66" s="379"/>
      <c r="AB66" s="112">
        <f>[38]Cashbalances!AB27</f>
        <v>0</v>
      </c>
      <c r="AC66" s="391"/>
      <c r="AE66" s="379"/>
      <c r="AF66" s="379"/>
      <c r="AG66" s="112">
        <f>[38]Cashbalances!AG27</f>
        <v>0</v>
      </c>
      <c r="AH66" s="391"/>
      <c r="AJ66" s="379"/>
      <c r="AK66" s="379"/>
      <c r="AL66" s="112">
        <f>[38]Cashbalances!AL27</f>
        <v>0</v>
      </c>
      <c r="AM66" s="391"/>
      <c r="AO66" s="379"/>
      <c r="AP66" s="379"/>
      <c r="AQ66" s="112">
        <f>[38]Cashbalances!AQ27</f>
        <v>0</v>
      </c>
      <c r="AR66" s="391"/>
      <c r="AT66" s="379"/>
      <c r="AU66" s="379"/>
      <c r="AV66" s="112">
        <f>[38]Cashbalances!AV27</f>
        <v>0</v>
      </c>
      <c r="AW66" s="391"/>
      <c r="AY66" s="379"/>
      <c r="AZ66" s="379"/>
      <c r="BA66" s="112">
        <f>[38]Cashbalances!BA27</f>
        <v>0</v>
      </c>
      <c r="BB66" s="391"/>
      <c r="BD66" s="379"/>
      <c r="BE66" s="379"/>
      <c r="BF66" s="112">
        <f>[38]Cashbalances!BF27</f>
        <v>0</v>
      </c>
      <c r="BG66" s="391"/>
      <c r="BI66" s="379"/>
      <c r="BJ66" s="379"/>
      <c r="BK66" s="112">
        <f>[38]Cashbalances!BK27</f>
        <v>0</v>
      </c>
      <c r="BL66" s="391"/>
      <c r="BN66" s="379"/>
      <c r="BO66" s="379"/>
      <c r="BP66" s="112">
        <f>[38]Cashbalances!BP27</f>
        <v>0</v>
      </c>
      <c r="BQ66" s="391"/>
      <c r="BS66" s="379"/>
      <c r="BT66" s="379"/>
      <c r="BU66" s="112">
        <f>[38]Cashbalances!BU27</f>
        <v>0</v>
      </c>
      <c r="BV66" s="391"/>
      <c r="BX66" s="118"/>
      <c r="CA66" s="38"/>
      <c r="CB66" s="416"/>
      <c r="CC66" s="416"/>
    </row>
    <row r="67" spans="3:81" ht="12.75" customHeight="1" x14ac:dyDescent="0.3">
      <c r="C67" s="118" t="s">
        <v>311</v>
      </c>
      <c r="E67" s="378"/>
      <c r="F67" s="401"/>
      <c r="G67" s="401"/>
      <c r="H67" s="112">
        <f>+[38]Cashbalances!H29</f>
        <v>9977633.9861149807</v>
      </c>
      <c r="I67" s="391"/>
      <c r="K67" s="379"/>
      <c r="L67" s="379"/>
      <c r="M67" s="112">
        <f>+[38]Cashbalances!M29</f>
        <v>1585476</v>
      </c>
      <c r="N67" s="391"/>
      <c r="P67" s="379"/>
      <c r="Q67" s="379"/>
      <c r="R67" s="112">
        <f>+[38]Cashbalances!R29</f>
        <v>1883939</v>
      </c>
      <c r="S67" s="391"/>
      <c r="U67" s="379"/>
      <c r="V67" s="379"/>
      <c r="W67" s="112">
        <f>+[38]Cashbalances!W29</f>
        <v>1345</v>
      </c>
      <c r="X67" s="391"/>
      <c r="Z67" s="379"/>
      <c r="AA67" s="379"/>
      <c r="AB67" s="112">
        <f>+[38]Cashbalances!AB29</f>
        <v>7623</v>
      </c>
      <c r="AC67" s="391"/>
      <c r="AE67" s="379"/>
      <c r="AF67" s="379"/>
      <c r="AG67" s="112">
        <f>+[38]Cashbalances!AG29</f>
        <v>2785125</v>
      </c>
      <c r="AH67" s="391"/>
      <c r="AJ67" s="379"/>
      <c r="AK67" s="379"/>
      <c r="AL67" s="112">
        <f>+[38]Cashbalances!AL29</f>
        <v>4713582</v>
      </c>
      <c r="AM67" s="391"/>
      <c r="AO67" s="379"/>
      <c r="AP67" s="379"/>
      <c r="AQ67" s="112">
        <f>+[38]Cashbalances!AQ29</f>
        <v>1340721</v>
      </c>
      <c r="AR67" s="391"/>
      <c r="AT67" s="379"/>
      <c r="AU67" s="379"/>
      <c r="AV67" s="112">
        <f>+[38]Cashbalances!AV29</f>
        <v>1361987</v>
      </c>
      <c r="AW67" s="391"/>
      <c r="AY67" s="379"/>
      <c r="AZ67" s="379"/>
      <c r="BA67" s="112">
        <f>+[38]Cashbalances!BA29</f>
        <v>4840836</v>
      </c>
      <c r="BB67" s="391"/>
      <c r="BD67" s="379"/>
      <c r="BE67" s="379"/>
      <c r="BF67" s="112">
        <f>+[38]Cashbalances!BF29</f>
        <v>400240</v>
      </c>
      <c r="BG67" s="391"/>
      <c r="BI67" s="379"/>
      <c r="BJ67" s="379"/>
      <c r="BK67" s="112">
        <f>+[38]Cashbalances!BK29</f>
        <v>669537</v>
      </c>
      <c r="BL67" s="391"/>
      <c r="BN67" s="379"/>
      <c r="BO67" s="379"/>
      <c r="BP67" s="112">
        <f>+[38]Cashbalances!BP29</f>
        <v>1587551</v>
      </c>
      <c r="BQ67" s="391"/>
      <c r="BS67" s="379"/>
      <c r="BT67" s="379"/>
      <c r="BU67" s="112">
        <f>+[38]Cashbalances!BU29</f>
        <v>21177962</v>
      </c>
      <c r="BV67" s="391"/>
      <c r="BX67" s="118"/>
      <c r="CA67" s="38"/>
      <c r="CB67" s="416"/>
      <c r="CC67" s="416"/>
    </row>
    <row r="68" spans="3:81" ht="12.75" customHeight="1" x14ac:dyDescent="0.3">
      <c r="C68" s="118" t="s">
        <v>312</v>
      </c>
      <c r="E68" s="378"/>
      <c r="F68" s="401"/>
      <c r="G68" s="401"/>
      <c r="H68" s="112">
        <f>+[38]Cashbalances!H32</f>
        <v>0</v>
      </c>
      <c r="I68" s="391"/>
      <c r="K68" s="379"/>
      <c r="L68" s="379"/>
      <c r="M68" s="112">
        <f>+[38]Cashbalances!M32</f>
        <v>0</v>
      </c>
      <c r="N68" s="391"/>
      <c r="P68" s="379"/>
      <c r="Q68" s="379"/>
      <c r="R68" s="112">
        <f>+[38]Cashbalances!R32</f>
        <v>0</v>
      </c>
      <c r="S68" s="391"/>
      <c r="U68" s="379"/>
      <c r="V68" s="379"/>
      <c r="W68" s="112">
        <f>+[38]Cashbalances!W32</f>
        <v>-28311</v>
      </c>
      <c r="X68" s="391"/>
      <c r="Z68" s="379"/>
      <c r="AA68" s="379"/>
      <c r="AB68" s="112">
        <f>+[38]Cashbalances!AB32</f>
        <v>28311</v>
      </c>
      <c r="AC68" s="391"/>
      <c r="AE68" s="379"/>
      <c r="AF68" s="379"/>
      <c r="AG68" s="112">
        <f>+[38]Cashbalances!AG32</f>
        <v>-30170</v>
      </c>
      <c r="AH68" s="391"/>
      <c r="AJ68" s="379"/>
      <c r="AK68" s="379"/>
      <c r="AL68" s="112">
        <f>+[38]Cashbalances!AL32</f>
        <v>-107886</v>
      </c>
      <c r="AM68" s="391"/>
      <c r="AO68" s="379"/>
      <c r="AP68" s="379"/>
      <c r="AQ68" s="112">
        <f>+[38]Cashbalances!AQ32</f>
        <v>-962616</v>
      </c>
      <c r="AR68" s="391"/>
      <c r="AT68" s="379"/>
      <c r="AU68" s="379"/>
      <c r="AV68" s="112">
        <f>+[38]Cashbalances!AV32</f>
        <v>0</v>
      </c>
      <c r="AW68" s="391"/>
      <c r="AY68" s="379"/>
      <c r="AZ68" s="379"/>
      <c r="BA68" s="112">
        <f>+[38]Cashbalances!BA32</f>
        <v>0</v>
      </c>
      <c r="BB68" s="391"/>
      <c r="BD68" s="379"/>
      <c r="BE68" s="379"/>
      <c r="BF68" s="112">
        <f>+[38]Cashbalances!BF32</f>
        <v>0</v>
      </c>
      <c r="BG68" s="391"/>
      <c r="BI68" s="379"/>
      <c r="BJ68" s="379"/>
      <c r="BK68" s="112">
        <f>+[38]Cashbalances!BK32</f>
        <v>0</v>
      </c>
      <c r="BL68" s="391"/>
      <c r="BN68" s="379"/>
      <c r="BO68" s="379"/>
      <c r="BP68" s="112">
        <f>+[38]Cashbalances!BP32</f>
        <v>-366659</v>
      </c>
      <c r="BQ68" s="391"/>
      <c r="BS68" s="379"/>
      <c r="BT68" s="379"/>
      <c r="BU68" s="112">
        <f>+[38]Cashbalances!BU32</f>
        <v>-1467331</v>
      </c>
      <c r="BV68" s="391"/>
      <c r="BX68" s="118"/>
      <c r="CA68" s="38"/>
      <c r="CB68" s="416"/>
      <c r="CC68" s="416"/>
    </row>
    <row r="69" spans="3:81" ht="12.75" customHeight="1" x14ac:dyDescent="0.3">
      <c r="C69" s="118" t="s">
        <v>313</v>
      </c>
      <c r="E69" s="378"/>
      <c r="F69" s="401"/>
      <c r="G69" s="414"/>
      <c r="H69" s="228">
        <f>+[38]Cashbalances!H35</f>
        <v>0</v>
      </c>
      <c r="I69" s="400"/>
      <c r="K69" s="379"/>
      <c r="L69" s="398"/>
      <c r="M69" s="228">
        <f>+[38]Cashbalances!M35</f>
        <v>-32836320.771990001</v>
      </c>
      <c r="N69" s="400"/>
      <c r="P69" s="379"/>
      <c r="Q69" s="398"/>
      <c r="R69" s="228">
        <f>+[38]Cashbalances!R35</f>
        <v>-5512617.4648199826</v>
      </c>
      <c r="S69" s="400"/>
      <c r="U69" s="379"/>
      <c r="V69" s="398"/>
      <c r="W69" s="228">
        <f>+[38]Cashbalances!W35</f>
        <v>3578503.2416499853</v>
      </c>
      <c r="X69" s="400"/>
      <c r="Z69" s="379"/>
      <c r="AA69" s="398"/>
      <c r="AB69" s="228">
        <f>+[38]Cashbalances!AB35</f>
        <v>-7197008.0788299739</v>
      </c>
      <c r="AC69" s="400"/>
      <c r="AE69" s="379"/>
      <c r="AF69" s="398"/>
      <c r="AG69" s="228">
        <f>+[38]Cashbalances!AG35</f>
        <v>5587438.3340399861</v>
      </c>
      <c r="AH69" s="400"/>
      <c r="AJ69" s="379"/>
      <c r="AK69" s="398"/>
      <c r="AL69" s="228">
        <f>+[38]Cashbalances!AL35</f>
        <v>-1570242.0785700083</v>
      </c>
      <c r="AM69" s="400"/>
      <c r="AO69" s="379"/>
      <c r="AP69" s="398"/>
      <c r="AQ69" s="228">
        <f>+[38]Cashbalances!AQ35</f>
        <v>-6134755.2017400116</v>
      </c>
      <c r="AR69" s="400"/>
      <c r="AT69" s="379"/>
      <c r="AU69" s="398"/>
      <c r="AV69" s="228">
        <f>+[38]Cashbalances!AV35</f>
        <v>2681067.2674000114</v>
      </c>
      <c r="AW69" s="400"/>
      <c r="AY69" s="379"/>
      <c r="AZ69" s="398"/>
      <c r="BA69" s="228">
        <f>+[38]Cashbalances!BA35</f>
        <v>10848952.676469982</v>
      </c>
      <c r="BB69" s="400"/>
      <c r="BD69" s="379"/>
      <c r="BE69" s="398"/>
      <c r="BF69" s="228">
        <f>+[38]Cashbalances!BF35</f>
        <v>-18025698.560849994</v>
      </c>
      <c r="BG69" s="400"/>
      <c r="BI69" s="379"/>
      <c r="BJ69" s="398"/>
      <c r="BK69" s="228">
        <f>+[38]Cashbalances!BK35</f>
        <v>1902760.2100800276</v>
      </c>
      <c r="BL69" s="400"/>
      <c r="BN69" s="379"/>
      <c r="BO69" s="398"/>
      <c r="BP69" s="228">
        <f>+[38]Cashbalances!BP35</f>
        <v>21025023.784690022</v>
      </c>
      <c r="BQ69" s="400"/>
      <c r="BS69" s="379"/>
      <c r="BT69" s="398"/>
      <c r="BU69" s="228">
        <f>+[38]Cashbalances!BU35</f>
        <v>-25652896.642469957</v>
      </c>
      <c r="BV69" s="400"/>
      <c r="BX69" s="118"/>
      <c r="CA69" s="38"/>
      <c r="CB69" s="416"/>
      <c r="CC69" s="416"/>
    </row>
    <row r="70" spans="3:81" x14ac:dyDescent="0.3">
      <c r="C70" s="118"/>
      <c r="E70" s="378"/>
      <c r="F70" s="401"/>
      <c r="G70" s="402"/>
      <c r="K70" s="379"/>
      <c r="P70" s="379"/>
      <c r="U70" s="379"/>
      <c r="Z70" s="379"/>
      <c r="AE70" s="379"/>
      <c r="AJ70" s="379"/>
      <c r="AO70" s="379"/>
      <c r="AT70" s="379"/>
      <c r="AY70" s="379"/>
      <c r="BD70" s="379"/>
      <c r="BI70" s="379"/>
      <c r="BN70" s="379"/>
      <c r="BS70" s="379"/>
      <c r="BX70" s="118"/>
      <c r="CA70" s="38"/>
      <c r="CB70" s="416"/>
      <c r="CC70" s="416"/>
    </row>
    <row r="71" spans="3:81" s="38" customFormat="1" x14ac:dyDescent="0.3">
      <c r="C71" s="418" t="s">
        <v>314</v>
      </c>
      <c r="D71" s="419"/>
      <c r="E71" s="380"/>
      <c r="F71" s="420"/>
      <c r="G71" s="421"/>
      <c r="H71" s="172">
        <f>+H13+H23+H40+H63</f>
        <v>300415195.98611498</v>
      </c>
      <c r="I71" s="172"/>
      <c r="J71" s="172"/>
      <c r="K71" s="422"/>
      <c r="L71" s="172"/>
      <c r="M71" s="172">
        <f>+M13+M23+M40+M63</f>
        <v>45209505.228009999</v>
      </c>
      <c r="N71" s="172"/>
      <c r="O71" s="172"/>
      <c r="P71" s="422"/>
      <c r="Q71" s="172"/>
      <c r="R71" s="172">
        <f>+R13+R23+R40+R63</f>
        <v>17130039.535180017</v>
      </c>
      <c r="S71" s="172"/>
      <c r="T71" s="172"/>
      <c r="U71" s="422"/>
      <c r="V71" s="172"/>
      <c r="W71" s="172">
        <f>+W13+W23+W40+W63</f>
        <v>-73838288.758350015</v>
      </c>
      <c r="X71" s="172"/>
      <c r="Y71" s="172"/>
      <c r="Z71" s="422"/>
      <c r="AA71" s="172"/>
      <c r="AB71" s="172">
        <f>+AB13+AB23+AB40+AB63</f>
        <v>129522787.92117003</v>
      </c>
      <c r="AC71" s="172"/>
      <c r="AD71" s="172"/>
      <c r="AE71" s="422"/>
      <c r="AF71" s="172"/>
      <c r="AG71" s="172">
        <f>+AG13+AG23+AG40+AG63</f>
        <v>42665317.334039986</v>
      </c>
      <c r="AH71" s="172"/>
      <c r="AI71" s="172"/>
      <c r="AJ71" s="422"/>
      <c r="AK71" s="172"/>
      <c r="AL71" s="172">
        <f>+AL13+AL23+AL40+AL63</f>
        <v>3292694.9214299917</v>
      </c>
      <c r="AM71" s="172"/>
      <c r="AN71" s="172"/>
      <c r="AO71" s="422"/>
      <c r="AP71" s="172"/>
      <c r="AQ71" s="172">
        <f>+AQ13+AQ23+AQ40+AQ63</f>
        <v>40564982.798259988</v>
      </c>
      <c r="AR71" s="172"/>
      <c r="AS71" s="172"/>
      <c r="AT71" s="422"/>
      <c r="AU71" s="172"/>
      <c r="AV71" s="172">
        <f>+AV13+AV23+AV40+AV63</f>
        <v>23520188.267400011</v>
      </c>
      <c r="AW71" s="172"/>
      <c r="AX71" s="172"/>
      <c r="AY71" s="422"/>
      <c r="AZ71" s="172"/>
      <c r="BA71" s="172">
        <f>+BA13+BA23+BA40+BA63</f>
        <v>-44970578.323530018</v>
      </c>
      <c r="BB71" s="172"/>
      <c r="BC71" s="172"/>
      <c r="BD71" s="422"/>
      <c r="BE71" s="172"/>
      <c r="BF71" s="172">
        <f>+BF13+BF23+BF40+BF63</f>
        <v>88800829.439150006</v>
      </c>
      <c r="BG71" s="172"/>
      <c r="BH71" s="172"/>
      <c r="BI71" s="422"/>
      <c r="BJ71" s="172"/>
      <c r="BK71" s="172">
        <f>+BK13+BK23+BK40+BK63</f>
        <v>-8059060.7899199724</v>
      </c>
      <c r="BL71" s="172"/>
      <c r="BM71" s="172"/>
      <c r="BN71" s="422"/>
      <c r="BO71" s="172"/>
      <c r="BP71" s="172">
        <f>+BP13+BP23+BP40+BP63</f>
        <v>46148346.784690022</v>
      </c>
      <c r="BQ71" s="172"/>
      <c r="BR71" s="172"/>
      <c r="BS71" s="422"/>
      <c r="BT71" s="172"/>
      <c r="BU71" s="172">
        <f>+BU13+BU23+BU40+BU63</f>
        <v>309986764.35753006</v>
      </c>
      <c r="BV71" s="172"/>
      <c r="BW71" s="172"/>
      <c r="BX71" s="188"/>
      <c r="CB71" s="416"/>
      <c r="CC71" s="416"/>
    </row>
    <row r="72" spans="3:81" ht="15" customHeight="1" x14ac:dyDescent="0.3">
      <c r="C72" s="423" t="s">
        <v>41</v>
      </c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CB72" s="38"/>
    </row>
    <row r="74" spans="3:81" ht="15" customHeight="1" x14ac:dyDescent="0.3"/>
    <row r="75" spans="3:81" s="424" customFormat="1" ht="15" hidden="1" customHeight="1" x14ac:dyDescent="0.3">
      <c r="D75" s="425"/>
      <c r="AL75" s="426"/>
      <c r="BW75" s="38" t="e">
        <f>+BW76+BW83</f>
        <v>#REF!</v>
      </c>
    </row>
    <row r="76" spans="3:81" s="424" customFormat="1" ht="15" hidden="1" customHeight="1" x14ac:dyDescent="0.3">
      <c r="C76" s="60"/>
      <c r="D76" s="425"/>
      <c r="BW76" s="112" t="e">
        <f>SUM(BW77:BW81)</f>
        <v>#REF!</v>
      </c>
    </row>
    <row r="77" spans="3:81" ht="15" hidden="1" customHeight="1" x14ac:dyDescent="0.3">
      <c r="M77" s="112" t="e">
        <f>M13-#REF!</f>
        <v>#REF!</v>
      </c>
      <c r="N77" s="112" t="e">
        <f>N13-#REF!</f>
        <v>#REF!</v>
      </c>
      <c r="O77" s="112" t="e">
        <f>O13-#REF!</f>
        <v>#REF!</v>
      </c>
      <c r="P77" s="112" t="e">
        <f>P13-#REF!</f>
        <v>#REF!</v>
      </c>
      <c r="Q77" s="112" t="e">
        <f>Q13-#REF!</f>
        <v>#REF!</v>
      </c>
      <c r="R77" s="112" t="e">
        <f>R13-#REF!</f>
        <v>#REF!</v>
      </c>
      <c r="S77" s="112" t="e">
        <f>S13-#REF!</f>
        <v>#REF!</v>
      </c>
      <c r="T77" s="112" t="e">
        <f>T13-#REF!</f>
        <v>#REF!</v>
      </c>
      <c r="U77" s="112" t="e">
        <f>U13-#REF!</f>
        <v>#REF!</v>
      </c>
      <c r="V77" s="112" t="e">
        <f>V13-#REF!</f>
        <v>#REF!</v>
      </c>
      <c r="W77" s="112" t="e">
        <f>W13-#REF!</f>
        <v>#REF!</v>
      </c>
      <c r="X77" s="112" t="e">
        <f>X13-#REF!</f>
        <v>#REF!</v>
      </c>
      <c r="Y77" s="112" t="e">
        <f>Y13-#REF!</f>
        <v>#REF!</v>
      </c>
      <c r="Z77" s="112" t="e">
        <f>Z13-#REF!</f>
        <v>#REF!</v>
      </c>
      <c r="AA77" s="112" t="e">
        <f>AA13-#REF!</f>
        <v>#REF!</v>
      </c>
      <c r="AB77" s="112" t="e">
        <f>AB13-#REF!</f>
        <v>#REF!</v>
      </c>
      <c r="AC77" s="112" t="e">
        <f>AC13-#REF!</f>
        <v>#REF!</v>
      </c>
      <c r="AD77" s="112" t="e">
        <f>AD13-#REF!</f>
        <v>#REF!</v>
      </c>
      <c r="AE77" s="112" t="e">
        <f>AE13-#REF!</f>
        <v>#REF!</v>
      </c>
      <c r="AF77" s="112" t="e">
        <f>AF13-#REF!</f>
        <v>#REF!</v>
      </c>
      <c r="AG77" s="112" t="e">
        <f>AG13-#REF!</f>
        <v>#REF!</v>
      </c>
      <c r="AH77" s="112" t="e">
        <f>AH13-#REF!</f>
        <v>#REF!</v>
      </c>
      <c r="AI77" s="112" t="e">
        <f>AI13-#REF!</f>
        <v>#REF!</v>
      </c>
      <c r="AJ77" s="112" t="e">
        <f>AJ13-#REF!</f>
        <v>#REF!</v>
      </c>
      <c r="AK77" s="112" t="e">
        <f>AK13-#REF!</f>
        <v>#REF!</v>
      </c>
      <c r="AL77" s="112" t="e">
        <f>AL13-#REF!</f>
        <v>#REF!</v>
      </c>
      <c r="AM77" s="112" t="e">
        <f>AM13-#REF!</f>
        <v>#REF!</v>
      </c>
      <c r="AN77" s="112" t="e">
        <f>AN13-#REF!</f>
        <v>#REF!</v>
      </c>
      <c r="AO77" s="112" t="e">
        <f>AO13-#REF!</f>
        <v>#REF!</v>
      </c>
      <c r="AP77" s="112" t="e">
        <f>AP13-#REF!</f>
        <v>#REF!</v>
      </c>
      <c r="AQ77" s="112" t="e">
        <f>AQ13-#REF!</f>
        <v>#REF!</v>
      </c>
      <c r="AR77" s="112" t="e">
        <f>AR13-#REF!</f>
        <v>#REF!</v>
      </c>
      <c r="AS77" s="112" t="e">
        <f>AS13-#REF!</f>
        <v>#REF!</v>
      </c>
      <c r="AT77" s="112" t="e">
        <f>AT13-#REF!</f>
        <v>#REF!</v>
      </c>
      <c r="AU77" s="112" t="e">
        <f>AU13-#REF!</f>
        <v>#REF!</v>
      </c>
      <c r="AV77" s="112" t="e">
        <f>AV13-#REF!</f>
        <v>#REF!</v>
      </c>
      <c r="AW77" s="112" t="e">
        <f>AW13-#REF!</f>
        <v>#REF!</v>
      </c>
      <c r="AX77" s="112" t="e">
        <f>AX13-#REF!</f>
        <v>#REF!</v>
      </c>
      <c r="AY77" s="112" t="e">
        <f>AY13-#REF!</f>
        <v>#REF!</v>
      </c>
      <c r="AZ77" s="112" t="e">
        <f>AZ13-#REF!</f>
        <v>#REF!</v>
      </c>
      <c r="BA77" s="112" t="e">
        <f>BA13-#REF!</f>
        <v>#REF!</v>
      </c>
      <c r="BB77" s="112" t="e">
        <f>BB13-#REF!</f>
        <v>#REF!</v>
      </c>
      <c r="BC77" s="112" t="e">
        <f>BC13-#REF!</f>
        <v>#REF!</v>
      </c>
      <c r="BD77" s="112" t="e">
        <f>BD13-#REF!</f>
        <v>#REF!</v>
      </c>
      <c r="BE77" s="112" t="e">
        <f>BE13-#REF!</f>
        <v>#REF!</v>
      </c>
      <c r="BF77" s="112" t="e">
        <f>BF13-#REF!</f>
        <v>#REF!</v>
      </c>
      <c r="BG77" s="112" t="e">
        <f>BG13-#REF!</f>
        <v>#REF!</v>
      </c>
      <c r="BH77" s="112" t="e">
        <f>BH13-#REF!</f>
        <v>#REF!</v>
      </c>
      <c r="BI77" s="112" t="e">
        <f>BI13-#REF!</f>
        <v>#REF!</v>
      </c>
      <c r="BJ77" s="112" t="e">
        <f>BJ13-#REF!</f>
        <v>#REF!</v>
      </c>
      <c r="BK77" s="112" t="e">
        <f>BK13-#REF!</f>
        <v>#REF!</v>
      </c>
      <c r="BL77" s="112" t="e">
        <f>BL13-#REF!</f>
        <v>#REF!</v>
      </c>
      <c r="BM77" s="112" t="e">
        <f>BM13-#REF!</f>
        <v>#REF!</v>
      </c>
      <c r="BN77" s="112" t="e">
        <f>BN13-#REF!</f>
        <v>#REF!</v>
      </c>
      <c r="BO77" s="112" t="e">
        <f>BO13-#REF!</f>
        <v>#REF!</v>
      </c>
      <c r="BP77" s="112" t="e">
        <f>BP13-#REF!</f>
        <v>#REF!</v>
      </c>
      <c r="BQ77" s="112" t="e">
        <f>BQ13-#REF!</f>
        <v>#REF!</v>
      </c>
      <c r="BR77" s="112" t="e">
        <f>BR13-#REF!</f>
        <v>#REF!</v>
      </c>
      <c r="BS77" s="112" t="e">
        <f>BS13-#REF!</f>
        <v>#REF!</v>
      </c>
      <c r="BT77" s="112" t="e">
        <f>BT13-#REF!</f>
        <v>#REF!</v>
      </c>
      <c r="BU77" s="112" t="e">
        <f>BU13-#REF!</f>
        <v>#REF!</v>
      </c>
      <c r="BW77" s="112" t="e">
        <f>SUM(O77:BR77)</f>
        <v>#REF!</v>
      </c>
    </row>
    <row r="78" spans="3:81" ht="15" hidden="1" customHeight="1" x14ac:dyDescent="0.3">
      <c r="C78" s="427"/>
      <c r="H78" s="428"/>
      <c r="M78" s="112" t="e">
        <f>M14-#REF!</f>
        <v>#REF!</v>
      </c>
      <c r="N78" s="112" t="e">
        <f>N14-#REF!</f>
        <v>#REF!</v>
      </c>
      <c r="O78" s="112" t="e">
        <f>O14-#REF!</f>
        <v>#REF!</v>
      </c>
      <c r="P78" s="112" t="e">
        <f>P14-#REF!</f>
        <v>#REF!</v>
      </c>
      <c r="Q78" s="112" t="e">
        <f>Q14-#REF!</f>
        <v>#REF!</v>
      </c>
      <c r="R78" s="112" t="e">
        <f>R14-#REF!</f>
        <v>#REF!</v>
      </c>
      <c r="S78" s="112" t="e">
        <f>S14-#REF!</f>
        <v>#REF!</v>
      </c>
      <c r="T78" s="112" t="e">
        <f>T14-#REF!</f>
        <v>#REF!</v>
      </c>
      <c r="U78" s="112" t="e">
        <f>U14-#REF!</f>
        <v>#REF!</v>
      </c>
      <c r="V78" s="112" t="e">
        <f>V14-#REF!</f>
        <v>#REF!</v>
      </c>
      <c r="W78" s="112" t="e">
        <f>W14-#REF!</f>
        <v>#REF!</v>
      </c>
      <c r="X78" s="112" t="e">
        <f>X14-#REF!</f>
        <v>#REF!</v>
      </c>
      <c r="Y78" s="112" t="e">
        <f>Y14-#REF!</f>
        <v>#REF!</v>
      </c>
      <c r="Z78" s="112" t="e">
        <f>Z14-#REF!</f>
        <v>#REF!</v>
      </c>
      <c r="AA78" s="112" t="e">
        <f>AA14-#REF!</f>
        <v>#REF!</v>
      </c>
      <c r="AB78" s="112" t="e">
        <f>AB14-#REF!</f>
        <v>#REF!</v>
      </c>
      <c r="AC78" s="112" t="e">
        <f>AC14-#REF!</f>
        <v>#REF!</v>
      </c>
      <c r="AD78" s="112" t="e">
        <f>AD14-#REF!</f>
        <v>#REF!</v>
      </c>
      <c r="AE78" s="112" t="e">
        <f>AE14-#REF!</f>
        <v>#REF!</v>
      </c>
      <c r="AF78" s="112" t="e">
        <f>AF14-#REF!</f>
        <v>#REF!</v>
      </c>
      <c r="AG78" s="112" t="e">
        <f>AG14-#REF!</f>
        <v>#REF!</v>
      </c>
      <c r="AH78" s="112" t="e">
        <f>AH14-#REF!</f>
        <v>#REF!</v>
      </c>
      <c r="AI78" s="112" t="e">
        <f>AI14-#REF!</f>
        <v>#REF!</v>
      </c>
      <c r="AJ78" s="112" t="e">
        <f>AJ14-#REF!</f>
        <v>#REF!</v>
      </c>
      <c r="AK78" s="112" t="e">
        <f>AK14-#REF!</f>
        <v>#REF!</v>
      </c>
      <c r="AL78" s="112" t="e">
        <f>AL14-#REF!</f>
        <v>#REF!</v>
      </c>
      <c r="AM78" s="112" t="e">
        <f>AM14-#REF!</f>
        <v>#REF!</v>
      </c>
      <c r="AN78" s="112" t="e">
        <f>AN14-#REF!</f>
        <v>#REF!</v>
      </c>
      <c r="AO78" s="112" t="e">
        <f>AO14-#REF!</f>
        <v>#REF!</v>
      </c>
      <c r="AP78" s="112" t="e">
        <f>AP14-#REF!</f>
        <v>#REF!</v>
      </c>
      <c r="AQ78" s="112" t="e">
        <f>AQ14-#REF!</f>
        <v>#REF!</v>
      </c>
      <c r="AR78" s="112" t="e">
        <f>AR14-#REF!</f>
        <v>#REF!</v>
      </c>
      <c r="AS78" s="112" t="e">
        <f>AS14-#REF!</f>
        <v>#REF!</v>
      </c>
      <c r="AT78" s="112" t="e">
        <f>AT14-#REF!</f>
        <v>#REF!</v>
      </c>
      <c r="AU78" s="112" t="e">
        <f>AU14-#REF!</f>
        <v>#REF!</v>
      </c>
      <c r="AV78" s="112" t="e">
        <f>AV14-#REF!</f>
        <v>#REF!</v>
      </c>
      <c r="AW78" s="112" t="e">
        <f>AW14-#REF!</f>
        <v>#REF!</v>
      </c>
      <c r="AX78" s="112" t="e">
        <f>AX14-#REF!</f>
        <v>#REF!</v>
      </c>
      <c r="AY78" s="112" t="e">
        <f>AY14-#REF!</f>
        <v>#REF!</v>
      </c>
      <c r="AZ78" s="112" t="e">
        <f>AZ14-#REF!</f>
        <v>#REF!</v>
      </c>
      <c r="BA78" s="112" t="e">
        <f>BA14-#REF!</f>
        <v>#REF!</v>
      </c>
      <c r="BB78" s="112" t="e">
        <f>BB14-#REF!</f>
        <v>#REF!</v>
      </c>
      <c r="BC78" s="112" t="e">
        <f>BC14-#REF!</f>
        <v>#REF!</v>
      </c>
      <c r="BD78" s="112" t="e">
        <f>BD14-#REF!</f>
        <v>#REF!</v>
      </c>
      <c r="BE78" s="112" t="e">
        <f>BE14-#REF!</f>
        <v>#REF!</v>
      </c>
      <c r="BF78" s="112" t="e">
        <f>BF14-#REF!</f>
        <v>#REF!</v>
      </c>
      <c r="BG78" s="112" t="e">
        <f>BG14-#REF!</f>
        <v>#REF!</v>
      </c>
      <c r="BH78" s="112" t="e">
        <f>BH14-#REF!</f>
        <v>#REF!</v>
      </c>
      <c r="BI78" s="112" t="e">
        <f>BI14-#REF!</f>
        <v>#REF!</v>
      </c>
      <c r="BJ78" s="112" t="e">
        <f>BJ14-#REF!</f>
        <v>#REF!</v>
      </c>
      <c r="BK78" s="112" t="e">
        <f>BK14-#REF!</f>
        <v>#REF!</v>
      </c>
      <c r="BL78" s="112" t="e">
        <f>BL14-#REF!</f>
        <v>#REF!</v>
      </c>
      <c r="BM78" s="112" t="e">
        <f>BM14-#REF!</f>
        <v>#REF!</v>
      </c>
      <c r="BN78" s="112" t="e">
        <f>BN14-#REF!</f>
        <v>#REF!</v>
      </c>
      <c r="BO78" s="112" t="e">
        <f>BO14-#REF!</f>
        <v>#REF!</v>
      </c>
      <c r="BP78" s="112" t="e">
        <f>BP14-#REF!</f>
        <v>#REF!</v>
      </c>
      <c r="BQ78" s="112" t="e">
        <f>BQ14-#REF!</f>
        <v>#REF!</v>
      </c>
      <c r="BR78" s="112" t="e">
        <f>BR14-#REF!</f>
        <v>#REF!</v>
      </c>
      <c r="BS78" s="112" t="e">
        <f>BS14-#REF!</f>
        <v>#REF!</v>
      </c>
      <c r="BT78" s="112" t="e">
        <f>BT14-#REF!</f>
        <v>#REF!</v>
      </c>
      <c r="BU78" s="112" t="e">
        <f>BU14-#REF!</f>
        <v>#REF!</v>
      </c>
      <c r="BW78" s="112" t="e">
        <f>SUM(O78:BR78)</f>
        <v>#REF!</v>
      </c>
    </row>
    <row r="79" spans="3:81" ht="15" hidden="1" customHeight="1" x14ac:dyDescent="0.3">
      <c r="M79" s="112" t="e">
        <f>M15-#REF!</f>
        <v>#REF!</v>
      </c>
      <c r="N79" s="112" t="e">
        <f>N15-#REF!</f>
        <v>#REF!</v>
      </c>
      <c r="O79" s="112" t="e">
        <f>O15-#REF!</f>
        <v>#REF!</v>
      </c>
      <c r="P79" s="112" t="e">
        <f>P15-#REF!</f>
        <v>#REF!</v>
      </c>
      <c r="Q79" s="112" t="e">
        <f>Q15-#REF!</f>
        <v>#REF!</v>
      </c>
      <c r="R79" s="112" t="e">
        <f>R15-#REF!</f>
        <v>#REF!</v>
      </c>
      <c r="S79" s="112" t="e">
        <f>S15-#REF!</f>
        <v>#REF!</v>
      </c>
      <c r="T79" s="112" t="e">
        <f>T15-#REF!</f>
        <v>#REF!</v>
      </c>
      <c r="U79" s="112" t="e">
        <f>U15-#REF!</f>
        <v>#REF!</v>
      </c>
      <c r="V79" s="112" t="e">
        <f>V15-#REF!</f>
        <v>#REF!</v>
      </c>
      <c r="W79" s="112" t="e">
        <f>W15-#REF!</f>
        <v>#REF!</v>
      </c>
      <c r="X79" s="112" t="e">
        <f>X15-#REF!</f>
        <v>#REF!</v>
      </c>
      <c r="Y79" s="112" t="e">
        <f>Y15-#REF!</f>
        <v>#REF!</v>
      </c>
      <c r="Z79" s="112" t="e">
        <f>Z15-#REF!</f>
        <v>#REF!</v>
      </c>
      <c r="AA79" s="112" t="e">
        <f>AA15-#REF!</f>
        <v>#REF!</v>
      </c>
      <c r="AB79" s="112" t="e">
        <f>AB15-#REF!</f>
        <v>#REF!</v>
      </c>
      <c r="AC79" s="112" t="e">
        <f>AC15-#REF!</f>
        <v>#REF!</v>
      </c>
      <c r="AD79" s="112" t="e">
        <f>AD15-#REF!</f>
        <v>#REF!</v>
      </c>
      <c r="AE79" s="112" t="e">
        <f>AE15-#REF!</f>
        <v>#REF!</v>
      </c>
      <c r="AF79" s="112" t="e">
        <f>AF15-#REF!</f>
        <v>#REF!</v>
      </c>
      <c r="AG79" s="112" t="e">
        <f>AG15-#REF!</f>
        <v>#REF!</v>
      </c>
      <c r="AH79" s="112" t="e">
        <f>AH15-#REF!</f>
        <v>#REF!</v>
      </c>
      <c r="AI79" s="112" t="e">
        <f>AI15-#REF!</f>
        <v>#REF!</v>
      </c>
      <c r="AJ79" s="112" t="e">
        <f>AJ15-#REF!</f>
        <v>#REF!</v>
      </c>
      <c r="AK79" s="112" t="e">
        <f>AK15-#REF!</f>
        <v>#REF!</v>
      </c>
      <c r="AL79" s="112" t="e">
        <f>AL15-#REF!</f>
        <v>#REF!</v>
      </c>
      <c r="AM79" s="112" t="e">
        <f>AM15-#REF!</f>
        <v>#REF!</v>
      </c>
      <c r="AN79" s="112" t="e">
        <f>AN15-#REF!</f>
        <v>#REF!</v>
      </c>
      <c r="AO79" s="112" t="e">
        <f>AO15-#REF!</f>
        <v>#REF!</v>
      </c>
      <c r="AP79" s="112" t="e">
        <f>AP15-#REF!</f>
        <v>#REF!</v>
      </c>
      <c r="AQ79" s="112" t="e">
        <f>AQ15-#REF!</f>
        <v>#REF!</v>
      </c>
      <c r="AR79" s="112" t="e">
        <f>AR15-#REF!</f>
        <v>#REF!</v>
      </c>
      <c r="AS79" s="112" t="e">
        <f>AS15-#REF!</f>
        <v>#REF!</v>
      </c>
      <c r="AT79" s="112" t="e">
        <f>AT15-#REF!</f>
        <v>#REF!</v>
      </c>
      <c r="AU79" s="112" t="e">
        <f>AU15-#REF!</f>
        <v>#REF!</v>
      </c>
      <c r="AV79" s="112" t="e">
        <f>AV15-#REF!</f>
        <v>#REF!</v>
      </c>
      <c r="AW79" s="112" t="e">
        <f>AW15-#REF!</f>
        <v>#REF!</v>
      </c>
      <c r="AX79" s="112" t="e">
        <f>AX15-#REF!</f>
        <v>#REF!</v>
      </c>
      <c r="AY79" s="112" t="e">
        <f>AY15-#REF!</f>
        <v>#REF!</v>
      </c>
      <c r="AZ79" s="112" t="e">
        <f>AZ15-#REF!</f>
        <v>#REF!</v>
      </c>
      <c r="BA79" s="112" t="e">
        <f>BA15-#REF!</f>
        <v>#REF!</v>
      </c>
      <c r="BB79" s="112" t="e">
        <f>BB15-#REF!</f>
        <v>#REF!</v>
      </c>
      <c r="BC79" s="112" t="e">
        <f>BC15-#REF!</f>
        <v>#REF!</v>
      </c>
      <c r="BD79" s="112" t="e">
        <f>BD15-#REF!</f>
        <v>#REF!</v>
      </c>
      <c r="BE79" s="112" t="e">
        <f>BE15-#REF!</f>
        <v>#REF!</v>
      </c>
      <c r="BF79" s="112" t="e">
        <f>BF15-#REF!</f>
        <v>#REF!</v>
      </c>
      <c r="BG79" s="112" t="e">
        <f>BG15-#REF!</f>
        <v>#REF!</v>
      </c>
      <c r="BH79" s="112" t="e">
        <f>BH15-#REF!</f>
        <v>#REF!</v>
      </c>
      <c r="BI79" s="112" t="e">
        <f>BI15-#REF!</f>
        <v>#REF!</v>
      </c>
      <c r="BJ79" s="112" t="e">
        <f>BJ15-#REF!</f>
        <v>#REF!</v>
      </c>
      <c r="BK79" s="112" t="e">
        <f>BK15-#REF!</f>
        <v>#REF!</v>
      </c>
      <c r="BL79" s="112" t="e">
        <f>BL15-#REF!</f>
        <v>#REF!</v>
      </c>
      <c r="BM79" s="112" t="e">
        <f>BM15-#REF!</f>
        <v>#REF!</v>
      </c>
      <c r="BN79" s="112" t="e">
        <f>BN15-#REF!</f>
        <v>#REF!</v>
      </c>
      <c r="BO79" s="112" t="e">
        <f>BO15-#REF!</f>
        <v>#REF!</v>
      </c>
      <c r="BP79" s="112" t="e">
        <f>BP15-#REF!</f>
        <v>#REF!</v>
      </c>
      <c r="BQ79" s="112" t="e">
        <f>BQ15-#REF!</f>
        <v>#REF!</v>
      </c>
      <c r="BR79" s="112" t="e">
        <f>BR15-#REF!</f>
        <v>#REF!</v>
      </c>
      <c r="BS79" s="112" t="e">
        <f>BS15-#REF!</f>
        <v>#REF!</v>
      </c>
      <c r="BT79" s="112" t="e">
        <f>BT15-#REF!</f>
        <v>#REF!</v>
      </c>
      <c r="BU79" s="112" t="e">
        <f>BU15-#REF!</f>
        <v>#REF!</v>
      </c>
      <c r="BW79" s="112" t="e">
        <f>SUM(O79:BR79)</f>
        <v>#REF!</v>
      </c>
    </row>
    <row r="80" spans="3:81" ht="15" hidden="1" customHeight="1" x14ac:dyDescent="0.3">
      <c r="M80" s="112" t="e">
        <f>M16-#REF!</f>
        <v>#REF!</v>
      </c>
      <c r="N80" s="112" t="e">
        <f>N16-#REF!</f>
        <v>#REF!</v>
      </c>
      <c r="O80" s="112" t="e">
        <f>O16-#REF!</f>
        <v>#REF!</v>
      </c>
      <c r="P80" s="112" t="e">
        <f>P16-#REF!</f>
        <v>#REF!</v>
      </c>
      <c r="Q80" s="112" t="e">
        <f>Q16-#REF!</f>
        <v>#REF!</v>
      </c>
      <c r="R80" s="112" t="e">
        <f>R16-#REF!</f>
        <v>#REF!</v>
      </c>
      <c r="S80" s="112" t="e">
        <f>S16-#REF!</f>
        <v>#REF!</v>
      </c>
      <c r="T80" s="112" t="e">
        <f>T16-#REF!</f>
        <v>#REF!</v>
      </c>
      <c r="U80" s="112" t="e">
        <f>U16-#REF!</f>
        <v>#REF!</v>
      </c>
      <c r="V80" s="112" t="e">
        <f>V16-#REF!</f>
        <v>#REF!</v>
      </c>
      <c r="W80" s="112" t="e">
        <f>W16-#REF!</f>
        <v>#REF!</v>
      </c>
      <c r="X80" s="112" t="e">
        <f>X16-#REF!</f>
        <v>#REF!</v>
      </c>
      <c r="Y80" s="112" t="e">
        <f>Y16-#REF!</f>
        <v>#REF!</v>
      </c>
      <c r="Z80" s="112" t="e">
        <f>Z16-#REF!</f>
        <v>#REF!</v>
      </c>
      <c r="AA80" s="112" t="e">
        <f>AA16-#REF!</f>
        <v>#REF!</v>
      </c>
      <c r="AB80" s="112" t="e">
        <f>AB16-#REF!</f>
        <v>#REF!</v>
      </c>
      <c r="AC80" s="112" t="e">
        <f>AC16-#REF!</f>
        <v>#REF!</v>
      </c>
      <c r="AD80" s="112" t="e">
        <f>AD16-#REF!</f>
        <v>#REF!</v>
      </c>
      <c r="AE80" s="112" t="e">
        <f>AE16-#REF!</f>
        <v>#REF!</v>
      </c>
      <c r="AF80" s="112" t="e">
        <f>AF16-#REF!</f>
        <v>#REF!</v>
      </c>
      <c r="AG80" s="112" t="e">
        <f>AG16-#REF!</f>
        <v>#REF!</v>
      </c>
      <c r="AH80" s="112" t="e">
        <f>AH16-#REF!</f>
        <v>#REF!</v>
      </c>
      <c r="AI80" s="112" t="e">
        <f>AI16-#REF!</f>
        <v>#REF!</v>
      </c>
      <c r="AJ80" s="112" t="e">
        <f>AJ16-#REF!</f>
        <v>#REF!</v>
      </c>
      <c r="AK80" s="112" t="e">
        <f>AK16-#REF!</f>
        <v>#REF!</v>
      </c>
      <c r="AL80" s="112" t="e">
        <f>AL16-#REF!</f>
        <v>#REF!</v>
      </c>
      <c r="AM80" s="112" t="e">
        <f>AM16-#REF!</f>
        <v>#REF!</v>
      </c>
      <c r="AN80" s="112" t="e">
        <f>AN16-#REF!</f>
        <v>#REF!</v>
      </c>
      <c r="AO80" s="112" t="e">
        <f>AO16-#REF!</f>
        <v>#REF!</v>
      </c>
      <c r="AP80" s="112" t="e">
        <f>AP16-#REF!</f>
        <v>#REF!</v>
      </c>
      <c r="AQ80" s="112" t="e">
        <f>AQ16-#REF!</f>
        <v>#REF!</v>
      </c>
      <c r="AR80" s="112" t="e">
        <f>AR16-#REF!</f>
        <v>#REF!</v>
      </c>
      <c r="AS80" s="112" t="e">
        <f>AS16-#REF!</f>
        <v>#REF!</v>
      </c>
      <c r="AT80" s="112" t="e">
        <f>AT16-#REF!</f>
        <v>#REF!</v>
      </c>
      <c r="AU80" s="112" t="e">
        <f>AU16-#REF!</f>
        <v>#REF!</v>
      </c>
      <c r="AV80" s="112" t="e">
        <f>AV16-#REF!</f>
        <v>#REF!</v>
      </c>
      <c r="AW80" s="112" t="e">
        <f>AW16-#REF!</f>
        <v>#REF!</v>
      </c>
      <c r="AX80" s="112" t="e">
        <f>AX16-#REF!</f>
        <v>#REF!</v>
      </c>
      <c r="AY80" s="112" t="e">
        <f>AY16-#REF!</f>
        <v>#REF!</v>
      </c>
      <c r="AZ80" s="112" t="e">
        <f>AZ16-#REF!</f>
        <v>#REF!</v>
      </c>
      <c r="BA80" s="112" t="e">
        <f>BA16-#REF!</f>
        <v>#VALUE!</v>
      </c>
      <c r="BB80" s="112" t="e">
        <f>BB16-#REF!</f>
        <v>#REF!</v>
      </c>
      <c r="BC80" s="112" t="e">
        <f>BC16-#REF!</f>
        <v>#REF!</v>
      </c>
      <c r="BD80" s="112" t="e">
        <f>BD16-#REF!</f>
        <v>#REF!</v>
      </c>
      <c r="BE80" s="112" t="e">
        <f>BE16-#REF!</f>
        <v>#REF!</v>
      </c>
      <c r="BF80" s="112" t="e">
        <f>BF16-#REF!</f>
        <v>#REF!</v>
      </c>
      <c r="BG80" s="112" t="e">
        <f>BG16-#REF!</f>
        <v>#REF!</v>
      </c>
      <c r="BH80" s="112" t="e">
        <f>BH16-#REF!</f>
        <v>#REF!</v>
      </c>
      <c r="BI80" s="112" t="e">
        <f>BI16-#REF!</f>
        <v>#REF!</v>
      </c>
      <c r="BJ80" s="112" t="e">
        <f>BJ16-#REF!</f>
        <v>#REF!</v>
      </c>
      <c r="BK80" s="112" t="e">
        <f>BK16-#REF!</f>
        <v>#REF!</v>
      </c>
      <c r="BL80" s="112" t="e">
        <f>BL16-#REF!</f>
        <v>#REF!</v>
      </c>
      <c r="BM80" s="112" t="e">
        <f>BM16-#REF!</f>
        <v>#REF!</v>
      </c>
      <c r="BN80" s="112" t="e">
        <f>BN16-#REF!</f>
        <v>#REF!</v>
      </c>
      <c r="BO80" s="112" t="e">
        <f>BO16-#REF!</f>
        <v>#REF!</v>
      </c>
      <c r="BP80" s="112" t="e">
        <f>BP16-#REF!</f>
        <v>#REF!</v>
      </c>
      <c r="BQ80" s="112" t="e">
        <f>BQ16-#REF!</f>
        <v>#REF!</v>
      </c>
      <c r="BR80" s="112" t="e">
        <f>BR16-#REF!</f>
        <v>#REF!</v>
      </c>
      <c r="BS80" s="112" t="e">
        <f>BS16-#REF!</f>
        <v>#REF!</v>
      </c>
      <c r="BT80" s="112" t="e">
        <f>BT16-#REF!</f>
        <v>#REF!</v>
      </c>
      <c r="BU80" s="112" t="e">
        <f>BU16-#REF!</f>
        <v>#REF!</v>
      </c>
    </row>
    <row r="81" spans="13:75" ht="15" hidden="1" customHeight="1" x14ac:dyDescent="0.3">
      <c r="M81" s="112" t="e">
        <f>M17-#REF!</f>
        <v>#REF!</v>
      </c>
      <c r="N81" s="112" t="e">
        <f>N17-#REF!</f>
        <v>#REF!</v>
      </c>
      <c r="O81" s="112" t="e">
        <f>O17-#REF!</f>
        <v>#REF!</v>
      </c>
      <c r="P81" s="112" t="e">
        <f>P17-#REF!</f>
        <v>#REF!</v>
      </c>
      <c r="Q81" s="112" t="e">
        <f>Q17-#REF!</f>
        <v>#REF!</v>
      </c>
      <c r="R81" s="112" t="e">
        <f>R17-#REF!</f>
        <v>#REF!</v>
      </c>
      <c r="S81" s="112" t="e">
        <f>S17-#REF!</f>
        <v>#REF!</v>
      </c>
      <c r="T81" s="112" t="e">
        <f>T17-#REF!</f>
        <v>#REF!</v>
      </c>
      <c r="U81" s="112" t="e">
        <f>U17-#REF!</f>
        <v>#REF!</v>
      </c>
      <c r="V81" s="112" t="e">
        <f>V17-#REF!</f>
        <v>#REF!</v>
      </c>
      <c r="W81" s="112" t="e">
        <f>W17-#REF!</f>
        <v>#REF!</v>
      </c>
      <c r="X81" s="112" t="e">
        <f>X17-#REF!</f>
        <v>#REF!</v>
      </c>
      <c r="Y81" s="112" t="e">
        <f>Y17-#REF!</f>
        <v>#REF!</v>
      </c>
      <c r="Z81" s="112" t="e">
        <f>Z17-#REF!</f>
        <v>#REF!</v>
      </c>
      <c r="AA81" s="112" t="e">
        <f>AA17-#REF!</f>
        <v>#REF!</v>
      </c>
      <c r="AB81" s="112" t="e">
        <f>AB17-#REF!</f>
        <v>#REF!</v>
      </c>
      <c r="AC81" s="112" t="e">
        <f>AC17-#REF!</f>
        <v>#REF!</v>
      </c>
      <c r="AD81" s="112" t="e">
        <f>AD17-#REF!</f>
        <v>#REF!</v>
      </c>
      <c r="AE81" s="112" t="e">
        <f>AE17-#REF!</f>
        <v>#REF!</v>
      </c>
      <c r="AF81" s="112" t="e">
        <f>AF17-#REF!</f>
        <v>#REF!</v>
      </c>
      <c r="AG81" s="112" t="e">
        <f>AG17-#REF!</f>
        <v>#REF!</v>
      </c>
      <c r="AH81" s="112" t="e">
        <f>AH17-#REF!</f>
        <v>#REF!</v>
      </c>
      <c r="AI81" s="112" t="e">
        <f>AI17-#REF!</f>
        <v>#REF!</v>
      </c>
      <c r="AJ81" s="112" t="e">
        <f>AJ17-#REF!</f>
        <v>#REF!</v>
      </c>
      <c r="AK81" s="112" t="e">
        <f>AK17-#REF!</f>
        <v>#REF!</v>
      </c>
      <c r="AL81" s="112" t="e">
        <f>AL17-#REF!</f>
        <v>#REF!</v>
      </c>
      <c r="AM81" s="112" t="e">
        <f>AM17-#REF!</f>
        <v>#REF!</v>
      </c>
      <c r="AN81" s="112" t="e">
        <f>AN17-#REF!</f>
        <v>#REF!</v>
      </c>
      <c r="AO81" s="112" t="e">
        <f>AO17-#REF!</f>
        <v>#REF!</v>
      </c>
      <c r="AP81" s="112" t="e">
        <f>AP17-#REF!</f>
        <v>#REF!</v>
      </c>
      <c r="AQ81" s="112" t="e">
        <f>AQ17-#REF!</f>
        <v>#REF!</v>
      </c>
      <c r="AR81" s="112" t="e">
        <f>AR17-#REF!</f>
        <v>#REF!</v>
      </c>
      <c r="AS81" s="112" t="e">
        <f>AS17-#REF!</f>
        <v>#REF!</v>
      </c>
      <c r="AT81" s="112" t="e">
        <f>AT17-#REF!</f>
        <v>#REF!</v>
      </c>
      <c r="AU81" s="112" t="e">
        <f>AU17-#REF!</f>
        <v>#REF!</v>
      </c>
      <c r="AV81" s="112" t="e">
        <f>AV17-#REF!</f>
        <v>#REF!</v>
      </c>
      <c r="AW81" s="112" t="e">
        <f>AW17-#REF!</f>
        <v>#REF!</v>
      </c>
      <c r="AX81" s="112" t="e">
        <f>AX17-#REF!</f>
        <v>#REF!</v>
      </c>
      <c r="AY81" s="112" t="e">
        <f>AY17-#REF!</f>
        <v>#REF!</v>
      </c>
      <c r="AZ81" s="112" t="e">
        <f>AZ17-#REF!</f>
        <v>#REF!</v>
      </c>
      <c r="BA81" s="112" t="e">
        <f>BA17-#REF!</f>
        <v>#REF!</v>
      </c>
      <c r="BB81" s="112" t="e">
        <f>BB17-#REF!</f>
        <v>#REF!</v>
      </c>
      <c r="BC81" s="112" t="e">
        <f>BC17-#REF!</f>
        <v>#REF!</v>
      </c>
      <c r="BD81" s="112" t="e">
        <f>BD17-#REF!</f>
        <v>#REF!</v>
      </c>
      <c r="BE81" s="112" t="e">
        <f>BE17-#REF!</f>
        <v>#REF!</v>
      </c>
      <c r="BF81" s="112" t="e">
        <f>BF17-#REF!</f>
        <v>#REF!</v>
      </c>
      <c r="BG81" s="112" t="e">
        <f>BG17-#REF!</f>
        <v>#REF!</v>
      </c>
      <c r="BH81" s="112" t="e">
        <f>BH17-#REF!</f>
        <v>#REF!</v>
      </c>
      <c r="BI81" s="112" t="e">
        <f>BI17-#REF!</f>
        <v>#REF!</v>
      </c>
      <c r="BJ81" s="112" t="e">
        <f>BJ17-#REF!</f>
        <v>#REF!</v>
      </c>
      <c r="BK81" s="112" t="e">
        <f>BK17-#REF!</f>
        <v>#REF!</v>
      </c>
      <c r="BL81" s="112" t="e">
        <f>BL17-#REF!</f>
        <v>#REF!</v>
      </c>
      <c r="BM81" s="112" t="e">
        <f>BM17-#REF!</f>
        <v>#REF!</v>
      </c>
      <c r="BN81" s="112" t="e">
        <f>BN17-#REF!</f>
        <v>#REF!</v>
      </c>
      <c r="BO81" s="112" t="e">
        <f>BO17-#REF!</f>
        <v>#REF!</v>
      </c>
      <c r="BP81" s="112" t="e">
        <f>BP17-#REF!</f>
        <v>#REF!</v>
      </c>
      <c r="BQ81" s="112" t="e">
        <f>BQ17-#REF!</f>
        <v>#REF!</v>
      </c>
      <c r="BR81" s="112" t="e">
        <f>BR17-#REF!</f>
        <v>#REF!</v>
      </c>
      <c r="BS81" s="112" t="e">
        <f>BS17-#REF!</f>
        <v>#REF!</v>
      </c>
      <c r="BT81" s="112" t="e">
        <f>BT17-#REF!</f>
        <v>#REF!</v>
      </c>
      <c r="BU81" s="112" t="e">
        <f>BU17-#REF!</f>
        <v>#REF!</v>
      </c>
    </row>
    <row r="82" spans="13:75" hidden="1" x14ac:dyDescent="0.3">
      <c r="M82" s="112" t="e">
        <f>M18-#REF!</f>
        <v>#REF!</v>
      </c>
      <c r="N82" s="112" t="e">
        <f>N18-#REF!</f>
        <v>#REF!</v>
      </c>
      <c r="O82" s="112" t="e">
        <f>O18-#REF!</f>
        <v>#REF!</v>
      </c>
      <c r="P82" s="112" t="e">
        <f>P18-#REF!</f>
        <v>#REF!</v>
      </c>
      <c r="Q82" s="112" t="e">
        <f>Q18-#REF!</f>
        <v>#REF!</v>
      </c>
      <c r="R82" s="112" t="e">
        <f>R18-#REF!</f>
        <v>#REF!</v>
      </c>
      <c r="S82" s="112" t="e">
        <f>S18-#REF!</f>
        <v>#REF!</v>
      </c>
      <c r="T82" s="112" t="e">
        <f>T18-#REF!</f>
        <v>#REF!</v>
      </c>
      <c r="U82" s="112" t="e">
        <f>U18-#REF!</f>
        <v>#REF!</v>
      </c>
      <c r="V82" s="112" t="e">
        <f>V18-#REF!</f>
        <v>#REF!</v>
      </c>
      <c r="W82" s="112" t="e">
        <f>W18-#REF!</f>
        <v>#REF!</v>
      </c>
      <c r="X82" s="112" t="e">
        <f>X18-#REF!</f>
        <v>#REF!</v>
      </c>
      <c r="Y82" s="112" t="e">
        <f>Y18-#REF!</f>
        <v>#REF!</v>
      </c>
      <c r="Z82" s="112" t="e">
        <f>Z18-#REF!</f>
        <v>#REF!</v>
      </c>
      <c r="AA82" s="112" t="e">
        <f>AA18-#REF!</f>
        <v>#REF!</v>
      </c>
      <c r="AB82" s="112" t="e">
        <f>AB18-#REF!</f>
        <v>#REF!</v>
      </c>
      <c r="AC82" s="112" t="e">
        <f>AC18-#REF!</f>
        <v>#REF!</v>
      </c>
      <c r="AD82" s="112" t="e">
        <f>AD18-#REF!</f>
        <v>#REF!</v>
      </c>
      <c r="AE82" s="112" t="e">
        <f>AE18-#REF!</f>
        <v>#REF!</v>
      </c>
      <c r="AF82" s="112" t="e">
        <f>AF18-#REF!</f>
        <v>#REF!</v>
      </c>
      <c r="AG82" s="112" t="e">
        <f>AG18-#REF!</f>
        <v>#REF!</v>
      </c>
      <c r="AH82" s="112" t="e">
        <f>AH18-#REF!</f>
        <v>#REF!</v>
      </c>
      <c r="AI82" s="112" t="e">
        <f>AI18-#REF!</f>
        <v>#REF!</v>
      </c>
      <c r="AJ82" s="112" t="e">
        <f>AJ18-#REF!</f>
        <v>#REF!</v>
      </c>
      <c r="AK82" s="112" t="e">
        <f>AK18-#REF!</f>
        <v>#REF!</v>
      </c>
      <c r="AL82" s="112" t="e">
        <f>AL18-#REF!</f>
        <v>#REF!</v>
      </c>
      <c r="AM82" s="112" t="e">
        <f>AM18-#REF!</f>
        <v>#REF!</v>
      </c>
      <c r="AN82" s="112" t="e">
        <f>AN18-#REF!</f>
        <v>#REF!</v>
      </c>
      <c r="AO82" s="112" t="e">
        <f>AO18-#REF!</f>
        <v>#REF!</v>
      </c>
      <c r="AP82" s="112" t="e">
        <f>AP18-#REF!</f>
        <v>#REF!</v>
      </c>
      <c r="AQ82" s="112" t="e">
        <f>AQ18-#REF!</f>
        <v>#REF!</v>
      </c>
      <c r="AR82" s="112" t="e">
        <f>AR18-#REF!</f>
        <v>#REF!</v>
      </c>
      <c r="AS82" s="112" t="e">
        <f>AS18-#REF!</f>
        <v>#REF!</v>
      </c>
      <c r="AT82" s="112" t="e">
        <f>AT18-#REF!</f>
        <v>#REF!</v>
      </c>
      <c r="AU82" s="112" t="e">
        <f>AU18-#REF!</f>
        <v>#REF!</v>
      </c>
      <c r="AV82" s="112" t="e">
        <f>AV18-#REF!</f>
        <v>#REF!</v>
      </c>
      <c r="AW82" s="112" t="e">
        <f>AW18-#REF!</f>
        <v>#REF!</v>
      </c>
      <c r="AX82" s="112" t="e">
        <f>AX18-#REF!</f>
        <v>#REF!</v>
      </c>
      <c r="AY82" s="112" t="e">
        <f>AY18-#REF!</f>
        <v>#REF!</v>
      </c>
      <c r="AZ82" s="112" t="e">
        <f>AZ18-#REF!</f>
        <v>#REF!</v>
      </c>
      <c r="BA82" s="112" t="e">
        <f>BA18-#REF!</f>
        <v>#REF!</v>
      </c>
      <c r="BB82" s="112" t="e">
        <f>BB18-#REF!</f>
        <v>#REF!</v>
      </c>
      <c r="BC82" s="112" t="e">
        <f>BC18-#REF!</f>
        <v>#REF!</v>
      </c>
      <c r="BD82" s="112" t="e">
        <f>BD18-#REF!</f>
        <v>#REF!</v>
      </c>
      <c r="BE82" s="112" t="e">
        <f>BE18-#REF!</f>
        <v>#REF!</v>
      </c>
      <c r="BF82" s="112" t="e">
        <f>BF18-#REF!</f>
        <v>#REF!</v>
      </c>
      <c r="BG82" s="112" t="e">
        <f>BG18-#REF!</f>
        <v>#REF!</v>
      </c>
      <c r="BH82" s="112" t="e">
        <f>BH18-#REF!</f>
        <v>#REF!</v>
      </c>
      <c r="BI82" s="112" t="e">
        <f>BI18-#REF!</f>
        <v>#REF!</v>
      </c>
      <c r="BJ82" s="112" t="e">
        <f>BJ18-#REF!</f>
        <v>#REF!</v>
      </c>
      <c r="BK82" s="112" t="e">
        <f>BK18-#REF!</f>
        <v>#REF!</v>
      </c>
      <c r="BL82" s="112" t="e">
        <f>BL18-#REF!</f>
        <v>#REF!</v>
      </c>
      <c r="BM82" s="112" t="e">
        <f>BM18-#REF!</f>
        <v>#REF!</v>
      </c>
      <c r="BN82" s="112" t="e">
        <f>BN18-#REF!</f>
        <v>#REF!</v>
      </c>
      <c r="BO82" s="112" t="e">
        <f>BO18-#REF!</f>
        <v>#REF!</v>
      </c>
      <c r="BP82" s="112" t="e">
        <f>BP18-#REF!</f>
        <v>#REF!</v>
      </c>
      <c r="BQ82" s="112" t="e">
        <f>BQ18-#REF!</f>
        <v>#REF!</v>
      </c>
      <c r="BR82" s="112" t="e">
        <f>BR18-#REF!</f>
        <v>#REF!</v>
      </c>
      <c r="BS82" s="112" t="e">
        <f>BS18-#REF!</f>
        <v>#REF!</v>
      </c>
      <c r="BT82" s="112" t="e">
        <f>BT18-#REF!</f>
        <v>#REF!</v>
      </c>
      <c r="BU82" s="112" t="e">
        <f>BU18-#REF!</f>
        <v>#REF!</v>
      </c>
    </row>
    <row r="83" spans="13:75" hidden="1" x14ac:dyDescent="0.3">
      <c r="M83" s="112" t="e">
        <f>M19-#REF!</f>
        <v>#REF!</v>
      </c>
      <c r="N83" s="112" t="e">
        <f>N19-#REF!</f>
        <v>#REF!</v>
      </c>
      <c r="O83" s="112" t="e">
        <f>O19-#REF!</f>
        <v>#REF!</v>
      </c>
      <c r="P83" s="112" t="e">
        <f>P19-#REF!</f>
        <v>#REF!</v>
      </c>
      <c r="Q83" s="112" t="e">
        <f>Q19-#REF!</f>
        <v>#REF!</v>
      </c>
      <c r="R83" s="112" t="e">
        <f>R19-#REF!</f>
        <v>#REF!</v>
      </c>
      <c r="S83" s="112" t="e">
        <f>S19-#REF!</f>
        <v>#REF!</v>
      </c>
      <c r="T83" s="112" t="e">
        <f>T19-#REF!</f>
        <v>#REF!</v>
      </c>
      <c r="U83" s="112" t="e">
        <f>U19-#REF!</f>
        <v>#REF!</v>
      </c>
      <c r="V83" s="112" t="e">
        <f>V19-#REF!</f>
        <v>#REF!</v>
      </c>
      <c r="W83" s="112" t="e">
        <f>W19-#REF!</f>
        <v>#REF!</v>
      </c>
      <c r="X83" s="112" t="e">
        <f>X19-#REF!</f>
        <v>#REF!</v>
      </c>
      <c r="Y83" s="112" t="e">
        <f>Y19-#REF!</f>
        <v>#REF!</v>
      </c>
      <c r="Z83" s="112" t="e">
        <f>Z19-#REF!</f>
        <v>#REF!</v>
      </c>
      <c r="AA83" s="112" t="e">
        <f>AA19-#REF!</f>
        <v>#REF!</v>
      </c>
      <c r="AB83" s="112" t="e">
        <f>AB19-#REF!</f>
        <v>#REF!</v>
      </c>
      <c r="AC83" s="112" t="e">
        <f>AC19-#REF!</f>
        <v>#REF!</v>
      </c>
      <c r="AD83" s="112" t="e">
        <f>AD19-#REF!</f>
        <v>#REF!</v>
      </c>
      <c r="AE83" s="112" t="e">
        <f>AE19-#REF!</f>
        <v>#REF!</v>
      </c>
      <c r="AF83" s="112" t="e">
        <f>AF19-#REF!</f>
        <v>#REF!</v>
      </c>
      <c r="AG83" s="112" t="e">
        <f>AG19-#REF!</f>
        <v>#REF!</v>
      </c>
      <c r="AH83" s="112" t="e">
        <f>AH19-#REF!</f>
        <v>#REF!</v>
      </c>
      <c r="AI83" s="112" t="e">
        <f>AI19-#REF!</f>
        <v>#REF!</v>
      </c>
      <c r="AJ83" s="112" t="e">
        <f>AJ19-#REF!</f>
        <v>#REF!</v>
      </c>
      <c r="AK83" s="112" t="e">
        <f>AK19-#REF!</f>
        <v>#REF!</v>
      </c>
      <c r="AL83" s="112" t="e">
        <f>AL19-#REF!</f>
        <v>#REF!</v>
      </c>
      <c r="AM83" s="112" t="e">
        <f>AM19-#REF!</f>
        <v>#REF!</v>
      </c>
      <c r="AN83" s="112" t="e">
        <f>AN19-#REF!</f>
        <v>#REF!</v>
      </c>
      <c r="AO83" s="112" t="e">
        <f>AO19-#REF!</f>
        <v>#REF!</v>
      </c>
      <c r="AP83" s="112" t="e">
        <f>AP19-#REF!</f>
        <v>#REF!</v>
      </c>
      <c r="AQ83" s="112" t="e">
        <f>AQ19-#REF!</f>
        <v>#REF!</v>
      </c>
      <c r="AR83" s="112" t="e">
        <f>AR19-#REF!</f>
        <v>#REF!</v>
      </c>
      <c r="AS83" s="112" t="e">
        <f>AS19-#REF!</f>
        <v>#REF!</v>
      </c>
      <c r="AT83" s="112" t="e">
        <f>AT19-#REF!</f>
        <v>#REF!</v>
      </c>
      <c r="AU83" s="112" t="e">
        <f>AU19-#REF!</f>
        <v>#REF!</v>
      </c>
      <c r="AV83" s="112" t="e">
        <f>AV19-#REF!</f>
        <v>#REF!</v>
      </c>
      <c r="AW83" s="112" t="e">
        <f>AW19-#REF!</f>
        <v>#REF!</v>
      </c>
      <c r="AX83" s="112" t="e">
        <f>AX19-#REF!</f>
        <v>#REF!</v>
      </c>
      <c r="AY83" s="112" t="e">
        <f>AY19-#REF!</f>
        <v>#REF!</v>
      </c>
      <c r="AZ83" s="112" t="e">
        <f>AZ19-#REF!</f>
        <v>#REF!</v>
      </c>
      <c r="BA83" s="112" t="e">
        <f>BA19-#REF!</f>
        <v>#REF!</v>
      </c>
      <c r="BB83" s="112" t="e">
        <f>BB19-#REF!</f>
        <v>#REF!</v>
      </c>
      <c r="BC83" s="112" t="e">
        <f>BC19-#REF!</f>
        <v>#REF!</v>
      </c>
      <c r="BD83" s="112" t="e">
        <f>BD19-#REF!</f>
        <v>#REF!</v>
      </c>
      <c r="BE83" s="112" t="e">
        <f>BE19-#REF!</f>
        <v>#REF!</v>
      </c>
      <c r="BF83" s="112" t="e">
        <f>BF19-#REF!</f>
        <v>#REF!</v>
      </c>
      <c r="BG83" s="112" t="e">
        <f>BG19-#REF!</f>
        <v>#REF!</v>
      </c>
      <c r="BH83" s="112" t="e">
        <f>BH19-#REF!</f>
        <v>#REF!</v>
      </c>
      <c r="BI83" s="112" t="e">
        <f>BI19-#REF!</f>
        <v>#REF!</v>
      </c>
      <c r="BJ83" s="112" t="e">
        <f>BJ19-#REF!</f>
        <v>#REF!</v>
      </c>
      <c r="BK83" s="112" t="e">
        <f>BK19-#REF!</f>
        <v>#REF!</v>
      </c>
      <c r="BL83" s="112" t="e">
        <f>BL19-#REF!</f>
        <v>#REF!</v>
      </c>
      <c r="BM83" s="112" t="e">
        <f>BM19-#REF!</f>
        <v>#REF!</v>
      </c>
      <c r="BN83" s="112" t="e">
        <f>BN19-#REF!</f>
        <v>#REF!</v>
      </c>
      <c r="BO83" s="112" t="e">
        <f>BO19-#REF!</f>
        <v>#REF!</v>
      </c>
      <c r="BP83" s="112" t="e">
        <f>BP19-#REF!</f>
        <v>#REF!</v>
      </c>
      <c r="BQ83" s="112" t="e">
        <f>BQ19-#REF!</f>
        <v>#REF!</v>
      </c>
      <c r="BR83" s="112" t="e">
        <f>BR19-#REF!</f>
        <v>#REF!</v>
      </c>
      <c r="BS83" s="112" t="e">
        <f>BS19-#REF!</f>
        <v>#REF!</v>
      </c>
      <c r="BT83" s="112" t="e">
        <f>BT19-#REF!</f>
        <v>#REF!</v>
      </c>
      <c r="BU83" s="112" t="e">
        <f>BU19-#REF!</f>
        <v>#REF!</v>
      </c>
    </row>
    <row r="84" spans="13:75" hidden="1" x14ac:dyDescent="0.3">
      <c r="M84" s="112" t="e">
        <f>M20-#REF!</f>
        <v>#REF!</v>
      </c>
      <c r="N84" s="112" t="e">
        <f>N20-#REF!</f>
        <v>#REF!</v>
      </c>
      <c r="O84" s="112" t="e">
        <f>O20-#REF!</f>
        <v>#REF!</v>
      </c>
      <c r="P84" s="112" t="e">
        <f>P20-#REF!</f>
        <v>#REF!</v>
      </c>
      <c r="Q84" s="112" t="e">
        <f>Q20-#REF!</f>
        <v>#REF!</v>
      </c>
      <c r="R84" s="112" t="e">
        <f>R20-#REF!</f>
        <v>#REF!</v>
      </c>
      <c r="S84" s="112" t="e">
        <f>S20-#REF!</f>
        <v>#REF!</v>
      </c>
      <c r="T84" s="112" t="e">
        <f>T20-#REF!</f>
        <v>#REF!</v>
      </c>
      <c r="U84" s="112" t="e">
        <f>U20-#REF!</f>
        <v>#REF!</v>
      </c>
      <c r="V84" s="112" t="e">
        <f>V20-#REF!</f>
        <v>#REF!</v>
      </c>
      <c r="W84" s="112" t="e">
        <f>W20-#REF!</f>
        <v>#REF!</v>
      </c>
      <c r="X84" s="112" t="e">
        <f>X20-#REF!</f>
        <v>#REF!</v>
      </c>
      <c r="Y84" s="112" t="e">
        <f>Y20-#REF!</f>
        <v>#REF!</v>
      </c>
      <c r="Z84" s="112" t="e">
        <f>Z20-#REF!</f>
        <v>#REF!</v>
      </c>
      <c r="AA84" s="112" t="e">
        <f>AA20-#REF!</f>
        <v>#REF!</v>
      </c>
      <c r="AB84" s="112" t="e">
        <f>AB20-#REF!</f>
        <v>#REF!</v>
      </c>
      <c r="AC84" s="112" t="e">
        <f>AC20-#REF!</f>
        <v>#REF!</v>
      </c>
      <c r="AD84" s="112" t="e">
        <f>AD20-#REF!</f>
        <v>#REF!</v>
      </c>
      <c r="AE84" s="112" t="e">
        <f>AE20-#REF!</f>
        <v>#REF!</v>
      </c>
      <c r="AF84" s="112" t="e">
        <f>AF20-#REF!</f>
        <v>#REF!</v>
      </c>
      <c r="AG84" s="112" t="e">
        <f>AG20-#REF!</f>
        <v>#REF!</v>
      </c>
      <c r="AH84" s="112" t="e">
        <f>AH20-#REF!</f>
        <v>#REF!</v>
      </c>
      <c r="AI84" s="112" t="e">
        <f>AI20-#REF!</f>
        <v>#REF!</v>
      </c>
      <c r="AJ84" s="112" t="e">
        <f>AJ20-#REF!</f>
        <v>#REF!</v>
      </c>
      <c r="AK84" s="112" t="e">
        <f>AK20-#REF!</f>
        <v>#REF!</v>
      </c>
      <c r="AL84" s="112" t="e">
        <f>AL20-#REF!</f>
        <v>#REF!</v>
      </c>
      <c r="AM84" s="112" t="e">
        <f>AM20-#REF!</f>
        <v>#REF!</v>
      </c>
      <c r="AN84" s="112" t="e">
        <f>AN20-#REF!</f>
        <v>#REF!</v>
      </c>
      <c r="AO84" s="112" t="e">
        <f>AO20-#REF!</f>
        <v>#REF!</v>
      </c>
      <c r="AP84" s="112" t="e">
        <f>AP20-#REF!</f>
        <v>#REF!</v>
      </c>
      <c r="AQ84" s="112" t="e">
        <f>AQ20-#REF!</f>
        <v>#REF!</v>
      </c>
      <c r="AR84" s="112" t="e">
        <f>AR20-#REF!</f>
        <v>#REF!</v>
      </c>
      <c r="AS84" s="112" t="e">
        <f>AS20-#REF!</f>
        <v>#REF!</v>
      </c>
      <c r="AT84" s="112" t="e">
        <f>AT20-#REF!</f>
        <v>#REF!</v>
      </c>
      <c r="AU84" s="112" t="e">
        <f>AU20-#REF!</f>
        <v>#REF!</v>
      </c>
      <c r="AV84" s="112" t="e">
        <f>AV20-#REF!</f>
        <v>#REF!</v>
      </c>
      <c r="AW84" s="112" t="e">
        <f>AW20-#REF!</f>
        <v>#REF!</v>
      </c>
      <c r="AX84" s="112" t="e">
        <f>AX20-#REF!</f>
        <v>#REF!</v>
      </c>
      <c r="AY84" s="112" t="e">
        <f>AY20-#REF!</f>
        <v>#REF!</v>
      </c>
      <c r="AZ84" s="112" t="e">
        <f>AZ20-#REF!</f>
        <v>#REF!</v>
      </c>
      <c r="BA84" s="112" t="e">
        <f>BA20-#REF!</f>
        <v>#REF!</v>
      </c>
      <c r="BB84" s="112" t="e">
        <f>BB20-#REF!</f>
        <v>#REF!</v>
      </c>
      <c r="BC84" s="112" t="e">
        <f>BC20-#REF!</f>
        <v>#REF!</v>
      </c>
      <c r="BD84" s="112" t="e">
        <f>BD20-#REF!</f>
        <v>#REF!</v>
      </c>
      <c r="BE84" s="112" t="e">
        <f>BE20-#REF!</f>
        <v>#REF!</v>
      </c>
      <c r="BF84" s="112" t="e">
        <f>BF20-#REF!</f>
        <v>#REF!</v>
      </c>
      <c r="BG84" s="112" t="e">
        <f>BG20-#REF!</f>
        <v>#REF!</v>
      </c>
      <c r="BH84" s="112" t="e">
        <f>BH20-#REF!</f>
        <v>#REF!</v>
      </c>
      <c r="BI84" s="112" t="e">
        <f>BI20-#REF!</f>
        <v>#REF!</v>
      </c>
      <c r="BJ84" s="112" t="e">
        <f>BJ20-#REF!</f>
        <v>#REF!</v>
      </c>
      <c r="BK84" s="112" t="e">
        <f>BK20-#REF!</f>
        <v>#REF!</v>
      </c>
      <c r="BL84" s="112" t="e">
        <f>BL20-#REF!</f>
        <v>#REF!</v>
      </c>
      <c r="BM84" s="112" t="e">
        <f>BM20-#REF!</f>
        <v>#REF!</v>
      </c>
      <c r="BN84" s="112" t="e">
        <f>BN20-#REF!</f>
        <v>#REF!</v>
      </c>
      <c r="BO84" s="112" t="e">
        <f>BO20-#REF!</f>
        <v>#REF!</v>
      </c>
      <c r="BP84" s="112" t="e">
        <f>BP20-#REF!</f>
        <v>#REF!</v>
      </c>
      <c r="BQ84" s="112" t="e">
        <f>BQ20-#REF!</f>
        <v>#REF!</v>
      </c>
      <c r="BR84" s="112" t="e">
        <f>BR20-#REF!</f>
        <v>#REF!</v>
      </c>
      <c r="BS84" s="112" t="e">
        <f>BS20-#REF!</f>
        <v>#REF!</v>
      </c>
      <c r="BT84" s="112" t="e">
        <f>BT20-#REF!</f>
        <v>#REF!</v>
      </c>
      <c r="BU84" s="112" t="e">
        <f>BU20-#REF!</f>
        <v>#REF!</v>
      </c>
    </row>
    <row r="85" spans="13:75" hidden="1" x14ac:dyDescent="0.3">
      <c r="M85" s="112" t="e">
        <f>M21-#REF!</f>
        <v>#REF!</v>
      </c>
      <c r="N85" s="112" t="e">
        <f>N21-#REF!</f>
        <v>#REF!</v>
      </c>
      <c r="O85" s="112" t="e">
        <f>O21-#REF!</f>
        <v>#REF!</v>
      </c>
      <c r="P85" s="112" t="e">
        <f>P21-#REF!</f>
        <v>#REF!</v>
      </c>
      <c r="Q85" s="112" t="e">
        <f>Q21-#REF!</f>
        <v>#REF!</v>
      </c>
      <c r="R85" s="112" t="e">
        <f>R21-#REF!</f>
        <v>#REF!</v>
      </c>
      <c r="S85" s="112" t="e">
        <f>S21-#REF!</f>
        <v>#REF!</v>
      </c>
      <c r="T85" s="112" t="e">
        <f>T21-#REF!</f>
        <v>#REF!</v>
      </c>
      <c r="U85" s="112" t="e">
        <f>U21-#REF!</f>
        <v>#REF!</v>
      </c>
      <c r="V85" s="112" t="e">
        <f>V21-#REF!</f>
        <v>#REF!</v>
      </c>
      <c r="W85" s="112" t="e">
        <f>W21-#REF!</f>
        <v>#REF!</v>
      </c>
      <c r="X85" s="112" t="e">
        <f>X21-#REF!</f>
        <v>#REF!</v>
      </c>
      <c r="Y85" s="112" t="e">
        <f>Y21-#REF!</f>
        <v>#REF!</v>
      </c>
      <c r="Z85" s="112" t="e">
        <f>Z21-#REF!</f>
        <v>#REF!</v>
      </c>
      <c r="AA85" s="112" t="e">
        <f>AA21-#REF!</f>
        <v>#REF!</v>
      </c>
      <c r="AB85" s="112" t="e">
        <f>AB21-#REF!</f>
        <v>#REF!</v>
      </c>
      <c r="AC85" s="112" t="e">
        <f>AC21-#REF!</f>
        <v>#REF!</v>
      </c>
      <c r="AD85" s="112" t="e">
        <f>AD21-#REF!</f>
        <v>#REF!</v>
      </c>
      <c r="AE85" s="112" t="e">
        <f>AE21-#REF!</f>
        <v>#REF!</v>
      </c>
      <c r="AF85" s="112" t="e">
        <f>AF21-#REF!</f>
        <v>#REF!</v>
      </c>
      <c r="AG85" s="112" t="e">
        <f>AG21-#REF!</f>
        <v>#REF!</v>
      </c>
      <c r="AH85" s="112" t="e">
        <f>AH21-#REF!</f>
        <v>#REF!</v>
      </c>
      <c r="AI85" s="112" t="e">
        <f>AI21-#REF!</f>
        <v>#REF!</v>
      </c>
      <c r="AJ85" s="112" t="e">
        <f>AJ21-#REF!</f>
        <v>#REF!</v>
      </c>
      <c r="AK85" s="112" t="e">
        <f>AK21-#REF!</f>
        <v>#REF!</v>
      </c>
      <c r="AL85" s="112" t="e">
        <f>AL21-#REF!</f>
        <v>#REF!</v>
      </c>
      <c r="AM85" s="112" t="e">
        <f>AM21-#REF!</f>
        <v>#REF!</v>
      </c>
      <c r="AN85" s="112" t="e">
        <f>AN21-#REF!</f>
        <v>#REF!</v>
      </c>
      <c r="AO85" s="112" t="e">
        <f>AO21-#REF!</f>
        <v>#REF!</v>
      </c>
      <c r="AP85" s="112" t="e">
        <f>AP21-#REF!</f>
        <v>#REF!</v>
      </c>
      <c r="AQ85" s="112" t="e">
        <f>AQ21-#REF!</f>
        <v>#REF!</v>
      </c>
      <c r="AR85" s="112" t="e">
        <f>AR21-#REF!</f>
        <v>#REF!</v>
      </c>
      <c r="AS85" s="112" t="e">
        <f>AS21-#REF!</f>
        <v>#REF!</v>
      </c>
      <c r="AT85" s="112" t="e">
        <f>AT21-#REF!</f>
        <v>#REF!</v>
      </c>
      <c r="AU85" s="112" t="e">
        <f>AU21-#REF!</f>
        <v>#REF!</v>
      </c>
      <c r="AV85" s="112" t="e">
        <f>AV21-#REF!</f>
        <v>#REF!</v>
      </c>
      <c r="AW85" s="112" t="e">
        <f>AW21-#REF!</f>
        <v>#REF!</v>
      </c>
      <c r="AX85" s="112" t="e">
        <f>AX21-#REF!</f>
        <v>#REF!</v>
      </c>
      <c r="AY85" s="112" t="e">
        <f>AY21-#REF!</f>
        <v>#REF!</v>
      </c>
      <c r="AZ85" s="112" t="e">
        <f>AZ21-#REF!</f>
        <v>#REF!</v>
      </c>
      <c r="BA85" s="112" t="e">
        <f>BA21-#REF!</f>
        <v>#REF!</v>
      </c>
      <c r="BB85" s="112" t="e">
        <f>BB21-#REF!</f>
        <v>#REF!</v>
      </c>
      <c r="BC85" s="112" t="e">
        <f>BC21-#REF!</f>
        <v>#REF!</v>
      </c>
      <c r="BD85" s="112" t="e">
        <f>BD21-#REF!</f>
        <v>#REF!</v>
      </c>
      <c r="BE85" s="112" t="e">
        <f>BE21-#REF!</f>
        <v>#REF!</v>
      </c>
      <c r="BF85" s="112" t="e">
        <f>BF21-#REF!</f>
        <v>#REF!</v>
      </c>
      <c r="BG85" s="112" t="e">
        <f>BG21-#REF!</f>
        <v>#REF!</v>
      </c>
      <c r="BH85" s="112" t="e">
        <f>BH21-#REF!</f>
        <v>#REF!</v>
      </c>
      <c r="BI85" s="112" t="e">
        <f>BI21-#REF!</f>
        <v>#REF!</v>
      </c>
      <c r="BJ85" s="112" t="e">
        <f>BJ21-#REF!</f>
        <v>#REF!</v>
      </c>
      <c r="BK85" s="112" t="e">
        <f>BK21-#REF!</f>
        <v>#REF!</v>
      </c>
      <c r="BL85" s="112" t="e">
        <f>BL21-#REF!</f>
        <v>#REF!</v>
      </c>
      <c r="BM85" s="112" t="e">
        <f>BM21-#REF!</f>
        <v>#REF!</v>
      </c>
      <c r="BN85" s="112" t="e">
        <f>BN21-#REF!</f>
        <v>#REF!</v>
      </c>
      <c r="BO85" s="112" t="e">
        <f>BO21-#REF!</f>
        <v>#REF!</v>
      </c>
      <c r="BP85" s="112" t="e">
        <f>BP21-#REF!</f>
        <v>#REF!</v>
      </c>
      <c r="BQ85" s="112" t="e">
        <f>BQ21-#REF!</f>
        <v>#REF!</v>
      </c>
      <c r="BR85" s="112" t="e">
        <f>BR21-#REF!</f>
        <v>#REF!</v>
      </c>
      <c r="BS85" s="112" t="e">
        <f>BS21-#REF!</f>
        <v>#REF!</v>
      </c>
      <c r="BT85" s="112" t="e">
        <f>BT21-#REF!</f>
        <v>#REF!</v>
      </c>
      <c r="BU85" s="112" t="e">
        <f>BU21-#REF!</f>
        <v>#REF!</v>
      </c>
    </row>
    <row r="86" spans="13:75" hidden="1" x14ac:dyDescent="0.3">
      <c r="M86" s="112" t="e">
        <f>M22-#REF!</f>
        <v>#REF!</v>
      </c>
      <c r="N86" s="112" t="e">
        <f>N22-#REF!</f>
        <v>#REF!</v>
      </c>
      <c r="O86" s="112" t="e">
        <f>O22-#REF!</f>
        <v>#REF!</v>
      </c>
      <c r="P86" s="112" t="e">
        <f>P22-#REF!</f>
        <v>#REF!</v>
      </c>
      <c r="Q86" s="112" t="e">
        <f>Q22-#REF!</f>
        <v>#REF!</v>
      </c>
      <c r="R86" s="112" t="e">
        <f>R22-#REF!</f>
        <v>#REF!</v>
      </c>
      <c r="S86" s="112" t="e">
        <f>S22-#REF!</f>
        <v>#REF!</v>
      </c>
      <c r="T86" s="112" t="e">
        <f>T22-#REF!</f>
        <v>#REF!</v>
      </c>
      <c r="U86" s="112" t="e">
        <f>U22-#REF!</f>
        <v>#REF!</v>
      </c>
      <c r="V86" s="112" t="e">
        <f>V22-#REF!</f>
        <v>#REF!</v>
      </c>
      <c r="W86" s="112" t="e">
        <f>W22-#REF!</f>
        <v>#REF!</v>
      </c>
      <c r="X86" s="112" t="e">
        <f>X22-#REF!</f>
        <v>#REF!</v>
      </c>
      <c r="Y86" s="112" t="e">
        <f>Y22-#REF!</f>
        <v>#REF!</v>
      </c>
      <c r="Z86" s="112" t="e">
        <f>Z22-#REF!</f>
        <v>#REF!</v>
      </c>
      <c r="AA86" s="112" t="e">
        <f>AA22-#REF!</f>
        <v>#REF!</v>
      </c>
      <c r="AB86" s="112" t="e">
        <f>AB22-#REF!</f>
        <v>#REF!</v>
      </c>
      <c r="AC86" s="112" t="e">
        <f>AC22-#REF!</f>
        <v>#REF!</v>
      </c>
      <c r="AD86" s="112" t="e">
        <f>AD22-#REF!</f>
        <v>#REF!</v>
      </c>
      <c r="AE86" s="112" t="e">
        <f>AE22-#REF!</f>
        <v>#REF!</v>
      </c>
      <c r="AF86" s="112" t="e">
        <f>AF22-#REF!</f>
        <v>#REF!</v>
      </c>
      <c r="AG86" s="112" t="e">
        <f>AG22-#REF!</f>
        <v>#REF!</v>
      </c>
      <c r="AH86" s="112" t="e">
        <f>AH22-#REF!</f>
        <v>#REF!</v>
      </c>
      <c r="AI86" s="112" t="e">
        <f>AI22-#REF!</f>
        <v>#REF!</v>
      </c>
      <c r="AJ86" s="112" t="e">
        <f>AJ22-#REF!</f>
        <v>#REF!</v>
      </c>
      <c r="AK86" s="112" t="e">
        <f>AK22-#REF!</f>
        <v>#REF!</v>
      </c>
      <c r="AL86" s="112" t="e">
        <f>AL22-#REF!</f>
        <v>#REF!</v>
      </c>
      <c r="AM86" s="112" t="e">
        <f>AM22-#REF!</f>
        <v>#REF!</v>
      </c>
      <c r="AN86" s="112" t="e">
        <f>AN22-#REF!</f>
        <v>#REF!</v>
      </c>
      <c r="AO86" s="112" t="e">
        <f>AO22-#REF!</f>
        <v>#REF!</v>
      </c>
      <c r="AP86" s="112" t="e">
        <f>AP22-#REF!</f>
        <v>#REF!</v>
      </c>
      <c r="AQ86" s="112" t="e">
        <f>AQ22-#REF!</f>
        <v>#REF!</v>
      </c>
      <c r="AR86" s="112" t="e">
        <f>AR22-#REF!</f>
        <v>#REF!</v>
      </c>
      <c r="AS86" s="112" t="e">
        <f>AS22-#REF!</f>
        <v>#REF!</v>
      </c>
      <c r="AT86" s="112" t="e">
        <f>AT22-#REF!</f>
        <v>#REF!</v>
      </c>
      <c r="AU86" s="112" t="e">
        <f>AU22-#REF!</f>
        <v>#REF!</v>
      </c>
      <c r="AV86" s="112" t="e">
        <f>AV22-#REF!</f>
        <v>#REF!</v>
      </c>
      <c r="AW86" s="112" t="e">
        <f>AW22-#REF!</f>
        <v>#REF!</v>
      </c>
      <c r="AX86" s="112" t="e">
        <f>AX22-#REF!</f>
        <v>#REF!</v>
      </c>
      <c r="AY86" s="112" t="e">
        <f>AY22-#REF!</f>
        <v>#REF!</v>
      </c>
      <c r="AZ86" s="112" t="e">
        <f>AZ22-#REF!</f>
        <v>#REF!</v>
      </c>
      <c r="BA86" s="112" t="e">
        <f>BA22-#REF!</f>
        <v>#REF!</v>
      </c>
      <c r="BB86" s="112" t="e">
        <f>BB22-#REF!</f>
        <v>#REF!</v>
      </c>
      <c r="BC86" s="112" t="e">
        <f>BC22-#REF!</f>
        <v>#REF!</v>
      </c>
      <c r="BD86" s="112" t="e">
        <f>BD22-#REF!</f>
        <v>#REF!</v>
      </c>
      <c r="BE86" s="112" t="e">
        <f>BE22-#REF!</f>
        <v>#REF!</v>
      </c>
      <c r="BF86" s="112" t="e">
        <f>BF22-#REF!</f>
        <v>#REF!</v>
      </c>
      <c r="BG86" s="112" t="e">
        <f>BG22-#REF!</f>
        <v>#REF!</v>
      </c>
      <c r="BH86" s="112" t="e">
        <f>BH22-#REF!</f>
        <v>#REF!</v>
      </c>
      <c r="BI86" s="112" t="e">
        <f>BI22-#REF!</f>
        <v>#REF!</v>
      </c>
      <c r="BJ86" s="112" t="e">
        <f>BJ22-#REF!</f>
        <v>#REF!</v>
      </c>
      <c r="BK86" s="112" t="e">
        <f>BK22-#REF!</f>
        <v>#REF!</v>
      </c>
      <c r="BL86" s="112" t="e">
        <f>BL22-#REF!</f>
        <v>#REF!</v>
      </c>
      <c r="BM86" s="112" t="e">
        <f>BM22-#REF!</f>
        <v>#REF!</v>
      </c>
      <c r="BN86" s="112" t="e">
        <f>BN22-#REF!</f>
        <v>#REF!</v>
      </c>
      <c r="BO86" s="112" t="e">
        <f>BO22-#REF!</f>
        <v>#REF!</v>
      </c>
      <c r="BP86" s="112" t="e">
        <f>BP22-#REF!</f>
        <v>#REF!</v>
      </c>
      <c r="BQ86" s="112" t="e">
        <f>BQ22-#REF!</f>
        <v>#REF!</v>
      </c>
      <c r="BR86" s="112" t="e">
        <f>BR22-#REF!</f>
        <v>#REF!</v>
      </c>
      <c r="BS86" s="112" t="e">
        <f>BS22-#REF!</f>
        <v>#REF!</v>
      </c>
      <c r="BT86" s="112" t="e">
        <f>BT22-#REF!</f>
        <v>#REF!</v>
      </c>
      <c r="BU86" s="112" t="e">
        <f>BU22-#REF!</f>
        <v>#REF!</v>
      </c>
    </row>
    <row r="87" spans="13:75" hidden="1" x14ac:dyDescent="0.3">
      <c r="M87" s="112" t="e">
        <f>M23-#REF!</f>
        <v>#REF!</v>
      </c>
      <c r="N87" s="112" t="e">
        <f>N23-#REF!</f>
        <v>#REF!</v>
      </c>
      <c r="O87" s="112" t="e">
        <f>O23-#REF!</f>
        <v>#REF!</v>
      </c>
      <c r="P87" s="112" t="e">
        <f>P23-#REF!</f>
        <v>#REF!</v>
      </c>
      <c r="Q87" s="112" t="e">
        <f>Q23-#REF!</f>
        <v>#REF!</v>
      </c>
      <c r="R87" s="112" t="e">
        <f>R23-#REF!</f>
        <v>#REF!</v>
      </c>
      <c r="S87" s="112" t="e">
        <f>S23-#REF!</f>
        <v>#REF!</v>
      </c>
      <c r="T87" s="112" t="e">
        <f>T23-#REF!</f>
        <v>#REF!</v>
      </c>
      <c r="U87" s="112" t="e">
        <f>U23-#REF!</f>
        <v>#REF!</v>
      </c>
      <c r="V87" s="112" t="e">
        <f>V23-#REF!</f>
        <v>#REF!</v>
      </c>
      <c r="W87" s="112" t="e">
        <f>W23-#REF!</f>
        <v>#REF!</v>
      </c>
      <c r="X87" s="112" t="e">
        <f>X23-#REF!</f>
        <v>#REF!</v>
      </c>
      <c r="Y87" s="112" t="e">
        <f>Y23-#REF!</f>
        <v>#REF!</v>
      </c>
      <c r="Z87" s="112" t="e">
        <f>Z23-#REF!</f>
        <v>#REF!</v>
      </c>
      <c r="AA87" s="112" t="e">
        <f>AA23-#REF!</f>
        <v>#REF!</v>
      </c>
      <c r="AB87" s="112" t="e">
        <f>AB23-#REF!</f>
        <v>#REF!</v>
      </c>
      <c r="AC87" s="112" t="e">
        <f>AC23-#REF!</f>
        <v>#REF!</v>
      </c>
      <c r="AD87" s="112" t="e">
        <f>AD23-#REF!</f>
        <v>#REF!</v>
      </c>
      <c r="AE87" s="112" t="e">
        <f>AE23-#REF!</f>
        <v>#REF!</v>
      </c>
      <c r="AF87" s="112" t="e">
        <f>AF23-#REF!</f>
        <v>#REF!</v>
      </c>
      <c r="AG87" s="112" t="e">
        <f>AG23-#REF!</f>
        <v>#REF!</v>
      </c>
      <c r="AH87" s="112" t="e">
        <f>AH23-#REF!</f>
        <v>#REF!</v>
      </c>
      <c r="AI87" s="112" t="e">
        <f>AI23-#REF!</f>
        <v>#REF!</v>
      </c>
      <c r="AJ87" s="112" t="e">
        <f>AJ23-#REF!</f>
        <v>#REF!</v>
      </c>
      <c r="AK87" s="112" t="e">
        <f>AK23-#REF!</f>
        <v>#REF!</v>
      </c>
      <c r="AL87" s="112" t="e">
        <f>AL23-#REF!</f>
        <v>#REF!</v>
      </c>
      <c r="AM87" s="112" t="e">
        <f>AM23-#REF!</f>
        <v>#REF!</v>
      </c>
      <c r="AN87" s="112" t="e">
        <f>AN23-#REF!</f>
        <v>#REF!</v>
      </c>
      <c r="AO87" s="112" t="e">
        <f>AO23-#REF!</f>
        <v>#REF!</v>
      </c>
      <c r="AP87" s="112" t="e">
        <f>AP23-#REF!</f>
        <v>#REF!</v>
      </c>
      <c r="AQ87" s="112" t="e">
        <f>AQ23-#REF!</f>
        <v>#REF!</v>
      </c>
      <c r="AR87" s="112" t="e">
        <f>AR23-#REF!</f>
        <v>#REF!</v>
      </c>
      <c r="AS87" s="112" t="e">
        <f>AS23-#REF!</f>
        <v>#REF!</v>
      </c>
      <c r="AT87" s="112" t="e">
        <f>AT23-#REF!</f>
        <v>#REF!</v>
      </c>
      <c r="AU87" s="112" t="e">
        <f>AU23-#REF!</f>
        <v>#REF!</v>
      </c>
      <c r="AV87" s="112" t="e">
        <f>AV23-#REF!</f>
        <v>#REF!</v>
      </c>
      <c r="AW87" s="112" t="e">
        <f>AW23-#REF!</f>
        <v>#REF!</v>
      </c>
      <c r="AX87" s="112" t="e">
        <f>AX23-#REF!</f>
        <v>#REF!</v>
      </c>
      <c r="AY87" s="112" t="e">
        <f>AY23-#REF!</f>
        <v>#REF!</v>
      </c>
      <c r="AZ87" s="112" t="e">
        <f>AZ23-#REF!</f>
        <v>#REF!</v>
      </c>
      <c r="BA87" s="112" t="e">
        <f>BA23-#REF!</f>
        <v>#REF!</v>
      </c>
      <c r="BB87" s="112" t="e">
        <f>BB23-#REF!</f>
        <v>#REF!</v>
      </c>
      <c r="BC87" s="112" t="e">
        <f>BC23-#REF!</f>
        <v>#REF!</v>
      </c>
      <c r="BD87" s="112" t="e">
        <f>BD23-#REF!</f>
        <v>#REF!</v>
      </c>
      <c r="BE87" s="112" t="e">
        <f>BE23-#REF!</f>
        <v>#REF!</v>
      </c>
      <c r="BF87" s="112" t="e">
        <f>BF23-#REF!</f>
        <v>#REF!</v>
      </c>
      <c r="BG87" s="112" t="e">
        <f>BG23-#REF!</f>
        <v>#REF!</v>
      </c>
      <c r="BH87" s="112" t="e">
        <f>BH23-#REF!</f>
        <v>#REF!</v>
      </c>
      <c r="BI87" s="112" t="e">
        <f>BI23-#REF!</f>
        <v>#REF!</v>
      </c>
      <c r="BJ87" s="112" t="e">
        <f>BJ23-#REF!</f>
        <v>#REF!</v>
      </c>
      <c r="BK87" s="112" t="e">
        <f>BK23-#REF!</f>
        <v>#REF!</v>
      </c>
      <c r="BL87" s="112" t="e">
        <f>BL23-#REF!</f>
        <v>#REF!</v>
      </c>
      <c r="BM87" s="112" t="e">
        <f>BM23-#REF!</f>
        <v>#REF!</v>
      </c>
      <c r="BN87" s="112" t="e">
        <f>BN23-#REF!</f>
        <v>#REF!</v>
      </c>
      <c r="BO87" s="112" t="e">
        <f>BO23-#REF!</f>
        <v>#REF!</v>
      </c>
      <c r="BP87" s="112" t="e">
        <f>BP23-#REF!</f>
        <v>#REF!</v>
      </c>
      <c r="BQ87" s="112" t="e">
        <f>BQ23-#REF!</f>
        <v>#REF!</v>
      </c>
      <c r="BR87" s="112" t="e">
        <f>BR23-#REF!</f>
        <v>#REF!</v>
      </c>
      <c r="BS87" s="112" t="e">
        <f>BS23-#REF!</f>
        <v>#REF!</v>
      </c>
      <c r="BT87" s="112" t="e">
        <f>BT23-#REF!</f>
        <v>#REF!</v>
      </c>
      <c r="BU87" s="112" t="e">
        <f>BU23-#REF!</f>
        <v>#REF!</v>
      </c>
    </row>
    <row r="88" spans="13:75" hidden="1" x14ac:dyDescent="0.3">
      <c r="M88" s="112" t="e">
        <f>M24-#REF!</f>
        <v>#REF!</v>
      </c>
      <c r="N88" s="112" t="e">
        <f>N24-#REF!</f>
        <v>#REF!</v>
      </c>
      <c r="O88" s="112" t="e">
        <f>O24-#REF!</f>
        <v>#REF!</v>
      </c>
      <c r="P88" s="112" t="e">
        <f>P24-#REF!</f>
        <v>#REF!</v>
      </c>
      <c r="Q88" s="112" t="e">
        <f>Q24-#REF!</f>
        <v>#REF!</v>
      </c>
      <c r="R88" s="112" t="e">
        <f>R24-#REF!</f>
        <v>#REF!</v>
      </c>
      <c r="S88" s="112" t="e">
        <f>S24-#REF!</f>
        <v>#REF!</v>
      </c>
      <c r="T88" s="112" t="e">
        <f>T24-#REF!</f>
        <v>#REF!</v>
      </c>
      <c r="U88" s="112" t="e">
        <f>U24-#REF!</f>
        <v>#REF!</v>
      </c>
      <c r="V88" s="112" t="e">
        <f>V24-#REF!</f>
        <v>#REF!</v>
      </c>
      <c r="W88" s="112" t="e">
        <f>W24-#REF!</f>
        <v>#REF!</v>
      </c>
      <c r="X88" s="112" t="e">
        <f>X24-#REF!</f>
        <v>#REF!</v>
      </c>
      <c r="Y88" s="112" t="e">
        <f>Y24-#REF!</f>
        <v>#REF!</v>
      </c>
      <c r="Z88" s="112" t="e">
        <f>Z24-#REF!</f>
        <v>#REF!</v>
      </c>
      <c r="AA88" s="112" t="e">
        <f>AA24-#REF!</f>
        <v>#REF!</v>
      </c>
      <c r="AB88" s="112" t="e">
        <f>AB24-#REF!</f>
        <v>#REF!</v>
      </c>
      <c r="AC88" s="112" t="e">
        <f>AC24-#REF!</f>
        <v>#REF!</v>
      </c>
      <c r="AD88" s="112" t="e">
        <f>AD24-#REF!</f>
        <v>#REF!</v>
      </c>
      <c r="AE88" s="112" t="e">
        <f>AE24-#REF!</f>
        <v>#REF!</v>
      </c>
      <c r="AF88" s="112" t="e">
        <f>AF24-#REF!</f>
        <v>#REF!</v>
      </c>
      <c r="AG88" s="112" t="e">
        <f>AG24-#REF!</f>
        <v>#REF!</v>
      </c>
      <c r="AH88" s="112" t="e">
        <f>AH24-#REF!</f>
        <v>#REF!</v>
      </c>
      <c r="AI88" s="112" t="e">
        <f>AI24-#REF!</f>
        <v>#REF!</v>
      </c>
      <c r="AJ88" s="112" t="e">
        <f>AJ24-#REF!</f>
        <v>#REF!</v>
      </c>
      <c r="AK88" s="112" t="e">
        <f>AK24-#REF!</f>
        <v>#REF!</v>
      </c>
      <c r="AL88" s="112" t="e">
        <f>AL24-#REF!</f>
        <v>#REF!</v>
      </c>
      <c r="AM88" s="112" t="e">
        <f>AM24-#REF!</f>
        <v>#REF!</v>
      </c>
      <c r="AN88" s="112" t="e">
        <f>AN24-#REF!</f>
        <v>#REF!</v>
      </c>
      <c r="AO88" s="112" t="e">
        <f>AO24-#REF!</f>
        <v>#REF!</v>
      </c>
      <c r="AP88" s="112" t="e">
        <f>AP24-#REF!</f>
        <v>#REF!</v>
      </c>
      <c r="AQ88" s="112" t="e">
        <f>AQ24-#REF!</f>
        <v>#REF!</v>
      </c>
      <c r="AR88" s="112" t="e">
        <f>AR24-#REF!</f>
        <v>#REF!</v>
      </c>
      <c r="AS88" s="112" t="e">
        <f>AS24-#REF!</f>
        <v>#REF!</v>
      </c>
      <c r="AT88" s="112" t="e">
        <f>AT24-#REF!</f>
        <v>#REF!</v>
      </c>
      <c r="AU88" s="112" t="e">
        <f>AU24-#REF!</f>
        <v>#REF!</v>
      </c>
      <c r="AV88" s="112" t="e">
        <f>AV24-#REF!</f>
        <v>#REF!</v>
      </c>
      <c r="AW88" s="112" t="e">
        <f>AW24-#REF!</f>
        <v>#REF!</v>
      </c>
      <c r="AX88" s="112" t="e">
        <f>AX24-#REF!</f>
        <v>#REF!</v>
      </c>
      <c r="AY88" s="112" t="e">
        <f>AY24-#REF!</f>
        <v>#REF!</v>
      </c>
      <c r="AZ88" s="112" t="e">
        <f>AZ24-#REF!</f>
        <v>#REF!</v>
      </c>
      <c r="BA88" s="112" t="e">
        <f>BA24-#REF!</f>
        <v>#REF!</v>
      </c>
      <c r="BB88" s="112" t="e">
        <f>BB24-#REF!</f>
        <v>#REF!</v>
      </c>
      <c r="BC88" s="112" t="e">
        <f>BC24-#REF!</f>
        <v>#REF!</v>
      </c>
      <c r="BD88" s="112" t="e">
        <f>BD24-#REF!</f>
        <v>#REF!</v>
      </c>
      <c r="BE88" s="112" t="e">
        <f>BE24-#REF!</f>
        <v>#REF!</v>
      </c>
      <c r="BF88" s="112" t="e">
        <f>BF24-#REF!</f>
        <v>#REF!</v>
      </c>
      <c r="BG88" s="112" t="e">
        <f>BG24-#REF!</f>
        <v>#REF!</v>
      </c>
      <c r="BH88" s="112" t="e">
        <f>BH24-#REF!</f>
        <v>#REF!</v>
      </c>
      <c r="BI88" s="112" t="e">
        <f>BI24-#REF!</f>
        <v>#REF!</v>
      </c>
      <c r="BJ88" s="112" t="e">
        <f>BJ24-#REF!</f>
        <v>#REF!</v>
      </c>
      <c r="BK88" s="112" t="e">
        <f>BK24-#REF!</f>
        <v>#REF!</v>
      </c>
      <c r="BL88" s="112" t="e">
        <f>BL24-#REF!</f>
        <v>#REF!</v>
      </c>
      <c r="BM88" s="112" t="e">
        <f>BM24-#REF!</f>
        <v>#REF!</v>
      </c>
      <c r="BN88" s="112" t="e">
        <f>BN24-#REF!</f>
        <v>#REF!</v>
      </c>
      <c r="BO88" s="112" t="e">
        <f>BO24-#REF!</f>
        <v>#REF!</v>
      </c>
      <c r="BP88" s="112" t="e">
        <f>BP24-#REF!</f>
        <v>#REF!</v>
      </c>
      <c r="BQ88" s="112" t="e">
        <f>BQ24-#REF!</f>
        <v>#REF!</v>
      </c>
      <c r="BR88" s="112" t="e">
        <f>BR24-#REF!</f>
        <v>#REF!</v>
      </c>
      <c r="BS88" s="112" t="e">
        <f>BS24-#REF!</f>
        <v>#REF!</v>
      </c>
      <c r="BT88" s="112" t="e">
        <f>BT24-#REF!</f>
        <v>#REF!</v>
      </c>
      <c r="BU88" s="112" t="e">
        <f>BU24-#REF!</f>
        <v>#REF!</v>
      </c>
    </row>
    <row r="89" spans="13:75" hidden="1" x14ac:dyDescent="0.3">
      <c r="M89" s="112" t="e">
        <f>M25-#REF!</f>
        <v>#REF!</v>
      </c>
      <c r="N89" s="112" t="e">
        <f>N25-#REF!</f>
        <v>#REF!</v>
      </c>
      <c r="O89" s="112" t="e">
        <f>O25-#REF!</f>
        <v>#REF!</v>
      </c>
      <c r="P89" s="112" t="e">
        <f>P25-#REF!</f>
        <v>#REF!</v>
      </c>
      <c r="Q89" s="112" t="e">
        <f>Q25-#REF!</f>
        <v>#REF!</v>
      </c>
      <c r="R89" s="112" t="e">
        <f>R25-#REF!</f>
        <v>#REF!</v>
      </c>
      <c r="S89" s="112" t="e">
        <f>S25-#REF!</f>
        <v>#REF!</v>
      </c>
      <c r="T89" s="112" t="e">
        <f>T25-#REF!</f>
        <v>#REF!</v>
      </c>
      <c r="U89" s="112" t="e">
        <f>U25-#REF!</f>
        <v>#REF!</v>
      </c>
      <c r="V89" s="112" t="e">
        <f>V25-#REF!</f>
        <v>#REF!</v>
      </c>
      <c r="W89" s="112" t="e">
        <f>W25-#REF!</f>
        <v>#REF!</v>
      </c>
      <c r="X89" s="112" t="e">
        <f>X25-#REF!</f>
        <v>#REF!</v>
      </c>
      <c r="Y89" s="112" t="e">
        <f>Y25-#REF!</f>
        <v>#REF!</v>
      </c>
      <c r="Z89" s="112" t="e">
        <f>Z25-#REF!</f>
        <v>#REF!</v>
      </c>
      <c r="AA89" s="112" t="e">
        <f>AA25-#REF!</f>
        <v>#REF!</v>
      </c>
      <c r="AB89" s="112" t="e">
        <f>AB25-#REF!</f>
        <v>#REF!</v>
      </c>
      <c r="AC89" s="112" t="e">
        <f>AC25-#REF!</f>
        <v>#REF!</v>
      </c>
      <c r="AD89" s="112" t="e">
        <f>AD25-#REF!</f>
        <v>#REF!</v>
      </c>
      <c r="AE89" s="112" t="e">
        <f>AE25-#REF!</f>
        <v>#REF!</v>
      </c>
      <c r="AF89" s="112" t="e">
        <f>AF25-#REF!</f>
        <v>#REF!</v>
      </c>
      <c r="AG89" s="112" t="e">
        <f>AG25-#REF!</f>
        <v>#REF!</v>
      </c>
      <c r="AH89" s="112" t="e">
        <f>AH25-#REF!</f>
        <v>#REF!</v>
      </c>
      <c r="AI89" s="112" t="e">
        <f>AI25-#REF!</f>
        <v>#REF!</v>
      </c>
      <c r="AJ89" s="112" t="e">
        <f>AJ25-#REF!</f>
        <v>#REF!</v>
      </c>
      <c r="AK89" s="112" t="e">
        <f>AK25-#REF!</f>
        <v>#REF!</v>
      </c>
      <c r="AL89" s="112" t="e">
        <f>AL25-#REF!</f>
        <v>#REF!</v>
      </c>
      <c r="AM89" s="112" t="e">
        <f>AM25-#REF!</f>
        <v>#REF!</v>
      </c>
      <c r="AN89" s="112" t="e">
        <f>AN25-#REF!</f>
        <v>#REF!</v>
      </c>
      <c r="AO89" s="112" t="e">
        <f>AO25-#REF!</f>
        <v>#REF!</v>
      </c>
      <c r="AP89" s="112" t="e">
        <f>AP25-#REF!</f>
        <v>#REF!</v>
      </c>
      <c r="AQ89" s="112" t="e">
        <f>AQ25-#REF!</f>
        <v>#REF!</v>
      </c>
      <c r="AR89" s="112" t="e">
        <f>AR25-#REF!</f>
        <v>#REF!</v>
      </c>
      <c r="AS89" s="112" t="e">
        <f>AS25-#REF!</f>
        <v>#REF!</v>
      </c>
      <c r="AT89" s="112" t="e">
        <f>AT25-#REF!</f>
        <v>#REF!</v>
      </c>
      <c r="AU89" s="112" t="e">
        <f>AU25-#REF!</f>
        <v>#REF!</v>
      </c>
      <c r="AV89" s="112" t="e">
        <f>AV25-#REF!</f>
        <v>#REF!</v>
      </c>
      <c r="AW89" s="112" t="e">
        <f>AW25-#REF!</f>
        <v>#REF!</v>
      </c>
      <c r="AX89" s="112" t="e">
        <f>AX25-#REF!</f>
        <v>#REF!</v>
      </c>
      <c r="AY89" s="112" t="e">
        <f>AY25-#REF!</f>
        <v>#REF!</v>
      </c>
      <c r="AZ89" s="112" t="e">
        <f>AZ25-#REF!</f>
        <v>#REF!</v>
      </c>
      <c r="BA89" s="112" t="e">
        <f>BA25-#REF!</f>
        <v>#REF!</v>
      </c>
      <c r="BB89" s="112" t="e">
        <f>BB25-#REF!</f>
        <v>#REF!</v>
      </c>
      <c r="BC89" s="112" t="e">
        <f>BC25-#REF!</f>
        <v>#REF!</v>
      </c>
      <c r="BD89" s="112" t="e">
        <f>BD25-#REF!</f>
        <v>#REF!</v>
      </c>
      <c r="BE89" s="112" t="e">
        <f>BE25-#REF!</f>
        <v>#REF!</v>
      </c>
      <c r="BF89" s="112" t="e">
        <f>BF25-#REF!</f>
        <v>#REF!</v>
      </c>
      <c r="BG89" s="112" t="e">
        <f>BG25-#REF!</f>
        <v>#REF!</v>
      </c>
      <c r="BH89" s="112" t="e">
        <f>BH25-#REF!</f>
        <v>#REF!</v>
      </c>
      <c r="BI89" s="112" t="e">
        <f>BI25-#REF!</f>
        <v>#REF!</v>
      </c>
      <c r="BJ89" s="112" t="e">
        <f>BJ25-#REF!</f>
        <v>#REF!</v>
      </c>
      <c r="BK89" s="112" t="e">
        <f>BK25-#REF!</f>
        <v>#REF!</v>
      </c>
      <c r="BL89" s="112" t="e">
        <f>BL25-#REF!</f>
        <v>#REF!</v>
      </c>
      <c r="BM89" s="112" t="e">
        <f>BM25-#REF!</f>
        <v>#REF!</v>
      </c>
      <c r="BN89" s="112" t="e">
        <f>BN25-#REF!</f>
        <v>#REF!</v>
      </c>
      <c r="BO89" s="112" t="e">
        <f>BO25-#REF!</f>
        <v>#REF!</v>
      </c>
      <c r="BP89" s="112" t="e">
        <f>BP25-#REF!</f>
        <v>#REF!</v>
      </c>
      <c r="BQ89" s="112" t="e">
        <f>BQ25-#REF!</f>
        <v>#REF!</v>
      </c>
      <c r="BR89" s="112" t="e">
        <f>BR25-#REF!</f>
        <v>#REF!</v>
      </c>
      <c r="BS89" s="112" t="e">
        <f>BS25-#REF!</f>
        <v>#REF!</v>
      </c>
      <c r="BT89" s="112" t="e">
        <f>BT25-#REF!</f>
        <v>#REF!</v>
      </c>
      <c r="BU89" s="112" t="e">
        <f>BU25-#REF!</f>
        <v>#REF!</v>
      </c>
    </row>
    <row r="90" spans="13:75" hidden="1" x14ac:dyDescent="0.3">
      <c r="M90" s="112" t="e">
        <f>M26-#REF!</f>
        <v>#REF!</v>
      </c>
      <c r="N90" s="112" t="e">
        <f>N26-#REF!</f>
        <v>#REF!</v>
      </c>
      <c r="O90" s="112" t="e">
        <f>O26-#REF!</f>
        <v>#REF!</v>
      </c>
      <c r="P90" s="112" t="e">
        <f>P26-#REF!</f>
        <v>#REF!</v>
      </c>
      <c r="Q90" s="112" t="e">
        <f>Q26-#REF!</f>
        <v>#REF!</v>
      </c>
      <c r="R90" s="112" t="e">
        <f>R26-#REF!</f>
        <v>#REF!</v>
      </c>
      <c r="S90" s="112" t="e">
        <f>S26-#REF!</f>
        <v>#REF!</v>
      </c>
      <c r="T90" s="112" t="e">
        <f>T26-#REF!</f>
        <v>#REF!</v>
      </c>
      <c r="U90" s="112" t="e">
        <f>U26-#REF!</f>
        <v>#REF!</v>
      </c>
      <c r="V90" s="112" t="e">
        <f>V26-#REF!</f>
        <v>#REF!</v>
      </c>
      <c r="W90" s="112" t="e">
        <f>W26-#REF!</f>
        <v>#REF!</v>
      </c>
      <c r="X90" s="112" t="e">
        <f>X26-#REF!</f>
        <v>#REF!</v>
      </c>
      <c r="Y90" s="112" t="e">
        <f>Y26-#REF!</f>
        <v>#REF!</v>
      </c>
      <c r="Z90" s="112" t="e">
        <f>Z26-#REF!</f>
        <v>#REF!</v>
      </c>
      <c r="AA90" s="112" t="e">
        <f>AA26-#REF!</f>
        <v>#REF!</v>
      </c>
      <c r="AB90" s="112" t="e">
        <f>AB26-#REF!</f>
        <v>#REF!</v>
      </c>
      <c r="AC90" s="112" t="e">
        <f>AC26-#REF!</f>
        <v>#REF!</v>
      </c>
      <c r="AD90" s="112" t="e">
        <f>AD26-#REF!</f>
        <v>#REF!</v>
      </c>
      <c r="AE90" s="112" t="e">
        <f>AE26-#REF!</f>
        <v>#REF!</v>
      </c>
      <c r="AF90" s="112" t="e">
        <f>AF26-#REF!</f>
        <v>#REF!</v>
      </c>
      <c r="AG90" s="112" t="e">
        <f>AG26-#REF!</f>
        <v>#REF!</v>
      </c>
      <c r="AH90" s="112" t="e">
        <f>AH26-#REF!</f>
        <v>#REF!</v>
      </c>
      <c r="AI90" s="112" t="e">
        <f>AI26-#REF!</f>
        <v>#REF!</v>
      </c>
      <c r="AJ90" s="112" t="e">
        <f>AJ26-#REF!</f>
        <v>#REF!</v>
      </c>
      <c r="AK90" s="112" t="e">
        <f>AK26-#REF!</f>
        <v>#REF!</v>
      </c>
      <c r="AL90" s="112" t="e">
        <f>AL26-#REF!</f>
        <v>#REF!</v>
      </c>
      <c r="AM90" s="112" t="e">
        <f>AM26-#REF!</f>
        <v>#REF!</v>
      </c>
      <c r="AN90" s="112" t="e">
        <f>AN26-#REF!</f>
        <v>#REF!</v>
      </c>
      <c r="AO90" s="112" t="e">
        <f>AO26-#REF!</f>
        <v>#REF!</v>
      </c>
      <c r="AP90" s="112" t="e">
        <f>AP26-#REF!</f>
        <v>#REF!</v>
      </c>
      <c r="AQ90" s="112" t="e">
        <f>AQ26-#REF!</f>
        <v>#REF!</v>
      </c>
      <c r="AR90" s="112" t="e">
        <f>AR26-#REF!</f>
        <v>#REF!</v>
      </c>
      <c r="AS90" s="112" t="e">
        <f>AS26-#REF!</f>
        <v>#REF!</v>
      </c>
      <c r="AT90" s="112" t="e">
        <f>AT26-#REF!</f>
        <v>#REF!</v>
      </c>
      <c r="AU90" s="112" t="e">
        <f>AU26-#REF!</f>
        <v>#REF!</v>
      </c>
      <c r="AV90" s="112" t="e">
        <f>AV26-#REF!</f>
        <v>#REF!</v>
      </c>
      <c r="AW90" s="112" t="e">
        <f>AW26-#REF!</f>
        <v>#REF!</v>
      </c>
      <c r="AX90" s="112" t="e">
        <f>AX26-#REF!</f>
        <v>#REF!</v>
      </c>
      <c r="AY90" s="112" t="e">
        <f>AY26-#REF!</f>
        <v>#REF!</v>
      </c>
      <c r="AZ90" s="112" t="e">
        <f>AZ26-#REF!</f>
        <v>#REF!</v>
      </c>
      <c r="BA90" s="112" t="e">
        <f>BA26-#REF!</f>
        <v>#REF!</v>
      </c>
      <c r="BB90" s="112" t="e">
        <f>BB26-#REF!</f>
        <v>#REF!</v>
      </c>
      <c r="BC90" s="112" t="e">
        <f>BC26-#REF!</f>
        <v>#REF!</v>
      </c>
      <c r="BD90" s="112" t="e">
        <f>BD26-#REF!</f>
        <v>#REF!</v>
      </c>
      <c r="BE90" s="112" t="e">
        <f>BE26-#REF!</f>
        <v>#REF!</v>
      </c>
      <c r="BF90" s="112" t="e">
        <f>BF26-#REF!</f>
        <v>#REF!</v>
      </c>
      <c r="BG90" s="112" t="e">
        <f>BG26-#REF!</f>
        <v>#REF!</v>
      </c>
      <c r="BH90" s="112" t="e">
        <f>BH26-#REF!</f>
        <v>#REF!</v>
      </c>
      <c r="BI90" s="112" t="e">
        <f>BI26-#REF!</f>
        <v>#REF!</v>
      </c>
      <c r="BJ90" s="112" t="e">
        <f>BJ26-#REF!</f>
        <v>#REF!</v>
      </c>
      <c r="BK90" s="112" t="e">
        <f>BK26-#REF!</f>
        <v>#REF!</v>
      </c>
      <c r="BL90" s="112" t="e">
        <f>BL26-#REF!</f>
        <v>#REF!</v>
      </c>
      <c r="BM90" s="112" t="e">
        <f>BM26-#REF!</f>
        <v>#REF!</v>
      </c>
      <c r="BN90" s="112" t="e">
        <f>BN26-#REF!</f>
        <v>#REF!</v>
      </c>
      <c r="BO90" s="112" t="e">
        <f>BO26-#REF!</f>
        <v>#REF!</v>
      </c>
      <c r="BP90" s="112" t="e">
        <f>BP26-#REF!</f>
        <v>#REF!</v>
      </c>
      <c r="BQ90" s="112" t="e">
        <f>BQ26-#REF!</f>
        <v>#REF!</v>
      </c>
      <c r="BR90" s="112" t="e">
        <f>BR26-#REF!</f>
        <v>#REF!</v>
      </c>
      <c r="BS90" s="112" t="e">
        <f>BS26-#REF!</f>
        <v>#REF!</v>
      </c>
      <c r="BT90" s="112" t="e">
        <f>BT26-#REF!</f>
        <v>#REF!</v>
      </c>
      <c r="BU90" s="112" t="e">
        <f>BU26-#REF!</f>
        <v>#REF!</v>
      </c>
      <c r="BW90" s="112">
        <f>-[38]Domredemp!BV166</f>
        <v>0</v>
      </c>
    </row>
    <row r="91" spans="13:75" hidden="1" x14ac:dyDescent="0.3">
      <c r="M91" s="112" t="e">
        <f>#REF!-#REF!</f>
        <v>#REF!</v>
      </c>
      <c r="N91" s="112" t="e">
        <f>#REF!-#REF!</f>
        <v>#REF!</v>
      </c>
      <c r="O91" s="112" t="e">
        <f>#REF!-#REF!</f>
        <v>#REF!</v>
      </c>
      <c r="P91" s="112" t="e">
        <f>#REF!-#REF!</f>
        <v>#REF!</v>
      </c>
      <c r="Q91" s="112" t="e">
        <f>#REF!-#REF!</f>
        <v>#REF!</v>
      </c>
      <c r="R91" s="112" t="e">
        <f>#REF!-#REF!</f>
        <v>#REF!</v>
      </c>
      <c r="S91" s="112" t="e">
        <f>#REF!-#REF!</f>
        <v>#REF!</v>
      </c>
      <c r="T91" s="112" t="e">
        <f>#REF!-#REF!</f>
        <v>#REF!</v>
      </c>
      <c r="U91" s="112" t="e">
        <f>#REF!-#REF!</f>
        <v>#REF!</v>
      </c>
      <c r="V91" s="112" t="e">
        <f>#REF!-#REF!</f>
        <v>#REF!</v>
      </c>
      <c r="W91" s="112" t="e">
        <f>#REF!-#REF!</f>
        <v>#REF!</v>
      </c>
      <c r="X91" s="112" t="e">
        <f>#REF!-#REF!</f>
        <v>#REF!</v>
      </c>
      <c r="Y91" s="112" t="e">
        <f>#REF!-#REF!</f>
        <v>#REF!</v>
      </c>
      <c r="Z91" s="112" t="e">
        <f>#REF!-#REF!</f>
        <v>#REF!</v>
      </c>
      <c r="AA91" s="112" t="e">
        <f>#REF!-#REF!</f>
        <v>#REF!</v>
      </c>
      <c r="AB91" s="112" t="e">
        <f>#REF!-#REF!</f>
        <v>#REF!</v>
      </c>
      <c r="AC91" s="112" t="e">
        <f>#REF!-#REF!</f>
        <v>#REF!</v>
      </c>
      <c r="AD91" s="112" t="e">
        <f>#REF!-#REF!</f>
        <v>#REF!</v>
      </c>
      <c r="AE91" s="112" t="e">
        <f>#REF!-#REF!</f>
        <v>#REF!</v>
      </c>
      <c r="AF91" s="112" t="e">
        <f>#REF!-#REF!</f>
        <v>#REF!</v>
      </c>
      <c r="AG91" s="112" t="e">
        <f>#REF!-#REF!</f>
        <v>#REF!</v>
      </c>
      <c r="AH91" s="112" t="e">
        <f>#REF!-#REF!</f>
        <v>#REF!</v>
      </c>
      <c r="AI91" s="112" t="e">
        <f>#REF!-#REF!</f>
        <v>#REF!</v>
      </c>
      <c r="AJ91" s="112" t="e">
        <f>#REF!-#REF!</f>
        <v>#REF!</v>
      </c>
      <c r="AK91" s="112" t="e">
        <f>#REF!-#REF!</f>
        <v>#REF!</v>
      </c>
      <c r="AL91" s="112" t="e">
        <f>#REF!-#REF!</f>
        <v>#REF!</v>
      </c>
      <c r="AM91" s="112" t="e">
        <f>#REF!-#REF!</f>
        <v>#REF!</v>
      </c>
      <c r="AN91" s="112" t="e">
        <f>#REF!-#REF!</f>
        <v>#REF!</v>
      </c>
      <c r="AO91" s="112" t="e">
        <f>#REF!-#REF!</f>
        <v>#REF!</v>
      </c>
      <c r="AP91" s="112" t="e">
        <f>#REF!-#REF!</f>
        <v>#REF!</v>
      </c>
      <c r="AQ91" s="112" t="e">
        <f>#REF!-#REF!</f>
        <v>#REF!</v>
      </c>
      <c r="AR91" s="112" t="e">
        <f>#REF!-#REF!</f>
        <v>#REF!</v>
      </c>
      <c r="AS91" s="112" t="e">
        <f>#REF!-#REF!</f>
        <v>#REF!</v>
      </c>
      <c r="AT91" s="112" t="e">
        <f>#REF!-#REF!</f>
        <v>#REF!</v>
      </c>
      <c r="AU91" s="112" t="e">
        <f>#REF!-#REF!</f>
        <v>#REF!</v>
      </c>
      <c r="AV91" s="112" t="e">
        <f>#REF!-#REF!</f>
        <v>#REF!</v>
      </c>
      <c r="AW91" s="112" t="e">
        <f>#REF!-#REF!</f>
        <v>#REF!</v>
      </c>
      <c r="AX91" s="112" t="e">
        <f>#REF!-#REF!</f>
        <v>#REF!</v>
      </c>
      <c r="AY91" s="112" t="e">
        <f>#REF!-#REF!</f>
        <v>#REF!</v>
      </c>
      <c r="AZ91" s="112" t="e">
        <f>#REF!-#REF!</f>
        <v>#REF!</v>
      </c>
      <c r="BA91" s="112" t="e">
        <f>#REF!-#REF!</f>
        <v>#REF!</v>
      </c>
      <c r="BB91" s="112" t="e">
        <f>#REF!-#REF!</f>
        <v>#REF!</v>
      </c>
      <c r="BC91" s="112" t="e">
        <f>#REF!-#REF!</f>
        <v>#REF!</v>
      </c>
      <c r="BD91" s="112" t="e">
        <f>#REF!-#REF!</f>
        <v>#REF!</v>
      </c>
      <c r="BE91" s="112" t="e">
        <f>#REF!-#REF!</f>
        <v>#REF!</v>
      </c>
      <c r="BF91" s="112" t="e">
        <f>#REF!-#REF!</f>
        <v>#REF!</v>
      </c>
      <c r="BG91" s="112" t="e">
        <f>#REF!-#REF!</f>
        <v>#REF!</v>
      </c>
      <c r="BH91" s="112" t="e">
        <f>#REF!-#REF!</f>
        <v>#REF!</v>
      </c>
      <c r="BI91" s="112" t="e">
        <f>#REF!-#REF!</f>
        <v>#REF!</v>
      </c>
      <c r="BJ91" s="112" t="e">
        <f>#REF!-#REF!</f>
        <v>#REF!</v>
      </c>
      <c r="BK91" s="112" t="e">
        <f>#REF!-#REF!</f>
        <v>#REF!</v>
      </c>
      <c r="BL91" s="112" t="e">
        <f>#REF!-#REF!</f>
        <v>#REF!</v>
      </c>
      <c r="BM91" s="112" t="e">
        <f>#REF!-#REF!</f>
        <v>#REF!</v>
      </c>
      <c r="BN91" s="112" t="e">
        <f>#REF!-#REF!</f>
        <v>#REF!</v>
      </c>
      <c r="BO91" s="112" t="e">
        <f>#REF!-#REF!</f>
        <v>#REF!</v>
      </c>
      <c r="BP91" s="112" t="e">
        <f>#REF!-#REF!</f>
        <v>#REF!</v>
      </c>
      <c r="BQ91" s="112" t="e">
        <f>#REF!-#REF!</f>
        <v>#REF!</v>
      </c>
      <c r="BR91" s="112" t="e">
        <f>#REF!-#REF!</f>
        <v>#REF!</v>
      </c>
      <c r="BS91" s="112" t="e">
        <f>#REF!-#REF!</f>
        <v>#REF!</v>
      </c>
      <c r="BT91" s="112" t="e">
        <f>#REF!-#REF!</f>
        <v>#REF!</v>
      </c>
      <c r="BU91" s="112" t="e">
        <f>#REF!-#REF!</f>
        <v>#REF!</v>
      </c>
      <c r="BW91" s="112">
        <f>-[38]Domredemp!BV169+[38]Domredemp!BV278</f>
        <v>0</v>
      </c>
    </row>
    <row r="92" spans="13:75" hidden="1" x14ac:dyDescent="0.3">
      <c r="M92" s="112" t="e">
        <f>M27-#REF!</f>
        <v>#REF!</v>
      </c>
      <c r="N92" s="112" t="e">
        <f>N27-#REF!</f>
        <v>#REF!</v>
      </c>
      <c r="O92" s="112" t="e">
        <f>O27-#REF!</f>
        <v>#REF!</v>
      </c>
      <c r="P92" s="112" t="e">
        <f>P27-#REF!</f>
        <v>#REF!</v>
      </c>
      <c r="Q92" s="112" t="e">
        <f>Q27-#REF!</f>
        <v>#REF!</v>
      </c>
      <c r="R92" s="112" t="e">
        <f>R27-#REF!</f>
        <v>#REF!</v>
      </c>
      <c r="S92" s="112" t="e">
        <f>S27-#REF!</f>
        <v>#REF!</v>
      </c>
      <c r="T92" s="112" t="e">
        <f>T27-#REF!</f>
        <v>#REF!</v>
      </c>
      <c r="U92" s="112" t="e">
        <f>U27-#REF!</f>
        <v>#REF!</v>
      </c>
      <c r="V92" s="112" t="e">
        <f>V27-#REF!</f>
        <v>#REF!</v>
      </c>
      <c r="W92" s="112" t="e">
        <f>W27-#REF!</f>
        <v>#REF!</v>
      </c>
      <c r="X92" s="112" t="e">
        <f>X27-#REF!</f>
        <v>#REF!</v>
      </c>
      <c r="Y92" s="112" t="e">
        <f>Y27-#REF!</f>
        <v>#REF!</v>
      </c>
      <c r="Z92" s="112" t="e">
        <f>Z27-#REF!</f>
        <v>#REF!</v>
      </c>
      <c r="AA92" s="112" t="e">
        <f>AA27-#REF!</f>
        <v>#REF!</v>
      </c>
      <c r="AB92" s="112" t="e">
        <f>AB27-#REF!</f>
        <v>#REF!</v>
      </c>
      <c r="AC92" s="112" t="e">
        <f>AC27-#REF!</f>
        <v>#REF!</v>
      </c>
      <c r="AD92" s="112" t="e">
        <f>AD27-#REF!</f>
        <v>#REF!</v>
      </c>
      <c r="AE92" s="112" t="e">
        <f>AE27-#REF!</f>
        <v>#REF!</v>
      </c>
      <c r="AF92" s="112" t="e">
        <f>AF27-#REF!</f>
        <v>#REF!</v>
      </c>
      <c r="AG92" s="112" t="e">
        <f>AG27-#REF!</f>
        <v>#REF!</v>
      </c>
      <c r="AH92" s="112" t="e">
        <f>AH27-#REF!</f>
        <v>#REF!</v>
      </c>
      <c r="AI92" s="112" t="e">
        <f>AI27-#REF!</f>
        <v>#REF!</v>
      </c>
      <c r="AJ92" s="112" t="e">
        <f>AJ27-#REF!</f>
        <v>#REF!</v>
      </c>
      <c r="AK92" s="112" t="e">
        <f>AK27-#REF!</f>
        <v>#REF!</v>
      </c>
      <c r="AL92" s="112" t="e">
        <f>AL27-#REF!</f>
        <v>#REF!</v>
      </c>
      <c r="AM92" s="112" t="e">
        <f>AM27-#REF!</f>
        <v>#REF!</v>
      </c>
      <c r="AN92" s="112" t="e">
        <f>AN27-#REF!</f>
        <v>#REF!</v>
      </c>
      <c r="AO92" s="112" t="e">
        <f>AO27-#REF!</f>
        <v>#REF!</v>
      </c>
      <c r="AP92" s="112" t="e">
        <f>AP27-#REF!</f>
        <v>#REF!</v>
      </c>
      <c r="AQ92" s="112" t="e">
        <f>AQ27-#REF!</f>
        <v>#REF!</v>
      </c>
      <c r="AR92" s="112" t="e">
        <f>AR27-#REF!</f>
        <v>#REF!</v>
      </c>
      <c r="AS92" s="112" t="e">
        <f>AS27-#REF!</f>
        <v>#REF!</v>
      </c>
      <c r="AT92" s="112" t="e">
        <f>AT27-#REF!</f>
        <v>#REF!</v>
      </c>
      <c r="AU92" s="112" t="e">
        <f>AU27-#REF!</f>
        <v>#REF!</v>
      </c>
      <c r="AV92" s="112" t="e">
        <f>AV27-#REF!</f>
        <v>#REF!</v>
      </c>
      <c r="AW92" s="112" t="e">
        <f>AW27-#REF!</f>
        <v>#REF!</v>
      </c>
      <c r="AX92" s="112" t="e">
        <f>AX27-#REF!</f>
        <v>#REF!</v>
      </c>
      <c r="AY92" s="112" t="e">
        <f>AY27-#REF!</f>
        <v>#REF!</v>
      </c>
      <c r="AZ92" s="112" t="e">
        <f>AZ27-#REF!</f>
        <v>#REF!</v>
      </c>
      <c r="BA92" s="112" t="e">
        <f>BA27-#REF!</f>
        <v>#REF!</v>
      </c>
      <c r="BB92" s="112" t="e">
        <f>BB27-#REF!</f>
        <v>#REF!</v>
      </c>
      <c r="BC92" s="112" t="e">
        <f>BC27-#REF!</f>
        <v>#REF!</v>
      </c>
      <c r="BD92" s="112" t="e">
        <f>BD27-#REF!</f>
        <v>#REF!</v>
      </c>
      <c r="BE92" s="112" t="e">
        <f>BE27-#REF!</f>
        <v>#REF!</v>
      </c>
      <c r="BF92" s="112" t="e">
        <f>BF27-#REF!</f>
        <v>#REF!</v>
      </c>
      <c r="BG92" s="112" t="e">
        <f>BG27-#REF!</f>
        <v>#REF!</v>
      </c>
      <c r="BH92" s="112" t="e">
        <f>BH27-#REF!</f>
        <v>#REF!</v>
      </c>
      <c r="BI92" s="112" t="e">
        <f>BI27-#REF!</f>
        <v>#REF!</v>
      </c>
      <c r="BJ92" s="112" t="e">
        <f>BJ27-#REF!</f>
        <v>#REF!</v>
      </c>
      <c r="BK92" s="112" t="e">
        <f>BK27-#REF!</f>
        <v>#REF!</v>
      </c>
      <c r="BL92" s="112" t="e">
        <f>BL27-#REF!</f>
        <v>#REF!</v>
      </c>
      <c r="BM92" s="112" t="e">
        <f>BM27-#REF!</f>
        <v>#REF!</v>
      </c>
      <c r="BN92" s="112" t="e">
        <f>BN27-#REF!</f>
        <v>#REF!</v>
      </c>
      <c r="BO92" s="112" t="e">
        <f>BO27-#REF!</f>
        <v>#REF!</v>
      </c>
      <c r="BP92" s="112" t="e">
        <f>BP27-#REF!</f>
        <v>#REF!</v>
      </c>
      <c r="BQ92" s="112" t="e">
        <f>BQ27-#REF!</f>
        <v>#REF!</v>
      </c>
      <c r="BR92" s="112" t="e">
        <f>BR27-#REF!</f>
        <v>#REF!</v>
      </c>
      <c r="BS92" s="112" t="e">
        <f>BS27-#REF!</f>
        <v>#REF!</v>
      </c>
      <c r="BT92" s="112" t="e">
        <f>BT27-#REF!</f>
        <v>#REF!</v>
      </c>
      <c r="BU92" s="112" t="e">
        <f>BU27-#REF!</f>
        <v>#REF!</v>
      </c>
    </row>
    <row r="93" spans="13:75" hidden="1" x14ac:dyDescent="0.3">
      <c r="M93" s="112" t="e">
        <f>M28-#REF!</f>
        <v>#REF!</v>
      </c>
      <c r="N93" s="112" t="e">
        <f>N28-#REF!</f>
        <v>#REF!</v>
      </c>
      <c r="O93" s="112" t="e">
        <f>O28-#REF!</f>
        <v>#REF!</v>
      </c>
      <c r="P93" s="112" t="e">
        <f>P28-#REF!</f>
        <v>#REF!</v>
      </c>
      <c r="Q93" s="112" t="e">
        <f>Q28-#REF!</f>
        <v>#REF!</v>
      </c>
      <c r="R93" s="112" t="e">
        <f>R28-#REF!</f>
        <v>#REF!</v>
      </c>
      <c r="S93" s="112" t="e">
        <f>S28-#REF!</f>
        <v>#REF!</v>
      </c>
      <c r="T93" s="112" t="e">
        <f>T28-#REF!</f>
        <v>#REF!</v>
      </c>
      <c r="U93" s="112" t="e">
        <f>U28-#REF!</f>
        <v>#REF!</v>
      </c>
      <c r="V93" s="112" t="e">
        <f>V28-#REF!</f>
        <v>#REF!</v>
      </c>
      <c r="W93" s="112" t="e">
        <f>W28-#REF!</f>
        <v>#REF!</v>
      </c>
      <c r="X93" s="112" t="e">
        <f>X28-#REF!</f>
        <v>#REF!</v>
      </c>
      <c r="Y93" s="112" t="e">
        <f>Y28-#REF!</f>
        <v>#REF!</v>
      </c>
      <c r="Z93" s="112" t="e">
        <f>Z28-#REF!</f>
        <v>#REF!</v>
      </c>
      <c r="AA93" s="112" t="e">
        <f>AA28-#REF!</f>
        <v>#REF!</v>
      </c>
      <c r="AB93" s="112" t="e">
        <f>AB28-#REF!</f>
        <v>#REF!</v>
      </c>
      <c r="AC93" s="112" t="e">
        <f>AC28-#REF!</f>
        <v>#REF!</v>
      </c>
      <c r="AD93" s="112" t="e">
        <f>AD28-#REF!</f>
        <v>#REF!</v>
      </c>
      <c r="AE93" s="112" t="e">
        <f>AE28-#REF!</f>
        <v>#REF!</v>
      </c>
      <c r="AF93" s="112" t="e">
        <f>AF28-#REF!</f>
        <v>#REF!</v>
      </c>
      <c r="AG93" s="112" t="e">
        <f>AG28-#REF!</f>
        <v>#REF!</v>
      </c>
      <c r="AH93" s="112" t="e">
        <f>AH28-#REF!</f>
        <v>#REF!</v>
      </c>
      <c r="AI93" s="112" t="e">
        <f>AI28-#REF!</f>
        <v>#REF!</v>
      </c>
      <c r="AJ93" s="112" t="e">
        <f>AJ28-#REF!</f>
        <v>#REF!</v>
      </c>
      <c r="AK93" s="112" t="e">
        <f>AK28-#REF!</f>
        <v>#REF!</v>
      </c>
      <c r="AL93" s="112" t="e">
        <f>AL28-#REF!</f>
        <v>#REF!</v>
      </c>
      <c r="AM93" s="112" t="e">
        <f>AM28-#REF!</f>
        <v>#REF!</v>
      </c>
      <c r="AN93" s="112" t="e">
        <f>AN28-#REF!</f>
        <v>#REF!</v>
      </c>
      <c r="AO93" s="112" t="e">
        <f>AO28-#REF!</f>
        <v>#REF!</v>
      </c>
      <c r="AP93" s="112" t="e">
        <f>AP28-#REF!</f>
        <v>#REF!</v>
      </c>
      <c r="AQ93" s="112" t="e">
        <f>AQ28-#REF!</f>
        <v>#REF!</v>
      </c>
      <c r="AR93" s="112" t="e">
        <f>AR28-#REF!</f>
        <v>#REF!</v>
      </c>
      <c r="AS93" s="112" t="e">
        <f>AS28-#REF!</f>
        <v>#REF!</v>
      </c>
      <c r="AT93" s="112" t="e">
        <f>AT28-#REF!</f>
        <v>#REF!</v>
      </c>
      <c r="AU93" s="112" t="e">
        <f>AU28-#REF!</f>
        <v>#REF!</v>
      </c>
      <c r="AV93" s="112" t="e">
        <f>AV28-#REF!</f>
        <v>#REF!</v>
      </c>
      <c r="AW93" s="112" t="e">
        <f>AW28-#REF!</f>
        <v>#REF!</v>
      </c>
      <c r="AX93" s="112" t="e">
        <f>AX28-#REF!</f>
        <v>#REF!</v>
      </c>
      <c r="AY93" s="112" t="e">
        <f>AY28-#REF!</f>
        <v>#REF!</v>
      </c>
      <c r="AZ93" s="112" t="e">
        <f>AZ28-#REF!</f>
        <v>#REF!</v>
      </c>
      <c r="BA93" s="112" t="e">
        <f>BA28-#REF!</f>
        <v>#REF!</v>
      </c>
      <c r="BB93" s="112" t="e">
        <f>BB28-#REF!</f>
        <v>#REF!</v>
      </c>
      <c r="BC93" s="112" t="e">
        <f>BC28-#REF!</f>
        <v>#REF!</v>
      </c>
      <c r="BD93" s="112" t="e">
        <f>BD28-#REF!</f>
        <v>#REF!</v>
      </c>
      <c r="BE93" s="112" t="e">
        <f>BE28-#REF!</f>
        <v>#REF!</v>
      </c>
      <c r="BF93" s="112" t="e">
        <f>BF28-#REF!</f>
        <v>#REF!</v>
      </c>
      <c r="BG93" s="112" t="e">
        <f>BG28-#REF!</f>
        <v>#REF!</v>
      </c>
      <c r="BH93" s="112" t="e">
        <f>BH28-#REF!</f>
        <v>#REF!</v>
      </c>
      <c r="BI93" s="112" t="e">
        <f>BI28-#REF!</f>
        <v>#REF!</v>
      </c>
      <c r="BJ93" s="112" t="e">
        <f>BJ28-#REF!</f>
        <v>#REF!</v>
      </c>
      <c r="BK93" s="112" t="e">
        <f>BK28-#REF!</f>
        <v>#REF!</v>
      </c>
      <c r="BL93" s="112" t="e">
        <f>BL28-#REF!</f>
        <v>#REF!</v>
      </c>
      <c r="BM93" s="112" t="e">
        <f>BM28-#REF!</f>
        <v>#REF!</v>
      </c>
      <c r="BN93" s="112" t="e">
        <f>BN28-#REF!</f>
        <v>#REF!</v>
      </c>
      <c r="BO93" s="112" t="e">
        <f>BO28-#REF!</f>
        <v>#REF!</v>
      </c>
      <c r="BP93" s="112" t="e">
        <f>BP28-#REF!</f>
        <v>#REF!</v>
      </c>
      <c r="BQ93" s="112" t="e">
        <f>BQ28-#REF!</f>
        <v>#REF!</v>
      </c>
      <c r="BR93" s="112" t="e">
        <f>BR28-#REF!</f>
        <v>#REF!</v>
      </c>
      <c r="BS93" s="112" t="e">
        <f>BS28-#REF!</f>
        <v>#REF!</v>
      </c>
      <c r="BT93" s="112" t="e">
        <f>BT28-#REF!</f>
        <v>#REF!</v>
      </c>
      <c r="BU93" s="112" t="e">
        <f>BU28-#REF!</f>
        <v>#REF!</v>
      </c>
      <c r="BW93" s="112">
        <f>SUM(BW94:BW96)</f>
        <v>0</v>
      </c>
    </row>
    <row r="94" spans="13:75" hidden="1" x14ac:dyDescent="0.3">
      <c r="M94" s="112" t="e">
        <f>M29-#REF!</f>
        <v>#REF!</v>
      </c>
      <c r="N94" s="112" t="e">
        <f>N29-#REF!</f>
        <v>#REF!</v>
      </c>
      <c r="O94" s="112" t="e">
        <f>O29-#REF!</f>
        <v>#REF!</v>
      </c>
      <c r="P94" s="112" t="e">
        <f>P29-#REF!</f>
        <v>#REF!</v>
      </c>
      <c r="Q94" s="112" t="e">
        <f>Q29-#REF!</f>
        <v>#REF!</v>
      </c>
      <c r="R94" s="112" t="e">
        <f>R29-#REF!</f>
        <v>#REF!</v>
      </c>
      <c r="S94" s="112" t="e">
        <f>S29-#REF!</f>
        <v>#REF!</v>
      </c>
      <c r="T94" s="112" t="e">
        <f>T29-#REF!</f>
        <v>#REF!</v>
      </c>
      <c r="U94" s="112" t="e">
        <f>U29-#REF!</f>
        <v>#REF!</v>
      </c>
      <c r="V94" s="112" t="e">
        <f>V29-#REF!</f>
        <v>#REF!</v>
      </c>
      <c r="W94" s="112" t="e">
        <f>W29-#REF!</f>
        <v>#REF!</v>
      </c>
      <c r="X94" s="112" t="e">
        <f>X29-#REF!</f>
        <v>#REF!</v>
      </c>
      <c r="Y94" s="112" t="e">
        <f>Y29-#REF!</f>
        <v>#REF!</v>
      </c>
      <c r="Z94" s="112" t="e">
        <f>Z29-#REF!</f>
        <v>#REF!</v>
      </c>
      <c r="AA94" s="112" t="e">
        <f>AA29-#REF!</f>
        <v>#REF!</v>
      </c>
      <c r="AB94" s="112" t="e">
        <f>AB29-#REF!</f>
        <v>#REF!</v>
      </c>
      <c r="AC94" s="112" t="e">
        <f>AC29-#REF!</f>
        <v>#REF!</v>
      </c>
      <c r="AD94" s="112" t="e">
        <f>AD29-#REF!</f>
        <v>#REF!</v>
      </c>
      <c r="AE94" s="112" t="e">
        <f>AE29-#REF!</f>
        <v>#REF!</v>
      </c>
      <c r="AF94" s="112" t="e">
        <f>AF29-#REF!</f>
        <v>#REF!</v>
      </c>
      <c r="AG94" s="112" t="e">
        <f>AG29-#REF!</f>
        <v>#REF!</v>
      </c>
      <c r="AH94" s="112" t="e">
        <f>AH29-#REF!</f>
        <v>#REF!</v>
      </c>
      <c r="AI94" s="112" t="e">
        <f>AI29-#REF!</f>
        <v>#REF!</v>
      </c>
      <c r="AJ94" s="112" t="e">
        <f>AJ29-#REF!</f>
        <v>#REF!</v>
      </c>
      <c r="AK94" s="112" t="e">
        <f>AK29-#REF!</f>
        <v>#REF!</v>
      </c>
      <c r="AL94" s="112" t="e">
        <f>AL29-#REF!</f>
        <v>#REF!</v>
      </c>
      <c r="AM94" s="112" t="e">
        <f>AM29-#REF!</f>
        <v>#REF!</v>
      </c>
      <c r="AN94" s="112" t="e">
        <f>AN29-#REF!</f>
        <v>#REF!</v>
      </c>
      <c r="AO94" s="112" t="e">
        <f>AO29-#REF!</f>
        <v>#REF!</v>
      </c>
      <c r="AP94" s="112" t="e">
        <f>AP29-#REF!</f>
        <v>#REF!</v>
      </c>
      <c r="AQ94" s="112" t="e">
        <f>AQ29-#REF!</f>
        <v>#REF!</v>
      </c>
      <c r="AR94" s="112" t="e">
        <f>AR29-#REF!</f>
        <v>#REF!</v>
      </c>
      <c r="AS94" s="112" t="e">
        <f>AS29-#REF!</f>
        <v>#REF!</v>
      </c>
      <c r="AT94" s="112" t="e">
        <f>AT29-#REF!</f>
        <v>#REF!</v>
      </c>
      <c r="AU94" s="112" t="e">
        <f>AU29-#REF!</f>
        <v>#REF!</v>
      </c>
      <c r="AV94" s="112" t="e">
        <f>AV29-#REF!</f>
        <v>#REF!</v>
      </c>
      <c r="AW94" s="112" t="e">
        <f>AW29-#REF!</f>
        <v>#REF!</v>
      </c>
      <c r="AX94" s="112" t="e">
        <f>AX29-#REF!</f>
        <v>#REF!</v>
      </c>
      <c r="AY94" s="112" t="e">
        <f>AY29-#REF!</f>
        <v>#REF!</v>
      </c>
      <c r="AZ94" s="112" t="e">
        <f>AZ29-#REF!</f>
        <v>#REF!</v>
      </c>
      <c r="BA94" s="112" t="e">
        <f>BA29-#REF!</f>
        <v>#REF!</v>
      </c>
      <c r="BB94" s="112" t="e">
        <f>BB29-#REF!</f>
        <v>#REF!</v>
      </c>
      <c r="BC94" s="112" t="e">
        <f>BC29-#REF!</f>
        <v>#REF!</v>
      </c>
      <c r="BD94" s="112" t="e">
        <f>BD29-#REF!</f>
        <v>#REF!</v>
      </c>
      <c r="BE94" s="112" t="e">
        <f>BE29-#REF!</f>
        <v>#REF!</v>
      </c>
      <c r="BF94" s="112" t="e">
        <f>BF29-#REF!</f>
        <v>#REF!</v>
      </c>
      <c r="BG94" s="112" t="e">
        <f>BG29-#REF!</f>
        <v>#REF!</v>
      </c>
      <c r="BH94" s="112" t="e">
        <f>BH29-#REF!</f>
        <v>#REF!</v>
      </c>
      <c r="BI94" s="112" t="e">
        <f>BI29-#REF!</f>
        <v>#REF!</v>
      </c>
      <c r="BJ94" s="112" t="e">
        <f>BJ29-#REF!</f>
        <v>#REF!</v>
      </c>
      <c r="BK94" s="112" t="e">
        <f>BK29-#REF!</f>
        <v>#REF!</v>
      </c>
      <c r="BL94" s="112" t="e">
        <f>BL29-#REF!</f>
        <v>#REF!</v>
      </c>
      <c r="BM94" s="112" t="e">
        <f>BM29-#REF!</f>
        <v>#REF!</v>
      </c>
      <c r="BN94" s="112" t="e">
        <f>BN29-#REF!</f>
        <v>#REF!</v>
      </c>
      <c r="BO94" s="112" t="e">
        <f>BO29-#REF!</f>
        <v>#REF!</v>
      </c>
      <c r="BP94" s="112" t="e">
        <f>BP29-#REF!</f>
        <v>#REF!</v>
      </c>
      <c r="BQ94" s="112" t="e">
        <f>BQ29-#REF!</f>
        <v>#REF!</v>
      </c>
      <c r="BR94" s="112" t="e">
        <f>BR29-#REF!</f>
        <v>#REF!</v>
      </c>
      <c r="BS94" s="112" t="e">
        <f>BS29-#REF!</f>
        <v>#REF!</v>
      </c>
      <c r="BT94" s="112" t="e">
        <f>BT29-#REF!</f>
        <v>#REF!</v>
      </c>
      <c r="BU94" s="112" t="e">
        <f>BU29-#REF!</f>
        <v>#REF!</v>
      </c>
      <c r="BW94" s="112">
        <f>[38]Domlongtermissues!BV101</f>
        <v>0</v>
      </c>
    </row>
    <row r="95" spans="13:75" hidden="1" x14ac:dyDescent="0.3">
      <c r="M95" s="112" t="e">
        <f>M30-#REF!</f>
        <v>#REF!</v>
      </c>
      <c r="N95" s="112" t="e">
        <f>N30-#REF!</f>
        <v>#REF!</v>
      </c>
      <c r="O95" s="112" t="e">
        <f>O30-#REF!</f>
        <v>#REF!</v>
      </c>
      <c r="P95" s="112" t="e">
        <f>P30-#REF!</f>
        <v>#REF!</v>
      </c>
      <c r="Q95" s="112" t="e">
        <f>Q30-#REF!</f>
        <v>#REF!</v>
      </c>
      <c r="R95" s="112" t="e">
        <f>R30-#REF!</f>
        <v>#REF!</v>
      </c>
      <c r="S95" s="112" t="e">
        <f>S30-#REF!</f>
        <v>#REF!</v>
      </c>
      <c r="T95" s="112" t="e">
        <f>T30-#REF!</f>
        <v>#REF!</v>
      </c>
      <c r="U95" s="112" t="e">
        <f>U30-#REF!</f>
        <v>#REF!</v>
      </c>
      <c r="V95" s="112" t="e">
        <f>V30-#REF!</f>
        <v>#REF!</v>
      </c>
      <c r="W95" s="112" t="e">
        <f>W30-#REF!</f>
        <v>#REF!</v>
      </c>
      <c r="X95" s="112" t="e">
        <f>X30-#REF!</f>
        <v>#REF!</v>
      </c>
      <c r="Y95" s="112" t="e">
        <f>Y30-#REF!</f>
        <v>#REF!</v>
      </c>
      <c r="Z95" s="112" t="e">
        <f>Z30-#REF!</f>
        <v>#REF!</v>
      </c>
      <c r="AA95" s="112" t="e">
        <f>AA30-#REF!</f>
        <v>#REF!</v>
      </c>
      <c r="AB95" s="112" t="e">
        <f>AB30-#REF!</f>
        <v>#REF!</v>
      </c>
      <c r="AC95" s="112" t="e">
        <f>AC30-#REF!</f>
        <v>#REF!</v>
      </c>
      <c r="AD95" s="112" t="e">
        <f>AD30-#REF!</f>
        <v>#REF!</v>
      </c>
      <c r="AE95" s="112" t="e">
        <f>AE30-#REF!</f>
        <v>#REF!</v>
      </c>
      <c r="AF95" s="112" t="e">
        <f>AF30-#REF!</f>
        <v>#REF!</v>
      </c>
      <c r="AG95" s="112" t="e">
        <f>AG30-#REF!</f>
        <v>#REF!</v>
      </c>
      <c r="AH95" s="112" t="e">
        <f>AH30-#REF!</f>
        <v>#REF!</v>
      </c>
      <c r="AI95" s="112" t="e">
        <f>AI30-#REF!</f>
        <v>#REF!</v>
      </c>
      <c r="AJ95" s="112" t="e">
        <f>AJ30-#REF!</f>
        <v>#REF!</v>
      </c>
      <c r="AK95" s="112" t="e">
        <f>AK30-#REF!</f>
        <v>#REF!</v>
      </c>
      <c r="AL95" s="112" t="e">
        <f>AL30-#REF!</f>
        <v>#REF!</v>
      </c>
      <c r="AM95" s="112" t="e">
        <f>AM30-#REF!</f>
        <v>#REF!</v>
      </c>
      <c r="AN95" s="112" t="e">
        <f>AN30-#REF!</f>
        <v>#REF!</v>
      </c>
      <c r="AO95" s="112" t="e">
        <f>AO30-#REF!</f>
        <v>#REF!</v>
      </c>
      <c r="AP95" s="112" t="e">
        <f>AP30-#REF!</f>
        <v>#REF!</v>
      </c>
      <c r="AQ95" s="112" t="e">
        <f>AQ30-#REF!</f>
        <v>#REF!</v>
      </c>
      <c r="AR95" s="112" t="e">
        <f>AR30-#REF!</f>
        <v>#REF!</v>
      </c>
      <c r="AS95" s="112" t="e">
        <f>AS30-#REF!</f>
        <v>#REF!</v>
      </c>
      <c r="AT95" s="112" t="e">
        <f>AT30-#REF!</f>
        <v>#REF!</v>
      </c>
      <c r="AU95" s="112" t="e">
        <f>AU30-#REF!</f>
        <v>#REF!</v>
      </c>
      <c r="AV95" s="112" t="e">
        <f>AV30-#REF!</f>
        <v>#REF!</v>
      </c>
      <c r="AW95" s="112" t="e">
        <f>AW30-#REF!</f>
        <v>#REF!</v>
      </c>
      <c r="AX95" s="112" t="e">
        <f>AX30-#REF!</f>
        <v>#REF!</v>
      </c>
      <c r="AY95" s="112" t="e">
        <f>AY30-#REF!</f>
        <v>#REF!</v>
      </c>
      <c r="AZ95" s="112" t="e">
        <f>AZ30-#REF!</f>
        <v>#REF!</v>
      </c>
      <c r="BA95" s="112" t="e">
        <f>BA30-#REF!</f>
        <v>#REF!</v>
      </c>
      <c r="BB95" s="112" t="e">
        <f>BB30-#REF!</f>
        <v>#REF!</v>
      </c>
      <c r="BC95" s="112" t="e">
        <f>BC30-#REF!</f>
        <v>#REF!</v>
      </c>
      <c r="BD95" s="112" t="e">
        <f>BD30-#REF!</f>
        <v>#REF!</v>
      </c>
      <c r="BE95" s="112" t="e">
        <f>BE30-#REF!</f>
        <v>#REF!</v>
      </c>
      <c r="BF95" s="112" t="e">
        <f>BF30-#REF!</f>
        <v>#REF!</v>
      </c>
      <c r="BG95" s="112" t="e">
        <f>BG30-#REF!</f>
        <v>#REF!</v>
      </c>
      <c r="BH95" s="112" t="e">
        <f>BH30-#REF!</f>
        <v>#REF!</v>
      </c>
      <c r="BI95" s="112" t="e">
        <f>BI30-#REF!</f>
        <v>#REF!</v>
      </c>
      <c r="BJ95" s="112" t="e">
        <f>BJ30-#REF!</f>
        <v>#REF!</v>
      </c>
      <c r="BK95" s="112" t="e">
        <f>BK30-#REF!</f>
        <v>#REF!</v>
      </c>
      <c r="BL95" s="112" t="e">
        <f>BL30-#REF!</f>
        <v>#REF!</v>
      </c>
      <c r="BM95" s="112" t="e">
        <f>BM30-#REF!</f>
        <v>#REF!</v>
      </c>
      <c r="BN95" s="112" t="e">
        <f>BN30-#REF!</f>
        <v>#REF!</v>
      </c>
      <c r="BO95" s="112" t="e">
        <f>BO30-#REF!</f>
        <v>#REF!</v>
      </c>
      <c r="BP95" s="112" t="e">
        <f>BP30-#REF!</f>
        <v>#REF!</v>
      </c>
      <c r="BQ95" s="112" t="e">
        <f>BQ30-#REF!</f>
        <v>#REF!</v>
      </c>
      <c r="BR95" s="112" t="e">
        <f>BR30-#REF!</f>
        <v>#REF!</v>
      </c>
      <c r="BS95" s="112" t="e">
        <f>BS30-#REF!</f>
        <v>#REF!</v>
      </c>
      <c r="BT95" s="112" t="e">
        <f>BT30-#REF!</f>
        <v>#REF!</v>
      </c>
      <c r="BU95" s="112" t="e">
        <f>BU30-#REF!</f>
        <v>#REF!</v>
      </c>
      <c r="BW95" s="112">
        <f>-[38]Domlongtermissues!BV321</f>
        <v>0</v>
      </c>
    </row>
    <row r="96" spans="13:75" hidden="1" x14ac:dyDescent="0.3">
      <c r="M96" s="112" t="e">
        <f>M31-#REF!</f>
        <v>#REF!</v>
      </c>
      <c r="N96" s="112" t="e">
        <f>N31-#REF!</f>
        <v>#REF!</v>
      </c>
      <c r="O96" s="112" t="e">
        <f>O31-#REF!</f>
        <v>#REF!</v>
      </c>
      <c r="P96" s="112" t="e">
        <f>P31-#REF!</f>
        <v>#REF!</v>
      </c>
      <c r="Q96" s="112" t="e">
        <f>Q31-#REF!</f>
        <v>#REF!</v>
      </c>
      <c r="R96" s="112" t="e">
        <f>R31-#REF!</f>
        <v>#REF!</v>
      </c>
      <c r="S96" s="112" t="e">
        <f>S31-#REF!</f>
        <v>#REF!</v>
      </c>
      <c r="T96" s="112" t="e">
        <f>T31-#REF!</f>
        <v>#REF!</v>
      </c>
      <c r="U96" s="112" t="e">
        <f>U31-#REF!</f>
        <v>#REF!</v>
      </c>
      <c r="V96" s="112" t="e">
        <f>V31-#REF!</f>
        <v>#REF!</v>
      </c>
      <c r="W96" s="112" t="e">
        <f>W31-#REF!</f>
        <v>#REF!</v>
      </c>
      <c r="X96" s="112" t="e">
        <f>X31-#REF!</f>
        <v>#REF!</v>
      </c>
      <c r="Y96" s="112" t="e">
        <f>Y31-#REF!</f>
        <v>#REF!</v>
      </c>
      <c r="Z96" s="112" t="e">
        <f>Z31-#REF!</f>
        <v>#REF!</v>
      </c>
      <c r="AA96" s="112" t="e">
        <f>AA31-#REF!</f>
        <v>#REF!</v>
      </c>
      <c r="AB96" s="112" t="e">
        <f>AB31-#REF!</f>
        <v>#REF!</v>
      </c>
      <c r="AC96" s="112" t="e">
        <f>AC31-#REF!</f>
        <v>#REF!</v>
      </c>
      <c r="AD96" s="112" t="e">
        <f>AD31-#REF!</f>
        <v>#REF!</v>
      </c>
      <c r="AE96" s="112" t="e">
        <f>AE31-#REF!</f>
        <v>#REF!</v>
      </c>
      <c r="AF96" s="112" t="e">
        <f>AF31-#REF!</f>
        <v>#REF!</v>
      </c>
      <c r="AG96" s="112" t="e">
        <f>AG31-#REF!</f>
        <v>#REF!</v>
      </c>
      <c r="AH96" s="112" t="e">
        <f>AH31-#REF!</f>
        <v>#REF!</v>
      </c>
      <c r="AI96" s="112" t="e">
        <f>AI31-#REF!</f>
        <v>#REF!</v>
      </c>
      <c r="AJ96" s="112" t="e">
        <f>AJ31-#REF!</f>
        <v>#REF!</v>
      </c>
      <c r="AK96" s="112" t="e">
        <f>AK31-#REF!</f>
        <v>#REF!</v>
      </c>
      <c r="AL96" s="112" t="e">
        <f>AL31-#REF!</f>
        <v>#REF!</v>
      </c>
      <c r="AM96" s="112" t="e">
        <f>AM31-#REF!</f>
        <v>#REF!</v>
      </c>
      <c r="AN96" s="112" t="e">
        <f>AN31-#REF!</f>
        <v>#REF!</v>
      </c>
      <c r="AO96" s="112" t="e">
        <f>AO31-#REF!</f>
        <v>#REF!</v>
      </c>
      <c r="AP96" s="112" t="e">
        <f>AP31-#REF!</f>
        <v>#REF!</v>
      </c>
      <c r="AQ96" s="112" t="e">
        <f>AQ31-#REF!</f>
        <v>#REF!</v>
      </c>
      <c r="AR96" s="112" t="e">
        <f>AR31-#REF!</f>
        <v>#REF!</v>
      </c>
      <c r="AS96" s="112" t="e">
        <f>AS31-#REF!</f>
        <v>#REF!</v>
      </c>
      <c r="AT96" s="112" t="e">
        <f>AT31-#REF!</f>
        <v>#REF!</v>
      </c>
      <c r="AU96" s="112" t="e">
        <f>AU31-#REF!</f>
        <v>#REF!</v>
      </c>
      <c r="AV96" s="112" t="e">
        <f>AV31-#REF!</f>
        <v>#REF!</v>
      </c>
      <c r="AW96" s="112" t="e">
        <f>AW31-#REF!</f>
        <v>#REF!</v>
      </c>
      <c r="AX96" s="112" t="e">
        <f>AX31-#REF!</f>
        <v>#REF!</v>
      </c>
      <c r="AY96" s="112" t="e">
        <f>AY31-#REF!</f>
        <v>#REF!</v>
      </c>
      <c r="AZ96" s="112" t="e">
        <f>AZ31-#REF!</f>
        <v>#REF!</v>
      </c>
      <c r="BA96" s="112" t="e">
        <f>BA31-#REF!</f>
        <v>#REF!</v>
      </c>
      <c r="BB96" s="112" t="e">
        <f>BB31-#REF!</f>
        <v>#REF!</v>
      </c>
      <c r="BC96" s="112" t="e">
        <f>BC31-#REF!</f>
        <v>#REF!</v>
      </c>
      <c r="BD96" s="112" t="e">
        <f>BD31-#REF!</f>
        <v>#REF!</v>
      </c>
      <c r="BE96" s="112" t="e">
        <f>BE31-#REF!</f>
        <v>#REF!</v>
      </c>
      <c r="BF96" s="112" t="e">
        <f>BF31-#REF!</f>
        <v>#REF!</v>
      </c>
      <c r="BG96" s="112" t="e">
        <f>BG31-#REF!</f>
        <v>#REF!</v>
      </c>
      <c r="BH96" s="112" t="e">
        <f>BH31-#REF!</f>
        <v>#REF!</v>
      </c>
      <c r="BI96" s="112" t="e">
        <f>BI31-#REF!</f>
        <v>#REF!</v>
      </c>
      <c r="BJ96" s="112" t="e">
        <f>BJ31-#REF!</f>
        <v>#REF!</v>
      </c>
      <c r="BK96" s="112" t="e">
        <f>BK31-#REF!</f>
        <v>#REF!</v>
      </c>
      <c r="BL96" s="112" t="e">
        <f>BL31-#REF!</f>
        <v>#REF!</v>
      </c>
      <c r="BM96" s="112" t="e">
        <f>BM31-#REF!</f>
        <v>#REF!</v>
      </c>
      <c r="BN96" s="112" t="e">
        <f>BN31-#REF!</f>
        <v>#REF!</v>
      </c>
      <c r="BO96" s="112" t="e">
        <f>BO31-#REF!</f>
        <v>#REF!</v>
      </c>
      <c r="BP96" s="112" t="e">
        <f>BP31-#REF!</f>
        <v>#REF!</v>
      </c>
      <c r="BQ96" s="112" t="e">
        <f>BQ31-#REF!</f>
        <v>#REF!</v>
      </c>
      <c r="BR96" s="112" t="e">
        <f>BR31-#REF!</f>
        <v>#REF!</v>
      </c>
      <c r="BS96" s="112" t="e">
        <f>BS31-#REF!</f>
        <v>#REF!</v>
      </c>
      <c r="BT96" s="112" t="e">
        <f>BT31-#REF!</f>
        <v>#REF!</v>
      </c>
      <c r="BU96" s="112" t="e">
        <f>BU31-#REF!</f>
        <v>#REF!</v>
      </c>
      <c r="BW96" s="112">
        <f>-[38]Domredemp!BV167+[38]Domredemp!BV187</f>
        <v>0</v>
      </c>
    </row>
    <row r="97" spans="13:75" hidden="1" x14ac:dyDescent="0.3">
      <c r="M97" s="112" t="e">
        <f>M32-#REF!</f>
        <v>#REF!</v>
      </c>
      <c r="N97" s="112" t="e">
        <f>N32-#REF!</f>
        <v>#REF!</v>
      </c>
      <c r="O97" s="112" t="e">
        <f>O32-#REF!</f>
        <v>#REF!</v>
      </c>
      <c r="P97" s="112" t="e">
        <f>P32-#REF!</f>
        <v>#REF!</v>
      </c>
      <c r="Q97" s="112" t="e">
        <f>Q32-#REF!</f>
        <v>#REF!</v>
      </c>
      <c r="R97" s="112" t="e">
        <f>R32-#REF!</f>
        <v>#REF!</v>
      </c>
      <c r="S97" s="112" t="e">
        <f>S32-#REF!</f>
        <v>#REF!</v>
      </c>
      <c r="T97" s="112" t="e">
        <f>T32-#REF!</f>
        <v>#REF!</v>
      </c>
      <c r="U97" s="112" t="e">
        <f>U32-#REF!</f>
        <v>#REF!</v>
      </c>
      <c r="V97" s="112" t="e">
        <f>V32-#REF!</f>
        <v>#REF!</v>
      </c>
      <c r="W97" s="112" t="e">
        <f>W32-#REF!</f>
        <v>#REF!</v>
      </c>
      <c r="X97" s="112" t="e">
        <f>X32-#REF!</f>
        <v>#REF!</v>
      </c>
      <c r="Y97" s="112" t="e">
        <f>Y32-#REF!</f>
        <v>#REF!</v>
      </c>
      <c r="Z97" s="112" t="e">
        <f>Z32-#REF!</f>
        <v>#REF!</v>
      </c>
      <c r="AA97" s="112" t="e">
        <f>AA32-#REF!</f>
        <v>#REF!</v>
      </c>
      <c r="AB97" s="112" t="e">
        <f>AB32-#REF!</f>
        <v>#REF!</v>
      </c>
      <c r="AC97" s="112" t="e">
        <f>AC32-#REF!</f>
        <v>#REF!</v>
      </c>
      <c r="AD97" s="112" t="e">
        <f>AD32-#REF!</f>
        <v>#REF!</v>
      </c>
      <c r="AE97" s="112" t="e">
        <f>AE32-#REF!</f>
        <v>#REF!</v>
      </c>
      <c r="AF97" s="112" t="e">
        <f>AF32-#REF!</f>
        <v>#REF!</v>
      </c>
      <c r="AG97" s="112" t="e">
        <f>AG32-#REF!</f>
        <v>#REF!</v>
      </c>
      <c r="AH97" s="112" t="e">
        <f>AH32-#REF!</f>
        <v>#REF!</v>
      </c>
      <c r="AI97" s="112" t="e">
        <f>AI32-#REF!</f>
        <v>#REF!</v>
      </c>
      <c r="AJ97" s="112" t="e">
        <f>AJ32-#REF!</f>
        <v>#REF!</v>
      </c>
      <c r="AK97" s="112" t="e">
        <f>AK32-#REF!</f>
        <v>#REF!</v>
      </c>
      <c r="AL97" s="112" t="e">
        <f>AL32-#REF!</f>
        <v>#REF!</v>
      </c>
      <c r="AM97" s="112" t="e">
        <f>AM32-#REF!</f>
        <v>#REF!</v>
      </c>
      <c r="AN97" s="112" t="e">
        <f>AN32-#REF!</f>
        <v>#REF!</v>
      </c>
      <c r="AO97" s="112" t="e">
        <f>AO32-#REF!</f>
        <v>#REF!</v>
      </c>
      <c r="AP97" s="112" t="e">
        <f>AP32-#REF!</f>
        <v>#REF!</v>
      </c>
      <c r="AQ97" s="112" t="e">
        <f>AQ32-#REF!</f>
        <v>#REF!</v>
      </c>
      <c r="AR97" s="112" t="e">
        <f>AR32-#REF!</f>
        <v>#REF!</v>
      </c>
      <c r="AS97" s="112" t="e">
        <f>AS32-#REF!</f>
        <v>#REF!</v>
      </c>
      <c r="AT97" s="112" t="e">
        <f>AT32-#REF!</f>
        <v>#REF!</v>
      </c>
      <c r="AU97" s="112" t="e">
        <f>AU32-#REF!</f>
        <v>#REF!</v>
      </c>
      <c r="AV97" s="112" t="e">
        <f>AV32-#REF!</f>
        <v>#REF!</v>
      </c>
      <c r="AW97" s="112" t="e">
        <f>AW32-#REF!</f>
        <v>#REF!</v>
      </c>
      <c r="AX97" s="112" t="e">
        <f>AX32-#REF!</f>
        <v>#REF!</v>
      </c>
      <c r="AY97" s="112" t="e">
        <f>AY32-#REF!</f>
        <v>#REF!</v>
      </c>
      <c r="AZ97" s="112" t="e">
        <f>AZ32-#REF!</f>
        <v>#REF!</v>
      </c>
      <c r="BA97" s="112" t="e">
        <f>BA32-#REF!</f>
        <v>#REF!</v>
      </c>
      <c r="BB97" s="112" t="e">
        <f>BB32-#REF!</f>
        <v>#REF!</v>
      </c>
      <c r="BC97" s="112" t="e">
        <f>BC32-#REF!</f>
        <v>#REF!</v>
      </c>
      <c r="BD97" s="112" t="e">
        <f>BD32-#REF!</f>
        <v>#REF!</v>
      </c>
      <c r="BE97" s="112" t="e">
        <f>BE32-#REF!</f>
        <v>#REF!</v>
      </c>
      <c r="BF97" s="112" t="e">
        <f>BF32-#REF!</f>
        <v>#REF!</v>
      </c>
      <c r="BG97" s="112" t="e">
        <f>BG32-#REF!</f>
        <v>#REF!</v>
      </c>
      <c r="BH97" s="112" t="e">
        <f>BH32-#REF!</f>
        <v>#REF!</v>
      </c>
      <c r="BI97" s="112" t="e">
        <f>BI32-#REF!</f>
        <v>#REF!</v>
      </c>
      <c r="BJ97" s="112" t="e">
        <f>BJ32-#REF!</f>
        <v>#REF!</v>
      </c>
      <c r="BK97" s="112" t="e">
        <f>BK32-#REF!</f>
        <v>#REF!</v>
      </c>
      <c r="BL97" s="112" t="e">
        <f>BL32-#REF!</f>
        <v>#REF!</v>
      </c>
      <c r="BM97" s="112" t="e">
        <f>BM32-#REF!</f>
        <v>#REF!</v>
      </c>
      <c r="BN97" s="112" t="e">
        <f>BN32-#REF!</f>
        <v>#REF!</v>
      </c>
      <c r="BO97" s="112" t="e">
        <f>BO32-#REF!</f>
        <v>#REF!</v>
      </c>
      <c r="BP97" s="112" t="e">
        <f>BP32-#REF!</f>
        <v>#REF!</v>
      </c>
      <c r="BQ97" s="112" t="e">
        <f>BQ32-#REF!</f>
        <v>#REF!</v>
      </c>
      <c r="BR97" s="112" t="e">
        <f>BR32-#REF!</f>
        <v>#REF!</v>
      </c>
      <c r="BS97" s="112" t="e">
        <f>BS32-#REF!</f>
        <v>#REF!</v>
      </c>
      <c r="BT97" s="112" t="e">
        <f>BT32-#REF!</f>
        <v>#REF!</v>
      </c>
      <c r="BU97" s="112" t="e">
        <f>BU32-#REF!</f>
        <v>#REF!</v>
      </c>
    </row>
    <row r="98" spans="13:75" hidden="1" x14ac:dyDescent="0.3">
      <c r="M98" s="112" t="e">
        <f>M33-#REF!</f>
        <v>#REF!</v>
      </c>
      <c r="N98" s="112" t="e">
        <f>N33-#REF!</f>
        <v>#REF!</v>
      </c>
      <c r="O98" s="112" t="e">
        <f>O33-#REF!</f>
        <v>#REF!</v>
      </c>
      <c r="P98" s="112" t="e">
        <f>P33-#REF!</f>
        <v>#REF!</v>
      </c>
      <c r="Q98" s="112" t="e">
        <f>Q33-#REF!</f>
        <v>#REF!</v>
      </c>
      <c r="R98" s="112" t="e">
        <f>R33-#REF!</f>
        <v>#REF!</v>
      </c>
      <c r="S98" s="112" t="e">
        <f>S33-#REF!</f>
        <v>#REF!</v>
      </c>
      <c r="T98" s="112" t="e">
        <f>T33-#REF!</f>
        <v>#REF!</v>
      </c>
      <c r="U98" s="112" t="e">
        <f>U33-#REF!</f>
        <v>#REF!</v>
      </c>
      <c r="V98" s="112" t="e">
        <f>V33-#REF!</f>
        <v>#REF!</v>
      </c>
      <c r="W98" s="112" t="e">
        <f>W33-#REF!</f>
        <v>#REF!</v>
      </c>
      <c r="X98" s="112" t="e">
        <f>X33-#REF!</f>
        <v>#REF!</v>
      </c>
      <c r="Y98" s="112" t="e">
        <f>Y33-#REF!</f>
        <v>#REF!</v>
      </c>
      <c r="Z98" s="112" t="e">
        <f>Z33-#REF!</f>
        <v>#REF!</v>
      </c>
      <c r="AA98" s="112" t="e">
        <f>AA33-#REF!</f>
        <v>#REF!</v>
      </c>
      <c r="AB98" s="112" t="e">
        <f>AB33-#REF!</f>
        <v>#REF!</v>
      </c>
      <c r="AC98" s="112" t="e">
        <f>AC33-#REF!</f>
        <v>#REF!</v>
      </c>
      <c r="AD98" s="112" t="e">
        <f>AD33-#REF!</f>
        <v>#REF!</v>
      </c>
      <c r="AE98" s="112" t="e">
        <f>AE33-#REF!</f>
        <v>#REF!</v>
      </c>
      <c r="AF98" s="112" t="e">
        <f>AF33-#REF!</f>
        <v>#REF!</v>
      </c>
      <c r="AG98" s="112" t="e">
        <f>AG33-#REF!</f>
        <v>#REF!</v>
      </c>
      <c r="AH98" s="112" t="e">
        <f>AH33-#REF!</f>
        <v>#REF!</v>
      </c>
      <c r="AI98" s="112" t="e">
        <f>AI33-#REF!</f>
        <v>#REF!</v>
      </c>
      <c r="AJ98" s="112" t="e">
        <f>AJ33-#REF!</f>
        <v>#REF!</v>
      </c>
      <c r="AK98" s="112" t="e">
        <f>AK33-#REF!</f>
        <v>#REF!</v>
      </c>
      <c r="AL98" s="112" t="e">
        <f>AL33-#REF!</f>
        <v>#REF!</v>
      </c>
      <c r="AM98" s="112" t="e">
        <f>AM33-#REF!</f>
        <v>#REF!</v>
      </c>
      <c r="AN98" s="112" t="e">
        <f>AN33-#REF!</f>
        <v>#REF!</v>
      </c>
      <c r="AO98" s="112" t="e">
        <f>AO33-#REF!</f>
        <v>#REF!</v>
      </c>
      <c r="AP98" s="112" t="e">
        <f>AP33-#REF!</f>
        <v>#REF!</v>
      </c>
      <c r="AQ98" s="112" t="e">
        <f>AQ33-#REF!</f>
        <v>#REF!</v>
      </c>
      <c r="AR98" s="112" t="e">
        <f>AR33-#REF!</f>
        <v>#REF!</v>
      </c>
      <c r="AS98" s="112" t="e">
        <f>AS33-#REF!</f>
        <v>#REF!</v>
      </c>
      <c r="AT98" s="112" t="e">
        <f>AT33-#REF!</f>
        <v>#REF!</v>
      </c>
      <c r="AU98" s="112" t="e">
        <f>AU33-#REF!</f>
        <v>#REF!</v>
      </c>
      <c r="AV98" s="112" t="e">
        <f>AV33-#REF!</f>
        <v>#REF!</v>
      </c>
      <c r="AW98" s="112" t="e">
        <f>AW33-#REF!</f>
        <v>#REF!</v>
      </c>
      <c r="AX98" s="112" t="e">
        <f>AX33-#REF!</f>
        <v>#REF!</v>
      </c>
      <c r="AY98" s="112" t="e">
        <f>AY33-#REF!</f>
        <v>#REF!</v>
      </c>
      <c r="AZ98" s="112" t="e">
        <f>AZ33-#REF!</f>
        <v>#REF!</v>
      </c>
      <c r="BA98" s="112" t="e">
        <f>BA33-#REF!</f>
        <v>#REF!</v>
      </c>
      <c r="BB98" s="112" t="e">
        <f>BB33-#REF!</f>
        <v>#REF!</v>
      </c>
      <c r="BC98" s="112" t="e">
        <f>BC33-#REF!</f>
        <v>#REF!</v>
      </c>
      <c r="BD98" s="112" t="e">
        <f>BD33-#REF!</f>
        <v>#REF!</v>
      </c>
      <c r="BE98" s="112" t="e">
        <f>BE33-#REF!</f>
        <v>#REF!</v>
      </c>
      <c r="BF98" s="112" t="e">
        <f>BF33-#REF!</f>
        <v>#REF!</v>
      </c>
      <c r="BG98" s="112" t="e">
        <f>BG33-#REF!</f>
        <v>#REF!</v>
      </c>
      <c r="BH98" s="112" t="e">
        <f>BH33-#REF!</f>
        <v>#REF!</v>
      </c>
      <c r="BI98" s="112" t="e">
        <f>BI33-#REF!</f>
        <v>#REF!</v>
      </c>
      <c r="BJ98" s="112" t="e">
        <f>BJ33-#REF!</f>
        <v>#REF!</v>
      </c>
      <c r="BK98" s="112" t="e">
        <f>BK33-#REF!</f>
        <v>#REF!</v>
      </c>
      <c r="BL98" s="112" t="e">
        <f>BL33-#REF!</f>
        <v>#REF!</v>
      </c>
      <c r="BM98" s="112" t="e">
        <f>BM33-#REF!</f>
        <v>#REF!</v>
      </c>
      <c r="BN98" s="112" t="e">
        <f>BN33-#REF!</f>
        <v>#REF!</v>
      </c>
      <c r="BO98" s="112" t="e">
        <f>BO33-#REF!</f>
        <v>#REF!</v>
      </c>
      <c r="BP98" s="112" t="e">
        <f>BP33-#REF!</f>
        <v>#REF!</v>
      </c>
      <c r="BQ98" s="112" t="e">
        <f>BQ33-#REF!</f>
        <v>#REF!</v>
      </c>
      <c r="BR98" s="112" t="e">
        <f>BR33-#REF!</f>
        <v>#REF!</v>
      </c>
      <c r="BS98" s="112" t="e">
        <f>BS33-#REF!</f>
        <v>#REF!</v>
      </c>
      <c r="BT98" s="112" t="e">
        <f>BT33-#REF!</f>
        <v>#REF!</v>
      </c>
      <c r="BU98" s="112" t="e">
        <f>BU33-#REF!</f>
        <v>#REF!</v>
      </c>
      <c r="BW98" s="112">
        <f>SUM(BW99:BW100)</f>
        <v>0</v>
      </c>
    </row>
    <row r="99" spans="13:75" hidden="1" x14ac:dyDescent="0.3">
      <c r="M99" s="112" t="e">
        <f>M34-#REF!</f>
        <v>#REF!</v>
      </c>
      <c r="N99" s="112" t="e">
        <f>N34-#REF!</f>
        <v>#REF!</v>
      </c>
      <c r="O99" s="112" t="e">
        <f>O34-#REF!</f>
        <v>#REF!</v>
      </c>
      <c r="P99" s="112" t="e">
        <f>P34-#REF!</f>
        <v>#REF!</v>
      </c>
      <c r="Q99" s="112" t="e">
        <f>Q34-#REF!</f>
        <v>#REF!</v>
      </c>
      <c r="R99" s="112" t="e">
        <f>R34-#REF!</f>
        <v>#REF!</v>
      </c>
      <c r="S99" s="112" t="e">
        <f>S34-#REF!</f>
        <v>#REF!</v>
      </c>
      <c r="T99" s="112" t="e">
        <f>T34-#REF!</f>
        <v>#REF!</v>
      </c>
      <c r="U99" s="112" t="e">
        <f>U34-#REF!</f>
        <v>#REF!</v>
      </c>
      <c r="V99" s="112" t="e">
        <f>V34-#REF!</f>
        <v>#REF!</v>
      </c>
      <c r="W99" s="112" t="e">
        <f>W34-#REF!</f>
        <v>#REF!</v>
      </c>
      <c r="X99" s="112" t="e">
        <f>X34-#REF!</f>
        <v>#REF!</v>
      </c>
      <c r="Y99" s="112" t="e">
        <f>Y34-#REF!</f>
        <v>#REF!</v>
      </c>
      <c r="Z99" s="112" t="e">
        <f>Z34-#REF!</f>
        <v>#REF!</v>
      </c>
      <c r="AA99" s="112" t="e">
        <f>AA34-#REF!</f>
        <v>#REF!</v>
      </c>
      <c r="AB99" s="112" t="e">
        <f>AB34-#REF!</f>
        <v>#REF!</v>
      </c>
      <c r="AC99" s="112" t="e">
        <f>AC34-#REF!</f>
        <v>#REF!</v>
      </c>
      <c r="AD99" s="112" t="e">
        <f>AD34-#REF!</f>
        <v>#REF!</v>
      </c>
      <c r="AE99" s="112" t="e">
        <f>AE34-#REF!</f>
        <v>#REF!</v>
      </c>
      <c r="AF99" s="112" t="e">
        <f>AF34-#REF!</f>
        <v>#REF!</v>
      </c>
      <c r="AG99" s="112" t="e">
        <f>AG34-#REF!</f>
        <v>#REF!</v>
      </c>
      <c r="AH99" s="112" t="e">
        <f>AH34-#REF!</f>
        <v>#REF!</v>
      </c>
      <c r="AI99" s="112" t="e">
        <f>AI34-#REF!</f>
        <v>#REF!</v>
      </c>
      <c r="AJ99" s="112" t="e">
        <f>AJ34-#REF!</f>
        <v>#REF!</v>
      </c>
      <c r="AK99" s="112" t="e">
        <f>AK34-#REF!</f>
        <v>#REF!</v>
      </c>
      <c r="AL99" s="112" t="e">
        <f>AL34-#REF!</f>
        <v>#REF!</v>
      </c>
      <c r="AM99" s="112" t="e">
        <f>AM34-#REF!</f>
        <v>#REF!</v>
      </c>
      <c r="AN99" s="112" t="e">
        <f>AN34-#REF!</f>
        <v>#REF!</v>
      </c>
      <c r="AO99" s="112" t="e">
        <f>AO34-#REF!</f>
        <v>#REF!</v>
      </c>
      <c r="AP99" s="112" t="e">
        <f>AP34-#REF!</f>
        <v>#REF!</v>
      </c>
      <c r="AQ99" s="112" t="e">
        <f>AQ34-#REF!</f>
        <v>#REF!</v>
      </c>
      <c r="AR99" s="112" t="e">
        <f>AR34-#REF!</f>
        <v>#REF!</v>
      </c>
      <c r="AS99" s="112" t="e">
        <f>AS34-#REF!</f>
        <v>#REF!</v>
      </c>
      <c r="AT99" s="112" t="e">
        <f>AT34-#REF!</f>
        <v>#REF!</v>
      </c>
      <c r="AU99" s="112" t="e">
        <f>AU34-#REF!</f>
        <v>#REF!</v>
      </c>
      <c r="AV99" s="112" t="e">
        <f>AV34-#REF!</f>
        <v>#REF!</v>
      </c>
      <c r="AW99" s="112" t="e">
        <f>AW34-#REF!</f>
        <v>#REF!</v>
      </c>
      <c r="AX99" s="112" t="e">
        <f>AX34-#REF!</f>
        <v>#REF!</v>
      </c>
      <c r="AY99" s="112" t="e">
        <f>AY34-#REF!</f>
        <v>#REF!</v>
      </c>
      <c r="AZ99" s="112" t="e">
        <f>AZ34-#REF!</f>
        <v>#REF!</v>
      </c>
      <c r="BA99" s="112" t="e">
        <f>BA34-#REF!</f>
        <v>#REF!</v>
      </c>
      <c r="BB99" s="112" t="e">
        <f>BB34-#REF!</f>
        <v>#REF!</v>
      </c>
      <c r="BC99" s="112" t="e">
        <f>BC34-#REF!</f>
        <v>#REF!</v>
      </c>
      <c r="BD99" s="112" t="e">
        <f>BD34-#REF!</f>
        <v>#REF!</v>
      </c>
      <c r="BE99" s="112" t="e">
        <f>BE34-#REF!</f>
        <v>#REF!</v>
      </c>
      <c r="BF99" s="112" t="e">
        <f>BF34-#REF!</f>
        <v>#REF!</v>
      </c>
      <c r="BG99" s="112" t="e">
        <f>BG34-#REF!</f>
        <v>#REF!</v>
      </c>
      <c r="BH99" s="112" t="e">
        <f>BH34-#REF!</f>
        <v>#REF!</v>
      </c>
      <c r="BI99" s="112" t="e">
        <f>BI34-#REF!</f>
        <v>#REF!</v>
      </c>
      <c r="BJ99" s="112" t="e">
        <f>BJ34-#REF!</f>
        <v>#REF!</v>
      </c>
      <c r="BK99" s="112" t="e">
        <f>BK34-#REF!</f>
        <v>#REF!</v>
      </c>
      <c r="BL99" s="112" t="e">
        <f>BL34-#REF!</f>
        <v>#REF!</v>
      </c>
      <c r="BM99" s="112" t="e">
        <f>BM34-#REF!</f>
        <v>#REF!</v>
      </c>
      <c r="BN99" s="112" t="e">
        <f>BN34-#REF!</f>
        <v>#REF!</v>
      </c>
      <c r="BO99" s="112" t="e">
        <f>BO34-#REF!</f>
        <v>#REF!</v>
      </c>
      <c r="BP99" s="112" t="e">
        <f>BP34-#REF!</f>
        <v>#REF!</v>
      </c>
      <c r="BQ99" s="112" t="e">
        <f>BQ34-#REF!</f>
        <v>#REF!</v>
      </c>
      <c r="BR99" s="112" t="e">
        <f>BR34-#REF!</f>
        <v>#REF!</v>
      </c>
      <c r="BS99" s="112" t="e">
        <f>BS34-#REF!</f>
        <v>#REF!</v>
      </c>
      <c r="BT99" s="112" t="e">
        <f>BT34-#REF!</f>
        <v>#REF!</v>
      </c>
      <c r="BU99" s="112" t="e">
        <f>BU34-#REF!</f>
        <v>#REF!</v>
      </c>
      <c r="BW99" s="112">
        <f>[38]Domlongtermissues!BV102</f>
        <v>0</v>
      </c>
    </row>
    <row r="100" spans="13:75" hidden="1" x14ac:dyDescent="0.3">
      <c r="M100" s="112" t="e">
        <f>M35-#REF!</f>
        <v>#REF!</v>
      </c>
      <c r="N100" s="112" t="e">
        <f>N35-#REF!</f>
        <v>#REF!</v>
      </c>
      <c r="O100" s="112" t="e">
        <f>O35-#REF!</f>
        <v>#REF!</v>
      </c>
      <c r="P100" s="112" t="e">
        <f>P35-#REF!</f>
        <v>#REF!</v>
      </c>
      <c r="Q100" s="112" t="e">
        <f>Q35-#REF!</f>
        <v>#REF!</v>
      </c>
      <c r="R100" s="112" t="e">
        <f>R35-#REF!</f>
        <v>#REF!</v>
      </c>
      <c r="S100" s="112" t="e">
        <f>S35-#REF!</f>
        <v>#REF!</v>
      </c>
      <c r="T100" s="112" t="e">
        <f>T35-#REF!</f>
        <v>#REF!</v>
      </c>
      <c r="U100" s="112" t="e">
        <f>U35-#REF!</f>
        <v>#REF!</v>
      </c>
      <c r="V100" s="112" t="e">
        <f>V35-#REF!</f>
        <v>#REF!</v>
      </c>
      <c r="W100" s="112" t="e">
        <f>W35-#REF!</f>
        <v>#REF!</v>
      </c>
      <c r="X100" s="112" t="e">
        <f>X35-#REF!</f>
        <v>#REF!</v>
      </c>
      <c r="Y100" s="112" t="e">
        <f>Y35-#REF!</f>
        <v>#REF!</v>
      </c>
      <c r="Z100" s="112" t="e">
        <f>Z35-#REF!</f>
        <v>#REF!</v>
      </c>
      <c r="AA100" s="112" t="e">
        <f>AA35-#REF!</f>
        <v>#REF!</v>
      </c>
      <c r="AB100" s="112" t="e">
        <f>AB35-#REF!</f>
        <v>#REF!</v>
      </c>
      <c r="AC100" s="112" t="e">
        <f>AC35-#REF!</f>
        <v>#REF!</v>
      </c>
      <c r="AD100" s="112" t="e">
        <f>AD35-#REF!</f>
        <v>#REF!</v>
      </c>
      <c r="AE100" s="112" t="e">
        <f>AE35-#REF!</f>
        <v>#REF!</v>
      </c>
      <c r="AF100" s="112" t="e">
        <f>AF35-#REF!</f>
        <v>#REF!</v>
      </c>
      <c r="AG100" s="112" t="e">
        <f>AG35-#REF!</f>
        <v>#REF!</v>
      </c>
      <c r="AH100" s="112" t="e">
        <f>AH35-#REF!</f>
        <v>#REF!</v>
      </c>
      <c r="AI100" s="112" t="e">
        <f>AI35-#REF!</f>
        <v>#REF!</v>
      </c>
      <c r="AJ100" s="112" t="e">
        <f>AJ35-#REF!</f>
        <v>#REF!</v>
      </c>
      <c r="AK100" s="112" t="e">
        <f>AK35-#REF!</f>
        <v>#REF!</v>
      </c>
      <c r="AL100" s="112" t="e">
        <f>AL35-#REF!</f>
        <v>#REF!</v>
      </c>
      <c r="AM100" s="112" t="e">
        <f>AM35-#REF!</f>
        <v>#REF!</v>
      </c>
      <c r="AN100" s="112" t="e">
        <f>AN35-#REF!</f>
        <v>#REF!</v>
      </c>
      <c r="AO100" s="112" t="e">
        <f>AO35-#REF!</f>
        <v>#REF!</v>
      </c>
      <c r="AP100" s="112" t="e">
        <f>AP35-#REF!</f>
        <v>#REF!</v>
      </c>
      <c r="AQ100" s="112" t="e">
        <f>AQ35-#REF!</f>
        <v>#REF!</v>
      </c>
      <c r="AR100" s="112" t="e">
        <f>AR35-#REF!</f>
        <v>#REF!</v>
      </c>
      <c r="AS100" s="112" t="e">
        <f>AS35-#REF!</f>
        <v>#REF!</v>
      </c>
      <c r="AT100" s="112" t="e">
        <f>AT35-#REF!</f>
        <v>#REF!</v>
      </c>
      <c r="AU100" s="112" t="e">
        <f>AU35-#REF!</f>
        <v>#REF!</v>
      </c>
      <c r="AV100" s="112" t="e">
        <f>AV35-#REF!</f>
        <v>#REF!</v>
      </c>
      <c r="AW100" s="112" t="e">
        <f>AW35-#REF!</f>
        <v>#REF!</v>
      </c>
      <c r="AX100" s="112" t="e">
        <f>AX35-#REF!</f>
        <v>#REF!</v>
      </c>
      <c r="AY100" s="112" t="e">
        <f>AY35-#REF!</f>
        <v>#REF!</v>
      </c>
      <c r="AZ100" s="112" t="e">
        <f>AZ35-#REF!</f>
        <v>#REF!</v>
      </c>
      <c r="BA100" s="112" t="e">
        <f>BA35-#REF!</f>
        <v>#REF!</v>
      </c>
      <c r="BB100" s="112" t="e">
        <f>BB35-#REF!</f>
        <v>#REF!</v>
      </c>
      <c r="BC100" s="112" t="e">
        <f>BC35-#REF!</f>
        <v>#REF!</v>
      </c>
      <c r="BD100" s="112" t="e">
        <f>BD35-#REF!</f>
        <v>#REF!</v>
      </c>
      <c r="BE100" s="112" t="e">
        <f>BE35-#REF!</f>
        <v>#REF!</v>
      </c>
      <c r="BF100" s="112" t="e">
        <f>BF35-#REF!</f>
        <v>#REF!</v>
      </c>
      <c r="BG100" s="112" t="e">
        <f>BG35-#REF!</f>
        <v>#REF!</v>
      </c>
      <c r="BH100" s="112" t="e">
        <f>BH35-#REF!</f>
        <v>#REF!</v>
      </c>
      <c r="BI100" s="112" t="e">
        <f>BI35-#REF!</f>
        <v>#REF!</v>
      </c>
      <c r="BJ100" s="112" t="e">
        <f>BJ35-#REF!</f>
        <v>#REF!</v>
      </c>
      <c r="BK100" s="112" t="e">
        <f>BK35-#REF!</f>
        <v>#REF!</v>
      </c>
      <c r="BL100" s="112" t="e">
        <f>BL35-#REF!</f>
        <v>#REF!</v>
      </c>
      <c r="BM100" s="112" t="e">
        <f>BM35-#REF!</f>
        <v>#REF!</v>
      </c>
      <c r="BN100" s="112" t="e">
        <f>BN35-#REF!</f>
        <v>#REF!</v>
      </c>
      <c r="BO100" s="112" t="e">
        <f>BO35-#REF!</f>
        <v>#REF!</v>
      </c>
      <c r="BP100" s="112" t="e">
        <f>BP35-#REF!</f>
        <v>#REF!</v>
      </c>
      <c r="BQ100" s="112" t="e">
        <f>BQ35-#REF!</f>
        <v>#REF!</v>
      </c>
      <c r="BR100" s="112" t="e">
        <f>BR35-#REF!</f>
        <v>#REF!</v>
      </c>
      <c r="BS100" s="112" t="e">
        <f>BS35-#REF!</f>
        <v>#REF!</v>
      </c>
      <c r="BT100" s="112" t="e">
        <f>BT35-#REF!</f>
        <v>#REF!</v>
      </c>
      <c r="BU100" s="112" t="e">
        <f>BU35-#REF!</f>
        <v>#REF!</v>
      </c>
      <c r="BW100" s="112">
        <f>-[38]Domredemp!BV168</f>
        <v>0</v>
      </c>
    </row>
    <row r="101" spans="13:75" hidden="1" x14ac:dyDescent="0.3">
      <c r="M101" s="112" t="e">
        <f>M36-#REF!</f>
        <v>#REF!</v>
      </c>
      <c r="N101" s="112" t="e">
        <f>N36-#REF!</f>
        <v>#REF!</v>
      </c>
      <c r="O101" s="112" t="e">
        <f>O36-#REF!</f>
        <v>#REF!</v>
      </c>
      <c r="P101" s="112" t="e">
        <f>P36-#REF!</f>
        <v>#REF!</v>
      </c>
      <c r="Q101" s="112" t="e">
        <f>Q36-#REF!</f>
        <v>#REF!</v>
      </c>
      <c r="R101" s="112" t="e">
        <f>R36-#REF!</f>
        <v>#REF!</v>
      </c>
      <c r="S101" s="112" t="e">
        <f>S36-#REF!</f>
        <v>#REF!</v>
      </c>
      <c r="T101" s="112" t="e">
        <f>T36-#REF!</f>
        <v>#REF!</v>
      </c>
      <c r="U101" s="112" t="e">
        <f>U36-#REF!</f>
        <v>#REF!</v>
      </c>
      <c r="V101" s="112" t="e">
        <f>V36-#REF!</f>
        <v>#REF!</v>
      </c>
      <c r="W101" s="112" t="e">
        <f>W36-#REF!</f>
        <v>#REF!</v>
      </c>
      <c r="X101" s="112" t="e">
        <f>X36-#REF!</f>
        <v>#REF!</v>
      </c>
      <c r="Y101" s="112" t="e">
        <f>Y36-#REF!</f>
        <v>#REF!</v>
      </c>
      <c r="Z101" s="112" t="e">
        <f>Z36-#REF!</f>
        <v>#REF!</v>
      </c>
      <c r="AA101" s="112" t="e">
        <f>AA36-#REF!</f>
        <v>#REF!</v>
      </c>
      <c r="AB101" s="112" t="e">
        <f>AB36-#REF!</f>
        <v>#REF!</v>
      </c>
      <c r="AC101" s="112" t="e">
        <f>AC36-#REF!</f>
        <v>#REF!</v>
      </c>
      <c r="AD101" s="112" t="e">
        <f>AD36-#REF!</f>
        <v>#REF!</v>
      </c>
      <c r="AE101" s="112" t="e">
        <f>AE36-#REF!</f>
        <v>#REF!</v>
      </c>
      <c r="AF101" s="112" t="e">
        <f>AF36-#REF!</f>
        <v>#REF!</v>
      </c>
      <c r="AG101" s="112" t="e">
        <f>AG36-#REF!</f>
        <v>#REF!</v>
      </c>
      <c r="AH101" s="112" t="e">
        <f>AH36-#REF!</f>
        <v>#REF!</v>
      </c>
      <c r="AI101" s="112" t="e">
        <f>AI36-#REF!</f>
        <v>#REF!</v>
      </c>
      <c r="AJ101" s="112" t="e">
        <f>AJ36-#REF!</f>
        <v>#REF!</v>
      </c>
      <c r="AK101" s="112" t="e">
        <f>AK36-#REF!</f>
        <v>#REF!</v>
      </c>
      <c r="AL101" s="112" t="e">
        <f>AL36-#REF!</f>
        <v>#REF!</v>
      </c>
      <c r="AM101" s="112" t="e">
        <f>AM36-#REF!</f>
        <v>#REF!</v>
      </c>
      <c r="AN101" s="112" t="e">
        <f>AN36-#REF!</f>
        <v>#REF!</v>
      </c>
      <c r="AO101" s="112" t="e">
        <f>AO36-#REF!</f>
        <v>#REF!</v>
      </c>
      <c r="AP101" s="112" t="e">
        <f>AP36-#REF!</f>
        <v>#REF!</v>
      </c>
      <c r="AQ101" s="112" t="e">
        <f>AQ36-#REF!</f>
        <v>#REF!</v>
      </c>
      <c r="AR101" s="112" t="e">
        <f>AR36-#REF!</f>
        <v>#REF!</v>
      </c>
      <c r="AS101" s="112" t="e">
        <f>AS36-#REF!</f>
        <v>#REF!</v>
      </c>
      <c r="AT101" s="112" t="e">
        <f>AT36-#REF!</f>
        <v>#REF!</v>
      </c>
      <c r="AU101" s="112" t="e">
        <f>AU36-#REF!</f>
        <v>#REF!</v>
      </c>
      <c r="AV101" s="112" t="e">
        <f>AV36-#REF!</f>
        <v>#REF!</v>
      </c>
      <c r="AW101" s="112" t="e">
        <f>AW36-#REF!</f>
        <v>#REF!</v>
      </c>
      <c r="AX101" s="112" t="e">
        <f>AX36-#REF!</f>
        <v>#REF!</v>
      </c>
      <c r="AY101" s="112" t="e">
        <f>AY36-#REF!</f>
        <v>#REF!</v>
      </c>
      <c r="AZ101" s="112" t="e">
        <f>AZ36-#REF!</f>
        <v>#REF!</v>
      </c>
      <c r="BA101" s="112" t="e">
        <f>BA36-#REF!</f>
        <v>#REF!</v>
      </c>
      <c r="BB101" s="112" t="e">
        <f>BB36-#REF!</f>
        <v>#REF!</v>
      </c>
      <c r="BC101" s="112" t="e">
        <f>BC36-#REF!</f>
        <v>#REF!</v>
      </c>
      <c r="BD101" s="112" t="e">
        <f>BD36-#REF!</f>
        <v>#REF!</v>
      </c>
      <c r="BE101" s="112" t="e">
        <f>BE36-#REF!</f>
        <v>#REF!</v>
      </c>
      <c r="BF101" s="112" t="e">
        <f>BF36-#REF!</f>
        <v>#REF!</v>
      </c>
      <c r="BG101" s="112" t="e">
        <f>BG36-#REF!</f>
        <v>#REF!</v>
      </c>
      <c r="BH101" s="112" t="e">
        <f>BH36-#REF!</f>
        <v>#REF!</v>
      </c>
      <c r="BI101" s="112" t="e">
        <f>BI36-#REF!</f>
        <v>#REF!</v>
      </c>
      <c r="BJ101" s="112" t="e">
        <f>BJ36-#REF!</f>
        <v>#REF!</v>
      </c>
      <c r="BK101" s="112" t="e">
        <f>BK36-#REF!</f>
        <v>#REF!</v>
      </c>
      <c r="BL101" s="112" t="e">
        <f>BL36-#REF!</f>
        <v>#REF!</v>
      </c>
      <c r="BM101" s="112" t="e">
        <f>BM36-#REF!</f>
        <v>#REF!</v>
      </c>
      <c r="BN101" s="112" t="e">
        <f>BN36-#REF!</f>
        <v>#REF!</v>
      </c>
      <c r="BO101" s="112" t="e">
        <f>BO36-#REF!</f>
        <v>#REF!</v>
      </c>
      <c r="BP101" s="112" t="e">
        <f>BP36-#REF!</f>
        <v>#REF!</v>
      </c>
      <c r="BQ101" s="112" t="e">
        <f>BQ36-#REF!</f>
        <v>#REF!</v>
      </c>
      <c r="BR101" s="112" t="e">
        <f>BR36-#REF!</f>
        <v>#REF!</v>
      </c>
      <c r="BS101" s="112" t="e">
        <f>BS36-#REF!</f>
        <v>#REF!</v>
      </c>
      <c r="BT101" s="112" t="e">
        <f>BT36-#REF!</f>
        <v>#REF!</v>
      </c>
      <c r="BU101" s="112" t="e">
        <f>BU36-#REF!</f>
        <v>#REF!</v>
      </c>
    </row>
    <row r="102" spans="13:75" hidden="1" x14ac:dyDescent="0.3">
      <c r="M102" s="112" t="e">
        <f>M37-#REF!</f>
        <v>#REF!</v>
      </c>
      <c r="N102" s="112" t="e">
        <f>N37-#REF!</f>
        <v>#REF!</v>
      </c>
      <c r="O102" s="112" t="e">
        <f>O37-#REF!</f>
        <v>#REF!</v>
      </c>
      <c r="P102" s="112" t="e">
        <f>P37-#REF!</f>
        <v>#REF!</v>
      </c>
      <c r="Q102" s="112" t="e">
        <f>Q37-#REF!</f>
        <v>#REF!</v>
      </c>
      <c r="R102" s="112" t="e">
        <f>R37-#REF!</f>
        <v>#REF!</v>
      </c>
      <c r="S102" s="112" t="e">
        <f>S37-#REF!</f>
        <v>#REF!</v>
      </c>
      <c r="T102" s="112" t="e">
        <f>T37-#REF!</f>
        <v>#REF!</v>
      </c>
      <c r="U102" s="112" t="e">
        <f>U37-#REF!</f>
        <v>#REF!</v>
      </c>
      <c r="V102" s="112" t="e">
        <f>V37-#REF!</f>
        <v>#REF!</v>
      </c>
      <c r="W102" s="112" t="e">
        <f>W37-#REF!</f>
        <v>#REF!</v>
      </c>
      <c r="X102" s="112" t="e">
        <f>X37-#REF!</f>
        <v>#REF!</v>
      </c>
      <c r="Y102" s="112" t="e">
        <f>Y37-#REF!</f>
        <v>#REF!</v>
      </c>
      <c r="Z102" s="112" t="e">
        <f>Z37-#REF!</f>
        <v>#REF!</v>
      </c>
      <c r="AA102" s="112" t="e">
        <f>AA37-#REF!</f>
        <v>#REF!</v>
      </c>
      <c r="AB102" s="112" t="e">
        <f>AB37-#REF!</f>
        <v>#REF!</v>
      </c>
      <c r="AC102" s="112" t="e">
        <f>AC37-#REF!</f>
        <v>#REF!</v>
      </c>
      <c r="AD102" s="112" t="e">
        <f>AD37-#REF!</f>
        <v>#REF!</v>
      </c>
      <c r="AE102" s="112" t="e">
        <f>AE37-#REF!</f>
        <v>#REF!</v>
      </c>
      <c r="AF102" s="112" t="e">
        <f>AF37-#REF!</f>
        <v>#REF!</v>
      </c>
      <c r="AG102" s="112" t="e">
        <f>AG37-#REF!</f>
        <v>#REF!</v>
      </c>
      <c r="AH102" s="112" t="e">
        <f>AH37-#REF!</f>
        <v>#REF!</v>
      </c>
      <c r="AI102" s="112" t="e">
        <f>AI37-#REF!</f>
        <v>#REF!</v>
      </c>
      <c r="AJ102" s="112" t="e">
        <f>AJ37-#REF!</f>
        <v>#REF!</v>
      </c>
      <c r="AK102" s="112" t="e">
        <f>AK37-#REF!</f>
        <v>#REF!</v>
      </c>
      <c r="AL102" s="112" t="e">
        <f>AL37-#REF!</f>
        <v>#REF!</v>
      </c>
      <c r="AM102" s="112" t="e">
        <f>AM37-#REF!</f>
        <v>#REF!</v>
      </c>
      <c r="AN102" s="112" t="e">
        <f>AN37-#REF!</f>
        <v>#REF!</v>
      </c>
      <c r="AO102" s="112" t="e">
        <f>AO37-#REF!</f>
        <v>#REF!</v>
      </c>
      <c r="AP102" s="112" t="e">
        <f>AP37-#REF!</f>
        <v>#REF!</v>
      </c>
      <c r="AQ102" s="112" t="e">
        <f>AQ37-#REF!</f>
        <v>#REF!</v>
      </c>
      <c r="AR102" s="112" t="e">
        <f>AR37-#REF!</f>
        <v>#REF!</v>
      </c>
      <c r="AS102" s="112" t="e">
        <f>AS37-#REF!</f>
        <v>#REF!</v>
      </c>
      <c r="AT102" s="112" t="e">
        <f>AT37-#REF!</f>
        <v>#REF!</v>
      </c>
      <c r="AU102" s="112" t="e">
        <f>AU37-#REF!</f>
        <v>#REF!</v>
      </c>
      <c r="AV102" s="112" t="e">
        <f>AV37-#REF!</f>
        <v>#REF!</v>
      </c>
      <c r="AW102" s="112" t="e">
        <f>AW37-#REF!</f>
        <v>#REF!</v>
      </c>
      <c r="AX102" s="112" t="e">
        <f>AX37-#REF!</f>
        <v>#REF!</v>
      </c>
      <c r="AY102" s="112" t="e">
        <f>AY37-#REF!</f>
        <v>#REF!</v>
      </c>
      <c r="AZ102" s="112" t="e">
        <f>AZ37-#REF!</f>
        <v>#REF!</v>
      </c>
      <c r="BA102" s="112" t="e">
        <f>BA37-#REF!</f>
        <v>#REF!</v>
      </c>
      <c r="BB102" s="112" t="e">
        <f>BB37-#REF!</f>
        <v>#REF!</v>
      </c>
      <c r="BC102" s="112" t="e">
        <f>BC37-#REF!</f>
        <v>#REF!</v>
      </c>
      <c r="BD102" s="112" t="e">
        <f>BD37-#REF!</f>
        <v>#REF!</v>
      </c>
      <c r="BE102" s="112" t="e">
        <f>BE37-#REF!</f>
        <v>#REF!</v>
      </c>
      <c r="BF102" s="112" t="e">
        <f>BF37-#REF!</f>
        <v>#REF!</v>
      </c>
      <c r="BG102" s="112" t="e">
        <f>BG37-#REF!</f>
        <v>#REF!</v>
      </c>
      <c r="BH102" s="112" t="e">
        <f>BH37-#REF!</f>
        <v>#REF!</v>
      </c>
      <c r="BI102" s="112" t="e">
        <f>BI37-#REF!</f>
        <v>#REF!</v>
      </c>
      <c r="BJ102" s="112" t="e">
        <f>BJ37-#REF!</f>
        <v>#REF!</v>
      </c>
      <c r="BK102" s="112" t="e">
        <f>BK37-#REF!</f>
        <v>#REF!</v>
      </c>
      <c r="BL102" s="112" t="e">
        <f>BL37-#REF!</f>
        <v>#REF!</v>
      </c>
      <c r="BM102" s="112" t="e">
        <f>BM37-#REF!</f>
        <v>#REF!</v>
      </c>
      <c r="BN102" s="112" t="e">
        <f>BN37-#REF!</f>
        <v>#REF!</v>
      </c>
      <c r="BO102" s="112" t="e">
        <f>BO37-#REF!</f>
        <v>#REF!</v>
      </c>
      <c r="BP102" s="112" t="e">
        <f>BP37-#REF!</f>
        <v>#REF!</v>
      </c>
      <c r="BQ102" s="112" t="e">
        <f>BQ37-#REF!</f>
        <v>#REF!</v>
      </c>
      <c r="BR102" s="112" t="e">
        <f>BR37-#REF!</f>
        <v>#REF!</v>
      </c>
      <c r="BS102" s="112" t="e">
        <f>BS37-#REF!</f>
        <v>#REF!</v>
      </c>
      <c r="BT102" s="112" t="e">
        <f>BT37-#REF!</f>
        <v>#REF!</v>
      </c>
      <c r="BU102" s="112" t="e">
        <f>BU37-#REF!</f>
        <v>#REF!</v>
      </c>
      <c r="BW102" s="112">
        <f>SUM(BW103:BW103)</f>
        <v>0</v>
      </c>
    </row>
    <row r="103" spans="13:75" hidden="1" x14ac:dyDescent="0.3">
      <c r="M103" s="112" t="e">
        <f>#REF!-#REF!</f>
        <v>#REF!</v>
      </c>
      <c r="N103" s="112" t="e">
        <f>#REF!-#REF!</f>
        <v>#REF!</v>
      </c>
      <c r="O103" s="112" t="e">
        <f>#REF!-#REF!</f>
        <v>#REF!</v>
      </c>
      <c r="P103" s="112" t="e">
        <f>#REF!-#REF!</f>
        <v>#REF!</v>
      </c>
      <c r="Q103" s="112" t="e">
        <f>#REF!-#REF!</f>
        <v>#REF!</v>
      </c>
      <c r="R103" s="112" t="e">
        <f>#REF!-#REF!</f>
        <v>#REF!</v>
      </c>
      <c r="S103" s="112" t="e">
        <f>#REF!-#REF!</f>
        <v>#REF!</v>
      </c>
      <c r="T103" s="112" t="e">
        <f>#REF!-#REF!</f>
        <v>#REF!</v>
      </c>
      <c r="U103" s="112" t="e">
        <f>#REF!-#REF!</f>
        <v>#REF!</v>
      </c>
      <c r="V103" s="112" t="e">
        <f>#REF!-#REF!</f>
        <v>#REF!</v>
      </c>
      <c r="W103" s="112" t="e">
        <f>#REF!-#REF!</f>
        <v>#REF!</v>
      </c>
      <c r="X103" s="112" t="e">
        <f>#REF!-#REF!</f>
        <v>#REF!</v>
      </c>
      <c r="Y103" s="112" t="e">
        <f>#REF!-#REF!</f>
        <v>#REF!</v>
      </c>
      <c r="Z103" s="112" t="e">
        <f>#REF!-#REF!</f>
        <v>#REF!</v>
      </c>
      <c r="AA103" s="112" t="e">
        <f>#REF!-#REF!</f>
        <v>#REF!</v>
      </c>
      <c r="AB103" s="112" t="e">
        <f>#REF!-#REF!</f>
        <v>#REF!</v>
      </c>
      <c r="AC103" s="112" t="e">
        <f>#REF!-#REF!</f>
        <v>#REF!</v>
      </c>
      <c r="AD103" s="112" t="e">
        <f>#REF!-#REF!</f>
        <v>#REF!</v>
      </c>
      <c r="AE103" s="112" t="e">
        <f>#REF!-#REF!</f>
        <v>#REF!</v>
      </c>
      <c r="AF103" s="112" t="e">
        <f>#REF!-#REF!</f>
        <v>#REF!</v>
      </c>
      <c r="AG103" s="112" t="e">
        <f>#REF!-#REF!</f>
        <v>#REF!</v>
      </c>
      <c r="AH103" s="112" t="e">
        <f>#REF!-#REF!</f>
        <v>#REF!</v>
      </c>
      <c r="AI103" s="112" t="e">
        <f>#REF!-#REF!</f>
        <v>#REF!</v>
      </c>
      <c r="AJ103" s="112" t="e">
        <f>#REF!-#REF!</f>
        <v>#REF!</v>
      </c>
      <c r="AK103" s="112" t="e">
        <f>#REF!-#REF!</f>
        <v>#REF!</v>
      </c>
      <c r="AL103" s="112" t="e">
        <f>#REF!-#REF!</f>
        <v>#REF!</v>
      </c>
      <c r="AM103" s="112" t="e">
        <f>#REF!-#REF!</f>
        <v>#REF!</v>
      </c>
      <c r="AN103" s="112" t="e">
        <f>#REF!-#REF!</f>
        <v>#REF!</v>
      </c>
      <c r="AO103" s="112" t="e">
        <f>#REF!-#REF!</f>
        <v>#REF!</v>
      </c>
      <c r="AP103" s="112" t="e">
        <f>#REF!-#REF!</f>
        <v>#REF!</v>
      </c>
      <c r="AQ103" s="112" t="e">
        <f>#REF!-#REF!</f>
        <v>#REF!</v>
      </c>
      <c r="AR103" s="112" t="e">
        <f>#REF!-#REF!</f>
        <v>#REF!</v>
      </c>
      <c r="AS103" s="112" t="e">
        <f>#REF!-#REF!</f>
        <v>#REF!</v>
      </c>
      <c r="AT103" s="112" t="e">
        <f>#REF!-#REF!</f>
        <v>#REF!</v>
      </c>
      <c r="AU103" s="112" t="e">
        <f>#REF!-#REF!</f>
        <v>#REF!</v>
      </c>
      <c r="AV103" s="112" t="e">
        <f>#REF!-#REF!</f>
        <v>#REF!</v>
      </c>
      <c r="AW103" s="112" t="e">
        <f>#REF!-#REF!</f>
        <v>#REF!</v>
      </c>
      <c r="AX103" s="112" t="e">
        <f>#REF!-#REF!</f>
        <v>#REF!</v>
      </c>
      <c r="AY103" s="112" t="e">
        <f>#REF!-#REF!</f>
        <v>#REF!</v>
      </c>
      <c r="AZ103" s="112" t="e">
        <f>#REF!-#REF!</f>
        <v>#REF!</v>
      </c>
      <c r="BA103" s="112" t="e">
        <f>#REF!-#REF!</f>
        <v>#REF!</v>
      </c>
      <c r="BB103" s="112" t="e">
        <f>#REF!-#REF!</f>
        <v>#REF!</v>
      </c>
      <c r="BC103" s="112" t="e">
        <f>#REF!-#REF!</f>
        <v>#REF!</v>
      </c>
      <c r="BD103" s="112" t="e">
        <f>#REF!-#REF!</f>
        <v>#REF!</v>
      </c>
      <c r="BE103" s="112" t="e">
        <f>#REF!-#REF!</f>
        <v>#REF!</v>
      </c>
      <c r="BF103" s="112" t="e">
        <f>#REF!-#REF!</f>
        <v>#REF!</v>
      </c>
      <c r="BG103" s="112" t="e">
        <f>#REF!-#REF!</f>
        <v>#REF!</v>
      </c>
      <c r="BH103" s="112" t="e">
        <f>#REF!-#REF!</f>
        <v>#REF!</v>
      </c>
      <c r="BI103" s="112" t="e">
        <f>#REF!-#REF!</f>
        <v>#REF!</v>
      </c>
      <c r="BJ103" s="112" t="e">
        <f>#REF!-#REF!</f>
        <v>#REF!</v>
      </c>
      <c r="BK103" s="112" t="e">
        <f>#REF!-#REF!</f>
        <v>#REF!</v>
      </c>
      <c r="BL103" s="112" t="e">
        <f>#REF!-#REF!</f>
        <v>#REF!</v>
      </c>
      <c r="BM103" s="112" t="e">
        <f>#REF!-#REF!</f>
        <v>#REF!</v>
      </c>
      <c r="BN103" s="112" t="e">
        <f>#REF!-#REF!</f>
        <v>#REF!</v>
      </c>
      <c r="BO103" s="112" t="e">
        <f>#REF!-#REF!</f>
        <v>#REF!</v>
      </c>
      <c r="BP103" s="112" t="e">
        <f>#REF!-#REF!</f>
        <v>#REF!</v>
      </c>
      <c r="BQ103" s="112" t="e">
        <f>#REF!-#REF!</f>
        <v>#REF!</v>
      </c>
      <c r="BR103" s="112" t="e">
        <f>#REF!-#REF!</f>
        <v>#REF!</v>
      </c>
      <c r="BS103" s="112" t="e">
        <f>#REF!-#REF!</f>
        <v>#REF!</v>
      </c>
      <c r="BT103" s="112" t="e">
        <f>#REF!-#REF!</f>
        <v>#REF!</v>
      </c>
      <c r="BU103" s="112" t="e">
        <f>#REF!-#REF!</f>
        <v>#REF!</v>
      </c>
      <c r="BW103" s="112">
        <f>[38]Domlongtermissues!BV103</f>
        <v>0</v>
      </c>
    </row>
    <row r="104" spans="13:75" hidden="1" x14ac:dyDescent="0.3">
      <c r="M104" s="112" t="e">
        <f>#REF!-#REF!</f>
        <v>#REF!</v>
      </c>
      <c r="N104" s="112" t="e">
        <f>#REF!-#REF!</f>
        <v>#REF!</v>
      </c>
      <c r="O104" s="112" t="e">
        <f>#REF!-#REF!</f>
        <v>#REF!</v>
      </c>
      <c r="P104" s="112" t="e">
        <f>#REF!-#REF!</f>
        <v>#REF!</v>
      </c>
      <c r="Q104" s="112" t="e">
        <f>#REF!-#REF!</f>
        <v>#REF!</v>
      </c>
      <c r="R104" s="112" t="e">
        <f>#REF!-#REF!</f>
        <v>#REF!</v>
      </c>
      <c r="S104" s="112" t="e">
        <f>#REF!-#REF!</f>
        <v>#REF!</v>
      </c>
      <c r="T104" s="112" t="e">
        <f>#REF!-#REF!</f>
        <v>#REF!</v>
      </c>
      <c r="U104" s="112" t="e">
        <f>#REF!-#REF!</f>
        <v>#REF!</v>
      </c>
      <c r="V104" s="112" t="e">
        <f>#REF!-#REF!</f>
        <v>#REF!</v>
      </c>
      <c r="W104" s="112" t="e">
        <f>#REF!-#REF!</f>
        <v>#REF!</v>
      </c>
      <c r="X104" s="112" t="e">
        <f>#REF!-#REF!</f>
        <v>#REF!</v>
      </c>
      <c r="Y104" s="112" t="e">
        <f>#REF!-#REF!</f>
        <v>#REF!</v>
      </c>
      <c r="Z104" s="112" t="e">
        <f>#REF!-#REF!</f>
        <v>#REF!</v>
      </c>
      <c r="AA104" s="112" t="e">
        <f>#REF!-#REF!</f>
        <v>#REF!</v>
      </c>
      <c r="AB104" s="112" t="e">
        <f>#REF!-#REF!</f>
        <v>#REF!</v>
      </c>
      <c r="AC104" s="112" t="e">
        <f>#REF!-#REF!</f>
        <v>#REF!</v>
      </c>
      <c r="AD104" s="112" t="e">
        <f>#REF!-#REF!</f>
        <v>#REF!</v>
      </c>
      <c r="AE104" s="112" t="e">
        <f>#REF!-#REF!</f>
        <v>#REF!</v>
      </c>
      <c r="AF104" s="112" t="e">
        <f>#REF!-#REF!</f>
        <v>#REF!</v>
      </c>
      <c r="AG104" s="112" t="e">
        <f>#REF!-#REF!</f>
        <v>#REF!</v>
      </c>
      <c r="AH104" s="112" t="e">
        <f>#REF!-#REF!</f>
        <v>#REF!</v>
      </c>
      <c r="AI104" s="112" t="e">
        <f>#REF!-#REF!</f>
        <v>#REF!</v>
      </c>
      <c r="AJ104" s="112" t="e">
        <f>#REF!-#REF!</f>
        <v>#REF!</v>
      </c>
      <c r="AK104" s="112" t="e">
        <f>#REF!-#REF!</f>
        <v>#REF!</v>
      </c>
      <c r="AL104" s="112" t="e">
        <f>#REF!-#REF!</f>
        <v>#REF!</v>
      </c>
      <c r="AM104" s="112" t="e">
        <f>#REF!-#REF!</f>
        <v>#REF!</v>
      </c>
      <c r="AN104" s="112" t="e">
        <f>#REF!-#REF!</f>
        <v>#REF!</v>
      </c>
      <c r="AO104" s="112" t="e">
        <f>#REF!-#REF!</f>
        <v>#REF!</v>
      </c>
      <c r="AP104" s="112" t="e">
        <f>#REF!-#REF!</f>
        <v>#REF!</v>
      </c>
      <c r="AQ104" s="112" t="e">
        <f>#REF!-#REF!</f>
        <v>#REF!</v>
      </c>
      <c r="AR104" s="112" t="e">
        <f>#REF!-#REF!</f>
        <v>#REF!</v>
      </c>
      <c r="AS104" s="112" t="e">
        <f>#REF!-#REF!</f>
        <v>#REF!</v>
      </c>
      <c r="AT104" s="112" t="e">
        <f>#REF!-#REF!</f>
        <v>#REF!</v>
      </c>
      <c r="AU104" s="112" t="e">
        <f>#REF!-#REF!</f>
        <v>#REF!</v>
      </c>
      <c r="AV104" s="112" t="e">
        <f>#REF!-#REF!</f>
        <v>#REF!</v>
      </c>
      <c r="AW104" s="112" t="e">
        <f>#REF!-#REF!</f>
        <v>#REF!</v>
      </c>
      <c r="AX104" s="112" t="e">
        <f>#REF!-#REF!</f>
        <v>#REF!</v>
      </c>
      <c r="AY104" s="112" t="e">
        <f>#REF!-#REF!</f>
        <v>#REF!</v>
      </c>
      <c r="AZ104" s="112" t="e">
        <f>#REF!-#REF!</f>
        <v>#REF!</v>
      </c>
      <c r="BA104" s="112" t="e">
        <f>#REF!-#REF!</f>
        <v>#REF!</v>
      </c>
      <c r="BB104" s="112" t="e">
        <f>#REF!-#REF!</f>
        <v>#REF!</v>
      </c>
      <c r="BC104" s="112" t="e">
        <f>#REF!-#REF!</f>
        <v>#REF!</v>
      </c>
      <c r="BD104" s="112" t="e">
        <f>#REF!-#REF!</f>
        <v>#REF!</v>
      </c>
      <c r="BE104" s="112" t="e">
        <f>#REF!-#REF!</f>
        <v>#REF!</v>
      </c>
      <c r="BF104" s="112" t="e">
        <f>#REF!-#REF!</f>
        <v>#REF!</v>
      </c>
      <c r="BG104" s="112" t="e">
        <f>#REF!-#REF!</f>
        <v>#REF!</v>
      </c>
      <c r="BH104" s="112" t="e">
        <f>#REF!-#REF!</f>
        <v>#REF!</v>
      </c>
      <c r="BI104" s="112" t="e">
        <f>#REF!-#REF!</f>
        <v>#REF!</v>
      </c>
      <c r="BJ104" s="112" t="e">
        <f>#REF!-#REF!</f>
        <v>#REF!</v>
      </c>
      <c r="BK104" s="112" t="e">
        <f>#REF!-#REF!</f>
        <v>#REF!</v>
      </c>
      <c r="BL104" s="112" t="e">
        <f>#REF!-#REF!</f>
        <v>#REF!</v>
      </c>
      <c r="BM104" s="112" t="e">
        <f>#REF!-#REF!</f>
        <v>#REF!</v>
      </c>
      <c r="BN104" s="112" t="e">
        <f>#REF!-#REF!</f>
        <v>#REF!</v>
      </c>
      <c r="BO104" s="112" t="e">
        <f>#REF!-#REF!</f>
        <v>#REF!</v>
      </c>
      <c r="BP104" s="112" t="e">
        <f>#REF!-#REF!</f>
        <v>#REF!</v>
      </c>
      <c r="BQ104" s="112" t="e">
        <f>#REF!-#REF!</f>
        <v>#REF!</v>
      </c>
      <c r="BR104" s="112" t="e">
        <f>#REF!-#REF!</f>
        <v>#REF!</v>
      </c>
      <c r="BS104" s="112" t="e">
        <f>#REF!-#REF!</f>
        <v>#REF!</v>
      </c>
      <c r="BT104" s="112" t="e">
        <f>#REF!-#REF!</f>
        <v>#REF!</v>
      </c>
      <c r="BU104" s="112" t="e">
        <f>#REF!-#REF!</f>
        <v>#REF!</v>
      </c>
    </row>
    <row r="105" spans="13:75" hidden="1" x14ac:dyDescent="0.3">
      <c r="M105" s="112" t="e">
        <f>#REF!-#REF!</f>
        <v>#REF!</v>
      </c>
      <c r="N105" s="112" t="e">
        <f>#REF!-#REF!</f>
        <v>#REF!</v>
      </c>
      <c r="O105" s="112" t="e">
        <f>#REF!-#REF!</f>
        <v>#REF!</v>
      </c>
      <c r="P105" s="112" t="e">
        <f>#REF!-#REF!</f>
        <v>#REF!</v>
      </c>
      <c r="Q105" s="112" t="e">
        <f>#REF!-#REF!</f>
        <v>#REF!</v>
      </c>
      <c r="R105" s="112" t="e">
        <f>#REF!-#REF!</f>
        <v>#REF!</v>
      </c>
      <c r="S105" s="112" t="e">
        <f>#REF!-#REF!</f>
        <v>#REF!</v>
      </c>
      <c r="T105" s="112" t="e">
        <f>#REF!-#REF!</f>
        <v>#REF!</v>
      </c>
      <c r="U105" s="112" t="e">
        <f>#REF!-#REF!</f>
        <v>#REF!</v>
      </c>
      <c r="V105" s="112" t="e">
        <f>#REF!-#REF!</f>
        <v>#REF!</v>
      </c>
      <c r="W105" s="112" t="e">
        <f>#REF!-#REF!</f>
        <v>#REF!</v>
      </c>
      <c r="X105" s="112" t="e">
        <f>#REF!-#REF!</f>
        <v>#REF!</v>
      </c>
      <c r="Y105" s="112" t="e">
        <f>#REF!-#REF!</f>
        <v>#REF!</v>
      </c>
      <c r="Z105" s="112" t="e">
        <f>#REF!-#REF!</f>
        <v>#REF!</v>
      </c>
      <c r="AA105" s="112" t="e">
        <f>#REF!-#REF!</f>
        <v>#REF!</v>
      </c>
      <c r="AB105" s="112" t="e">
        <f>#REF!-#REF!</f>
        <v>#REF!</v>
      </c>
      <c r="AC105" s="112" t="e">
        <f>#REF!-#REF!</f>
        <v>#REF!</v>
      </c>
      <c r="AD105" s="112" t="e">
        <f>#REF!-#REF!</f>
        <v>#REF!</v>
      </c>
      <c r="AE105" s="112" t="e">
        <f>#REF!-#REF!</f>
        <v>#REF!</v>
      </c>
      <c r="AF105" s="112" t="e">
        <f>#REF!-#REF!</f>
        <v>#REF!</v>
      </c>
      <c r="AG105" s="112" t="e">
        <f>#REF!-#REF!</f>
        <v>#REF!</v>
      </c>
      <c r="AH105" s="112" t="e">
        <f>#REF!-#REF!</f>
        <v>#REF!</v>
      </c>
      <c r="AI105" s="112" t="e">
        <f>#REF!-#REF!</f>
        <v>#REF!</v>
      </c>
      <c r="AJ105" s="112" t="e">
        <f>#REF!-#REF!</f>
        <v>#REF!</v>
      </c>
      <c r="AK105" s="112" t="e">
        <f>#REF!-#REF!</f>
        <v>#REF!</v>
      </c>
      <c r="AL105" s="112" t="e">
        <f>#REF!-#REF!</f>
        <v>#REF!</v>
      </c>
      <c r="AM105" s="112" t="e">
        <f>#REF!-#REF!</f>
        <v>#REF!</v>
      </c>
      <c r="AN105" s="112" t="e">
        <f>#REF!-#REF!</f>
        <v>#REF!</v>
      </c>
      <c r="AO105" s="112" t="e">
        <f>#REF!-#REF!</f>
        <v>#REF!</v>
      </c>
      <c r="AP105" s="112" t="e">
        <f>#REF!-#REF!</f>
        <v>#REF!</v>
      </c>
      <c r="AQ105" s="112" t="e">
        <f>#REF!-#REF!</f>
        <v>#REF!</v>
      </c>
      <c r="AR105" s="112" t="e">
        <f>#REF!-#REF!</f>
        <v>#REF!</v>
      </c>
      <c r="AS105" s="112" t="e">
        <f>#REF!-#REF!</f>
        <v>#REF!</v>
      </c>
      <c r="AT105" s="112" t="e">
        <f>#REF!-#REF!</f>
        <v>#REF!</v>
      </c>
      <c r="AU105" s="112" t="e">
        <f>#REF!-#REF!</f>
        <v>#REF!</v>
      </c>
      <c r="AV105" s="112" t="e">
        <f>#REF!-#REF!</f>
        <v>#REF!</v>
      </c>
      <c r="AW105" s="112" t="e">
        <f>#REF!-#REF!</f>
        <v>#REF!</v>
      </c>
      <c r="AX105" s="112" t="e">
        <f>#REF!-#REF!</f>
        <v>#REF!</v>
      </c>
      <c r="AY105" s="112" t="e">
        <f>#REF!-#REF!</f>
        <v>#REF!</v>
      </c>
      <c r="AZ105" s="112" t="e">
        <f>#REF!-#REF!</f>
        <v>#REF!</v>
      </c>
      <c r="BA105" s="112" t="e">
        <f>#REF!-#REF!</f>
        <v>#REF!</v>
      </c>
      <c r="BB105" s="112" t="e">
        <f>#REF!-#REF!</f>
        <v>#REF!</v>
      </c>
      <c r="BC105" s="112" t="e">
        <f>#REF!-#REF!</f>
        <v>#REF!</v>
      </c>
      <c r="BD105" s="112" t="e">
        <f>#REF!-#REF!</f>
        <v>#REF!</v>
      </c>
      <c r="BE105" s="112" t="e">
        <f>#REF!-#REF!</f>
        <v>#REF!</v>
      </c>
      <c r="BF105" s="112" t="e">
        <f>#REF!-#REF!</f>
        <v>#REF!</v>
      </c>
      <c r="BG105" s="112" t="e">
        <f>#REF!-#REF!</f>
        <v>#REF!</v>
      </c>
      <c r="BH105" s="112" t="e">
        <f>#REF!-#REF!</f>
        <v>#REF!</v>
      </c>
      <c r="BI105" s="112" t="e">
        <f>#REF!-#REF!</f>
        <v>#REF!</v>
      </c>
      <c r="BJ105" s="112" t="e">
        <f>#REF!-#REF!</f>
        <v>#REF!</v>
      </c>
      <c r="BK105" s="112" t="e">
        <f>#REF!-#REF!</f>
        <v>#REF!</v>
      </c>
      <c r="BL105" s="112" t="e">
        <f>#REF!-#REF!</f>
        <v>#REF!</v>
      </c>
      <c r="BM105" s="112" t="e">
        <f>#REF!-#REF!</f>
        <v>#REF!</v>
      </c>
      <c r="BN105" s="112" t="e">
        <f>#REF!-#REF!</f>
        <v>#REF!</v>
      </c>
      <c r="BO105" s="112" t="e">
        <f>#REF!-#REF!</f>
        <v>#REF!</v>
      </c>
      <c r="BP105" s="112" t="e">
        <f>#REF!-#REF!</f>
        <v>#REF!</v>
      </c>
      <c r="BQ105" s="112" t="e">
        <f>#REF!-#REF!</f>
        <v>#REF!</v>
      </c>
      <c r="BR105" s="112" t="e">
        <f>#REF!-#REF!</f>
        <v>#REF!</v>
      </c>
      <c r="BS105" s="112" t="e">
        <f>#REF!-#REF!</f>
        <v>#REF!</v>
      </c>
      <c r="BT105" s="112" t="e">
        <f>#REF!-#REF!</f>
        <v>#REF!</v>
      </c>
      <c r="BU105" s="112" t="e">
        <f>#REF!-#REF!</f>
        <v>#REF!</v>
      </c>
    </row>
    <row r="106" spans="13:75" hidden="1" x14ac:dyDescent="0.3">
      <c r="M106" s="112" t="e">
        <f>M38-#REF!</f>
        <v>#REF!</v>
      </c>
      <c r="N106" s="112" t="e">
        <f>N38-#REF!</f>
        <v>#REF!</v>
      </c>
      <c r="O106" s="112" t="e">
        <f>O38-#REF!</f>
        <v>#REF!</v>
      </c>
      <c r="P106" s="112" t="e">
        <f>P38-#REF!</f>
        <v>#REF!</v>
      </c>
      <c r="Q106" s="112" t="e">
        <f>Q38-#REF!</f>
        <v>#REF!</v>
      </c>
      <c r="R106" s="112" t="e">
        <f>R38-#REF!</f>
        <v>#REF!</v>
      </c>
      <c r="S106" s="112" t="e">
        <f>S38-#REF!</f>
        <v>#REF!</v>
      </c>
      <c r="T106" s="112" t="e">
        <f>T38-#REF!</f>
        <v>#REF!</v>
      </c>
      <c r="U106" s="112" t="e">
        <f>U38-#REF!</f>
        <v>#REF!</v>
      </c>
      <c r="V106" s="112" t="e">
        <f>V38-#REF!</f>
        <v>#REF!</v>
      </c>
      <c r="W106" s="112" t="e">
        <f>W38-#REF!</f>
        <v>#REF!</v>
      </c>
      <c r="X106" s="112" t="e">
        <f>X38-#REF!</f>
        <v>#REF!</v>
      </c>
      <c r="Y106" s="112" t="e">
        <f>Y38-#REF!</f>
        <v>#REF!</v>
      </c>
      <c r="Z106" s="112" t="e">
        <f>Z38-#REF!</f>
        <v>#REF!</v>
      </c>
      <c r="AA106" s="112" t="e">
        <f>AA38-#REF!</f>
        <v>#REF!</v>
      </c>
      <c r="AB106" s="112" t="e">
        <f>AB38-#REF!</f>
        <v>#REF!</v>
      </c>
      <c r="AC106" s="112" t="e">
        <f>AC38-#REF!</f>
        <v>#REF!</v>
      </c>
      <c r="AD106" s="112" t="e">
        <f>AD38-#REF!</f>
        <v>#REF!</v>
      </c>
      <c r="AE106" s="112" t="e">
        <f>AE38-#REF!</f>
        <v>#REF!</v>
      </c>
      <c r="AF106" s="112" t="e">
        <f>AF38-#REF!</f>
        <v>#REF!</v>
      </c>
      <c r="AG106" s="112" t="e">
        <f>AG38-#REF!</f>
        <v>#REF!</v>
      </c>
      <c r="AH106" s="112" t="e">
        <f>AH38-#REF!</f>
        <v>#REF!</v>
      </c>
      <c r="AI106" s="112" t="e">
        <f>AI38-#REF!</f>
        <v>#REF!</v>
      </c>
      <c r="AJ106" s="112" t="e">
        <f>AJ38-#REF!</f>
        <v>#REF!</v>
      </c>
      <c r="AK106" s="112" t="e">
        <f>AK38-#REF!</f>
        <v>#REF!</v>
      </c>
      <c r="AL106" s="112" t="e">
        <f>AL38-#REF!</f>
        <v>#REF!</v>
      </c>
      <c r="AM106" s="112" t="e">
        <f>AM38-#REF!</f>
        <v>#REF!</v>
      </c>
      <c r="AN106" s="112" t="e">
        <f>AN38-#REF!</f>
        <v>#REF!</v>
      </c>
      <c r="AO106" s="112" t="e">
        <f>AO38-#REF!</f>
        <v>#REF!</v>
      </c>
      <c r="AP106" s="112" t="e">
        <f>AP38-#REF!</f>
        <v>#REF!</v>
      </c>
      <c r="AQ106" s="112" t="e">
        <f>AQ38-#REF!</f>
        <v>#REF!</v>
      </c>
      <c r="AR106" s="112" t="e">
        <f>AR38-#REF!</f>
        <v>#REF!</v>
      </c>
      <c r="AS106" s="112" t="e">
        <f>AS38-#REF!</f>
        <v>#REF!</v>
      </c>
      <c r="AT106" s="112" t="e">
        <f>AT38-#REF!</f>
        <v>#REF!</v>
      </c>
      <c r="AU106" s="112" t="e">
        <f>AU38-#REF!</f>
        <v>#REF!</v>
      </c>
      <c r="AV106" s="112" t="e">
        <f>AV38-#REF!</f>
        <v>#REF!</v>
      </c>
      <c r="AW106" s="112" t="e">
        <f>AW38-#REF!</f>
        <v>#REF!</v>
      </c>
      <c r="AX106" s="112" t="e">
        <f>AX38-#REF!</f>
        <v>#REF!</v>
      </c>
      <c r="AY106" s="112" t="e">
        <f>AY38-#REF!</f>
        <v>#REF!</v>
      </c>
      <c r="AZ106" s="112" t="e">
        <f>AZ38-#REF!</f>
        <v>#REF!</v>
      </c>
      <c r="BA106" s="112" t="e">
        <f>BA38-#REF!</f>
        <v>#REF!</v>
      </c>
      <c r="BB106" s="112" t="e">
        <f>BB38-#REF!</f>
        <v>#REF!</v>
      </c>
      <c r="BC106" s="112" t="e">
        <f>BC38-#REF!</f>
        <v>#REF!</v>
      </c>
      <c r="BD106" s="112" t="e">
        <f>BD38-#REF!</f>
        <v>#REF!</v>
      </c>
      <c r="BE106" s="112" t="e">
        <f>BE38-#REF!</f>
        <v>#REF!</v>
      </c>
      <c r="BF106" s="112" t="e">
        <f>BF38-#REF!</f>
        <v>#REF!</v>
      </c>
      <c r="BG106" s="112" t="e">
        <f>BG38-#REF!</f>
        <v>#REF!</v>
      </c>
      <c r="BH106" s="112" t="e">
        <f>BH38-#REF!</f>
        <v>#REF!</v>
      </c>
      <c r="BI106" s="112" t="e">
        <f>BI38-#REF!</f>
        <v>#REF!</v>
      </c>
      <c r="BJ106" s="112" t="e">
        <f>BJ38-#REF!</f>
        <v>#REF!</v>
      </c>
      <c r="BK106" s="112" t="e">
        <f>BK38-#REF!</f>
        <v>#REF!</v>
      </c>
      <c r="BL106" s="112" t="e">
        <f>BL38-#REF!</f>
        <v>#REF!</v>
      </c>
      <c r="BM106" s="112" t="e">
        <f>BM38-#REF!</f>
        <v>#REF!</v>
      </c>
      <c r="BN106" s="112" t="e">
        <f>BN38-#REF!</f>
        <v>#REF!</v>
      </c>
      <c r="BO106" s="112" t="e">
        <f>BO38-#REF!</f>
        <v>#REF!</v>
      </c>
      <c r="BP106" s="112" t="e">
        <f>BP38-#REF!</f>
        <v>#REF!</v>
      </c>
      <c r="BQ106" s="112" t="e">
        <f>BQ38-#REF!</f>
        <v>#REF!</v>
      </c>
      <c r="BR106" s="112" t="e">
        <f>BR38-#REF!</f>
        <v>#REF!</v>
      </c>
      <c r="BS106" s="112" t="e">
        <f>BS38-#REF!</f>
        <v>#REF!</v>
      </c>
      <c r="BT106" s="112" t="e">
        <f>BT38-#REF!</f>
        <v>#REF!</v>
      </c>
      <c r="BU106" s="112" t="e">
        <f>BU38-#REF!</f>
        <v>#REF!</v>
      </c>
    </row>
    <row r="107" spans="13:75" hidden="1" x14ac:dyDescent="0.3">
      <c r="BW107" s="38">
        <f>+BW108+BW116+BW123</f>
        <v>0</v>
      </c>
    </row>
    <row r="108" spans="13:75" hidden="1" x14ac:dyDescent="0.3">
      <c r="BW108" s="112">
        <f>SUM(BW109:BW114)</f>
        <v>0</v>
      </c>
    </row>
    <row r="109" spans="13:75" hidden="1" x14ac:dyDescent="0.3">
      <c r="BW109" s="112">
        <f>+[38]Foreigndebt!BV123</f>
        <v>0</v>
      </c>
    </row>
    <row r="110" spans="13:75" hidden="1" x14ac:dyDescent="0.3">
      <c r="BW110" s="112">
        <f>-[38]Foreigndebt!BV125</f>
        <v>0</v>
      </c>
    </row>
    <row r="111" spans="13:75" hidden="1" x14ac:dyDescent="0.3"/>
    <row r="112" spans="13:75" hidden="1" x14ac:dyDescent="0.3"/>
    <row r="113" spans="75:75" hidden="1" x14ac:dyDescent="0.3">
      <c r="BW113" s="112">
        <f>-[38]Foreigndebt!BV194</f>
        <v>0</v>
      </c>
    </row>
    <row r="114" spans="75:75" hidden="1" x14ac:dyDescent="0.3">
      <c r="BW114" s="112">
        <f>-[38]Foreigndebt!BV195</f>
        <v>0</v>
      </c>
    </row>
    <row r="115" spans="75:75" hidden="1" x14ac:dyDescent="0.3"/>
    <row r="116" spans="75:75" hidden="1" x14ac:dyDescent="0.3">
      <c r="BW116" s="112">
        <f>SUM(BW117:BW121)</f>
        <v>0</v>
      </c>
    </row>
    <row r="117" spans="75:75" hidden="1" x14ac:dyDescent="0.3">
      <c r="BW117" s="112">
        <f>[38]Foreigndebt!BV144</f>
        <v>0</v>
      </c>
    </row>
    <row r="118" spans="75:75" hidden="1" x14ac:dyDescent="0.3">
      <c r="BW118" s="112">
        <f>-[38]Foreigndebt!BV146</f>
        <v>0</v>
      </c>
    </row>
    <row r="119" spans="75:75" hidden="1" x14ac:dyDescent="0.3"/>
    <row r="120" spans="75:75" hidden="1" x14ac:dyDescent="0.3">
      <c r="BW120" s="112">
        <f>-[38]Foreigndebt!BV237</f>
        <v>0</v>
      </c>
    </row>
    <row r="121" spans="75:75" hidden="1" x14ac:dyDescent="0.3">
      <c r="BW121" s="112">
        <f>-[38]Foreigndebt!BV238</f>
        <v>0</v>
      </c>
    </row>
    <row r="122" spans="75:75" hidden="1" x14ac:dyDescent="0.3"/>
    <row r="123" spans="75:75" hidden="1" x14ac:dyDescent="0.3">
      <c r="BW123" s="112">
        <f>SUM(BW124:BW128)</f>
        <v>0</v>
      </c>
    </row>
    <row r="124" spans="75:75" hidden="1" x14ac:dyDescent="0.3">
      <c r="BW124" s="112">
        <f>[38]Foreigndebt!BV158</f>
        <v>0</v>
      </c>
    </row>
    <row r="125" spans="75:75" hidden="1" x14ac:dyDescent="0.3">
      <c r="BW125" s="112">
        <f>-[38]Foreigndebt!BV160</f>
        <v>0</v>
      </c>
    </row>
    <row r="126" spans="75:75" hidden="1" x14ac:dyDescent="0.3"/>
    <row r="127" spans="75:75" hidden="1" x14ac:dyDescent="0.3">
      <c r="BW127" s="112">
        <f>-[38]Foreigndebt!BV249</f>
        <v>0</v>
      </c>
    </row>
    <row r="128" spans="75:75" hidden="1" x14ac:dyDescent="0.3">
      <c r="BW128" s="112">
        <f>-[38]Foreigndebt!BV250</f>
        <v>0</v>
      </c>
    </row>
    <row r="129" spans="75:75" hidden="1" x14ac:dyDescent="0.3"/>
    <row r="130" spans="75:75" hidden="1" x14ac:dyDescent="0.3"/>
    <row r="131" spans="75:75" hidden="1" x14ac:dyDescent="0.3">
      <c r="BW131" s="38">
        <f>SUM(BW132:BW139)</f>
        <v>1</v>
      </c>
    </row>
    <row r="132" spans="75:75" hidden="1" x14ac:dyDescent="0.3">
      <c r="BW132" s="112">
        <f>+[38]Cashbalances!BW83</f>
        <v>0</v>
      </c>
    </row>
    <row r="133" spans="75:75" hidden="1" x14ac:dyDescent="0.3"/>
    <row r="134" spans="75:75" hidden="1" x14ac:dyDescent="0.3">
      <c r="BW134" s="112">
        <f>+[38]Cashbalances!BW94</f>
        <v>0</v>
      </c>
    </row>
    <row r="135" spans="75:75" hidden="1" x14ac:dyDescent="0.3">
      <c r="BW135" s="112">
        <f>[38]Cashbalances!BW96</f>
        <v>0</v>
      </c>
    </row>
    <row r="136" spans="75:75" hidden="1" x14ac:dyDescent="0.3">
      <c r="BW136" s="112">
        <f>+[38]Cashbalances!BW98</f>
        <v>0</v>
      </c>
    </row>
    <row r="137" spans="75:75" hidden="1" x14ac:dyDescent="0.3">
      <c r="BW137" s="112">
        <f>+[38]Cashbalances!BW103</f>
        <v>0</v>
      </c>
    </row>
    <row r="138" spans="75:75" hidden="1" x14ac:dyDescent="0.3"/>
    <row r="139" spans="75:75" x14ac:dyDescent="0.3">
      <c r="BW139" s="112">
        <f>+[38]Cashbalances!BW109+1</f>
        <v>1</v>
      </c>
    </row>
    <row r="141" spans="75:75" x14ac:dyDescent="0.3">
      <c r="BW141" s="38" t="e">
        <f>+BW75+BW85+BW107+BW131</f>
        <v>#REF!</v>
      </c>
    </row>
  </sheetData>
  <mergeCells count="1">
    <mergeCell ref="H8:BU8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97984-6FEE-4700-BC54-B88960283462}">
  <dimension ref="A1:CB742"/>
  <sheetViews>
    <sheetView view="pageBreakPreview" topLeftCell="AG4" zoomScale="104" zoomScaleNormal="100" zoomScaleSheetLayoutView="104" workbookViewId="0">
      <selection activeCell="BP17" sqref="BP17"/>
    </sheetView>
  </sheetViews>
  <sheetFormatPr defaultColWidth="9.54296875" defaultRowHeight="14.5" x14ac:dyDescent="0.35"/>
  <cols>
    <col min="1" max="1" width="1.7265625" style="112" hidden="1" customWidth="1"/>
    <col min="2" max="2" width="1.08984375" style="112" hidden="1" customWidth="1"/>
    <col min="3" max="3" width="0.90625" style="112" customWidth="1"/>
    <col min="4" max="4" width="53.453125" style="112" customWidth="1"/>
    <col min="5" max="5" width="0.90625" style="379" customWidth="1"/>
    <col min="6" max="6" width="0.90625" style="112" customWidth="1"/>
    <col min="7" max="7" width="13.6328125" style="112" customWidth="1"/>
    <col min="8" max="11" width="0.90625" style="112" customWidth="1"/>
    <col min="12" max="12" width="13.6328125" style="112" customWidth="1"/>
    <col min="13" max="16" width="0.90625" style="112" customWidth="1"/>
    <col min="17" max="17" width="13.7265625" style="112" customWidth="1"/>
    <col min="18" max="21" width="0.90625" style="112" customWidth="1"/>
    <col min="22" max="22" width="13.6328125" style="112" customWidth="1"/>
    <col min="23" max="26" width="0.90625" style="112" customWidth="1"/>
    <col min="27" max="27" width="13.6328125" style="112" customWidth="1"/>
    <col min="28" max="31" width="0.90625" style="112" customWidth="1"/>
    <col min="32" max="32" width="13.6328125" style="112" customWidth="1"/>
    <col min="33" max="35" width="0.90625" style="112" customWidth="1"/>
    <col min="36" max="36" width="1.08984375" style="112" customWidth="1"/>
    <col min="37" max="37" width="13.6328125" style="112" customWidth="1"/>
    <col min="38" max="41" width="0.90625" style="112" customWidth="1"/>
    <col min="42" max="42" width="13.6328125" style="112" customWidth="1"/>
    <col min="43" max="46" width="0.90625" style="112" customWidth="1"/>
    <col min="47" max="47" width="13.6328125" style="112" customWidth="1"/>
    <col min="48" max="51" width="0.90625" style="112" customWidth="1"/>
    <col min="52" max="52" width="13.6328125" style="112" customWidth="1"/>
    <col min="53" max="56" width="0.90625" style="112" customWidth="1"/>
    <col min="57" max="57" width="13.6328125" style="112" customWidth="1"/>
    <col min="58" max="61" width="0.90625" style="112" customWidth="1"/>
    <col min="62" max="62" width="13.6328125" style="112" customWidth="1"/>
    <col min="63" max="66" width="0.90625" style="112" customWidth="1"/>
    <col min="67" max="67" width="13.6328125" style="112" customWidth="1"/>
    <col min="68" max="71" width="0.90625" style="112" customWidth="1"/>
    <col min="72" max="72" width="13.6328125" style="112" customWidth="1"/>
    <col min="73" max="74" width="0.90625" style="112" customWidth="1"/>
    <col min="75" max="75" width="1.90625" style="112" customWidth="1"/>
    <col min="76" max="76" width="15" style="112" customWidth="1"/>
    <col min="77" max="77" width="12.81640625" style="112" customWidth="1"/>
    <col min="78" max="78" width="13.1796875" style="112" customWidth="1"/>
    <col min="80" max="80" width="12.81640625" style="112" customWidth="1"/>
    <col min="81" max="16384" width="9.54296875" style="112"/>
  </cols>
  <sheetData>
    <row r="1" spans="4:79" ht="13" x14ac:dyDescent="0.3">
      <c r="E1" s="112"/>
      <c r="CA1" s="112"/>
    </row>
    <row r="2" spans="4:79" ht="5.25" customHeight="1" x14ac:dyDescent="0.3">
      <c r="E2" s="112"/>
      <c r="CA2" s="112"/>
    </row>
    <row r="3" spans="4:79" ht="13" x14ac:dyDescent="0.3">
      <c r="E3" s="112"/>
      <c r="CA3" s="112"/>
    </row>
    <row r="4" spans="4:79" ht="13" x14ac:dyDescent="0.3">
      <c r="D4" s="38"/>
      <c r="E4" s="38"/>
      <c r="F4" s="38"/>
      <c r="CA4" s="112"/>
    </row>
    <row r="5" spans="4:79" ht="13" x14ac:dyDescent="0.3">
      <c r="E5" s="112"/>
      <c r="CA5" s="112"/>
    </row>
    <row r="6" spans="4:79" ht="13" x14ac:dyDescent="0.3">
      <c r="E6" s="112">
        <v>0</v>
      </c>
      <c r="CA6" s="112"/>
    </row>
    <row r="7" spans="4:79" ht="15.5" x14ac:dyDescent="0.35">
      <c r="D7" s="429" t="s">
        <v>315</v>
      </c>
      <c r="E7" s="429">
        <v>0</v>
      </c>
      <c r="F7" s="429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CA7" s="112"/>
    </row>
    <row r="8" spans="4:79" ht="15" customHeight="1" x14ac:dyDescent="0.3">
      <c r="D8" s="188"/>
      <c r="E8" s="430">
        <v>0</v>
      </c>
      <c r="F8" s="431"/>
      <c r="G8" s="630" t="str">
        <f>[38]Summary!H8</f>
        <v>2022/23</v>
      </c>
      <c r="H8" s="630"/>
      <c r="I8" s="630"/>
      <c r="J8" s="630"/>
      <c r="K8" s="630"/>
      <c r="L8" s="630"/>
      <c r="M8" s="630"/>
      <c r="N8" s="630"/>
      <c r="O8" s="630"/>
      <c r="P8" s="630"/>
      <c r="Q8" s="630"/>
      <c r="R8" s="630"/>
      <c r="S8" s="630"/>
      <c r="T8" s="630"/>
      <c r="U8" s="630"/>
      <c r="V8" s="630"/>
      <c r="W8" s="630"/>
      <c r="X8" s="630"/>
      <c r="Y8" s="630"/>
      <c r="Z8" s="630"/>
      <c r="AA8" s="630"/>
      <c r="AB8" s="630"/>
      <c r="AC8" s="630"/>
      <c r="AD8" s="630"/>
      <c r="AE8" s="630"/>
      <c r="AF8" s="630"/>
      <c r="AG8" s="630"/>
      <c r="AH8" s="630"/>
      <c r="AI8" s="630"/>
      <c r="AJ8" s="630"/>
      <c r="AK8" s="630"/>
      <c r="AL8" s="630"/>
      <c r="AM8" s="630"/>
      <c r="AN8" s="630"/>
      <c r="AO8" s="630"/>
      <c r="AP8" s="630"/>
      <c r="AQ8" s="630"/>
      <c r="AR8" s="630"/>
      <c r="AS8" s="630"/>
      <c r="AT8" s="630"/>
      <c r="AU8" s="630"/>
      <c r="AV8" s="630"/>
      <c r="AW8" s="630"/>
      <c r="AX8" s="630"/>
      <c r="AY8" s="630"/>
      <c r="AZ8" s="630"/>
      <c r="BA8" s="630"/>
      <c r="BB8" s="630"/>
      <c r="BC8" s="630"/>
      <c r="BD8" s="630"/>
      <c r="BE8" s="630"/>
      <c r="BF8" s="630"/>
      <c r="BG8" s="630"/>
      <c r="BH8" s="630"/>
      <c r="BI8" s="630"/>
      <c r="BJ8" s="630"/>
      <c r="BK8" s="630"/>
      <c r="BL8" s="630"/>
      <c r="BM8" s="630"/>
      <c r="BN8" s="630"/>
      <c r="BO8" s="630"/>
      <c r="BP8" s="630"/>
      <c r="BQ8" s="630"/>
      <c r="BR8" s="630"/>
      <c r="BS8" s="630"/>
      <c r="BT8" s="630"/>
      <c r="BU8" s="630"/>
      <c r="BV8" s="646"/>
      <c r="BW8" s="118"/>
      <c r="CA8" s="112"/>
    </row>
    <row r="9" spans="4:79" ht="18" customHeight="1" x14ac:dyDescent="0.3">
      <c r="D9" s="118"/>
      <c r="E9" s="379">
        <v>0</v>
      </c>
      <c r="G9" s="43" t="str">
        <f>[38]Summary!H9</f>
        <v>Revised</v>
      </c>
      <c r="H9" s="43"/>
      <c r="I9" s="43"/>
      <c r="J9" s="369"/>
      <c r="K9" s="43"/>
      <c r="L9" s="43" t="s">
        <v>3</v>
      </c>
      <c r="M9" s="43"/>
      <c r="N9" s="43"/>
      <c r="O9" s="369"/>
      <c r="P9" s="43"/>
      <c r="Q9" s="43" t="s">
        <v>4</v>
      </c>
      <c r="R9" s="43"/>
      <c r="S9" s="43"/>
      <c r="T9" s="369"/>
      <c r="U9" s="43"/>
      <c r="V9" s="43" t="s">
        <v>5</v>
      </c>
      <c r="W9" s="43"/>
      <c r="X9" s="43"/>
      <c r="Y9" s="369"/>
      <c r="Z9" s="43"/>
      <c r="AA9" s="43" t="s">
        <v>6</v>
      </c>
      <c r="AB9" s="43"/>
      <c r="AC9" s="43"/>
      <c r="AD9" s="369"/>
      <c r="AE9" s="43"/>
      <c r="AF9" s="43" t="s">
        <v>7</v>
      </c>
      <c r="AG9" s="43"/>
      <c r="AH9" s="43"/>
      <c r="AI9" s="369"/>
      <c r="AJ9" s="43"/>
      <c r="AK9" s="43" t="s">
        <v>8</v>
      </c>
      <c r="AL9" s="43"/>
      <c r="AM9" s="43"/>
      <c r="AN9" s="369"/>
      <c r="AO9" s="43"/>
      <c r="AP9" s="43" t="s">
        <v>9</v>
      </c>
      <c r="AQ9" s="43"/>
      <c r="AR9" s="43"/>
      <c r="AS9" s="369"/>
      <c r="AT9" s="43"/>
      <c r="AU9" s="43" t="s">
        <v>10</v>
      </c>
      <c r="AV9" s="43"/>
      <c r="AW9" s="43"/>
      <c r="AX9" s="369"/>
      <c r="AY9" s="43"/>
      <c r="AZ9" s="43" t="s">
        <v>11</v>
      </c>
      <c r="BA9" s="43"/>
      <c r="BB9" s="43"/>
      <c r="BC9" s="369"/>
      <c r="BD9" s="43"/>
      <c r="BE9" s="43" t="s">
        <v>12</v>
      </c>
      <c r="BF9" s="43"/>
      <c r="BG9" s="43"/>
      <c r="BH9" s="369"/>
      <c r="BI9" s="43"/>
      <c r="BJ9" s="43" t="s">
        <v>13</v>
      </c>
      <c r="BK9" s="43"/>
      <c r="BL9" s="43"/>
      <c r="BM9" s="369"/>
      <c r="BN9" s="43"/>
      <c r="BO9" s="43" t="s">
        <v>14</v>
      </c>
      <c r="BP9" s="43"/>
      <c r="BQ9" s="43"/>
      <c r="BR9" s="369"/>
      <c r="BS9" s="43"/>
      <c r="BT9" s="43" t="s">
        <v>15</v>
      </c>
      <c r="BU9" s="43"/>
      <c r="BV9" s="43"/>
      <c r="BW9" s="118"/>
      <c r="CA9" s="112"/>
    </row>
    <row r="10" spans="4:79" ht="13" x14ac:dyDescent="0.3">
      <c r="D10" s="375" t="s">
        <v>16</v>
      </c>
      <c r="E10" s="432">
        <v>0</v>
      </c>
      <c r="F10" s="433"/>
      <c r="G10" s="377" t="s">
        <v>18</v>
      </c>
      <c r="H10" s="377"/>
      <c r="I10" s="377"/>
      <c r="J10" s="177"/>
      <c r="K10" s="377"/>
      <c r="L10" s="376"/>
      <c r="M10" s="376"/>
      <c r="N10" s="376"/>
      <c r="O10" s="434"/>
      <c r="P10" s="376"/>
      <c r="Q10" s="376"/>
      <c r="R10" s="376"/>
      <c r="S10" s="376"/>
      <c r="T10" s="434"/>
      <c r="U10" s="376"/>
      <c r="V10" s="376"/>
      <c r="W10" s="376"/>
      <c r="X10" s="376"/>
      <c r="Y10" s="434"/>
      <c r="Z10" s="376"/>
      <c r="AA10" s="376"/>
      <c r="AB10" s="376"/>
      <c r="AC10" s="376"/>
      <c r="AD10" s="434"/>
      <c r="AE10" s="376"/>
      <c r="AF10" s="376"/>
      <c r="AG10" s="376"/>
      <c r="AH10" s="376"/>
      <c r="AI10" s="434"/>
      <c r="AJ10" s="376"/>
      <c r="AK10" s="376"/>
      <c r="AL10" s="376"/>
      <c r="AM10" s="376"/>
      <c r="AN10" s="434"/>
      <c r="AO10" s="376"/>
      <c r="AP10" s="376"/>
      <c r="AQ10" s="376"/>
      <c r="AR10" s="376"/>
      <c r="AS10" s="434"/>
      <c r="AT10" s="376"/>
      <c r="AU10" s="376"/>
      <c r="AV10" s="376"/>
      <c r="AW10" s="376"/>
      <c r="AX10" s="434"/>
      <c r="AY10" s="376"/>
      <c r="AZ10" s="376"/>
      <c r="BA10" s="376"/>
      <c r="BB10" s="376"/>
      <c r="BC10" s="434"/>
      <c r="BD10" s="376"/>
      <c r="BE10" s="376"/>
      <c r="BF10" s="376"/>
      <c r="BG10" s="376"/>
      <c r="BH10" s="434"/>
      <c r="BI10" s="376"/>
      <c r="BJ10" s="376"/>
      <c r="BK10" s="376"/>
      <c r="BL10" s="376"/>
      <c r="BM10" s="434"/>
      <c r="BN10" s="376"/>
      <c r="BO10" s="376"/>
      <c r="BP10" s="376"/>
      <c r="BQ10" s="376"/>
      <c r="BR10" s="434"/>
      <c r="BS10" s="376"/>
      <c r="BT10" s="376"/>
      <c r="BU10" s="43"/>
      <c r="BV10" s="43"/>
      <c r="BW10" s="118"/>
      <c r="CA10" s="112"/>
    </row>
    <row r="11" spans="4:79" ht="13" x14ac:dyDescent="0.3">
      <c r="D11" s="435"/>
      <c r="E11" s="405"/>
      <c r="F11" s="436"/>
      <c r="G11" s="436"/>
      <c r="H11" s="436"/>
      <c r="I11" s="436"/>
      <c r="J11" s="405"/>
      <c r="K11" s="436"/>
      <c r="L11" s="436"/>
      <c r="M11" s="436"/>
      <c r="N11" s="436"/>
      <c r="O11" s="405"/>
      <c r="P11" s="436"/>
      <c r="Q11" s="436"/>
      <c r="R11" s="436"/>
      <c r="S11" s="436"/>
      <c r="T11" s="405"/>
      <c r="U11" s="436"/>
      <c r="V11" s="436"/>
      <c r="W11" s="436"/>
      <c r="X11" s="436"/>
      <c r="Y11" s="405"/>
      <c r="Z11" s="436"/>
      <c r="AA11" s="436"/>
      <c r="AB11" s="436"/>
      <c r="AC11" s="436"/>
      <c r="AD11" s="405"/>
      <c r="AE11" s="436"/>
      <c r="AF11" s="436"/>
      <c r="AG11" s="436"/>
      <c r="AH11" s="436"/>
      <c r="AI11" s="405"/>
      <c r="AJ11" s="436"/>
      <c r="AK11" s="436"/>
      <c r="AL11" s="436"/>
      <c r="AM11" s="436"/>
      <c r="AN11" s="405"/>
      <c r="AO11" s="436"/>
      <c r="AP11" s="436"/>
      <c r="AQ11" s="436"/>
      <c r="AR11" s="436"/>
      <c r="AS11" s="405"/>
      <c r="AT11" s="436"/>
      <c r="AU11" s="436"/>
      <c r="AV11" s="436"/>
      <c r="AW11" s="436"/>
      <c r="AX11" s="405"/>
      <c r="AY11" s="436"/>
      <c r="AZ11" s="436"/>
      <c r="BA11" s="436"/>
      <c r="BB11" s="436"/>
      <c r="BC11" s="405"/>
      <c r="BD11" s="436"/>
      <c r="BE11" s="436"/>
      <c r="BF11" s="436"/>
      <c r="BG11" s="436"/>
      <c r="BH11" s="405"/>
      <c r="BI11" s="436"/>
      <c r="BJ11" s="436"/>
      <c r="BK11" s="436"/>
      <c r="BL11" s="402"/>
      <c r="BM11" s="405"/>
      <c r="BN11" s="436"/>
      <c r="BO11" s="436"/>
      <c r="BP11" s="436"/>
      <c r="BQ11" s="436"/>
      <c r="BR11" s="405"/>
      <c r="BS11" s="402"/>
      <c r="BT11" s="173"/>
      <c r="BU11" s="173"/>
      <c r="BV11" s="173"/>
      <c r="BW11" s="118"/>
      <c r="CA11" s="112"/>
    </row>
    <row r="12" spans="4:79" s="38" customFormat="1" ht="13" x14ac:dyDescent="0.3">
      <c r="D12" s="188" t="s">
        <v>316</v>
      </c>
      <c r="E12" s="381"/>
      <c r="G12" s="404">
        <f>SUM(G13:G15)</f>
        <v>373917651</v>
      </c>
      <c r="H12" s="404"/>
      <c r="I12" s="404"/>
      <c r="J12" s="403"/>
      <c r="K12" s="404"/>
      <c r="L12" s="404">
        <f>SUM(L13:L15)</f>
        <v>28086572</v>
      </c>
      <c r="M12" s="404"/>
      <c r="N12" s="404"/>
      <c r="O12" s="403"/>
      <c r="P12" s="404"/>
      <c r="Q12" s="404">
        <f>SUM(Q13:Q15)</f>
        <v>37271586</v>
      </c>
      <c r="R12" s="404"/>
      <c r="S12" s="404"/>
      <c r="T12" s="403"/>
      <c r="U12" s="404"/>
      <c r="V12" s="404">
        <f>SUM(V13:V15)</f>
        <v>31666972</v>
      </c>
      <c r="W12" s="404"/>
      <c r="X12" s="404"/>
      <c r="Y12" s="403"/>
      <c r="Z12" s="404"/>
      <c r="AA12" s="404">
        <f>SUM(AA13:AA15)</f>
        <v>52471849</v>
      </c>
      <c r="AB12" s="404"/>
      <c r="AC12" s="404"/>
      <c r="AD12" s="403"/>
      <c r="AE12" s="404"/>
      <c r="AF12" s="404">
        <f>SUM(AF13:AF15)</f>
        <v>38504391</v>
      </c>
      <c r="AG12" s="404"/>
      <c r="AH12" s="404"/>
      <c r="AI12" s="403"/>
      <c r="AJ12" s="404"/>
      <c r="AK12" s="404">
        <f>SUM(AK13:AK15)</f>
        <v>39439913</v>
      </c>
      <c r="AL12" s="404"/>
      <c r="AM12" s="404"/>
      <c r="AN12" s="403"/>
      <c r="AO12" s="404"/>
      <c r="AP12" s="404">
        <f>SUM(AP13:AP15)</f>
        <v>34985437</v>
      </c>
      <c r="AQ12" s="404"/>
      <c r="AR12" s="404"/>
      <c r="AS12" s="403"/>
      <c r="AT12" s="404"/>
      <c r="AU12" s="404">
        <f>SUM(AU13:AU15)</f>
        <v>36631065</v>
      </c>
      <c r="AV12" s="404"/>
      <c r="AW12" s="404"/>
      <c r="AX12" s="403"/>
      <c r="AY12" s="404"/>
      <c r="AZ12" s="404">
        <f>SUM(AZ13:AZ15)</f>
        <v>19202106</v>
      </c>
      <c r="BA12" s="404"/>
      <c r="BB12" s="404"/>
      <c r="BC12" s="403"/>
      <c r="BD12" s="404"/>
      <c r="BE12" s="404">
        <f>SUM(BE13:BE15)</f>
        <v>19568746</v>
      </c>
      <c r="BF12" s="404"/>
      <c r="BG12" s="404"/>
      <c r="BH12" s="403"/>
      <c r="BI12" s="404"/>
      <c r="BJ12" s="404">
        <f>SUM(BJ13:BJ15)</f>
        <v>30035216</v>
      </c>
      <c r="BK12" s="404"/>
      <c r="BL12" s="404"/>
      <c r="BM12" s="403"/>
      <c r="BN12" s="404"/>
      <c r="BO12" s="404">
        <f>SUM(BO13:BO15)</f>
        <v>31652494</v>
      </c>
      <c r="BP12" s="404"/>
      <c r="BQ12" s="404"/>
      <c r="BR12" s="403"/>
      <c r="BS12" s="404"/>
      <c r="BT12" s="404">
        <f>SUM(BT13:BT15)</f>
        <v>399516347</v>
      </c>
      <c r="BU12" s="404"/>
      <c r="BV12" s="404"/>
      <c r="BW12" s="188"/>
    </row>
    <row r="13" spans="4:79" ht="13" x14ac:dyDescent="0.3">
      <c r="D13" s="118" t="s">
        <v>317</v>
      </c>
      <c r="F13" s="385"/>
      <c r="G13" s="436">
        <f>+G17</f>
        <v>355289000</v>
      </c>
      <c r="H13" s="437"/>
      <c r="I13" s="402"/>
      <c r="J13" s="401"/>
      <c r="K13" s="405"/>
      <c r="L13" s="436">
        <f>+L17</f>
        <v>23849866</v>
      </c>
      <c r="M13" s="437"/>
      <c r="N13" s="402"/>
      <c r="O13" s="401"/>
      <c r="P13" s="405"/>
      <c r="Q13" s="436">
        <f>+Q17</f>
        <v>30102790</v>
      </c>
      <c r="R13" s="437"/>
      <c r="S13" s="402"/>
      <c r="T13" s="401"/>
      <c r="U13" s="405"/>
      <c r="V13" s="436">
        <f>+V17</f>
        <v>29395127</v>
      </c>
      <c r="W13" s="437"/>
      <c r="X13" s="402"/>
      <c r="Y13" s="401"/>
      <c r="Z13" s="405"/>
      <c r="AA13" s="436">
        <f>+AA17</f>
        <v>52376510</v>
      </c>
      <c r="AB13" s="437"/>
      <c r="AC13" s="402"/>
      <c r="AD13" s="401"/>
      <c r="AE13" s="405"/>
      <c r="AF13" s="436">
        <f>+AF17</f>
        <v>35558950</v>
      </c>
      <c r="AG13" s="437"/>
      <c r="AH13" s="402"/>
      <c r="AI13" s="401"/>
      <c r="AJ13" s="405"/>
      <c r="AK13" s="436">
        <f>+AK17</f>
        <v>38933593</v>
      </c>
      <c r="AL13" s="437"/>
      <c r="AM13" s="402"/>
      <c r="AN13" s="401"/>
      <c r="AO13" s="405"/>
      <c r="AP13" s="436">
        <f>+AP17</f>
        <v>34472211</v>
      </c>
      <c r="AQ13" s="437"/>
      <c r="AR13" s="402"/>
      <c r="AS13" s="401"/>
      <c r="AT13" s="405"/>
      <c r="AU13" s="436">
        <f>+AU17</f>
        <v>36098316</v>
      </c>
      <c r="AV13" s="437"/>
      <c r="AW13" s="402"/>
      <c r="AX13" s="401"/>
      <c r="AY13" s="405"/>
      <c r="AZ13" s="436">
        <f>+AZ17</f>
        <v>18873846</v>
      </c>
      <c r="BA13" s="437"/>
      <c r="BB13" s="402"/>
      <c r="BC13" s="401"/>
      <c r="BD13" s="405"/>
      <c r="BE13" s="436">
        <f>+BE17</f>
        <v>19538777</v>
      </c>
      <c r="BF13" s="437"/>
      <c r="BG13" s="402"/>
      <c r="BH13" s="401"/>
      <c r="BI13" s="405"/>
      <c r="BJ13" s="436">
        <f>+BJ17</f>
        <v>28736666</v>
      </c>
      <c r="BK13" s="437"/>
      <c r="BL13" s="402"/>
      <c r="BM13" s="401"/>
      <c r="BN13" s="405"/>
      <c r="BO13" s="436">
        <f>+BO17</f>
        <v>30802385</v>
      </c>
      <c r="BP13" s="437"/>
      <c r="BQ13" s="402"/>
      <c r="BR13" s="401"/>
      <c r="BS13" s="405"/>
      <c r="BT13" s="436">
        <f>+BT17</f>
        <v>378739037</v>
      </c>
      <c r="BU13" s="437"/>
      <c r="BV13" s="402"/>
      <c r="BW13" s="118"/>
      <c r="BY13" s="38"/>
      <c r="BZ13" s="38"/>
      <c r="CA13" s="112"/>
    </row>
    <row r="14" spans="4:79" ht="13" x14ac:dyDescent="0.3">
      <c r="D14" s="118" t="s">
        <v>318</v>
      </c>
      <c r="F14" s="379"/>
      <c r="G14" s="402">
        <f>G181</f>
        <v>8874774</v>
      </c>
      <c r="H14" s="438"/>
      <c r="I14" s="402"/>
      <c r="J14" s="401"/>
      <c r="K14" s="401"/>
      <c r="L14" s="402">
        <f>L181</f>
        <v>3409508</v>
      </c>
      <c r="M14" s="438"/>
      <c r="N14" s="402"/>
      <c r="O14" s="401"/>
      <c r="P14" s="401"/>
      <c r="Q14" s="402">
        <f>Q181</f>
        <v>4054354</v>
      </c>
      <c r="R14" s="438"/>
      <c r="S14" s="402"/>
      <c r="T14" s="401"/>
      <c r="U14" s="401"/>
      <c r="V14" s="402">
        <f>V181</f>
        <v>1410912</v>
      </c>
      <c r="W14" s="438"/>
      <c r="X14" s="402"/>
      <c r="Y14" s="401"/>
      <c r="Z14" s="401"/>
      <c r="AA14" s="402">
        <f>AA181</f>
        <v>0</v>
      </c>
      <c r="AB14" s="438"/>
      <c r="AC14" s="402"/>
      <c r="AD14" s="401"/>
      <c r="AE14" s="401"/>
      <c r="AF14" s="402">
        <f>AF181</f>
        <v>0</v>
      </c>
      <c r="AG14" s="438"/>
      <c r="AH14" s="402"/>
      <c r="AI14" s="401"/>
      <c r="AJ14" s="401"/>
      <c r="AK14" s="402">
        <f>AK181</f>
        <v>0</v>
      </c>
      <c r="AL14" s="438"/>
      <c r="AM14" s="402"/>
      <c r="AN14" s="401"/>
      <c r="AO14" s="401"/>
      <c r="AP14" s="402">
        <f>AP181</f>
        <v>0</v>
      </c>
      <c r="AQ14" s="438"/>
      <c r="AR14" s="402"/>
      <c r="AS14" s="401"/>
      <c r="AT14" s="401"/>
      <c r="AU14" s="402">
        <f>AU181</f>
        <v>0</v>
      </c>
      <c r="AV14" s="438"/>
      <c r="AW14" s="402"/>
      <c r="AX14" s="401"/>
      <c r="AY14" s="401"/>
      <c r="AZ14" s="402">
        <f>AZ181</f>
        <v>0</v>
      </c>
      <c r="BA14" s="438"/>
      <c r="BB14" s="402"/>
      <c r="BC14" s="401"/>
      <c r="BD14" s="401"/>
      <c r="BE14" s="402">
        <f>BE181</f>
        <v>0</v>
      </c>
      <c r="BF14" s="438"/>
      <c r="BH14" s="401"/>
      <c r="BI14" s="401"/>
      <c r="BJ14" s="402">
        <f>BJ181</f>
        <v>0</v>
      </c>
      <c r="BK14" s="438"/>
      <c r="BL14" s="402"/>
      <c r="BM14" s="401"/>
      <c r="BN14" s="401"/>
      <c r="BO14" s="402">
        <f>BO181</f>
        <v>0</v>
      </c>
      <c r="BP14" s="438"/>
      <c r="BQ14" s="402"/>
      <c r="BR14" s="401"/>
      <c r="BS14" s="401"/>
      <c r="BT14" s="402">
        <f>BT181</f>
        <v>8874774</v>
      </c>
      <c r="BU14" s="438"/>
      <c r="BV14" s="402"/>
      <c r="BW14" s="118"/>
      <c r="BY14" s="38"/>
      <c r="BZ14" s="38"/>
      <c r="CA14" s="112"/>
    </row>
    <row r="15" spans="4:79" ht="13" x14ac:dyDescent="0.3">
      <c r="D15" s="118" t="s">
        <v>319</v>
      </c>
      <c r="F15" s="398"/>
      <c r="G15" s="439">
        <f>G318</f>
        <v>9753877</v>
      </c>
      <c r="H15" s="440"/>
      <c r="I15" s="402"/>
      <c r="J15" s="401"/>
      <c r="K15" s="414"/>
      <c r="L15" s="439">
        <f>L318</f>
        <v>827198</v>
      </c>
      <c r="M15" s="440"/>
      <c r="N15" s="402"/>
      <c r="O15" s="401"/>
      <c r="P15" s="414"/>
      <c r="Q15" s="439">
        <f>Q318</f>
        <v>3114442</v>
      </c>
      <c r="R15" s="440"/>
      <c r="S15" s="402"/>
      <c r="T15" s="401"/>
      <c r="U15" s="414"/>
      <c r="V15" s="439">
        <f>V318</f>
        <v>860933</v>
      </c>
      <c r="W15" s="440"/>
      <c r="X15" s="402"/>
      <c r="Y15" s="401"/>
      <c r="Z15" s="414"/>
      <c r="AA15" s="439">
        <f>AA318</f>
        <v>95339</v>
      </c>
      <c r="AB15" s="440"/>
      <c r="AC15" s="402"/>
      <c r="AD15" s="401"/>
      <c r="AE15" s="414"/>
      <c r="AF15" s="439">
        <f>AF318</f>
        <v>2945441</v>
      </c>
      <c r="AG15" s="440"/>
      <c r="AH15" s="402"/>
      <c r="AI15" s="401"/>
      <c r="AJ15" s="414"/>
      <c r="AK15" s="439">
        <f>AK318</f>
        <v>506320</v>
      </c>
      <c r="AL15" s="440"/>
      <c r="AM15" s="402"/>
      <c r="AN15" s="401"/>
      <c r="AO15" s="414"/>
      <c r="AP15" s="439">
        <f>AP318</f>
        <v>513226</v>
      </c>
      <c r="AQ15" s="440"/>
      <c r="AR15" s="402"/>
      <c r="AS15" s="401"/>
      <c r="AT15" s="414"/>
      <c r="AU15" s="439">
        <f>AU318</f>
        <v>532749</v>
      </c>
      <c r="AV15" s="440"/>
      <c r="AW15" s="402"/>
      <c r="AX15" s="401"/>
      <c r="AY15" s="414"/>
      <c r="AZ15" s="439">
        <f>AZ318</f>
        <v>328260</v>
      </c>
      <c r="BA15" s="440"/>
      <c r="BB15" s="402"/>
      <c r="BC15" s="401"/>
      <c r="BD15" s="414"/>
      <c r="BE15" s="439">
        <f>BE318</f>
        <v>29969</v>
      </c>
      <c r="BF15" s="440"/>
      <c r="BG15" s="402"/>
      <c r="BH15" s="401"/>
      <c r="BI15" s="414"/>
      <c r="BJ15" s="439">
        <f>BJ318</f>
        <v>1298550</v>
      </c>
      <c r="BK15" s="440"/>
      <c r="BL15" s="402"/>
      <c r="BM15" s="401"/>
      <c r="BN15" s="414"/>
      <c r="BO15" s="439">
        <f>BO318</f>
        <v>850109</v>
      </c>
      <c r="BP15" s="440"/>
      <c r="BQ15" s="402"/>
      <c r="BR15" s="401"/>
      <c r="BS15" s="414"/>
      <c r="BT15" s="439">
        <f>BT318</f>
        <v>11902536</v>
      </c>
      <c r="BU15" s="440"/>
      <c r="BV15" s="402"/>
      <c r="BW15" s="118"/>
      <c r="BY15" s="38"/>
      <c r="BZ15" s="38"/>
      <c r="CA15" s="112"/>
    </row>
    <row r="16" spans="4:79" ht="13" x14ac:dyDescent="0.3">
      <c r="D16" s="118"/>
      <c r="G16" s="402"/>
      <c r="H16" s="402"/>
      <c r="I16" s="402"/>
      <c r="J16" s="401"/>
      <c r="K16" s="402"/>
      <c r="L16" s="402"/>
      <c r="M16" s="402"/>
      <c r="N16" s="402"/>
      <c r="O16" s="401"/>
      <c r="P16" s="402"/>
      <c r="Q16" s="402"/>
      <c r="R16" s="402"/>
      <c r="S16" s="402"/>
      <c r="T16" s="401"/>
      <c r="U16" s="402"/>
      <c r="V16" s="402"/>
      <c r="W16" s="402"/>
      <c r="X16" s="402"/>
      <c r="Y16" s="401"/>
      <c r="Z16" s="402"/>
      <c r="AA16" s="402"/>
      <c r="AB16" s="402"/>
      <c r="AC16" s="402"/>
      <c r="AD16" s="401"/>
      <c r="AE16" s="402"/>
      <c r="AF16" s="402"/>
      <c r="AG16" s="402"/>
      <c r="AH16" s="402"/>
      <c r="AI16" s="401"/>
      <c r="AJ16" s="402"/>
      <c r="AK16" s="402"/>
      <c r="AL16" s="402"/>
      <c r="AM16" s="402"/>
      <c r="AN16" s="401"/>
      <c r="AO16" s="402"/>
      <c r="AP16" s="402"/>
      <c r="AQ16" s="402"/>
      <c r="AR16" s="402"/>
      <c r="AS16" s="401"/>
      <c r="AT16" s="402"/>
      <c r="AU16" s="402"/>
      <c r="AV16" s="402"/>
      <c r="AW16" s="402"/>
      <c r="AX16" s="401"/>
      <c r="AY16" s="402"/>
      <c r="AZ16" s="402"/>
      <c r="BA16" s="402"/>
      <c r="BB16" s="402"/>
      <c r="BC16" s="401"/>
      <c r="BD16" s="402"/>
      <c r="BE16" s="402"/>
      <c r="BF16" s="402"/>
      <c r="BG16" s="402"/>
      <c r="BH16" s="401"/>
      <c r="BI16" s="402"/>
      <c r="BJ16" s="402"/>
      <c r="BK16" s="402"/>
      <c r="BL16" s="402"/>
      <c r="BM16" s="401"/>
      <c r="BN16" s="402"/>
      <c r="BO16" s="402"/>
      <c r="BP16" s="402"/>
      <c r="BQ16" s="402"/>
      <c r="BR16" s="401"/>
      <c r="BS16" s="402"/>
      <c r="BT16" s="402"/>
      <c r="BU16" s="402"/>
      <c r="BV16" s="402"/>
      <c r="BW16" s="118"/>
      <c r="BY16" s="38"/>
      <c r="BZ16" s="38"/>
      <c r="CA16" s="112"/>
    </row>
    <row r="17" spans="4:80" s="38" customFormat="1" ht="13" x14ac:dyDescent="0.3">
      <c r="D17" s="188" t="s">
        <v>320</v>
      </c>
      <c r="E17" s="381"/>
      <c r="G17" s="40">
        <f>SUM(G18:G21)</f>
        <v>355289000</v>
      </c>
      <c r="H17" s="40"/>
      <c r="I17" s="40"/>
      <c r="J17" s="441"/>
      <c r="K17" s="40"/>
      <c r="L17" s="40">
        <f>SUM(L18:L21)</f>
        <v>23849866</v>
      </c>
      <c r="M17" s="40"/>
      <c r="N17" s="40"/>
      <c r="O17" s="441"/>
      <c r="P17" s="40"/>
      <c r="Q17" s="40">
        <f>SUM(Q18:Q21)</f>
        <v>30102790</v>
      </c>
      <c r="R17" s="40"/>
      <c r="S17" s="40"/>
      <c r="T17" s="441"/>
      <c r="U17" s="40"/>
      <c r="V17" s="40">
        <f>SUM(V18:V21)</f>
        <v>29395127</v>
      </c>
      <c r="W17" s="40"/>
      <c r="X17" s="40"/>
      <c r="Y17" s="441"/>
      <c r="Z17" s="40"/>
      <c r="AA17" s="40">
        <f>SUM(AA18:AA21)</f>
        <v>52376510</v>
      </c>
      <c r="AB17" s="40"/>
      <c r="AC17" s="40"/>
      <c r="AD17" s="441"/>
      <c r="AE17" s="40"/>
      <c r="AF17" s="40">
        <f>SUM(AF18:AF21)</f>
        <v>35558950</v>
      </c>
      <c r="AG17" s="40"/>
      <c r="AH17" s="40"/>
      <c r="AI17" s="441"/>
      <c r="AJ17" s="40"/>
      <c r="AK17" s="40">
        <f>SUM(AK18:AK21)</f>
        <v>38933593</v>
      </c>
      <c r="AL17" s="40"/>
      <c r="AM17" s="40"/>
      <c r="AN17" s="441"/>
      <c r="AO17" s="40"/>
      <c r="AP17" s="40">
        <f>SUM(AP18:AP21)</f>
        <v>34472211</v>
      </c>
      <c r="AQ17" s="40"/>
      <c r="AR17" s="40"/>
      <c r="AS17" s="441"/>
      <c r="AT17" s="40"/>
      <c r="AU17" s="40">
        <f>SUM(AU18:AU21)</f>
        <v>36098316</v>
      </c>
      <c r="AV17" s="40"/>
      <c r="AW17" s="40"/>
      <c r="AX17" s="441"/>
      <c r="AY17" s="40"/>
      <c r="AZ17" s="40">
        <f>SUM(AZ18:AZ21)</f>
        <v>18873846</v>
      </c>
      <c r="BA17" s="40"/>
      <c r="BB17" s="40"/>
      <c r="BC17" s="441"/>
      <c r="BD17" s="40"/>
      <c r="BE17" s="40">
        <f>SUM(BE18:BE21)</f>
        <v>19538777</v>
      </c>
      <c r="BF17" s="40"/>
      <c r="BG17" s="40"/>
      <c r="BH17" s="441"/>
      <c r="BI17" s="40"/>
      <c r="BJ17" s="40">
        <f>SUM(BJ18:BJ21)</f>
        <v>28736666</v>
      </c>
      <c r="BK17" s="40"/>
      <c r="BL17" s="40"/>
      <c r="BM17" s="441"/>
      <c r="BN17" s="40"/>
      <c r="BO17" s="40">
        <f>SUM(BO18:BO21)</f>
        <v>30802385</v>
      </c>
      <c r="BP17" s="40"/>
      <c r="BQ17" s="40"/>
      <c r="BR17" s="441"/>
      <c r="BS17" s="40"/>
      <c r="BT17" s="40">
        <f>SUM(BT18:BT21)</f>
        <v>378739037</v>
      </c>
      <c r="BU17" s="40"/>
      <c r="BV17" s="40"/>
      <c r="BW17" s="188"/>
      <c r="CB17" s="415"/>
    </row>
    <row r="18" spans="4:80" ht="13" x14ac:dyDescent="0.3">
      <c r="D18" s="118" t="s">
        <v>321</v>
      </c>
      <c r="F18" s="385"/>
      <c r="G18" s="442">
        <f>310900000-3500000</f>
        <v>307400000</v>
      </c>
      <c r="H18" s="443"/>
      <c r="I18" s="52"/>
      <c r="J18" s="444"/>
      <c r="K18" s="445"/>
      <c r="L18" s="442">
        <f>+L24+L58+L64+L70+L76+L82+L88+L95+L100+L105+L110+L115+L120+L125+L130+L135+L140+L168+L172+L145+L28+L34+L52+L40+L150+L155+L46</f>
        <v>18874340</v>
      </c>
      <c r="M18" s="443"/>
      <c r="N18" s="52"/>
      <c r="O18" s="444"/>
      <c r="P18" s="445"/>
      <c r="Q18" s="442">
        <f>+Q24+Q58+Q64+Q70+Q76+Q82+Q88+Q95+Q100+Q105+Q110+Q115+Q120+Q125+Q130+Q135+Q140+Q168+Q172+Q145+Q28+Q34+Q52+Q40+Q150+Q155+Q46</f>
        <v>24447416</v>
      </c>
      <c r="R18" s="443"/>
      <c r="S18" s="52"/>
      <c r="T18" s="444"/>
      <c r="U18" s="445"/>
      <c r="V18" s="442">
        <f>+V24+V58+V64+V70+V76+V82+V88+V95+V100+V105+V110+V115+V120+V125+V130+V135+V140+V168+V172+V145+V28+V34+V52+V40+V150+V155+V46</f>
        <v>21418919</v>
      </c>
      <c r="W18" s="443"/>
      <c r="X18" s="52"/>
      <c r="Y18" s="444"/>
      <c r="Z18" s="445"/>
      <c r="AA18" s="442">
        <f>+AA24+AA58+AA64+AA70+AA76+AA82+AA88+AA95+AA100+AA105+AA110+AA115+AA120+AA125+AA130+AA135+AA140+AA168+AA172+AA145+AA28+AA34+AA52+AA40+AA150+AA155+AA46</f>
        <v>44579269</v>
      </c>
      <c r="AB18" s="443"/>
      <c r="AC18" s="52"/>
      <c r="AD18" s="444"/>
      <c r="AE18" s="445"/>
      <c r="AF18" s="442">
        <f>+AF24+AF58+AF64+AF70+AF76+AF82+AF88+AF95+AF100+AF105+AF110+AF115+AF120+AF125+AF130+AF135+AF140+AF168+AF172+AF145+AF28+AF34+AF52+AF40+AF150+AF155+AF46</f>
        <v>27074156</v>
      </c>
      <c r="AG18" s="443"/>
      <c r="AH18" s="52"/>
      <c r="AI18" s="444"/>
      <c r="AJ18" s="445"/>
      <c r="AK18" s="442">
        <f>+AK24+AK58+AK64+AK70+AK76+AK82+AK88+AK95+AK100+AK105+AK110+AK115+AK120+AK125+AK130+AK135+AK140+AK168+AK172+AK145+AK28+AK34+AK52+AK40+AK150+AK155+AK46</f>
        <v>31465335</v>
      </c>
      <c r="AL18" s="443"/>
      <c r="AM18" s="52"/>
      <c r="AN18" s="444"/>
      <c r="AO18" s="445"/>
      <c r="AP18" s="442">
        <f>+AP24+AP58+AP64+AP70+AP76+AP82+AP88+AP95+AP100+AP105+AP110+AP115+AP120+AP125+AP130+AP135+AP140+AP168+AP172+AP145+AP28+AP34+AP52+AP40+AP150+AP155+AP46</f>
        <v>26739281</v>
      </c>
      <c r="AQ18" s="443"/>
      <c r="AR18" s="52"/>
      <c r="AS18" s="444"/>
      <c r="AT18" s="445"/>
      <c r="AU18" s="442">
        <f>+AU24+AU58+AU64+AU70+AU76+AU82+AU88+AU95+AU100+AU105+AU110+AU115+AU120+AU125+AU130+AU135+AU140+AU168+AU172+AU145+AU28+AU34+AU52+AU40+AU150+AU155+AU46</f>
        <v>28426319</v>
      </c>
      <c r="AV18" s="443"/>
      <c r="AW18" s="52"/>
      <c r="AX18" s="444"/>
      <c r="AY18" s="445"/>
      <c r="AZ18" s="442">
        <f>+AZ24+AZ58+AZ64+AZ70+AZ76+AZ82+AZ88+AZ95+AZ100+AZ105+AZ110+AZ115+AZ120+AZ125+AZ130+AZ135+AZ140+AZ168+AZ172+AZ145+AZ28+AZ34+AZ52+AZ40+AZ150+AZ155+AZ46</f>
        <v>14385724</v>
      </c>
      <c r="BA18" s="443"/>
      <c r="BB18" s="52"/>
      <c r="BC18" s="444"/>
      <c r="BD18" s="445"/>
      <c r="BE18" s="442">
        <f>+BE24+BE58+BE64+BE70+BE76+BE82+BE88+BE95+BE100+BE105+BE110+BE115+BE120+BE125+BE130+BE135+BE140+BE168+BE172+BE145+BE28+BE34+BE52+BE40+BE150+BE155+BE46</f>
        <v>16011219</v>
      </c>
      <c r="BF18" s="443"/>
      <c r="BG18" s="52"/>
      <c r="BH18" s="444"/>
      <c r="BI18" s="445"/>
      <c r="BJ18" s="442">
        <f>+BJ24+BJ58+BJ64+BJ70+BJ76+BJ82+BJ88+BJ95+BJ100+BJ105+BJ110+BJ115+BJ120+BJ125+BJ130+BJ135+BJ140+BJ168+BJ172+BJ145+BJ28+BJ34+BJ52+BJ40+BJ150+BJ155+BJ46</f>
        <v>21452266</v>
      </c>
      <c r="BK18" s="443"/>
      <c r="BL18" s="52"/>
      <c r="BM18" s="444"/>
      <c r="BN18" s="445"/>
      <c r="BO18" s="442">
        <f>+BO24+BO58+BO64+BO70+BO76+BO82+BO88+BO95+BO100+BO105+BO110+BO115+BO120+BO125+BO130+BO135+BO140+BO168+BO172+BO145+BO28+BO34+BO52+BO40+BO150+BO155+BO46</f>
        <v>21323839</v>
      </c>
      <c r="BP18" s="443"/>
      <c r="BQ18" s="52"/>
      <c r="BR18" s="444"/>
      <c r="BS18" s="445"/>
      <c r="BT18" s="442">
        <f>+BT24+BT58+BT64+BT70+BT76+BT82+BT88+BT95+BT100+BT105+BT110+BT115+BT120+BT125+BT130+BT135+BT140+BT168+BT172+BT145+BT28+BT34+BT52+BT40+BT150+BT155+BT46</f>
        <v>296198083</v>
      </c>
      <c r="BU18" s="443"/>
      <c r="BV18" s="52"/>
      <c r="BW18" s="118"/>
      <c r="BY18" s="38"/>
      <c r="BZ18" s="38"/>
      <c r="CA18" s="112"/>
      <c r="CB18" s="446"/>
    </row>
    <row r="19" spans="4:80" ht="13" x14ac:dyDescent="0.3">
      <c r="D19" s="118" t="s">
        <v>287</v>
      </c>
      <c r="F19" s="379"/>
      <c r="G19" s="52">
        <v>47889000</v>
      </c>
      <c r="H19" s="51"/>
      <c r="I19" s="52"/>
      <c r="J19" s="444"/>
      <c r="K19" s="444"/>
      <c r="L19" s="52">
        <f>+L59+L65+L71+L77+L83+L89+L96+L101+L106+L111+L116+L121+L126+L131+L136+L141+L146+L29+L35+L53+L41+L151+L156+L47</f>
        <v>3357671</v>
      </c>
      <c r="M19" s="51"/>
      <c r="N19" s="52"/>
      <c r="O19" s="444"/>
      <c r="P19" s="444"/>
      <c r="Q19" s="52">
        <f>+Q59+Q65+Q71+Q77+Q83+Q89+Q96+Q101+Q106+Q111+Q116+Q121+Q126+Q131+Q136+Q141+Q146+Q29+Q35+Q53+Q41+Q151+Q156+Q47</f>
        <v>4348042</v>
      </c>
      <c r="R19" s="51"/>
      <c r="S19" s="52"/>
      <c r="T19" s="444"/>
      <c r="U19" s="444"/>
      <c r="V19" s="52">
        <f>+V59+V65+V71+V77+V83+V89+V96+V101+V106+V111+V116+V121+V126+V131+V136+V141+V146+V29+V35+V53+V41+V151+V156+V47</f>
        <v>5199615</v>
      </c>
      <c r="W19" s="51"/>
      <c r="X19" s="52"/>
      <c r="Y19" s="444"/>
      <c r="Z19" s="444"/>
      <c r="AA19" s="52">
        <f>+AA59+AA65+AA71+AA77+AA83+AA89+AA96+AA101+AA106+AA111+AA116+AA121+AA126+AA131+AA136+AA141+AA146+AA29+AA35+AA53+AA41+AA151+AA156+AA47</f>
        <v>6163152</v>
      </c>
      <c r="AB19" s="51"/>
      <c r="AC19" s="52"/>
      <c r="AD19" s="444"/>
      <c r="AE19" s="444"/>
      <c r="AF19" s="52">
        <f>+AF59+AF65+AF71+AF77+AF83+AF89+AF96+AF101+AF106+AF111+AF116+AF121+AF126+AF131+AF136+AF141+AF146+AF29+AF35+AF53+AF41+AF151+AF156+AF47</f>
        <v>5523545</v>
      </c>
      <c r="AG19" s="51"/>
      <c r="AH19" s="52"/>
      <c r="AI19" s="444"/>
      <c r="AJ19" s="444"/>
      <c r="AK19" s="52">
        <f>+AK59+AK65+AK71+AK77+AK83+AK89+AK96+AK101+AK106+AK111+AK116+AK121+AK126+AK131+AK136+AK141+AK146+AK29+AK35+AK53+AK41+AK151+AK156+AK47</f>
        <v>5238994</v>
      </c>
      <c r="AL19" s="51"/>
      <c r="AM19" s="52"/>
      <c r="AN19" s="444"/>
      <c r="AO19" s="444"/>
      <c r="AP19" s="52">
        <f>+AP59+AP65+AP71+AP77+AP83+AP89+AP96+AP101+AP106+AP111+AP116+AP121+AP126+AP131+AP136+AP141+AP146+AP29+AP35+AP53+AP41+AP151+AP156+AP47</f>
        <v>5173710</v>
      </c>
      <c r="AQ19" s="51"/>
      <c r="AR19" s="52"/>
      <c r="AS19" s="444"/>
      <c r="AT19" s="444"/>
      <c r="AU19" s="52">
        <f>+AU59+AU65+AU71+AU77+AU83+AU89+AU96+AU101+AU106+AU111+AU116+AU121+AU126+AU131+AU136+AU141+AU146+AU29+AU35+AU53+AU41+AU151+AU156+AU47</f>
        <v>5207637</v>
      </c>
      <c r="AV19" s="51"/>
      <c r="AW19" s="52"/>
      <c r="AX19" s="444"/>
      <c r="AY19" s="444"/>
      <c r="AZ19" s="52">
        <f>+AZ59+AZ65+AZ71+AZ77+AZ83+AZ89+AZ96+AZ101+AZ106+AZ111+AZ116+AZ121+AZ126+AZ131+AZ136+AZ141+AZ146+AZ29+AZ35+AZ53+AZ41+AZ151+AZ156+AZ47</f>
        <v>3616198</v>
      </c>
      <c r="BA19" s="51"/>
      <c r="BB19" s="52"/>
      <c r="BC19" s="444"/>
      <c r="BD19" s="444"/>
      <c r="BE19" s="52">
        <f>+BE59+BE65+BE71+BE77+BE83+BE89+BE96+BE101+BE106+BE111+BE116+BE121+BE126+BE131+BE136+BE141+BE146+BE29+BE35+BE53+BE41+BE151+BE156+BE47</f>
        <v>2710299</v>
      </c>
      <c r="BF19" s="51"/>
      <c r="BG19" s="52"/>
      <c r="BH19" s="444"/>
      <c r="BI19" s="444"/>
      <c r="BJ19" s="52">
        <f>+BJ59+BJ65+BJ71+BJ77+BJ83+BJ89+BJ96+BJ101+BJ106+BJ111+BJ116+BJ121+BJ126+BJ131+BJ136+BJ141+BJ146+BJ29+BJ35+BJ53+BJ41+BJ151+BJ156+BJ47</f>
        <v>4719699</v>
      </c>
      <c r="BK19" s="51"/>
      <c r="BL19" s="52"/>
      <c r="BM19" s="444"/>
      <c r="BN19" s="444"/>
      <c r="BO19" s="52">
        <f>+BO59+BO65+BO71+BO77+BO83+BO89+BO96+BO101+BO106+BO111+BO116+BO121+BO126+BO131+BO136+BO141+BO146+BO29+BO35+BO53+BO41+BO151+BO156+BO47</f>
        <v>5811295</v>
      </c>
      <c r="BP19" s="51"/>
      <c r="BQ19" s="52"/>
      <c r="BR19" s="444"/>
      <c r="BS19" s="444"/>
      <c r="BT19" s="52">
        <f>+BT59+BT65+BT71+BT77+BT83+BT89+BT96+BT101+BT106+BT111+BT116+BT121+BT126+BT131+BT136+BT141+BT146+BT29+BT35+BT53+BT41+BT151+BT156+BT47</f>
        <v>57069857</v>
      </c>
      <c r="BU19" s="51"/>
      <c r="BV19" s="52"/>
      <c r="BW19" s="118"/>
      <c r="BY19" s="38"/>
      <c r="BZ19" s="38"/>
      <c r="CA19" s="112"/>
      <c r="CB19" s="446"/>
    </row>
    <row r="20" spans="4:80" ht="13" x14ac:dyDescent="0.3">
      <c r="D20" s="118" t="s">
        <v>322</v>
      </c>
      <c r="F20" s="379"/>
      <c r="G20" s="52">
        <f>+G60+G66+G72+G78+G84+G90+G97+G102+G107+G112+G117+G122+G127+G132+G137+G142+G147+G30+G36+G54+G42+G152+G157+G48</f>
        <v>0</v>
      </c>
      <c r="H20" s="391"/>
      <c r="J20" s="379"/>
      <c r="K20" s="379"/>
      <c r="L20" s="52">
        <f>+L60+L66+L72+L78+L84+L90+L97+L102+L107+L112+L117+L122+L127+L132+L137+L142+L147+L30+L36+L54+L42+L152+L157+L48</f>
        <v>0</v>
      </c>
      <c r="M20" s="51"/>
      <c r="N20" s="52"/>
      <c r="O20" s="444"/>
      <c r="P20" s="444"/>
      <c r="Q20" s="52">
        <f>+Q60+Q66+Q72+Q78+Q84+Q90+Q97+Q102+Q107+Q112+Q117+Q122+Q127+Q132+Q137+Q142+Q147+Q30+Q36+Q54+Q42+Q152+Q157+Q48</f>
        <v>0</v>
      </c>
      <c r="R20" s="51"/>
      <c r="S20" s="52"/>
      <c r="T20" s="444"/>
      <c r="U20" s="444"/>
      <c r="V20" s="52">
        <f>+V60+V66+V72+V78+V84+V90+V97+V102+V107+V112+V117+V122+V127+V132+V137+V142+V147+V30+V36+V54+V42+V152+V157+V48</f>
        <v>0</v>
      </c>
      <c r="W20" s="51"/>
      <c r="X20" s="52"/>
      <c r="Y20" s="444"/>
      <c r="Z20" s="444"/>
      <c r="AA20" s="52">
        <f>+AA60+AA66+AA72+AA78+AA84+AA90+AA97+AA102+AA107+AA112+AA117+AA122+AA127+AA132+AA137+AA142+AA147+AA30+AA36+AA54+AA42+AA152+AA157+AA48</f>
        <v>0</v>
      </c>
      <c r="AB20" s="51"/>
      <c r="AC20" s="52"/>
      <c r="AD20" s="444"/>
      <c r="AE20" s="444"/>
      <c r="AF20" s="52">
        <f>+AF60+AF66+AF72+AF78+AF84+AF90+AF97+AF102+AF107+AF112+AF117+AF122+AF127+AF132+AF137+AF142+AF147+AF30+AF36+AF54+AF42+AF152+AF157+AF48</f>
        <v>-27779</v>
      </c>
      <c r="AG20" s="51"/>
      <c r="AH20" s="52"/>
      <c r="AI20" s="444"/>
      <c r="AJ20" s="444"/>
      <c r="AK20" s="52">
        <f>+AK60+AK66+AK72+AK78+AK84+AK90+AK97+AK102+AK107+AK112+AK117+AK122+AK127+AK132+AK137+AK142+AK147+AK30+AK36+AK54+AK42+AK152+AK157+AK48</f>
        <v>-116280</v>
      </c>
      <c r="AL20" s="51"/>
      <c r="AM20" s="52"/>
      <c r="AN20" s="444"/>
      <c r="AO20" s="444"/>
      <c r="AP20" s="52">
        <f>+AP60+AP66+AP72+AP78+AP84+AP90+AP97+AP102+AP107+AP112+AP117+AP122+AP127+AP132+AP137+AP142+AP147+AP30+AP36+AP54+AP42+AP152+AP157+AP48</f>
        <v>-158830</v>
      </c>
      <c r="AQ20" s="51"/>
      <c r="AR20" s="52"/>
      <c r="AS20" s="444"/>
      <c r="AT20" s="444"/>
      <c r="AU20" s="52">
        <f>+AU60+AU66+AU72+AU78+AU84+AU90+AU97+AU102+AU107+AU112+AU117+AU122+AU127+AU132+AU137+AU142+AU147+AU30+AU36+AU54+AU42+AU152+AU157+AU48</f>
        <v>-139890</v>
      </c>
      <c r="AV20" s="51"/>
      <c r="AW20" s="52"/>
      <c r="AX20" s="444"/>
      <c r="AY20" s="444"/>
      <c r="AZ20" s="52">
        <f>+AZ60+AZ66+AZ72+AZ78+AZ84+AZ90+AZ97+AZ102+AZ107+AZ112+AZ117+AZ122+AZ127+AZ132+AZ137+AZ142+AZ147+AZ30+AZ36+AZ54+AZ42+AZ152+AZ157+AZ48</f>
        <v>0</v>
      </c>
      <c r="BA20" s="51"/>
      <c r="BB20" s="52"/>
      <c r="BC20" s="444"/>
      <c r="BD20" s="444"/>
      <c r="BE20" s="52">
        <f>+BE60+BE66+BE72+BE78+BE84+BE90+BE97+BE102+BE107+BE112+BE117+BE122+BE127+BE132+BE137+BE142+BE147+BE30+BE36+BE54+BE42+BE152+BE157+BE48</f>
        <v>0</v>
      </c>
      <c r="BF20" s="51"/>
      <c r="BG20" s="52"/>
      <c r="BH20" s="444"/>
      <c r="BI20" s="444"/>
      <c r="BJ20" s="52">
        <f>+BJ60+BJ66+BJ72+BJ78+BJ84+BJ90+BJ97+BJ102+BJ107+BJ112+BJ117+BJ122+BJ127+BJ132+BJ137+BJ142+BJ147+BJ30+BJ36+BJ54+BJ42+BJ152+BJ157+BJ48</f>
        <v>0</v>
      </c>
      <c r="BK20" s="51"/>
      <c r="BL20" s="52"/>
      <c r="BM20" s="444"/>
      <c r="BN20" s="444"/>
      <c r="BO20" s="52">
        <f>+BO60+BO66+BO72+BO78+BO84+BO90+BO97+BO102+BO107+BO112+BO117+BO122+BO127+BO132+BO137+BO142+BO147+BO30+BO36+BO54+BO42+BO152+BO157+BO48</f>
        <v>0</v>
      </c>
      <c r="BP20" s="51"/>
      <c r="BQ20" s="52"/>
      <c r="BR20" s="444"/>
      <c r="BS20" s="444"/>
      <c r="BT20" s="52">
        <f>+BT60+BT66+BT72+BT78+BT84+BT90+BT97+BT102+BT107+BT112+BT117+BT122+BT127+BT132+BT137+BT142+BT147+BT30+BT36+BT54+BT42+BT152+BT157+BT48</f>
        <v>-442779</v>
      </c>
      <c r="BU20" s="51"/>
      <c r="BV20" s="52"/>
      <c r="BW20" s="118"/>
      <c r="BY20" s="38"/>
      <c r="BZ20" s="38"/>
      <c r="CA20" s="112"/>
      <c r="CB20" s="446"/>
    </row>
    <row r="21" spans="4:80" ht="13" x14ac:dyDescent="0.3">
      <c r="D21" s="118" t="s">
        <v>323</v>
      </c>
      <c r="F21" s="398"/>
      <c r="G21" s="228">
        <f>+G31+G37+G43+G49+G55+G61+G67+G73+G79+G85+G91</f>
        <v>0</v>
      </c>
      <c r="H21" s="400"/>
      <c r="J21" s="379"/>
      <c r="K21" s="398"/>
      <c r="L21" s="228">
        <f>+L31+L37+L43+L49+L55+L61+L67+L73+L79+L85+L91</f>
        <v>1617855</v>
      </c>
      <c r="M21" s="400"/>
      <c r="O21" s="379"/>
      <c r="P21" s="398"/>
      <c r="Q21" s="228">
        <f>+Q31+Q37+Q43+Q49+Q55+Q61+Q67+Q73+Q79+Q85+Q91</f>
        <v>1307332</v>
      </c>
      <c r="R21" s="400"/>
      <c r="T21" s="379"/>
      <c r="U21" s="398"/>
      <c r="V21" s="228">
        <f>+V31+V37+V43+V49+V55+V61+V67+V73+V79+V85+V91</f>
        <v>2776593</v>
      </c>
      <c r="W21" s="400"/>
      <c r="Y21" s="379"/>
      <c r="Z21" s="398"/>
      <c r="AA21" s="228">
        <f>+AA31+AA37+AA43+AA49+AA55+AA61+AA67+AA73+AA79+AA85+AA91</f>
        <v>1634089</v>
      </c>
      <c r="AB21" s="400"/>
      <c r="AD21" s="379"/>
      <c r="AE21" s="398"/>
      <c r="AF21" s="228">
        <f>+AF31+AF37+AF43+AF49+AF55+AF61+AF67+AF73+AF79+AF85+AF91</f>
        <v>2989028</v>
      </c>
      <c r="AG21" s="400"/>
      <c r="AI21" s="379"/>
      <c r="AJ21" s="398"/>
      <c r="AK21" s="228">
        <f>+AK31+AK37+AK43+AK49+AK55+AK61+AK67+AK73+AK79+AK85+AK91</f>
        <v>2345544</v>
      </c>
      <c r="AL21" s="400"/>
      <c r="AN21" s="379"/>
      <c r="AO21" s="398"/>
      <c r="AP21" s="228">
        <f>+AP31+AP37+AP43+AP49+AP55+AP61+AP67+AP73+AP79+AP85+AP91</f>
        <v>2718050</v>
      </c>
      <c r="AQ21" s="400"/>
      <c r="AS21" s="379"/>
      <c r="AT21" s="398"/>
      <c r="AU21" s="228">
        <f>+AU31+AU37+AU43+AU49+AU55+AU61+AU67+AU73+AU79+AU85+AU91</f>
        <v>2604250</v>
      </c>
      <c r="AV21" s="400"/>
      <c r="AX21" s="379"/>
      <c r="AY21" s="398"/>
      <c r="AZ21" s="228">
        <f>+AZ31+AZ37+AZ43+AZ49+AZ55+AZ61+AZ67+AZ73+AZ79+AZ85+AZ91</f>
        <v>871924</v>
      </c>
      <c r="BA21" s="400"/>
      <c r="BC21" s="379"/>
      <c r="BD21" s="398"/>
      <c r="BE21" s="228">
        <f>+BE31+BE37+BE43+BE49+BE55+BE61+BE67+BE73+BE79+BE85+BE91</f>
        <v>817259</v>
      </c>
      <c r="BF21" s="400"/>
      <c r="BH21" s="379"/>
      <c r="BI21" s="398"/>
      <c r="BJ21" s="228">
        <f>+BJ31+BJ37+BJ43+BJ49+BJ55+BJ61+BJ67+BJ73+BJ79+BJ85+BJ91</f>
        <v>2564701</v>
      </c>
      <c r="BK21" s="400"/>
      <c r="BM21" s="379"/>
      <c r="BN21" s="398"/>
      <c r="BO21" s="228">
        <f>+BO31+BO37+BO43+BO49+BO55+BO61+BO67+BO73+BO79+BO85+BO91</f>
        <v>3667251</v>
      </c>
      <c r="BP21" s="400"/>
      <c r="BR21" s="379"/>
      <c r="BS21" s="398"/>
      <c r="BT21" s="228">
        <f>+BT31+BT37+BT43+BT49+BT55+BT61+BT67+BT73+BT79+BT85+BT91</f>
        <v>25913876</v>
      </c>
      <c r="BU21" s="400"/>
      <c r="BW21" s="118"/>
      <c r="BY21" s="38"/>
      <c r="BZ21" s="38"/>
      <c r="CA21" s="112"/>
    </row>
    <row r="22" spans="4:80" ht="13" x14ac:dyDescent="0.3">
      <c r="D22" s="118"/>
      <c r="G22" s="52"/>
      <c r="H22" s="52"/>
      <c r="I22" s="52"/>
      <c r="J22" s="444"/>
      <c r="K22" s="52"/>
      <c r="L22" s="52"/>
      <c r="M22" s="52"/>
      <c r="N22" s="52"/>
      <c r="O22" s="444"/>
      <c r="P22" s="52"/>
      <c r="Q22" s="52"/>
      <c r="R22" s="52"/>
      <c r="S22" s="52"/>
      <c r="T22" s="444"/>
      <c r="U22" s="52"/>
      <c r="V22" s="52"/>
      <c r="W22" s="52"/>
      <c r="X22" s="52"/>
      <c r="Y22" s="444"/>
      <c r="Z22" s="52"/>
      <c r="AA22" s="52"/>
      <c r="AB22" s="52"/>
      <c r="AC22" s="52"/>
      <c r="AD22" s="444"/>
      <c r="AE22" s="52"/>
      <c r="AF22" s="52"/>
      <c r="AG22" s="52"/>
      <c r="AH22" s="52"/>
      <c r="AI22" s="444"/>
      <c r="AJ22" s="52"/>
      <c r="AK22" s="52"/>
      <c r="AL22" s="52"/>
      <c r="AM22" s="52"/>
      <c r="AN22" s="444"/>
      <c r="AO22" s="52"/>
      <c r="AP22" s="52"/>
      <c r="AQ22" s="52"/>
      <c r="AR22" s="52"/>
      <c r="AS22" s="444"/>
      <c r="AT22" s="52"/>
      <c r="AU22" s="52"/>
      <c r="AV22" s="52"/>
      <c r="AW22" s="52"/>
      <c r="AX22" s="444"/>
      <c r="AY22" s="52"/>
      <c r="AZ22" s="52"/>
      <c r="BA22" s="52"/>
      <c r="BB22" s="52"/>
      <c r="BC22" s="444"/>
      <c r="BD22" s="52"/>
      <c r="BE22" s="52"/>
      <c r="BF22" s="52"/>
      <c r="BG22" s="52"/>
      <c r="BH22" s="444"/>
      <c r="BI22" s="52"/>
      <c r="BJ22" s="52"/>
      <c r="BK22" s="52"/>
      <c r="BL22" s="52"/>
      <c r="BM22" s="444"/>
      <c r="BN22" s="52"/>
      <c r="BO22" s="52"/>
      <c r="BP22" s="52"/>
      <c r="BQ22" s="52"/>
      <c r="BR22" s="444"/>
      <c r="BS22" s="52"/>
      <c r="BT22" s="52"/>
      <c r="BU22" s="52"/>
      <c r="BV22" s="52"/>
      <c r="BW22" s="118"/>
      <c r="BY22" s="38"/>
      <c r="BZ22" s="38"/>
      <c r="CA22" s="112"/>
    </row>
    <row r="23" spans="4:80" ht="12.75" customHeight="1" x14ac:dyDescent="0.3">
      <c r="D23" s="118" t="s">
        <v>324</v>
      </c>
      <c r="G23" s="52">
        <f>SUM(G24:G24)</f>
        <v>3500000</v>
      </c>
      <c r="H23" s="52"/>
      <c r="I23" s="52"/>
      <c r="J23" s="444"/>
      <c r="K23" s="52"/>
      <c r="L23" s="52">
        <f>SUM(L24:L24)</f>
        <v>979066</v>
      </c>
      <c r="M23" s="52"/>
      <c r="N23" s="52"/>
      <c r="O23" s="444"/>
      <c r="P23" s="52"/>
      <c r="Q23" s="52">
        <f>SUM(Q24:Q24)</f>
        <v>826458</v>
      </c>
      <c r="R23" s="52"/>
      <c r="S23" s="52"/>
      <c r="T23" s="444"/>
      <c r="U23" s="52"/>
      <c r="V23" s="52">
        <f>SUM(V24:V24)</f>
        <v>694534</v>
      </c>
      <c r="W23" s="52"/>
      <c r="X23" s="52"/>
      <c r="Y23" s="444"/>
      <c r="Z23" s="52"/>
      <c r="AA23" s="52">
        <f>SUM(AA24:AA24)</f>
        <v>820421</v>
      </c>
      <c r="AB23" s="52"/>
      <c r="AC23" s="52"/>
      <c r="AD23" s="444"/>
      <c r="AE23" s="52"/>
      <c r="AF23" s="52">
        <f>SUM(AF24:AF24)</f>
        <v>1758922</v>
      </c>
      <c r="AG23" s="52"/>
      <c r="AH23" s="52"/>
      <c r="AI23" s="444"/>
      <c r="AJ23" s="52"/>
      <c r="AK23" s="52">
        <f>SUM(AK24:AK24)</f>
        <v>940049</v>
      </c>
      <c r="AL23" s="52"/>
      <c r="AM23" s="52"/>
      <c r="AN23" s="444"/>
      <c r="AO23" s="52"/>
      <c r="AP23" s="52">
        <f>SUM(AP24:AP24)</f>
        <v>1714161</v>
      </c>
      <c r="AQ23" s="52"/>
      <c r="AR23" s="52"/>
      <c r="AS23" s="444"/>
      <c r="AT23" s="52"/>
      <c r="AU23" s="52">
        <f>SUM(AU24:AU24)</f>
        <v>1433066</v>
      </c>
      <c r="AV23" s="52"/>
      <c r="AW23" s="52"/>
      <c r="AX23" s="444"/>
      <c r="AY23" s="52"/>
      <c r="AZ23" s="52">
        <f>SUM(AZ24:AZ24)</f>
        <v>851922</v>
      </c>
      <c r="BA23" s="52"/>
      <c r="BB23" s="52"/>
      <c r="BC23" s="444"/>
      <c r="BD23" s="52"/>
      <c r="BE23" s="52">
        <f>SUM(BE24:BE24)</f>
        <v>687518</v>
      </c>
      <c r="BF23" s="52"/>
      <c r="BG23" s="52"/>
      <c r="BH23" s="444"/>
      <c r="BI23" s="52"/>
      <c r="BJ23" s="52">
        <f>SUM(BJ24:BJ24)</f>
        <v>449965</v>
      </c>
      <c r="BK23" s="52"/>
      <c r="BL23" s="52"/>
      <c r="BM23" s="444"/>
      <c r="BN23" s="52"/>
      <c r="BO23" s="52">
        <f>SUM(BO24:BO24)</f>
        <v>1078134</v>
      </c>
      <c r="BP23" s="52"/>
      <c r="BQ23" s="52"/>
      <c r="BR23" s="444"/>
      <c r="BS23" s="52"/>
      <c r="BT23" s="52">
        <f>SUM(BT24:BT24)</f>
        <v>12234216</v>
      </c>
      <c r="BU23" s="52"/>
      <c r="BV23" s="52"/>
      <c r="BW23" s="118"/>
      <c r="BY23" s="38"/>
      <c r="BZ23" s="38"/>
      <c r="CA23" s="112"/>
    </row>
    <row r="24" spans="4:80" ht="13" x14ac:dyDescent="0.3">
      <c r="D24" s="226" t="s">
        <v>325</v>
      </c>
      <c r="E24" s="444"/>
      <c r="F24" s="447"/>
      <c r="G24" s="448">
        <v>3500000</v>
      </c>
      <c r="H24" s="449"/>
      <c r="I24" s="52"/>
      <c r="J24" s="444"/>
      <c r="K24" s="450"/>
      <c r="L24" s="448">
        <v>979066</v>
      </c>
      <c r="M24" s="449"/>
      <c r="N24" s="52"/>
      <c r="O24" s="444"/>
      <c r="P24" s="450"/>
      <c r="Q24" s="448">
        <v>826458</v>
      </c>
      <c r="R24" s="449"/>
      <c r="S24" s="52"/>
      <c r="T24" s="444"/>
      <c r="U24" s="450"/>
      <c r="V24" s="448">
        <v>694534</v>
      </c>
      <c r="W24" s="449"/>
      <c r="X24" s="52"/>
      <c r="Y24" s="444"/>
      <c r="Z24" s="450"/>
      <c r="AA24" s="448">
        <v>820421</v>
      </c>
      <c r="AB24" s="449"/>
      <c r="AC24" s="52"/>
      <c r="AD24" s="444"/>
      <c r="AE24" s="450"/>
      <c r="AF24" s="448">
        <v>1758922</v>
      </c>
      <c r="AG24" s="449"/>
      <c r="AH24" s="52"/>
      <c r="AI24" s="444"/>
      <c r="AJ24" s="450"/>
      <c r="AK24" s="448">
        <v>940049</v>
      </c>
      <c r="AL24" s="449"/>
      <c r="AM24" s="52"/>
      <c r="AN24" s="444"/>
      <c r="AO24" s="450"/>
      <c r="AP24" s="448">
        <v>1714161</v>
      </c>
      <c r="AQ24" s="449"/>
      <c r="AR24" s="52"/>
      <c r="AS24" s="444"/>
      <c r="AT24" s="450"/>
      <c r="AU24" s="448">
        <v>1433066</v>
      </c>
      <c r="AV24" s="449"/>
      <c r="AW24" s="52"/>
      <c r="AX24" s="444"/>
      <c r="AY24" s="450"/>
      <c r="AZ24" s="448">
        <v>851922</v>
      </c>
      <c r="BA24" s="449"/>
      <c r="BB24" s="52"/>
      <c r="BC24" s="444"/>
      <c r="BD24" s="450"/>
      <c r="BE24" s="448">
        <v>687518</v>
      </c>
      <c r="BF24" s="449"/>
      <c r="BG24" s="52"/>
      <c r="BH24" s="444"/>
      <c r="BI24" s="450"/>
      <c r="BJ24" s="448">
        <v>449965</v>
      </c>
      <c r="BK24" s="449"/>
      <c r="BL24" s="52"/>
      <c r="BM24" s="444"/>
      <c r="BN24" s="450"/>
      <c r="BO24" s="448">
        <v>1078134</v>
      </c>
      <c r="BP24" s="449"/>
      <c r="BQ24" s="52"/>
      <c r="BR24" s="444"/>
      <c r="BS24" s="450"/>
      <c r="BT24" s="451">
        <f>SUM(L24:BO24)</f>
        <v>12234216</v>
      </c>
      <c r="BU24" s="449"/>
      <c r="BV24" s="52"/>
      <c r="BW24" s="118"/>
      <c r="BY24" s="38"/>
      <c r="BZ24" s="38"/>
      <c r="CA24" s="112"/>
    </row>
    <row r="25" spans="4:80" ht="13" x14ac:dyDescent="0.3">
      <c r="D25" s="226"/>
      <c r="E25" s="444"/>
      <c r="G25" s="452"/>
      <c r="H25" s="52"/>
      <c r="I25" s="52"/>
      <c r="J25" s="444"/>
      <c r="K25" s="52"/>
      <c r="L25" s="452"/>
      <c r="M25" s="52"/>
      <c r="N25" s="52"/>
      <c r="O25" s="444"/>
      <c r="P25" s="52"/>
      <c r="Q25" s="452"/>
      <c r="R25" s="52"/>
      <c r="S25" s="52"/>
      <c r="T25" s="444"/>
      <c r="U25" s="52"/>
      <c r="V25" s="452"/>
      <c r="W25" s="52"/>
      <c r="X25" s="52"/>
      <c r="Y25" s="444"/>
      <c r="Z25" s="52"/>
      <c r="AA25" s="452"/>
      <c r="AB25" s="52"/>
      <c r="AC25" s="52"/>
      <c r="AD25" s="444"/>
      <c r="AE25" s="52"/>
      <c r="AF25" s="452"/>
      <c r="AG25" s="52"/>
      <c r="AH25" s="52"/>
      <c r="AI25" s="444"/>
      <c r="AJ25" s="52"/>
      <c r="AK25" s="452"/>
      <c r="AL25" s="52"/>
      <c r="AM25" s="52"/>
      <c r="AN25" s="444"/>
      <c r="AO25" s="52"/>
      <c r="AP25" s="452"/>
      <c r="AQ25" s="52"/>
      <c r="AR25" s="52"/>
      <c r="AS25" s="444"/>
      <c r="AT25" s="52"/>
      <c r="AU25" s="452"/>
      <c r="AV25" s="52"/>
      <c r="AW25" s="52"/>
      <c r="AX25" s="444"/>
      <c r="AY25" s="52"/>
      <c r="AZ25" s="452"/>
      <c r="BA25" s="52"/>
      <c r="BB25" s="52"/>
      <c r="BC25" s="444"/>
      <c r="BD25" s="52"/>
      <c r="BE25" s="452"/>
      <c r="BF25" s="52"/>
      <c r="BG25" s="52"/>
      <c r="BH25" s="444"/>
      <c r="BI25" s="52"/>
      <c r="BJ25" s="452"/>
      <c r="BK25" s="52"/>
      <c r="BL25" s="52"/>
      <c r="BM25" s="444"/>
      <c r="BN25" s="52"/>
      <c r="BO25" s="452"/>
      <c r="BP25" s="52"/>
      <c r="BQ25" s="52"/>
      <c r="BR25" s="444"/>
      <c r="BS25" s="52"/>
      <c r="BT25" s="52"/>
      <c r="BU25" s="52"/>
      <c r="BV25" s="52"/>
      <c r="BW25" s="118"/>
      <c r="BY25" s="38"/>
      <c r="BZ25" s="38"/>
      <c r="CA25" s="112"/>
    </row>
    <row r="26" spans="4:80" ht="13" x14ac:dyDescent="0.3">
      <c r="D26" s="188" t="s">
        <v>326</v>
      </c>
      <c r="E26" s="444"/>
      <c r="G26" s="52"/>
      <c r="H26" s="52"/>
      <c r="I26" s="52"/>
      <c r="J26" s="444"/>
      <c r="K26" s="52"/>
      <c r="L26" s="52"/>
      <c r="M26" s="52"/>
      <c r="N26" s="52"/>
      <c r="O26" s="444"/>
      <c r="P26" s="52"/>
      <c r="Q26" s="52"/>
      <c r="R26" s="52"/>
      <c r="S26" s="52"/>
      <c r="T26" s="444"/>
      <c r="U26" s="52"/>
      <c r="V26" s="52"/>
      <c r="W26" s="52"/>
      <c r="X26" s="52"/>
      <c r="Y26" s="444"/>
      <c r="Z26" s="52"/>
      <c r="AA26" s="52"/>
      <c r="AB26" s="52"/>
      <c r="AC26" s="52"/>
      <c r="AD26" s="444"/>
      <c r="AE26" s="52"/>
      <c r="AF26" s="52"/>
      <c r="AG26" s="52"/>
      <c r="AH26" s="52"/>
      <c r="AI26" s="444"/>
      <c r="AJ26" s="52"/>
      <c r="AK26" s="52"/>
      <c r="AL26" s="52"/>
      <c r="AM26" s="52"/>
      <c r="AN26" s="444"/>
      <c r="AO26" s="52"/>
      <c r="AP26" s="52"/>
      <c r="AQ26" s="52"/>
      <c r="AR26" s="52"/>
      <c r="AS26" s="444"/>
      <c r="AT26" s="52"/>
      <c r="AU26" s="52"/>
      <c r="AV26" s="52"/>
      <c r="AW26" s="52"/>
      <c r="AX26" s="444"/>
      <c r="AY26" s="52"/>
      <c r="AZ26" s="52"/>
      <c r="BA26" s="52"/>
      <c r="BB26" s="52"/>
      <c r="BC26" s="444"/>
      <c r="BD26" s="52"/>
      <c r="BE26" s="52"/>
      <c r="BF26" s="52"/>
      <c r="BG26" s="52"/>
      <c r="BH26" s="444"/>
      <c r="BI26" s="52"/>
      <c r="BJ26" s="52"/>
      <c r="BK26" s="52"/>
      <c r="BL26" s="52"/>
      <c r="BM26" s="444"/>
      <c r="BN26" s="52"/>
      <c r="BO26" s="52"/>
      <c r="BP26" s="52"/>
      <c r="BQ26" s="52"/>
      <c r="BR26" s="444"/>
      <c r="BS26" s="52"/>
      <c r="BT26" s="52"/>
      <c r="BU26" s="52"/>
      <c r="BV26" s="52"/>
      <c r="BW26" s="118"/>
      <c r="BY26" s="38"/>
      <c r="BZ26" s="38"/>
      <c r="CA26" s="112"/>
    </row>
    <row r="27" spans="4:80" ht="12.75" hidden="1" customHeight="1" x14ac:dyDescent="0.3">
      <c r="D27" s="118" t="s">
        <v>327</v>
      </c>
      <c r="E27" s="444"/>
      <c r="G27" s="52">
        <f>SUM(G28:G31)</f>
        <v>0</v>
      </c>
      <c r="H27" s="52"/>
      <c r="I27" s="52"/>
      <c r="J27" s="444"/>
      <c r="K27" s="52"/>
      <c r="L27" s="52">
        <f>SUM(L28:L31)</f>
        <v>0</v>
      </c>
      <c r="M27" s="52"/>
      <c r="N27" s="52"/>
      <c r="O27" s="444"/>
      <c r="P27" s="52"/>
      <c r="Q27" s="52">
        <f>SUM(Q28:Q31)</f>
        <v>0</v>
      </c>
      <c r="R27" s="52"/>
      <c r="S27" s="52"/>
      <c r="T27" s="444"/>
      <c r="U27" s="52"/>
      <c r="V27" s="52">
        <f>SUM(V28:V31)</f>
        <v>0</v>
      </c>
      <c r="W27" s="52"/>
      <c r="X27" s="52"/>
      <c r="Y27" s="444"/>
      <c r="Z27" s="52"/>
      <c r="AA27" s="52">
        <f>SUM(AA28:AA31)</f>
        <v>0</v>
      </c>
      <c r="AB27" s="52"/>
      <c r="AC27" s="52"/>
      <c r="AD27" s="444"/>
      <c r="AE27" s="52"/>
      <c r="AF27" s="52">
        <f>SUM(AF28:AF31)</f>
        <v>0</v>
      </c>
      <c r="AG27" s="52"/>
      <c r="AH27" s="52"/>
      <c r="AI27" s="444"/>
      <c r="AJ27" s="52"/>
      <c r="AK27" s="52">
        <f>SUM(AK28:AK31)</f>
        <v>0</v>
      </c>
      <c r="AL27" s="52"/>
      <c r="AM27" s="52"/>
      <c r="AN27" s="444"/>
      <c r="AO27" s="52"/>
      <c r="AP27" s="52">
        <f>SUM(AP28:AP31)</f>
        <v>0</v>
      </c>
      <c r="AQ27" s="52"/>
      <c r="AR27" s="52"/>
      <c r="AS27" s="444"/>
      <c r="AT27" s="52"/>
      <c r="AU27" s="52">
        <f>SUM(AU28:AU31)</f>
        <v>0</v>
      </c>
      <c r="AV27" s="52"/>
      <c r="AW27" s="52"/>
      <c r="AX27" s="444"/>
      <c r="AY27" s="52"/>
      <c r="AZ27" s="52">
        <f>SUM(AZ28:AZ31)</f>
        <v>0</v>
      </c>
      <c r="BA27" s="52"/>
      <c r="BB27" s="52"/>
      <c r="BC27" s="444"/>
      <c r="BD27" s="52"/>
      <c r="BE27" s="52">
        <f>SUM(BE28:BE31)</f>
        <v>0</v>
      </c>
      <c r="BF27" s="52"/>
      <c r="BG27" s="52"/>
      <c r="BH27" s="444"/>
      <c r="BI27" s="52"/>
      <c r="BJ27" s="52">
        <f>SUM(BJ28:BJ31)</f>
        <v>0</v>
      </c>
      <c r="BK27" s="52"/>
      <c r="BL27" s="52"/>
      <c r="BM27" s="444"/>
      <c r="BN27" s="52"/>
      <c r="BO27" s="52">
        <f>SUM(BO28:BO31)</f>
        <v>0</v>
      </c>
      <c r="BP27" s="52"/>
      <c r="BQ27" s="52"/>
      <c r="BR27" s="444"/>
      <c r="BS27" s="52"/>
      <c r="BT27" s="52">
        <f>SUM(BT28:BT31)</f>
        <v>0</v>
      </c>
      <c r="BU27" s="52"/>
      <c r="BV27" s="52"/>
      <c r="BW27" s="118"/>
      <c r="BY27" s="38"/>
      <c r="BZ27" s="38"/>
      <c r="CA27" s="112"/>
    </row>
    <row r="28" spans="4:80" ht="12.75" hidden="1" customHeight="1" x14ac:dyDescent="0.3">
      <c r="D28" s="118" t="s">
        <v>325</v>
      </c>
      <c r="E28" s="48"/>
      <c r="F28" s="385"/>
      <c r="G28" s="442">
        <v>0</v>
      </c>
      <c r="H28" s="443"/>
      <c r="I28" s="52"/>
      <c r="J28" s="444"/>
      <c r="K28" s="445"/>
      <c r="L28" s="442">
        <v>0</v>
      </c>
      <c r="M28" s="443"/>
      <c r="N28" s="52"/>
      <c r="O28" s="444"/>
      <c r="P28" s="445"/>
      <c r="Q28" s="442">
        <v>0</v>
      </c>
      <c r="R28" s="443"/>
      <c r="S28" s="52"/>
      <c r="T28" s="444"/>
      <c r="U28" s="445"/>
      <c r="V28" s="442">
        <v>0</v>
      </c>
      <c r="W28" s="443"/>
      <c r="X28" s="52"/>
      <c r="Y28" s="444"/>
      <c r="Z28" s="445"/>
      <c r="AA28" s="442">
        <v>0</v>
      </c>
      <c r="AB28" s="443"/>
      <c r="AC28" s="52"/>
      <c r="AD28" s="444"/>
      <c r="AE28" s="445"/>
      <c r="AF28" s="442">
        <v>0</v>
      </c>
      <c r="AG28" s="443"/>
      <c r="AH28" s="52"/>
      <c r="AI28" s="444"/>
      <c r="AJ28" s="445"/>
      <c r="AK28" s="442">
        <v>0</v>
      </c>
      <c r="AL28" s="443"/>
      <c r="AM28" s="52"/>
      <c r="AN28" s="444"/>
      <c r="AO28" s="445"/>
      <c r="AP28" s="442">
        <v>0</v>
      </c>
      <c r="AQ28" s="443"/>
      <c r="AR28" s="52"/>
      <c r="AS28" s="444"/>
      <c r="AT28" s="445"/>
      <c r="AU28" s="442">
        <v>0</v>
      </c>
      <c r="AV28" s="443"/>
      <c r="AW28" s="52"/>
      <c r="AX28" s="444"/>
      <c r="AY28" s="445"/>
      <c r="AZ28" s="442">
        <v>0</v>
      </c>
      <c r="BA28" s="443"/>
      <c r="BB28" s="52"/>
      <c r="BC28" s="444"/>
      <c r="BD28" s="445"/>
      <c r="BE28" s="442">
        <v>0</v>
      </c>
      <c r="BF28" s="443"/>
      <c r="BG28" s="52"/>
      <c r="BH28" s="444"/>
      <c r="BI28" s="445"/>
      <c r="BJ28" s="442">
        <v>0</v>
      </c>
      <c r="BK28" s="443"/>
      <c r="BL28" s="52"/>
      <c r="BM28" s="444"/>
      <c r="BN28" s="445"/>
      <c r="BO28" s="442">
        <v>0</v>
      </c>
      <c r="BP28" s="443"/>
      <c r="BQ28" s="52"/>
      <c r="BR28" s="444"/>
      <c r="BS28" s="445"/>
      <c r="BT28" s="442">
        <f>SUM(L28:BO28)</f>
        <v>0</v>
      </c>
      <c r="BU28" s="443"/>
      <c r="BV28" s="52"/>
      <c r="BW28" s="118"/>
      <c r="BY28" s="38"/>
      <c r="BZ28" s="38"/>
      <c r="CA28" s="112"/>
    </row>
    <row r="29" spans="4:80" ht="12.75" hidden="1" customHeight="1" x14ac:dyDescent="0.3">
      <c r="D29" s="118" t="s">
        <v>328</v>
      </c>
      <c r="E29" s="444"/>
      <c r="F29" s="379"/>
      <c r="G29" s="52">
        <v>0</v>
      </c>
      <c r="H29" s="51"/>
      <c r="I29" s="52"/>
      <c r="J29" s="444"/>
      <c r="K29" s="444"/>
      <c r="L29" s="52">
        <v>0</v>
      </c>
      <c r="M29" s="51"/>
      <c r="N29" s="52"/>
      <c r="O29" s="444"/>
      <c r="P29" s="444"/>
      <c r="Q29" s="52">
        <v>0</v>
      </c>
      <c r="R29" s="51"/>
      <c r="S29" s="52"/>
      <c r="T29" s="444"/>
      <c r="U29" s="444"/>
      <c r="V29" s="52">
        <v>0</v>
      </c>
      <c r="W29" s="51"/>
      <c r="X29" s="52"/>
      <c r="Y29" s="444"/>
      <c r="Z29" s="444"/>
      <c r="AA29" s="52">
        <v>0</v>
      </c>
      <c r="AB29" s="51"/>
      <c r="AC29" s="52"/>
      <c r="AD29" s="444"/>
      <c r="AE29" s="444"/>
      <c r="AF29" s="52">
        <v>0</v>
      </c>
      <c r="AG29" s="51"/>
      <c r="AH29" s="52"/>
      <c r="AI29" s="444"/>
      <c r="AJ29" s="444"/>
      <c r="AK29" s="52">
        <v>0</v>
      </c>
      <c r="AL29" s="51"/>
      <c r="AM29" s="52"/>
      <c r="AN29" s="444"/>
      <c r="AO29" s="444"/>
      <c r="AP29" s="52">
        <v>0</v>
      </c>
      <c r="AQ29" s="51"/>
      <c r="AR29" s="52"/>
      <c r="AS29" s="444"/>
      <c r="AT29" s="444"/>
      <c r="AU29" s="52">
        <v>0</v>
      </c>
      <c r="AV29" s="51"/>
      <c r="AW29" s="52"/>
      <c r="AX29" s="444"/>
      <c r="AY29" s="444"/>
      <c r="AZ29" s="52">
        <v>0</v>
      </c>
      <c r="BA29" s="51"/>
      <c r="BB29" s="52"/>
      <c r="BC29" s="444"/>
      <c r="BD29" s="444"/>
      <c r="BE29" s="52">
        <v>0</v>
      </c>
      <c r="BF29" s="51"/>
      <c r="BG29" s="52"/>
      <c r="BH29" s="444"/>
      <c r="BI29" s="444"/>
      <c r="BJ29" s="52">
        <v>0</v>
      </c>
      <c r="BK29" s="51"/>
      <c r="BL29" s="52"/>
      <c r="BM29" s="444"/>
      <c r="BN29" s="444"/>
      <c r="BO29" s="52">
        <v>0</v>
      </c>
      <c r="BP29" s="51"/>
      <c r="BQ29" s="52"/>
      <c r="BR29" s="444"/>
      <c r="BS29" s="444"/>
      <c r="BT29" s="52">
        <f>SUM(L29:BO29)</f>
        <v>0</v>
      </c>
      <c r="BU29" s="51"/>
      <c r="BV29" s="52"/>
      <c r="BW29" s="118"/>
      <c r="BY29" s="38"/>
      <c r="BZ29" s="38"/>
      <c r="CA29" s="112"/>
    </row>
    <row r="30" spans="4:80" ht="12.75" hidden="1" customHeight="1" x14ac:dyDescent="0.3">
      <c r="D30" s="118" t="s">
        <v>329</v>
      </c>
      <c r="E30" s="444"/>
      <c r="F30" s="379"/>
      <c r="G30" s="52">
        <v>0</v>
      </c>
      <c r="H30" s="51"/>
      <c r="I30" s="52"/>
      <c r="J30" s="444"/>
      <c r="K30" s="444"/>
      <c r="L30" s="52">
        <v>0</v>
      </c>
      <c r="M30" s="51"/>
      <c r="N30" s="52"/>
      <c r="O30" s="444"/>
      <c r="P30" s="444"/>
      <c r="Q30" s="52">
        <v>0</v>
      </c>
      <c r="R30" s="51"/>
      <c r="S30" s="52"/>
      <c r="T30" s="444"/>
      <c r="U30" s="444"/>
      <c r="V30" s="52">
        <v>0</v>
      </c>
      <c r="W30" s="51"/>
      <c r="X30" s="52"/>
      <c r="Y30" s="444"/>
      <c r="Z30" s="444"/>
      <c r="AA30" s="52">
        <v>0</v>
      </c>
      <c r="AB30" s="51"/>
      <c r="AC30" s="52"/>
      <c r="AD30" s="444"/>
      <c r="AE30" s="444"/>
      <c r="AF30" s="52">
        <v>0</v>
      </c>
      <c r="AG30" s="51"/>
      <c r="AH30" s="52"/>
      <c r="AI30" s="444"/>
      <c r="AJ30" s="444"/>
      <c r="AK30" s="52">
        <v>0</v>
      </c>
      <c r="AL30" s="51"/>
      <c r="AM30" s="52"/>
      <c r="AN30" s="444"/>
      <c r="AO30" s="444"/>
      <c r="AP30" s="52">
        <v>0</v>
      </c>
      <c r="AQ30" s="51"/>
      <c r="AR30" s="52"/>
      <c r="AS30" s="444"/>
      <c r="AT30" s="444"/>
      <c r="AU30" s="52">
        <v>0</v>
      </c>
      <c r="AV30" s="51"/>
      <c r="AW30" s="52"/>
      <c r="AX30" s="444"/>
      <c r="AY30" s="444"/>
      <c r="AZ30" s="52">
        <v>0</v>
      </c>
      <c r="BA30" s="51"/>
      <c r="BB30" s="52"/>
      <c r="BC30" s="444"/>
      <c r="BD30" s="444"/>
      <c r="BE30" s="52">
        <v>0</v>
      </c>
      <c r="BF30" s="51"/>
      <c r="BG30" s="52"/>
      <c r="BH30" s="444"/>
      <c r="BI30" s="444"/>
      <c r="BJ30" s="52">
        <v>0</v>
      </c>
      <c r="BK30" s="51"/>
      <c r="BL30" s="52"/>
      <c r="BM30" s="444"/>
      <c r="BN30" s="444"/>
      <c r="BO30" s="52">
        <v>0</v>
      </c>
      <c r="BP30" s="51"/>
      <c r="BQ30" s="52"/>
      <c r="BR30" s="444"/>
      <c r="BS30" s="444"/>
      <c r="BT30" s="52">
        <f>SUM(L30:BO30)</f>
        <v>0</v>
      </c>
      <c r="BU30" s="51"/>
      <c r="BV30" s="52"/>
      <c r="BW30" s="118"/>
      <c r="BY30" s="38"/>
      <c r="BZ30" s="38"/>
      <c r="CA30" s="112"/>
    </row>
    <row r="31" spans="4:80" ht="12.75" hidden="1" customHeight="1" x14ac:dyDescent="0.3">
      <c r="D31" s="118" t="s">
        <v>330</v>
      </c>
      <c r="E31" s="444"/>
      <c r="F31" s="398"/>
      <c r="G31" s="98">
        <v>0</v>
      </c>
      <c r="H31" s="97"/>
      <c r="I31" s="52"/>
      <c r="J31" s="444"/>
      <c r="K31" s="453"/>
      <c r="L31" s="98">
        <v>0</v>
      </c>
      <c r="M31" s="97"/>
      <c r="N31" s="52"/>
      <c r="O31" s="444"/>
      <c r="P31" s="453"/>
      <c r="Q31" s="98">
        <v>0</v>
      </c>
      <c r="R31" s="97"/>
      <c r="S31" s="52"/>
      <c r="T31" s="444"/>
      <c r="U31" s="453"/>
      <c r="V31" s="98">
        <v>0</v>
      </c>
      <c r="W31" s="97"/>
      <c r="X31" s="52"/>
      <c r="Y31" s="444"/>
      <c r="Z31" s="453"/>
      <c r="AA31" s="98">
        <v>0</v>
      </c>
      <c r="AB31" s="97"/>
      <c r="AC31" s="52"/>
      <c r="AD31" s="444"/>
      <c r="AE31" s="453"/>
      <c r="AF31" s="98">
        <v>0</v>
      </c>
      <c r="AG31" s="97"/>
      <c r="AH31" s="52"/>
      <c r="AI31" s="444"/>
      <c r="AJ31" s="453"/>
      <c r="AK31" s="98">
        <v>0</v>
      </c>
      <c r="AL31" s="97"/>
      <c r="AM31" s="52"/>
      <c r="AN31" s="444"/>
      <c r="AO31" s="453"/>
      <c r="AP31" s="98">
        <v>0</v>
      </c>
      <c r="AQ31" s="97"/>
      <c r="AR31" s="52"/>
      <c r="AS31" s="444"/>
      <c r="AT31" s="453"/>
      <c r="AU31" s="98">
        <v>0</v>
      </c>
      <c r="AV31" s="97"/>
      <c r="AW31" s="52"/>
      <c r="AX31" s="444"/>
      <c r="AY31" s="453"/>
      <c r="AZ31" s="98">
        <v>0</v>
      </c>
      <c r="BA31" s="97"/>
      <c r="BB31" s="52"/>
      <c r="BC31" s="444"/>
      <c r="BD31" s="453"/>
      <c r="BE31" s="98">
        <v>0</v>
      </c>
      <c r="BF31" s="97"/>
      <c r="BG31" s="52"/>
      <c r="BH31" s="444"/>
      <c r="BI31" s="453"/>
      <c r="BJ31" s="98">
        <v>0</v>
      </c>
      <c r="BK31" s="97"/>
      <c r="BL31" s="52"/>
      <c r="BM31" s="444"/>
      <c r="BN31" s="453"/>
      <c r="BO31" s="98">
        <v>0</v>
      </c>
      <c r="BP31" s="97"/>
      <c r="BQ31" s="52"/>
      <c r="BR31" s="444"/>
      <c r="BS31" s="453"/>
      <c r="BT31" s="98">
        <f>SUM(L31:BO31)</f>
        <v>0</v>
      </c>
      <c r="BU31" s="97"/>
      <c r="BV31" s="52"/>
      <c r="BW31" s="118"/>
      <c r="BY31" s="38"/>
      <c r="BZ31" s="38"/>
      <c r="CA31" s="112"/>
    </row>
    <row r="32" spans="4:80" ht="13" hidden="1" x14ac:dyDescent="0.3">
      <c r="D32" s="118"/>
      <c r="E32" s="444"/>
      <c r="G32" s="52"/>
      <c r="H32" s="52"/>
      <c r="I32" s="52"/>
      <c r="J32" s="444"/>
      <c r="K32" s="52"/>
      <c r="L32" s="52"/>
      <c r="M32" s="52"/>
      <c r="N32" s="52"/>
      <c r="O32" s="444"/>
      <c r="P32" s="52"/>
      <c r="Q32" s="52"/>
      <c r="R32" s="52"/>
      <c r="S32" s="52"/>
      <c r="T32" s="444"/>
      <c r="U32" s="52"/>
      <c r="V32" s="52"/>
      <c r="W32" s="52"/>
      <c r="X32" s="52"/>
      <c r="Y32" s="444"/>
      <c r="Z32" s="52"/>
      <c r="AA32" s="52"/>
      <c r="AB32" s="52"/>
      <c r="AC32" s="52"/>
      <c r="AD32" s="444"/>
      <c r="AE32" s="52"/>
      <c r="AF32" s="52"/>
      <c r="AG32" s="52"/>
      <c r="AH32" s="52"/>
      <c r="AI32" s="444"/>
      <c r="AJ32" s="52"/>
      <c r="AK32" s="52"/>
      <c r="AL32" s="52"/>
      <c r="AM32" s="52"/>
      <c r="AN32" s="444"/>
      <c r="AO32" s="52"/>
      <c r="AP32" s="52"/>
      <c r="AQ32" s="52"/>
      <c r="AR32" s="52"/>
      <c r="AS32" s="444"/>
      <c r="AT32" s="52"/>
      <c r="AU32" s="52"/>
      <c r="AV32" s="52"/>
      <c r="AW32" s="52"/>
      <c r="AX32" s="444"/>
      <c r="AY32" s="52"/>
      <c r="AZ32" s="52"/>
      <c r="BA32" s="52"/>
      <c r="BB32" s="52"/>
      <c r="BC32" s="444"/>
      <c r="BD32" s="52"/>
      <c r="BE32" s="52"/>
      <c r="BF32" s="52"/>
      <c r="BG32" s="52"/>
      <c r="BH32" s="444"/>
      <c r="BI32" s="52"/>
      <c r="BJ32" s="52"/>
      <c r="BK32" s="52"/>
      <c r="BL32" s="52"/>
      <c r="BM32" s="444"/>
      <c r="BN32" s="52"/>
      <c r="BO32" s="52"/>
      <c r="BP32" s="52"/>
      <c r="BQ32" s="52"/>
      <c r="BR32" s="444"/>
      <c r="BS32" s="52"/>
      <c r="BT32" s="52"/>
      <c r="BU32" s="52"/>
      <c r="BV32" s="52"/>
      <c r="BW32" s="118"/>
      <c r="BY32" s="38"/>
      <c r="BZ32" s="38"/>
      <c r="CA32" s="112"/>
    </row>
    <row r="33" spans="4:79" ht="12.75" customHeight="1" x14ac:dyDescent="0.3">
      <c r="D33" s="118" t="s">
        <v>331</v>
      </c>
      <c r="E33" s="444"/>
      <c r="G33" s="52">
        <f>SUM(G34:G37)</f>
        <v>0</v>
      </c>
      <c r="H33" s="52"/>
      <c r="I33" s="52"/>
      <c r="J33" s="444"/>
      <c r="K33" s="52"/>
      <c r="L33" s="52">
        <f>SUM(L34:L37)</f>
        <v>0</v>
      </c>
      <c r="M33" s="52"/>
      <c r="N33" s="52"/>
      <c r="O33" s="444"/>
      <c r="P33" s="52"/>
      <c r="Q33" s="52">
        <f>SUM(Q34:Q37)</f>
        <v>0</v>
      </c>
      <c r="R33" s="52"/>
      <c r="S33" s="52"/>
      <c r="T33" s="444"/>
      <c r="U33" s="52"/>
      <c r="V33" s="52">
        <f>SUM(V34:V37)</f>
        <v>0</v>
      </c>
      <c r="W33" s="52"/>
      <c r="X33" s="52"/>
      <c r="Y33" s="444"/>
      <c r="Z33" s="52"/>
      <c r="AA33" s="52">
        <f>SUM(AA34:AA37)</f>
        <v>0</v>
      </c>
      <c r="AB33" s="52"/>
      <c r="AC33" s="52"/>
      <c r="AD33" s="444"/>
      <c r="AE33" s="52"/>
      <c r="AF33" s="52">
        <f>SUM(AF34:AF37)</f>
        <v>0</v>
      </c>
      <c r="AG33" s="52"/>
      <c r="AH33" s="52"/>
      <c r="AI33" s="444"/>
      <c r="AJ33" s="52"/>
      <c r="AK33" s="52">
        <f>SUM(AK34:AK37)</f>
        <v>0</v>
      </c>
      <c r="AL33" s="52"/>
      <c r="AM33" s="52"/>
      <c r="AN33" s="444"/>
      <c r="AO33" s="52"/>
      <c r="AP33" s="52">
        <f>SUM(AP34:AP37)</f>
        <v>0</v>
      </c>
      <c r="AQ33" s="52"/>
      <c r="AR33" s="52"/>
      <c r="AS33" s="444"/>
      <c r="AT33" s="52"/>
      <c r="AU33" s="52">
        <f>SUM(AU34:AU37)</f>
        <v>0</v>
      </c>
      <c r="AV33" s="52"/>
      <c r="AW33" s="52"/>
      <c r="AX33" s="444"/>
      <c r="AY33" s="52"/>
      <c r="AZ33" s="52">
        <f>SUM(AZ34:AZ37)</f>
        <v>0</v>
      </c>
      <c r="BA33" s="52"/>
      <c r="BB33" s="52"/>
      <c r="BC33" s="444"/>
      <c r="BD33" s="52"/>
      <c r="BE33" s="52">
        <f>SUM(BE34:BE37)</f>
        <v>0</v>
      </c>
      <c r="BF33" s="52"/>
      <c r="BG33" s="52"/>
      <c r="BH33" s="444"/>
      <c r="BI33" s="52"/>
      <c r="BJ33" s="52">
        <f>SUM(BJ34:BJ37)</f>
        <v>0</v>
      </c>
      <c r="BK33" s="52"/>
      <c r="BL33" s="52"/>
      <c r="BM33" s="444"/>
      <c r="BN33" s="52"/>
      <c r="BO33" s="52">
        <f>SUM(BO34:BO37)</f>
        <v>0</v>
      </c>
      <c r="BP33" s="52"/>
      <c r="BQ33" s="52"/>
      <c r="BR33" s="444"/>
      <c r="BS33" s="52"/>
      <c r="BT33" s="52">
        <f>SUM(BT34:BT37)</f>
        <v>0</v>
      </c>
      <c r="BU33" s="52"/>
      <c r="BV33" s="52"/>
      <c r="BW33" s="118"/>
      <c r="BY33" s="38"/>
      <c r="BZ33" s="38"/>
      <c r="CA33" s="112"/>
    </row>
    <row r="34" spans="4:79" ht="12.75" customHeight="1" x14ac:dyDescent="0.3">
      <c r="D34" s="118" t="s">
        <v>325</v>
      </c>
      <c r="E34" s="48"/>
      <c r="F34" s="385"/>
      <c r="G34" s="442">
        <v>0</v>
      </c>
      <c r="H34" s="443"/>
      <c r="I34" s="52"/>
      <c r="J34" s="444"/>
      <c r="K34" s="445"/>
      <c r="L34" s="442">
        <v>0</v>
      </c>
      <c r="M34" s="443"/>
      <c r="N34" s="52"/>
      <c r="O34" s="444"/>
      <c r="P34" s="445"/>
      <c r="Q34" s="442">
        <v>0</v>
      </c>
      <c r="R34" s="443"/>
      <c r="S34" s="52"/>
      <c r="T34" s="444"/>
      <c r="U34" s="445"/>
      <c r="V34" s="442">
        <v>0</v>
      </c>
      <c r="W34" s="443"/>
      <c r="X34" s="52"/>
      <c r="Y34" s="444"/>
      <c r="Z34" s="445"/>
      <c r="AA34" s="442">
        <v>0</v>
      </c>
      <c r="AB34" s="443"/>
      <c r="AC34" s="52"/>
      <c r="AD34" s="444"/>
      <c r="AE34" s="445"/>
      <c r="AF34" s="442">
        <v>0</v>
      </c>
      <c r="AG34" s="443"/>
      <c r="AH34" s="52"/>
      <c r="AI34" s="444"/>
      <c r="AJ34" s="445"/>
      <c r="AK34" s="442">
        <v>0</v>
      </c>
      <c r="AL34" s="443"/>
      <c r="AM34" s="52"/>
      <c r="AN34" s="444"/>
      <c r="AO34" s="445"/>
      <c r="AP34" s="442">
        <v>0</v>
      </c>
      <c r="AQ34" s="443"/>
      <c r="AR34" s="52"/>
      <c r="AS34" s="444"/>
      <c r="AT34" s="445"/>
      <c r="AU34" s="442">
        <v>0</v>
      </c>
      <c r="AV34" s="443"/>
      <c r="AW34" s="52"/>
      <c r="AX34" s="444"/>
      <c r="AY34" s="445"/>
      <c r="AZ34" s="442">
        <v>0</v>
      </c>
      <c r="BA34" s="443"/>
      <c r="BB34" s="52"/>
      <c r="BC34" s="444"/>
      <c r="BD34" s="445"/>
      <c r="BE34" s="442">
        <v>0</v>
      </c>
      <c r="BF34" s="443"/>
      <c r="BG34" s="52"/>
      <c r="BH34" s="444"/>
      <c r="BI34" s="445"/>
      <c r="BJ34" s="442">
        <v>0</v>
      </c>
      <c r="BK34" s="443"/>
      <c r="BL34" s="52"/>
      <c r="BM34" s="444"/>
      <c r="BN34" s="445"/>
      <c r="BO34" s="442">
        <v>0</v>
      </c>
      <c r="BP34" s="443"/>
      <c r="BQ34" s="52"/>
      <c r="BR34" s="444"/>
      <c r="BS34" s="445"/>
      <c r="BT34" s="442">
        <f>SUM(L34:BO34)</f>
        <v>0</v>
      </c>
      <c r="BU34" s="443"/>
      <c r="BV34" s="52"/>
      <c r="BW34" s="118"/>
      <c r="BY34" s="38"/>
      <c r="BZ34" s="38"/>
      <c r="CA34" s="112"/>
    </row>
    <row r="35" spans="4:79" ht="12.75" customHeight="1" x14ac:dyDescent="0.3">
      <c r="D35" s="118" t="s">
        <v>328</v>
      </c>
      <c r="E35" s="444"/>
      <c r="F35" s="379"/>
      <c r="G35" s="52">
        <v>0</v>
      </c>
      <c r="H35" s="51"/>
      <c r="I35" s="52"/>
      <c r="J35" s="444"/>
      <c r="K35" s="444"/>
      <c r="L35" s="52">
        <v>0</v>
      </c>
      <c r="M35" s="51"/>
      <c r="N35" s="52"/>
      <c r="O35" s="444"/>
      <c r="P35" s="444"/>
      <c r="Q35" s="52">
        <v>0</v>
      </c>
      <c r="R35" s="51"/>
      <c r="S35" s="52"/>
      <c r="T35" s="444"/>
      <c r="U35" s="444"/>
      <c r="V35" s="52">
        <v>0</v>
      </c>
      <c r="W35" s="51"/>
      <c r="X35" s="52"/>
      <c r="Y35" s="444"/>
      <c r="Z35" s="444"/>
      <c r="AA35" s="52">
        <v>0</v>
      </c>
      <c r="AB35" s="51"/>
      <c r="AC35" s="52"/>
      <c r="AD35" s="444"/>
      <c r="AE35" s="444"/>
      <c r="AF35" s="52">
        <v>0</v>
      </c>
      <c r="AG35" s="51"/>
      <c r="AH35" s="52"/>
      <c r="AI35" s="444"/>
      <c r="AJ35" s="444"/>
      <c r="AK35" s="52">
        <v>0</v>
      </c>
      <c r="AL35" s="51"/>
      <c r="AM35" s="52"/>
      <c r="AN35" s="444"/>
      <c r="AO35" s="444"/>
      <c r="AP35" s="52">
        <v>0</v>
      </c>
      <c r="AQ35" s="51"/>
      <c r="AR35" s="52"/>
      <c r="AS35" s="444"/>
      <c r="AT35" s="444"/>
      <c r="AU35" s="52">
        <v>0</v>
      </c>
      <c r="AV35" s="51"/>
      <c r="AW35" s="52"/>
      <c r="AX35" s="444"/>
      <c r="AY35" s="444"/>
      <c r="AZ35" s="52">
        <v>0</v>
      </c>
      <c r="BA35" s="51"/>
      <c r="BB35" s="52"/>
      <c r="BC35" s="444"/>
      <c r="BD35" s="444"/>
      <c r="BE35" s="52">
        <v>0</v>
      </c>
      <c r="BF35" s="51"/>
      <c r="BG35" s="52"/>
      <c r="BH35" s="444"/>
      <c r="BI35" s="444"/>
      <c r="BJ35" s="52">
        <v>0</v>
      </c>
      <c r="BK35" s="51"/>
      <c r="BL35" s="52"/>
      <c r="BM35" s="444"/>
      <c r="BN35" s="444"/>
      <c r="BO35" s="52">
        <v>0</v>
      </c>
      <c r="BP35" s="51"/>
      <c r="BQ35" s="52"/>
      <c r="BR35" s="444"/>
      <c r="BS35" s="444"/>
      <c r="BT35" s="52">
        <f>SUM(L35:BO35)</f>
        <v>0</v>
      </c>
      <c r="BU35" s="51"/>
      <c r="BV35" s="52"/>
      <c r="BW35" s="118"/>
      <c r="BY35" s="38"/>
      <c r="BZ35" s="38"/>
      <c r="CA35" s="112"/>
    </row>
    <row r="36" spans="4:79" ht="12.75" customHeight="1" x14ac:dyDescent="0.3">
      <c r="D36" s="118" t="s">
        <v>329</v>
      </c>
      <c r="E36" s="444"/>
      <c r="F36" s="379"/>
      <c r="G36" s="52">
        <v>0</v>
      </c>
      <c r="H36" s="51"/>
      <c r="I36" s="52"/>
      <c r="J36" s="444"/>
      <c r="K36" s="444"/>
      <c r="L36" s="52">
        <v>0</v>
      </c>
      <c r="M36" s="51"/>
      <c r="N36" s="52"/>
      <c r="O36" s="444"/>
      <c r="P36" s="444"/>
      <c r="Q36" s="52">
        <v>0</v>
      </c>
      <c r="R36" s="51"/>
      <c r="S36" s="52"/>
      <c r="T36" s="444"/>
      <c r="U36" s="444"/>
      <c r="V36" s="52">
        <v>0</v>
      </c>
      <c r="W36" s="51"/>
      <c r="X36" s="52"/>
      <c r="Y36" s="444"/>
      <c r="Z36" s="444"/>
      <c r="AA36" s="52">
        <v>0</v>
      </c>
      <c r="AB36" s="51"/>
      <c r="AC36" s="52"/>
      <c r="AD36" s="444"/>
      <c r="AE36" s="444"/>
      <c r="AF36" s="52">
        <v>0</v>
      </c>
      <c r="AG36" s="51"/>
      <c r="AH36" s="52"/>
      <c r="AI36" s="444"/>
      <c r="AJ36" s="444"/>
      <c r="AK36" s="52">
        <v>0</v>
      </c>
      <c r="AL36" s="51"/>
      <c r="AM36" s="52"/>
      <c r="AN36" s="444"/>
      <c r="AO36" s="444"/>
      <c r="AP36" s="52">
        <v>0</v>
      </c>
      <c r="AQ36" s="51"/>
      <c r="AR36" s="52"/>
      <c r="AS36" s="444"/>
      <c r="AT36" s="444"/>
      <c r="AU36" s="52">
        <v>0</v>
      </c>
      <c r="AV36" s="51"/>
      <c r="AW36" s="52"/>
      <c r="AX36" s="444"/>
      <c r="AY36" s="444"/>
      <c r="AZ36" s="52">
        <v>0</v>
      </c>
      <c r="BA36" s="51"/>
      <c r="BB36" s="52"/>
      <c r="BC36" s="444"/>
      <c r="BD36" s="444"/>
      <c r="BE36" s="52">
        <v>0</v>
      </c>
      <c r="BF36" s="51"/>
      <c r="BG36" s="52"/>
      <c r="BH36" s="444"/>
      <c r="BI36" s="444"/>
      <c r="BJ36" s="52">
        <v>0</v>
      </c>
      <c r="BK36" s="51"/>
      <c r="BL36" s="52"/>
      <c r="BM36" s="444"/>
      <c r="BN36" s="444"/>
      <c r="BO36" s="52">
        <v>0</v>
      </c>
      <c r="BP36" s="51"/>
      <c r="BQ36" s="52"/>
      <c r="BR36" s="444"/>
      <c r="BS36" s="444"/>
      <c r="BT36" s="52">
        <f>SUM(L36:BO36)</f>
        <v>0</v>
      </c>
      <c r="BU36" s="51"/>
      <c r="BV36" s="52"/>
      <c r="BW36" s="118"/>
      <c r="BY36" s="38"/>
      <c r="BZ36" s="38"/>
      <c r="CA36" s="112"/>
    </row>
    <row r="37" spans="4:79" ht="12.75" customHeight="1" x14ac:dyDescent="0.3">
      <c r="D37" s="118" t="s">
        <v>330</v>
      </c>
      <c r="E37" s="444"/>
      <c r="F37" s="398"/>
      <c r="G37" s="98">
        <v>0</v>
      </c>
      <c r="H37" s="97"/>
      <c r="I37" s="52"/>
      <c r="J37" s="444"/>
      <c r="K37" s="453"/>
      <c r="L37" s="98">
        <v>0</v>
      </c>
      <c r="M37" s="97"/>
      <c r="N37" s="52"/>
      <c r="O37" s="444"/>
      <c r="P37" s="453"/>
      <c r="Q37" s="98">
        <v>0</v>
      </c>
      <c r="R37" s="97"/>
      <c r="S37" s="52"/>
      <c r="T37" s="444"/>
      <c r="U37" s="453"/>
      <c r="V37" s="98">
        <v>0</v>
      </c>
      <c r="W37" s="97"/>
      <c r="X37" s="52"/>
      <c r="Y37" s="444"/>
      <c r="Z37" s="453"/>
      <c r="AA37" s="98">
        <v>0</v>
      </c>
      <c r="AB37" s="97"/>
      <c r="AC37" s="52"/>
      <c r="AD37" s="444"/>
      <c r="AE37" s="453"/>
      <c r="AF37" s="98">
        <v>0</v>
      </c>
      <c r="AG37" s="97"/>
      <c r="AH37" s="52"/>
      <c r="AI37" s="444"/>
      <c r="AJ37" s="453"/>
      <c r="AK37" s="98">
        <v>0</v>
      </c>
      <c r="AL37" s="97"/>
      <c r="AM37" s="52"/>
      <c r="AN37" s="444"/>
      <c r="AO37" s="453"/>
      <c r="AP37" s="98">
        <v>0</v>
      </c>
      <c r="AQ37" s="97"/>
      <c r="AR37" s="52"/>
      <c r="AS37" s="444"/>
      <c r="AT37" s="453"/>
      <c r="AU37" s="98">
        <v>0</v>
      </c>
      <c r="AV37" s="97"/>
      <c r="AW37" s="52"/>
      <c r="AX37" s="444"/>
      <c r="AY37" s="453"/>
      <c r="AZ37" s="98">
        <v>0</v>
      </c>
      <c r="BA37" s="97"/>
      <c r="BB37" s="52"/>
      <c r="BC37" s="444"/>
      <c r="BD37" s="453"/>
      <c r="BE37" s="98">
        <v>0</v>
      </c>
      <c r="BF37" s="97"/>
      <c r="BG37" s="52"/>
      <c r="BH37" s="444"/>
      <c r="BI37" s="453"/>
      <c r="BJ37" s="98">
        <v>0</v>
      </c>
      <c r="BK37" s="97"/>
      <c r="BL37" s="52"/>
      <c r="BM37" s="444"/>
      <c r="BN37" s="453"/>
      <c r="BO37" s="98">
        <v>0</v>
      </c>
      <c r="BP37" s="97"/>
      <c r="BQ37" s="52"/>
      <c r="BR37" s="444"/>
      <c r="BS37" s="453"/>
      <c r="BT37" s="98">
        <f>SUM(L37:BO37)</f>
        <v>0</v>
      </c>
      <c r="BU37" s="97"/>
      <c r="BV37" s="52"/>
      <c r="BW37" s="118"/>
      <c r="BY37" s="38"/>
      <c r="BZ37" s="38"/>
      <c r="CA37" s="112"/>
    </row>
    <row r="38" spans="4:79" ht="12.75" customHeight="1" x14ac:dyDescent="0.3">
      <c r="D38" s="118"/>
      <c r="E38" s="444"/>
      <c r="G38" s="52"/>
      <c r="H38" s="52"/>
      <c r="I38" s="52"/>
      <c r="J38" s="444"/>
      <c r="K38" s="52"/>
      <c r="L38" s="52"/>
      <c r="M38" s="52"/>
      <c r="N38" s="52"/>
      <c r="O38" s="444"/>
      <c r="P38" s="52"/>
      <c r="Q38" s="52"/>
      <c r="R38" s="52"/>
      <c r="S38" s="52"/>
      <c r="T38" s="444"/>
      <c r="U38" s="52"/>
      <c r="V38" s="52"/>
      <c r="W38" s="52"/>
      <c r="X38" s="52"/>
      <c r="Y38" s="444"/>
      <c r="Z38" s="52"/>
      <c r="AA38" s="52"/>
      <c r="AB38" s="52"/>
      <c r="AC38" s="52"/>
      <c r="AD38" s="444"/>
      <c r="AE38" s="52"/>
      <c r="AF38" s="52"/>
      <c r="AG38" s="52"/>
      <c r="AH38" s="52"/>
      <c r="AI38" s="444"/>
      <c r="AJ38" s="52"/>
      <c r="AK38" s="52"/>
      <c r="AL38" s="52"/>
      <c r="AM38" s="52"/>
      <c r="AN38" s="444"/>
      <c r="AO38" s="52"/>
      <c r="AP38" s="52"/>
      <c r="AQ38" s="52"/>
      <c r="AR38" s="52"/>
      <c r="AS38" s="444"/>
      <c r="AT38" s="52"/>
      <c r="AU38" s="52"/>
      <c r="AV38" s="52"/>
      <c r="AW38" s="52"/>
      <c r="AX38" s="444"/>
      <c r="AY38" s="52"/>
      <c r="AZ38" s="52"/>
      <c r="BA38" s="52"/>
      <c r="BB38" s="52"/>
      <c r="BC38" s="444"/>
      <c r="BD38" s="52"/>
      <c r="BE38" s="52"/>
      <c r="BF38" s="52"/>
      <c r="BG38" s="52"/>
      <c r="BH38" s="444"/>
      <c r="BI38" s="52"/>
      <c r="BJ38" s="52"/>
      <c r="BK38" s="52"/>
      <c r="BL38" s="52"/>
      <c r="BM38" s="444"/>
      <c r="BN38" s="52"/>
      <c r="BO38" s="52"/>
      <c r="BP38" s="52"/>
      <c r="BQ38" s="52"/>
      <c r="BR38" s="444"/>
      <c r="BS38" s="52"/>
      <c r="BT38" s="52"/>
      <c r="BU38" s="52"/>
      <c r="BV38" s="52"/>
      <c r="BW38" s="118"/>
      <c r="BY38" s="38"/>
      <c r="BZ38" s="38"/>
      <c r="CA38" s="112"/>
    </row>
    <row r="39" spans="4:79" ht="12.75" customHeight="1" x14ac:dyDescent="0.3">
      <c r="D39" s="118" t="s">
        <v>332</v>
      </c>
      <c r="E39" s="444"/>
      <c r="G39" s="52">
        <f>SUM(G40:G43)</f>
        <v>0</v>
      </c>
      <c r="H39" s="52"/>
      <c r="I39" s="52"/>
      <c r="J39" s="444"/>
      <c r="K39" s="52"/>
      <c r="L39" s="52">
        <f>SUM(L40:L43)</f>
        <v>0</v>
      </c>
      <c r="M39" s="52"/>
      <c r="N39" s="52"/>
      <c r="O39" s="444"/>
      <c r="P39" s="52"/>
      <c r="Q39" s="52">
        <f>SUM(Q40:Q43)</f>
        <v>0</v>
      </c>
      <c r="R39" s="52"/>
      <c r="S39" s="52"/>
      <c r="T39" s="444"/>
      <c r="U39" s="52"/>
      <c r="V39" s="52">
        <f>SUM(V40:V43)</f>
        <v>0</v>
      </c>
      <c r="W39" s="52"/>
      <c r="X39" s="52"/>
      <c r="Y39" s="444"/>
      <c r="Z39" s="52"/>
      <c r="AA39" s="52">
        <f>SUM(AA40:AA43)</f>
        <v>0</v>
      </c>
      <c r="AB39" s="52"/>
      <c r="AC39" s="52"/>
      <c r="AD39" s="444"/>
      <c r="AE39" s="52"/>
      <c r="AF39" s="52">
        <f>SUM(AF40:AF43)</f>
        <v>0</v>
      </c>
      <c r="AG39" s="52"/>
      <c r="AH39" s="52"/>
      <c r="AI39" s="444"/>
      <c r="AJ39" s="52"/>
      <c r="AK39" s="52">
        <f>SUM(AK40:AK43)</f>
        <v>0</v>
      </c>
      <c r="AL39" s="52"/>
      <c r="AM39" s="52"/>
      <c r="AN39" s="444"/>
      <c r="AO39" s="52"/>
      <c r="AP39" s="52">
        <f>SUM(AP40:AP43)</f>
        <v>0</v>
      </c>
      <c r="AQ39" s="52"/>
      <c r="AR39" s="52"/>
      <c r="AS39" s="444"/>
      <c r="AT39" s="52"/>
      <c r="AU39" s="52">
        <f>SUM(AU40:AU43)</f>
        <v>1176535</v>
      </c>
      <c r="AV39" s="52"/>
      <c r="AW39" s="52"/>
      <c r="AX39" s="444"/>
      <c r="AY39" s="52"/>
      <c r="AZ39" s="52">
        <f>SUM(AZ40:AZ43)</f>
        <v>0</v>
      </c>
      <c r="BA39" s="52"/>
      <c r="BB39" s="52"/>
      <c r="BC39" s="444"/>
      <c r="BD39" s="52"/>
      <c r="BE39" s="52">
        <f>SUM(BE40:BE43)</f>
        <v>0</v>
      </c>
      <c r="BF39" s="52"/>
      <c r="BG39" s="52"/>
      <c r="BH39" s="444"/>
      <c r="BI39" s="52"/>
      <c r="BJ39" s="52">
        <f>SUM(BJ40:BJ43)</f>
        <v>0</v>
      </c>
      <c r="BK39" s="52"/>
      <c r="BL39" s="52"/>
      <c r="BM39" s="444"/>
      <c r="BN39" s="52"/>
      <c r="BO39" s="52">
        <f>SUM(BO40:BO43)</f>
        <v>0</v>
      </c>
      <c r="BP39" s="52"/>
      <c r="BQ39" s="52"/>
      <c r="BR39" s="444"/>
      <c r="BS39" s="52"/>
      <c r="BT39" s="52">
        <f>SUM(BT40:BT43)</f>
        <v>1176535</v>
      </c>
      <c r="BU39" s="52"/>
      <c r="BV39" s="52"/>
      <c r="BW39" s="118"/>
      <c r="BY39" s="38"/>
      <c r="BZ39" s="38"/>
      <c r="CA39" s="112"/>
    </row>
    <row r="40" spans="4:79" ht="12.75" customHeight="1" x14ac:dyDescent="0.3">
      <c r="D40" s="118" t="s">
        <v>325</v>
      </c>
      <c r="E40" s="444"/>
      <c r="F40" s="385"/>
      <c r="G40" s="442">
        <v>0</v>
      </c>
      <c r="H40" s="443"/>
      <c r="I40" s="52"/>
      <c r="J40" s="444"/>
      <c r="K40" s="445"/>
      <c r="L40" s="442">
        <v>0</v>
      </c>
      <c r="M40" s="443"/>
      <c r="N40" s="52"/>
      <c r="O40" s="444"/>
      <c r="P40" s="445"/>
      <c r="Q40" s="442">
        <v>0</v>
      </c>
      <c r="R40" s="443"/>
      <c r="S40" s="52"/>
      <c r="T40" s="444"/>
      <c r="U40" s="445"/>
      <c r="V40" s="442">
        <v>0</v>
      </c>
      <c r="W40" s="443"/>
      <c r="X40" s="52"/>
      <c r="Y40" s="444"/>
      <c r="Z40" s="445"/>
      <c r="AA40" s="442">
        <v>0</v>
      </c>
      <c r="AB40" s="443"/>
      <c r="AC40" s="52"/>
      <c r="AD40" s="444"/>
      <c r="AE40" s="445"/>
      <c r="AF40" s="442">
        <v>0</v>
      </c>
      <c r="AG40" s="443"/>
      <c r="AH40" s="52"/>
      <c r="AI40" s="444"/>
      <c r="AJ40" s="445"/>
      <c r="AK40" s="442">
        <v>0</v>
      </c>
      <c r="AL40" s="443"/>
      <c r="AM40" s="52"/>
      <c r="AN40" s="444"/>
      <c r="AO40" s="445"/>
      <c r="AP40" s="442">
        <v>0</v>
      </c>
      <c r="AQ40" s="443"/>
      <c r="AR40" s="52"/>
      <c r="AS40" s="444"/>
      <c r="AT40" s="445"/>
      <c r="AU40" s="442">
        <f>505000-70307</f>
        <v>434693</v>
      </c>
      <c r="AV40" s="443"/>
      <c r="AW40" s="52"/>
      <c r="AX40" s="444"/>
      <c r="AY40" s="445"/>
      <c r="AZ40" s="442">
        <v>0</v>
      </c>
      <c r="BA40" s="443"/>
      <c r="BB40" s="52"/>
      <c r="BC40" s="444"/>
      <c r="BD40" s="445"/>
      <c r="BE40" s="442">
        <v>0</v>
      </c>
      <c r="BF40" s="443"/>
      <c r="BG40" s="52"/>
      <c r="BH40" s="444"/>
      <c r="BI40" s="445"/>
      <c r="BJ40" s="442">
        <v>0</v>
      </c>
      <c r="BK40" s="443"/>
      <c r="BL40" s="52"/>
      <c r="BM40" s="444"/>
      <c r="BN40" s="445"/>
      <c r="BO40" s="442">
        <v>0</v>
      </c>
      <c r="BP40" s="443"/>
      <c r="BQ40" s="52"/>
      <c r="BR40" s="444"/>
      <c r="BS40" s="445"/>
      <c r="BT40" s="442">
        <f>SUM(L40:BO40)</f>
        <v>434693</v>
      </c>
      <c r="BU40" s="443"/>
      <c r="BV40" s="52"/>
      <c r="BW40" s="118"/>
      <c r="BY40" s="38"/>
      <c r="BZ40" s="38"/>
      <c r="CA40" s="112"/>
    </row>
    <row r="41" spans="4:79" ht="12.75" customHeight="1" x14ac:dyDescent="0.3">
      <c r="D41" s="118" t="s">
        <v>328</v>
      </c>
      <c r="E41" s="444"/>
      <c r="F41" s="379"/>
      <c r="G41" s="52">
        <v>0</v>
      </c>
      <c r="H41" s="51"/>
      <c r="I41" s="52"/>
      <c r="J41" s="444"/>
      <c r="K41" s="444"/>
      <c r="L41" s="52">
        <v>0</v>
      </c>
      <c r="M41" s="51"/>
      <c r="N41" s="52"/>
      <c r="O41" s="444"/>
      <c r="P41" s="444"/>
      <c r="Q41" s="52">
        <v>0</v>
      </c>
      <c r="R41" s="51"/>
      <c r="S41" s="52"/>
      <c r="T41" s="444"/>
      <c r="U41" s="444"/>
      <c r="V41" s="52">
        <v>0</v>
      </c>
      <c r="W41" s="51"/>
      <c r="X41" s="52"/>
      <c r="Y41" s="444"/>
      <c r="Z41" s="444"/>
      <c r="AA41" s="52">
        <v>0</v>
      </c>
      <c r="AB41" s="51"/>
      <c r="AC41" s="52"/>
      <c r="AD41" s="444"/>
      <c r="AE41" s="444"/>
      <c r="AF41" s="52">
        <v>0</v>
      </c>
      <c r="AG41" s="51"/>
      <c r="AH41" s="52"/>
      <c r="AI41" s="444"/>
      <c r="AJ41" s="444"/>
      <c r="AK41" s="52">
        <v>0</v>
      </c>
      <c r="AL41" s="51"/>
      <c r="AM41" s="52"/>
      <c r="AN41" s="444"/>
      <c r="AO41" s="444"/>
      <c r="AP41" s="52">
        <v>0</v>
      </c>
      <c r="AQ41" s="51"/>
      <c r="AR41" s="52"/>
      <c r="AS41" s="444"/>
      <c r="AT41" s="444"/>
      <c r="AU41" s="52">
        <v>70307</v>
      </c>
      <c r="AV41" s="51"/>
      <c r="AW41" s="52"/>
      <c r="AX41" s="444"/>
      <c r="AY41" s="444"/>
      <c r="AZ41" s="52">
        <v>0</v>
      </c>
      <c r="BA41" s="51"/>
      <c r="BB41" s="52"/>
      <c r="BC41" s="444"/>
      <c r="BD41" s="444"/>
      <c r="BE41" s="52">
        <v>0</v>
      </c>
      <c r="BF41" s="51"/>
      <c r="BG41" s="52"/>
      <c r="BH41" s="444"/>
      <c r="BI41" s="444"/>
      <c r="BJ41" s="52">
        <v>0</v>
      </c>
      <c r="BK41" s="51"/>
      <c r="BL41" s="52"/>
      <c r="BM41" s="444"/>
      <c r="BN41" s="444"/>
      <c r="BO41" s="52">
        <v>0</v>
      </c>
      <c r="BP41" s="51"/>
      <c r="BQ41" s="52"/>
      <c r="BR41" s="444"/>
      <c r="BS41" s="444"/>
      <c r="BT41" s="52">
        <f>SUM(L41:BO41)</f>
        <v>70307</v>
      </c>
      <c r="BU41" s="51"/>
      <c r="BV41" s="52"/>
      <c r="BW41" s="118"/>
      <c r="BY41" s="38"/>
      <c r="BZ41" s="38"/>
      <c r="CA41" s="112"/>
    </row>
    <row r="42" spans="4:79" ht="12.75" customHeight="1" x14ac:dyDescent="0.3">
      <c r="D42" s="118" t="s">
        <v>329</v>
      </c>
      <c r="E42" s="444"/>
      <c r="F42" s="379"/>
      <c r="G42" s="52">
        <v>0</v>
      </c>
      <c r="H42" s="51"/>
      <c r="I42" s="52"/>
      <c r="J42" s="444"/>
      <c r="K42" s="444"/>
      <c r="L42" s="52">
        <v>0</v>
      </c>
      <c r="M42" s="51"/>
      <c r="N42" s="52"/>
      <c r="O42" s="444"/>
      <c r="P42" s="444"/>
      <c r="Q42" s="52">
        <v>0</v>
      </c>
      <c r="R42" s="51"/>
      <c r="S42" s="52"/>
      <c r="T42" s="444"/>
      <c r="U42" s="444"/>
      <c r="V42" s="52">
        <v>0</v>
      </c>
      <c r="W42" s="51"/>
      <c r="X42" s="52"/>
      <c r="Y42" s="444"/>
      <c r="Z42" s="444"/>
      <c r="AA42" s="52">
        <v>0</v>
      </c>
      <c r="AB42" s="51"/>
      <c r="AC42" s="52"/>
      <c r="AD42" s="444"/>
      <c r="AE42" s="444"/>
      <c r="AF42" s="52">
        <v>0</v>
      </c>
      <c r="AG42" s="51"/>
      <c r="AH42" s="52"/>
      <c r="AI42" s="444"/>
      <c r="AJ42" s="444"/>
      <c r="AK42" s="52">
        <v>0</v>
      </c>
      <c r="AL42" s="51"/>
      <c r="AM42" s="52"/>
      <c r="AN42" s="444"/>
      <c r="AO42" s="444"/>
      <c r="AP42" s="52">
        <v>0</v>
      </c>
      <c r="AQ42" s="51"/>
      <c r="AR42" s="52"/>
      <c r="AS42" s="444"/>
      <c r="AT42" s="444"/>
      <c r="AU42" s="52">
        <v>0</v>
      </c>
      <c r="AV42" s="51"/>
      <c r="AW42" s="52"/>
      <c r="AX42" s="444"/>
      <c r="AY42" s="444"/>
      <c r="AZ42" s="52">
        <v>0</v>
      </c>
      <c r="BA42" s="51"/>
      <c r="BB42" s="52"/>
      <c r="BC42" s="444"/>
      <c r="BD42" s="444"/>
      <c r="BE42" s="52">
        <v>0</v>
      </c>
      <c r="BF42" s="51"/>
      <c r="BG42" s="52"/>
      <c r="BH42" s="444"/>
      <c r="BI42" s="444"/>
      <c r="BJ42" s="52">
        <v>0</v>
      </c>
      <c r="BK42" s="51"/>
      <c r="BL42" s="52"/>
      <c r="BM42" s="444"/>
      <c r="BN42" s="444"/>
      <c r="BO42" s="52">
        <v>0</v>
      </c>
      <c r="BP42" s="51"/>
      <c r="BQ42" s="52"/>
      <c r="BR42" s="444"/>
      <c r="BS42" s="444"/>
      <c r="BT42" s="52">
        <f>SUM(L42:BO42)</f>
        <v>0</v>
      </c>
      <c r="BU42" s="51"/>
      <c r="BV42" s="52"/>
      <c r="BW42" s="118"/>
      <c r="BY42" s="38"/>
      <c r="BZ42" s="38"/>
      <c r="CA42" s="112"/>
    </row>
    <row r="43" spans="4:79" ht="12.75" customHeight="1" x14ac:dyDescent="0.3">
      <c r="D43" s="118" t="s">
        <v>330</v>
      </c>
      <c r="E43" s="444"/>
      <c r="F43" s="398"/>
      <c r="G43" s="98">
        <v>0</v>
      </c>
      <c r="H43" s="97"/>
      <c r="I43" s="52"/>
      <c r="J43" s="444"/>
      <c r="K43" s="453"/>
      <c r="L43" s="98">
        <v>0</v>
      </c>
      <c r="M43" s="97"/>
      <c r="N43" s="52"/>
      <c r="O43" s="444"/>
      <c r="P43" s="453"/>
      <c r="Q43" s="98">
        <v>0</v>
      </c>
      <c r="R43" s="97"/>
      <c r="S43" s="52"/>
      <c r="T43" s="444"/>
      <c r="U43" s="453"/>
      <c r="V43" s="98">
        <v>0</v>
      </c>
      <c r="W43" s="97"/>
      <c r="X43" s="52"/>
      <c r="Y43" s="444"/>
      <c r="Z43" s="453"/>
      <c r="AA43" s="98">
        <v>0</v>
      </c>
      <c r="AB43" s="97"/>
      <c r="AC43" s="52"/>
      <c r="AD43" s="444"/>
      <c r="AE43" s="453"/>
      <c r="AF43" s="98">
        <v>0</v>
      </c>
      <c r="AG43" s="97"/>
      <c r="AH43" s="52"/>
      <c r="AI43" s="444"/>
      <c r="AJ43" s="453"/>
      <c r="AK43" s="98">
        <v>0</v>
      </c>
      <c r="AL43" s="97"/>
      <c r="AM43" s="52"/>
      <c r="AN43" s="444"/>
      <c r="AO43" s="453"/>
      <c r="AP43" s="98">
        <v>0</v>
      </c>
      <c r="AQ43" s="97"/>
      <c r="AR43" s="52"/>
      <c r="AS43" s="444"/>
      <c r="AT43" s="453"/>
      <c r="AU43" s="98">
        <v>671535</v>
      </c>
      <c r="AV43" s="97"/>
      <c r="AW43" s="52"/>
      <c r="AX43" s="444"/>
      <c r="AY43" s="453"/>
      <c r="AZ43" s="98">
        <v>0</v>
      </c>
      <c r="BA43" s="97"/>
      <c r="BB43" s="52"/>
      <c r="BC43" s="444"/>
      <c r="BD43" s="453"/>
      <c r="BE43" s="98">
        <v>0</v>
      </c>
      <c r="BF43" s="97"/>
      <c r="BG43" s="52"/>
      <c r="BH43" s="444"/>
      <c r="BI43" s="453"/>
      <c r="BJ43" s="98">
        <v>0</v>
      </c>
      <c r="BK43" s="97"/>
      <c r="BL43" s="52"/>
      <c r="BM43" s="444"/>
      <c r="BN43" s="453"/>
      <c r="BO43" s="98">
        <v>0</v>
      </c>
      <c r="BP43" s="97"/>
      <c r="BQ43" s="52"/>
      <c r="BR43" s="444"/>
      <c r="BS43" s="453"/>
      <c r="BT43" s="98">
        <f>SUM(L43:BO43)</f>
        <v>671535</v>
      </c>
      <c r="BU43" s="97"/>
      <c r="BV43" s="52"/>
      <c r="BW43" s="118"/>
      <c r="BY43" s="38"/>
      <c r="BZ43" s="38"/>
      <c r="CA43" s="112"/>
    </row>
    <row r="44" spans="4:79" ht="13" x14ac:dyDescent="0.3">
      <c r="D44" s="118"/>
      <c r="E44" s="444"/>
      <c r="G44" s="52"/>
      <c r="H44" s="52"/>
      <c r="I44" s="52"/>
      <c r="J44" s="444"/>
      <c r="K44" s="52"/>
      <c r="L44" s="52"/>
      <c r="M44" s="52"/>
      <c r="N44" s="52"/>
      <c r="O44" s="444"/>
      <c r="P44" s="52"/>
      <c r="Q44" s="52"/>
      <c r="R44" s="52"/>
      <c r="S44" s="52"/>
      <c r="T44" s="444"/>
      <c r="U44" s="52"/>
      <c r="V44" s="52"/>
      <c r="W44" s="52"/>
      <c r="X44" s="52"/>
      <c r="Y44" s="444"/>
      <c r="Z44" s="52"/>
      <c r="AA44" s="52"/>
      <c r="AB44" s="52"/>
      <c r="AC44" s="52"/>
      <c r="AD44" s="444"/>
      <c r="AE44" s="52"/>
      <c r="AF44" s="52"/>
      <c r="AG44" s="52"/>
      <c r="AH44" s="52"/>
      <c r="AI44" s="444"/>
      <c r="AJ44" s="52"/>
      <c r="AK44" s="52"/>
      <c r="AL44" s="52"/>
      <c r="AM44" s="52"/>
      <c r="AN44" s="444"/>
      <c r="AO44" s="52"/>
      <c r="AP44" s="52"/>
      <c r="AQ44" s="52"/>
      <c r="AR44" s="52"/>
      <c r="AS44" s="444"/>
      <c r="AT44" s="52"/>
      <c r="AU44" s="52"/>
      <c r="AV44" s="52"/>
      <c r="AW44" s="52"/>
      <c r="AX44" s="444"/>
      <c r="AY44" s="52"/>
      <c r="AZ44" s="52"/>
      <c r="BA44" s="52"/>
      <c r="BB44" s="52"/>
      <c r="BC44" s="444"/>
      <c r="BD44" s="52"/>
      <c r="BE44" s="52"/>
      <c r="BF44" s="52"/>
      <c r="BG44" s="52"/>
      <c r="BH44" s="444"/>
      <c r="BI44" s="52"/>
      <c r="BJ44" s="52"/>
      <c r="BK44" s="52"/>
      <c r="BL44" s="52"/>
      <c r="BM44" s="444"/>
      <c r="BN44" s="52"/>
      <c r="BO44" s="52"/>
      <c r="BP44" s="52"/>
      <c r="BQ44" s="52"/>
      <c r="BR44" s="444"/>
      <c r="BS44" s="52"/>
      <c r="BT44" s="52"/>
      <c r="BU44" s="52"/>
      <c r="BV44" s="52"/>
      <c r="BW44" s="118"/>
      <c r="BY44" s="38"/>
      <c r="BZ44" s="38"/>
      <c r="CA44" s="112"/>
    </row>
    <row r="45" spans="4:79" ht="12.75" customHeight="1" x14ac:dyDescent="0.3">
      <c r="D45" s="118" t="s">
        <v>333</v>
      </c>
      <c r="E45" s="444"/>
      <c r="G45" s="52">
        <f>SUM(G46:G49)</f>
        <v>0</v>
      </c>
      <c r="H45" s="52"/>
      <c r="I45" s="52"/>
      <c r="J45" s="444"/>
      <c r="K45" s="52"/>
      <c r="L45" s="52">
        <f>SUM(L46:L49)</f>
        <v>0</v>
      </c>
      <c r="M45" s="52"/>
      <c r="N45" s="52"/>
      <c r="O45" s="444"/>
      <c r="P45" s="52"/>
      <c r="Q45" s="52">
        <f>SUM(Q46:Q49)</f>
        <v>2132749</v>
      </c>
      <c r="R45" s="52"/>
      <c r="S45" s="52"/>
      <c r="T45" s="444"/>
      <c r="U45" s="52"/>
      <c r="V45" s="52">
        <f>SUM(V46:V49)</f>
        <v>1572085</v>
      </c>
      <c r="W45" s="52"/>
      <c r="X45" s="52"/>
      <c r="Y45" s="444"/>
      <c r="Z45" s="52"/>
      <c r="AA45" s="52">
        <f>SUM(AA46:AA49)</f>
        <v>202633</v>
      </c>
      <c r="AB45" s="52"/>
      <c r="AC45" s="52"/>
      <c r="AD45" s="444"/>
      <c r="AE45" s="52"/>
      <c r="AF45" s="52">
        <f>SUM(AF46:AF49)</f>
        <v>688200</v>
      </c>
      <c r="AG45" s="52"/>
      <c r="AH45" s="52"/>
      <c r="AI45" s="444"/>
      <c r="AJ45" s="52"/>
      <c r="AK45" s="52">
        <f>SUM(AK46:AK49)</f>
        <v>0</v>
      </c>
      <c r="AL45" s="52"/>
      <c r="AM45" s="52"/>
      <c r="AN45" s="444"/>
      <c r="AO45" s="52"/>
      <c r="AP45" s="52">
        <f>SUM(AP46:AP49)</f>
        <v>898186</v>
      </c>
      <c r="AQ45" s="52"/>
      <c r="AR45" s="52"/>
      <c r="AS45" s="444"/>
      <c r="AT45" s="52"/>
      <c r="AU45" s="52">
        <f>SUM(AU46:AU49)</f>
        <v>352096</v>
      </c>
      <c r="AV45" s="52"/>
      <c r="AW45" s="52"/>
      <c r="AX45" s="444"/>
      <c r="AY45" s="52"/>
      <c r="AZ45" s="52">
        <f>SUM(AZ46:AZ49)</f>
        <v>0</v>
      </c>
      <c r="BA45" s="52"/>
      <c r="BB45" s="52"/>
      <c r="BC45" s="444"/>
      <c r="BD45" s="52"/>
      <c r="BE45" s="52">
        <f>SUM(BE46:BE49)</f>
        <v>0</v>
      </c>
      <c r="BF45" s="52"/>
      <c r="BG45" s="52"/>
      <c r="BH45" s="444"/>
      <c r="BI45" s="52"/>
      <c r="BJ45" s="52">
        <f>SUM(BJ46:BJ49)</f>
        <v>1063293</v>
      </c>
      <c r="BK45" s="52"/>
      <c r="BL45" s="52"/>
      <c r="BM45" s="444"/>
      <c r="BN45" s="52"/>
      <c r="BO45" s="52">
        <f>SUM(BO46:BO49)</f>
        <v>0</v>
      </c>
      <c r="BP45" s="52"/>
      <c r="BQ45" s="52"/>
      <c r="BR45" s="444"/>
      <c r="BS45" s="52"/>
      <c r="BT45" s="52">
        <f>SUM(BT46:BT49)</f>
        <v>6909242</v>
      </c>
      <c r="BU45" s="52"/>
      <c r="BV45" s="52"/>
      <c r="BW45" s="118"/>
      <c r="BY45" s="38"/>
      <c r="BZ45" s="38"/>
      <c r="CA45" s="112"/>
    </row>
    <row r="46" spans="4:79" ht="12.75" customHeight="1" x14ac:dyDescent="0.3">
      <c r="D46" s="118" t="s">
        <v>325</v>
      </c>
      <c r="E46" s="444"/>
      <c r="F46" s="385"/>
      <c r="G46" s="442">
        <v>0</v>
      </c>
      <c r="H46" s="443"/>
      <c r="I46" s="52"/>
      <c r="J46" s="444"/>
      <c r="K46" s="445"/>
      <c r="L46" s="442">
        <v>0</v>
      </c>
      <c r="M46" s="443"/>
      <c r="N46" s="52"/>
      <c r="O46" s="444"/>
      <c r="P46" s="445"/>
      <c r="Q46" s="442">
        <f>1660000-187133</f>
        <v>1472867</v>
      </c>
      <c r="R46" s="443"/>
      <c r="S46" s="52"/>
      <c r="T46" s="444"/>
      <c r="U46" s="445"/>
      <c r="V46" s="442">
        <f>1215000-117223</f>
        <v>1097777</v>
      </c>
      <c r="W46" s="443"/>
      <c r="X46" s="52"/>
      <c r="Y46" s="444"/>
      <c r="Z46" s="445"/>
      <c r="AA46" s="442">
        <f>155000-19627</f>
        <v>135373</v>
      </c>
      <c r="AB46" s="443"/>
      <c r="AC46" s="52"/>
      <c r="AD46" s="444"/>
      <c r="AE46" s="445"/>
      <c r="AF46" s="442">
        <f>525000-68994</f>
        <v>456006</v>
      </c>
      <c r="AG46" s="443"/>
      <c r="AH46" s="52"/>
      <c r="AI46" s="444"/>
      <c r="AJ46" s="445"/>
      <c r="AK46" s="442">
        <v>0</v>
      </c>
      <c r="AL46" s="443"/>
      <c r="AM46" s="52"/>
      <c r="AN46" s="444"/>
      <c r="AO46" s="445"/>
      <c r="AP46" s="442">
        <f>670000-105458</f>
        <v>564542</v>
      </c>
      <c r="AQ46" s="443"/>
      <c r="AR46" s="52"/>
      <c r="AS46" s="444"/>
      <c r="AT46" s="445"/>
      <c r="AU46" s="442">
        <f>260000-42211</f>
        <v>217789</v>
      </c>
      <c r="AV46" s="443"/>
      <c r="AW46" s="52"/>
      <c r="AX46" s="444"/>
      <c r="AY46" s="445"/>
      <c r="AZ46" s="442">
        <v>0</v>
      </c>
      <c r="BA46" s="443"/>
      <c r="BB46" s="52"/>
      <c r="BC46" s="444"/>
      <c r="BD46" s="445"/>
      <c r="BE46" s="442">
        <v>0</v>
      </c>
      <c r="BF46" s="443"/>
      <c r="BG46" s="52"/>
      <c r="BH46" s="444"/>
      <c r="BI46" s="445"/>
      <c r="BJ46" s="442">
        <f>780000-130907</f>
        <v>649093</v>
      </c>
      <c r="BK46" s="443"/>
      <c r="BL46" s="52"/>
      <c r="BM46" s="444"/>
      <c r="BN46" s="445"/>
      <c r="BO46" s="442">
        <v>0</v>
      </c>
      <c r="BP46" s="443"/>
      <c r="BQ46" s="52"/>
      <c r="BR46" s="444"/>
      <c r="BS46" s="445"/>
      <c r="BT46" s="442">
        <f>SUM(L46:BO46)</f>
        <v>4593447</v>
      </c>
      <c r="BU46" s="443"/>
      <c r="BV46" s="52"/>
      <c r="BW46" s="118"/>
      <c r="BY46" s="38"/>
      <c r="BZ46" s="38"/>
      <c r="CA46" s="112"/>
    </row>
    <row r="47" spans="4:79" ht="12.75" customHeight="1" x14ac:dyDescent="0.3">
      <c r="D47" s="118" t="s">
        <v>328</v>
      </c>
      <c r="E47" s="444"/>
      <c r="F47" s="379"/>
      <c r="G47" s="52">
        <v>0</v>
      </c>
      <c r="H47" s="51"/>
      <c r="I47" s="52"/>
      <c r="J47" s="444"/>
      <c r="K47" s="444"/>
      <c r="L47" s="52">
        <v>0</v>
      </c>
      <c r="M47" s="51"/>
      <c r="N47" s="52"/>
      <c r="O47" s="444"/>
      <c r="P47" s="444"/>
      <c r="Q47" s="52">
        <v>187133</v>
      </c>
      <c r="R47" s="51"/>
      <c r="S47" s="52"/>
      <c r="T47" s="444"/>
      <c r="U47" s="444"/>
      <c r="V47" s="52">
        <v>117223</v>
      </c>
      <c r="W47" s="51"/>
      <c r="X47" s="52"/>
      <c r="Y47" s="444"/>
      <c r="Z47" s="444"/>
      <c r="AA47" s="52">
        <v>19627</v>
      </c>
      <c r="AB47" s="51"/>
      <c r="AC47" s="52"/>
      <c r="AD47" s="444"/>
      <c r="AE47" s="444"/>
      <c r="AF47" s="52">
        <v>68994</v>
      </c>
      <c r="AG47" s="51"/>
      <c r="AH47" s="52"/>
      <c r="AI47" s="444"/>
      <c r="AJ47" s="444"/>
      <c r="AK47" s="52">
        <v>0</v>
      </c>
      <c r="AL47" s="51"/>
      <c r="AM47" s="52"/>
      <c r="AN47" s="444"/>
      <c r="AO47" s="444"/>
      <c r="AP47" s="52">
        <v>105458</v>
      </c>
      <c r="AQ47" s="51"/>
      <c r="AR47" s="52"/>
      <c r="AS47" s="444"/>
      <c r="AT47" s="444"/>
      <c r="AU47" s="52">
        <v>42211</v>
      </c>
      <c r="AV47" s="51"/>
      <c r="AW47" s="52"/>
      <c r="AX47" s="444"/>
      <c r="AY47" s="444"/>
      <c r="AZ47" s="52">
        <v>0</v>
      </c>
      <c r="BA47" s="51"/>
      <c r="BB47" s="52"/>
      <c r="BC47" s="444"/>
      <c r="BD47" s="444"/>
      <c r="BE47" s="52">
        <v>0</v>
      </c>
      <c r="BF47" s="51"/>
      <c r="BG47" s="52"/>
      <c r="BH47" s="444"/>
      <c r="BI47" s="444"/>
      <c r="BJ47" s="52">
        <v>130907</v>
      </c>
      <c r="BK47" s="51"/>
      <c r="BL47" s="52"/>
      <c r="BM47" s="444"/>
      <c r="BN47" s="444"/>
      <c r="BO47" s="52">
        <v>0</v>
      </c>
      <c r="BP47" s="51"/>
      <c r="BQ47" s="52"/>
      <c r="BR47" s="444"/>
      <c r="BS47" s="444"/>
      <c r="BT47" s="52">
        <f>SUM(L47:BO47)</f>
        <v>671553</v>
      </c>
      <c r="BU47" s="51"/>
      <c r="BV47" s="52"/>
      <c r="BW47" s="118"/>
      <c r="BY47" s="38"/>
      <c r="BZ47" s="38"/>
      <c r="CA47" s="112"/>
    </row>
    <row r="48" spans="4:79" ht="12.75" customHeight="1" x14ac:dyDescent="0.3">
      <c r="D48" s="118" t="s">
        <v>329</v>
      </c>
      <c r="E48" s="444"/>
      <c r="F48" s="379"/>
      <c r="G48" s="52">
        <v>0</v>
      </c>
      <c r="H48" s="51"/>
      <c r="I48" s="52"/>
      <c r="J48" s="444"/>
      <c r="K48" s="444"/>
      <c r="L48" s="52">
        <v>0</v>
      </c>
      <c r="M48" s="51"/>
      <c r="N48" s="52"/>
      <c r="O48" s="444"/>
      <c r="P48" s="444"/>
      <c r="Q48" s="52">
        <v>0</v>
      </c>
      <c r="R48" s="51"/>
      <c r="S48" s="52"/>
      <c r="T48" s="444"/>
      <c r="U48" s="444"/>
      <c r="V48" s="52">
        <v>0</v>
      </c>
      <c r="W48" s="51"/>
      <c r="X48" s="52"/>
      <c r="Y48" s="444"/>
      <c r="Z48" s="444"/>
      <c r="AA48" s="52">
        <v>0</v>
      </c>
      <c r="AB48" s="51"/>
      <c r="AC48" s="52"/>
      <c r="AD48" s="444"/>
      <c r="AE48" s="444"/>
      <c r="AF48" s="52">
        <v>0</v>
      </c>
      <c r="AG48" s="51"/>
      <c r="AH48" s="52"/>
      <c r="AI48" s="444"/>
      <c r="AJ48" s="444"/>
      <c r="AK48" s="52">
        <v>0</v>
      </c>
      <c r="AL48" s="51"/>
      <c r="AM48" s="52"/>
      <c r="AN48" s="444"/>
      <c r="AO48" s="444"/>
      <c r="AP48" s="52">
        <v>0</v>
      </c>
      <c r="AQ48" s="51"/>
      <c r="AR48" s="52"/>
      <c r="AS48" s="444"/>
      <c r="AT48" s="444"/>
      <c r="AU48" s="52">
        <v>0</v>
      </c>
      <c r="AV48" s="51"/>
      <c r="AW48" s="52"/>
      <c r="AX48" s="444"/>
      <c r="AY48" s="444"/>
      <c r="AZ48" s="52">
        <v>0</v>
      </c>
      <c r="BA48" s="51"/>
      <c r="BB48" s="52"/>
      <c r="BC48" s="444"/>
      <c r="BD48" s="444"/>
      <c r="BE48" s="52">
        <v>0</v>
      </c>
      <c r="BF48" s="51"/>
      <c r="BG48" s="52"/>
      <c r="BH48" s="444"/>
      <c r="BI48" s="444"/>
      <c r="BJ48" s="52">
        <v>0</v>
      </c>
      <c r="BK48" s="51"/>
      <c r="BL48" s="52"/>
      <c r="BM48" s="444"/>
      <c r="BN48" s="444"/>
      <c r="BO48" s="52">
        <v>0</v>
      </c>
      <c r="BP48" s="51"/>
      <c r="BQ48" s="52"/>
      <c r="BR48" s="444"/>
      <c r="BS48" s="444"/>
      <c r="BT48" s="52">
        <f>SUM(L48:BO48)</f>
        <v>0</v>
      </c>
      <c r="BU48" s="51"/>
      <c r="BV48" s="52"/>
      <c r="BW48" s="118"/>
      <c r="BY48" s="38"/>
      <c r="BZ48" s="38"/>
      <c r="CA48" s="112"/>
    </row>
    <row r="49" spans="4:80" ht="12.75" customHeight="1" x14ac:dyDescent="0.3">
      <c r="D49" s="118" t="s">
        <v>330</v>
      </c>
      <c r="E49" s="444"/>
      <c r="F49" s="398"/>
      <c r="G49" s="98">
        <v>0</v>
      </c>
      <c r="H49" s="97"/>
      <c r="I49" s="52"/>
      <c r="J49" s="444"/>
      <c r="K49" s="453"/>
      <c r="L49" s="98">
        <v>0</v>
      </c>
      <c r="M49" s="97"/>
      <c r="N49" s="52"/>
      <c r="O49" s="444"/>
      <c r="P49" s="453"/>
      <c r="Q49" s="98">
        <v>472749</v>
      </c>
      <c r="R49" s="97"/>
      <c r="S49" s="52"/>
      <c r="T49" s="444"/>
      <c r="U49" s="453"/>
      <c r="V49" s="98">
        <v>357085</v>
      </c>
      <c r="W49" s="97"/>
      <c r="X49" s="52"/>
      <c r="Y49" s="444"/>
      <c r="Z49" s="453"/>
      <c r="AA49" s="98">
        <v>47633</v>
      </c>
      <c r="AB49" s="97"/>
      <c r="AC49" s="52"/>
      <c r="AD49" s="444"/>
      <c r="AE49" s="453"/>
      <c r="AF49" s="98">
        <v>163200</v>
      </c>
      <c r="AG49" s="97"/>
      <c r="AH49" s="52"/>
      <c r="AI49" s="444"/>
      <c r="AJ49" s="453"/>
      <c r="AK49" s="98">
        <v>0</v>
      </c>
      <c r="AL49" s="97"/>
      <c r="AM49" s="52"/>
      <c r="AN49" s="444"/>
      <c r="AO49" s="453"/>
      <c r="AP49" s="98">
        <v>228186</v>
      </c>
      <c r="AQ49" s="97"/>
      <c r="AR49" s="52"/>
      <c r="AS49" s="444"/>
      <c r="AT49" s="453"/>
      <c r="AU49" s="98">
        <v>92096</v>
      </c>
      <c r="AV49" s="97"/>
      <c r="AW49" s="52"/>
      <c r="AX49" s="444"/>
      <c r="AY49" s="453"/>
      <c r="AZ49" s="98">
        <v>0</v>
      </c>
      <c r="BA49" s="97"/>
      <c r="BB49" s="52"/>
      <c r="BC49" s="444"/>
      <c r="BD49" s="453"/>
      <c r="BE49" s="98">
        <v>0</v>
      </c>
      <c r="BF49" s="97"/>
      <c r="BG49" s="52"/>
      <c r="BH49" s="444"/>
      <c r="BI49" s="453"/>
      <c r="BJ49" s="98">
        <v>283293</v>
      </c>
      <c r="BK49" s="97"/>
      <c r="BL49" s="52"/>
      <c r="BM49" s="444"/>
      <c r="BN49" s="453"/>
      <c r="BO49" s="98">
        <v>0</v>
      </c>
      <c r="BP49" s="97"/>
      <c r="BQ49" s="52"/>
      <c r="BR49" s="444"/>
      <c r="BS49" s="453"/>
      <c r="BT49" s="98">
        <f>SUM(L49:BO49)</f>
        <v>1644242</v>
      </c>
      <c r="BU49" s="97"/>
      <c r="BV49" s="52"/>
      <c r="BW49" s="118"/>
      <c r="BY49" s="38"/>
      <c r="BZ49" s="38"/>
      <c r="CA49" s="112"/>
    </row>
    <row r="50" spans="4:80" ht="12.75" customHeight="1" x14ac:dyDescent="0.3">
      <c r="D50" s="118"/>
      <c r="E50" s="444"/>
      <c r="G50" s="52"/>
      <c r="H50" s="52"/>
      <c r="I50" s="52"/>
      <c r="J50" s="444"/>
      <c r="K50" s="52"/>
      <c r="L50" s="52"/>
      <c r="M50" s="52"/>
      <c r="N50" s="52"/>
      <c r="O50" s="444"/>
      <c r="P50" s="52"/>
      <c r="Q50" s="52"/>
      <c r="R50" s="52"/>
      <c r="S50" s="52"/>
      <c r="T50" s="444"/>
      <c r="U50" s="52"/>
      <c r="V50" s="52"/>
      <c r="W50" s="52"/>
      <c r="X50" s="52"/>
      <c r="Y50" s="444"/>
      <c r="Z50" s="52"/>
      <c r="AA50" s="52"/>
      <c r="AB50" s="52"/>
      <c r="AC50" s="52"/>
      <c r="AD50" s="444"/>
      <c r="AE50" s="52"/>
      <c r="AF50" s="52"/>
      <c r="AG50" s="52"/>
      <c r="AH50" s="52"/>
      <c r="AI50" s="444"/>
      <c r="AJ50" s="52"/>
      <c r="AK50" s="52"/>
      <c r="AL50" s="52"/>
      <c r="AM50" s="52"/>
      <c r="AN50" s="444"/>
      <c r="AO50" s="52"/>
      <c r="AP50" s="52"/>
      <c r="AQ50" s="52"/>
      <c r="AR50" s="52"/>
      <c r="AS50" s="444"/>
      <c r="AT50" s="52"/>
      <c r="AU50" s="52"/>
      <c r="AV50" s="52"/>
      <c r="AW50" s="52"/>
      <c r="AX50" s="444"/>
      <c r="AY50" s="52"/>
      <c r="AZ50" s="52"/>
      <c r="BA50" s="52"/>
      <c r="BB50" s="52"/>
      <c r="BC50" s="444"/>
      <c r="BD50" s="52"/>
      <c r="BE50" s="52"/>
      <c r="BF50" s="52"/>
      <c r="BG50" s="52"/>
      <c r="BH50" s="444"/>
      <c r="BI50" s="52"/>
      <c r="BJ50" s="52"/>
      <c r="BK50" s="52"/>
      <c r="BL50" s="52"/>
      <c r="BM50" s="444"/>
      <c r="BN50" s="52"/>
      <c r="BO50" s="52"/>
      <c r="BP50" s="52"/>
      <c r="BQ50" s="52"/>
      <c r="BR50" s="444"/>
      <c r="BS50" s="52"/>
      <c r="BT50" s="52"/>
      <c r="BU50" s="52"/>
      <c r="BV50" s="52"/>
      <c r="BW50" s="118"/>
      <c r="BY50" s="38"/>
      <c r="BZ50" s="38"/>
      <c r="CA50" s="112"/>
    </row>
    <row r="51" spans="4:80" ht="12.75" customHeight="1" x14ac:dyDescent="0.3">
      <c r="D51" s="118" t="s">
        <v>334</v>
      </c>
      <c r="E51" s="444"/>
      <c r="G51" s="52">
        <f>SUM(G52:G55)</f>
        <v>0</v>
      </c>
      <c r="H51" s="52"/>
      <c r="I51" s="52"/>
      <c r="J51" s="444"/>
      <c r="K51" s="52"/>
      <c r="L51" s="52">
        <f>SUM(L52:L55)</f>
        <v>3010097</v>
      </c>
      <c r="M51" s="52"/>
      <c r="N51" s="52"/>
      <c r="O51" s="444"/>
      <c r="P51" s="52"/>
      <c r="Q51" s="52">
        <f>SUM(Q52:Q55)</f>
        <v>1884698</v>
      </c>
      <c r="R51" s="52"/>
      <c r="S51" s="52"/>
      <c r="T51" s="444"/>
      <c r="U51" s="52"/>
      <c r="V51" s="52">
        <f>SUM(V52:V55)</f>
        <v>1178361</v>
      </c>
      <c r="W51" s="52"/>
      <c r="X51" s="52"/>
      <c r="Y51" s="444"/>
      <c r="Z51" s="52"/>
      <c r="AA51" s="52">
        <f>SUM(AA52:AA55)</f>
        <v>1683351</v>
      </c>
      <c r="AB51" s="52"/>
      <c r="AC51" s="52"/>
      <c r="AD51" s="444"/>
      <c r="AE51" s="52"/>
      <c r="AF51" s="52">
        <f>SUM(AF52:AF55)</f>
        <v>1228258</v>
      </c>
      <c r="AG51" s="52"/>
      <c r="AH51" s="52"/>
      <c r="AI51" s="444"/>
      <c r="AJ51" s="52"/>
      <c r="AK51" s="52">
        <f>SUM(AK52:AK55)</f>
        <v>4393495</v>
      </c>
      <c r="AL51" s="52"/>
      <c r="AM51" s="52"/>
      <c r="AN51" s="444"/>
      <c r="AO51" s="52"/>
      <c r="AP51" s="52">
        <f>SUM(AP52:AP55)</f>
        <v>614456</v>
      </c>
      <c r="AQ51" s="52"/>
      <c r="AR51" s="52"/>
      <c r="AS51" s="444"/>
      <c r="AT51" s="52"/>
      <c r="AU51" s="52">
        <f>SUM(AU52:AU55)</f>
        <v>2751965</v>
      </c>
      <c r="AV51" s="52"/>
      <c r="AW51" s="52"/>
      <c r="AX51" s="444"/>
      <c r="AY51" s="52"/>
      <c r="AZ51" s="52">
        <f>SUM(AZ52:AZ55)</f>
        <v>1489648</v>
      </c>
      <c r="BA51" s="52"/>
      <c r="BB51" s="52"/>
      <c r="BC51" s="444"/>
      <c r="BD51" s="52"/>
      <c r="BE51" s="52">
        <f>SUM(BE52:BE55)</f>
        <v>906393</v>
      </c>
      <c r="BF51" s="52"/>
      <c r="BG51" s="52"/>
      <c r="BH51" s="444"/>
      <c r="BI51" s="52"/>
      <c r="BJ51" s="52">
        <f>SUM(BJ52:BJ55)</f>
        <v>1338315</v>
      </c>
      <c r="BK51" s="52"/>
      <c r="BL51" s="52"/>
      <c r="BM51" s="444"/>
      <c r="BN51" s="52"/>
      <c r="BO51" s="52">
        <f>SUM(BO52:BO55)</f>
        <v>2538580</v>
      </c>
      <c r="BP51" s="52"/>
      <c r="BQ51" s="52"/>
      <c r="BR51" s="444"/>
      <c r="BS51" s="52"/>
      <c r="BT51" s="52">
        <f>SUM(BT52:BT55)</f>
        <v>23017617</v>
      </c>
      <c r="BU51" s="52"/>
      <c r="BV51" s="52"/>
      <c r="BW51" s="118"/>
      <c r="BY51" s="38"/>
      <c r="BZ51" s="38"/>
      <c r="CA51" s="112"/>
    </row>
    <row r="52" spans="4:80" ht="12.75" customHeight="1" x14ac:dyDescent="0.3">
      <c r="D52" s="118" t="s">
        <v>325</v>
      </c>
      <c r="E52" s="444"/>
      <c r="F52" s="385"/>
      <c r="G52" s="442">
        <v>0</v>
      </c>
      <c r="H52" s="443"/>
      <c r="I52" s="52"/>
      <c r="J52" s="444"/>
      <c r="K52" s="445"/>
      <c r="L52" s="442">
        <f>2205000-543381</f>
        <v>1661619</v>
      </c>
      <c r="M52" s="443"/>
      <c r="N52" s="52"/>
      <c r="O52" s="444"/>
      <c r="P52" s="445"/>
      <c r="Q52" s="442">
        <f>1375000-337898</f>
        <v>1037102</v>
      </c>
      <c r="R52" s="443"/>
      <c r="S52" s="52"/>
      <c r="T52" s="444"/>
      <c r="U52" s="445"/>
      <c r="V52" s="442">
        <f>850000-212145</f>
        <v>637855</v>
      </c>
      <c r="W52" s="443"/>
      <c r="X52" s="52"/>
      <c r="Y52" s="444"/>
      <c r="Z52" s="445"/>
      <c r="AA52" s="442">
        <f>1210000-328215</f>
        <v>881785</v>
      </c>
      <c r="AB52" s="443"/>
      <c r="AC52" s="52"/>
      <c r="AD52" s="444"/>
      <c r="AE52" s="445"/>
      <c r="AF52" s="442">
        <f>875000-238067</f>
        <v>636933</v>
      </c>
      <c r="AG52" s="443"/>
      <c r="AH52" s="52"/>
      <c r="AI52" s="444"/>
      <c r="AJ52" s="445"/>
      <c r="AK52" s="442">
        <f>3110000-865322</f>
        <v>2244678</v>
      </c>
      <c r="AL52" s="443"/>
      <c r="AM52" s="52"/>
      <c r="AN52" s="444"/>
      <c r="AO52" s="445"/>
      <c r="AP52" s="442">
        <f>430000-131754</f>
        <v>298246</v>
      </c>
      <c r="AQ52" s="443"/>
      <c r="AR52" s="52"/>
      <c r="AS52" s="444"/>
      <c r="AT52" s="445"/>
      <c r="AU52" s="442">
        <f>1905000-614773</f>
        <v>1290227</v>
      </c>
      <c r="AV52" s="443"/>
      <c r="AW52" s="52"/>
      <c r="AX52" s="444"/>
      <c r="AY52" s="445"/>
      <c r="AZ52" s="442">
        <f>1030000-353966</f>
        <v>676034</v>
      </c>
      <c r="BA52" s="443"/>
      <c r="BB52" s="52"/>
      <c r="BC52" s="444"/>
      <c r="BD52" s="445"/>
      <c r="BE52" s="442">
        <f>625000-184319</f>
        <v>440681</v>
      </c>
      <c r="BF52" s="443"/>
      <c r="BG52" s="52"/>
      <c r="BH52" s="444"/>
      <c r="BI52" s="445"/>
      <c r="BJ52" s="442">
        <f>920000-296254</f>
        <v>623746</v>
      </c>
      <c r="BK52" s="443"/>
      <c r="BL52" s="52"/>
      <c r="BM52" s="444"/>
      <c r="BN52" s="445"/>
      <c r="BO52" s="442">
        <f>1740000-556309</f>
        <v>1183691</v>
      </c>
      <c r="BP52" s="443"/>
      <c r="BQ52" s="52"/>
      <c r="BR52" s="444"/>
      <c r="BS52" s="445"/>
      <c r="BT52" s="442">
        <f>SUM(L52:BO52)</f>
        <v>11612597</v>
      </c>
      <c r="BU52" s="443"/>
      <c r="BV52" s="52"/>
      <c r="BW52" s="118"/>
      <c r="BY52" s="38"/>
      <c r="BZ52" s="38"/>
      <c r="CA52" s="112"/>
      <c r="CB52" s="38" t="s">
        <v>335</v>
      </c>
    </row>
    <row r="53" spans="4:80" ht="12.75" customHeight="1" x14ac:dyDescent="0.3">
      <c r="D53" s="118" t="s">
        <v>328</v>
      </c>
      <c r="E53" s="444"/>
      <c r="F53" s="379"/>
      <c r="G53" s="52">
        <v>0</v>
      </c>
      <c r="H53" s="51"/>
      <c r="I53" s="52"/>
      <c r="J53" s="444"/>
      <c r="K53" s="444"/>
      <c r="L53" s="52">
        <v>543381</v>
      </c>
      <c r="M53" s="51"/>
      <c r="N53" s="52"/>
      <c r="O53" s="444"/>
      <c r="P53" s="444"/>
      <c r="Q53" s="52">
        <v>337898</v>
      </c>
      <c r="R53" s="51"/>
      <c r="S53" s="52"/>
      <c r="T53" s="444"/>
      <c r="U53" s="444"/>
      <c r="V53" s="52">
        <v>212145</v>
      </c>
      <c r="W53" s="51"/>
      <c r="X53" s="52"/>
      <c r="Y53" s="444"/>
      <c r="Z53" s="444"/>
      <c r="AA53" s="52">
        <v>328215</v>
      </c>
      <c r="AB53" s="51"/>
      <c r="AC53" s="52"/>
      <c r="AD53" s="444"/>
      <c r="AE53" s="444"/>
      <c r="AF53" s="52">
        <v>238067</v>
      </c>
      <c r="AG53" s="51"/>
      <c r="AH53" s="52"/>
      <c r="AI53" s="444"/>
      <c r="AJ53" s="444"/>
      <c r="AK53" s="52">
        <v>865322</v>
      </c>
      <c r="AL53" s="51"/>
      <c r="AM53" s="52"/>
      <c r="AN53" s="444"/>
      <c r="AO53" s="444"/>
      <c r="AP53" s="52">
        <v>131754</v>
      </c>
      <c r="AQ53" s="51"/>
      <c r="AR53" s="52"/>
      <c r="AS53" s="444"/>
      <c r="AT53" s="444"/>
      <c r="AU53" s="52">
        <v>614773</v>
      </c>
      <c r="AV53" s="51"/>
      <c r="AW53" s="52"/>
      <c r="AX53" s="444"/>
      <c r="AY53" s="444"/>
      <c r="AZ53" s="52">
        <v>353966</v>
      </c>
      <c r="BA53" s="51"/>
      <c r="BB53" s="52"/>
      <c r="BC53" s="444"/>
      <c r="BD53" s="444"/>
      <c r="BE53" s="52">
        <v>184319</v>
      </c>
      <c r="BF53" s="51"/>
      <c r="BG53" s="52"/>
      <c r="BH53" s="444"/>
      <c r="BI53" s="444"/>
      <c r="BJ53" s="52">
        <v>296254</v>
      </c>
      <c r="BK53" s="51"/>
      <c r="BL53" s="52"/>
      <c r="BM53" s="444"/>
      <c r="BN53" s="444"/>
      <c r="BO53" s="52">
        <v>556309</v>
      </c>
      <c r="BP53" s="51"/>
      <c r="BQ53" s="52"/>
      <c r="BR53" s="444"/>
      <c r="BS53" s="444"/>
      <c r="BT53" s="52">
        <f>SUM(L53:BO53)</f>
        <v>4662403</v>
      </c>
      <c r="BU53" s="51"/>
      <c r="BV53" s="52"/>
      <c r="BW53" s="118"/>
      <c r="BY53" s="38"/>
      <c r="BZ53" s="38"/>
      <c r="CA53" s="112"/>
    </row>
    <row r="54" spans="4:80" ht="12.75" customHeight="1" x14ac:dyDescent="0.3">
      <c r="D54" s="118" t="s">
        <v>329</v>
      </c>
      <c r="E54" s="444"/>
      <c r="F54" s="379"/>
      <c r="G54" s="52">
        <v>0</v>
      </c>
      <c r="H54" s="51"/>
      <c r="I54" s="52"/>
      <c r="J54" s="444"/>
      <c r="K54" s="444"/>
      <c r="L54" s="52">
        <v>0</v>
      </c>
      <c r="M54" s="51"/>
      <c r="N54" s="52"/>
      <c r="O54" s="444"/>
      <c r="P54" s="444"/>
      <c r="Q54" s="52">
        <v>0</v>
      </c>
      <c r="R54" s="51"/>
      <c r="S54" s="52"/>
      <c r="T54" s="444"/>
      <c r="U54" s="444"/>
      <c r="V54" s="52">
        <v>0</v>
      </c>
      <c r="W54" s="51"/>
      <c r="X54" s="52"/>
      <c r="Y54" s="444"/>
      <c r="Z54" s="444"/>
      <c r="AA54" s="52">
        <v>0</v>
      </c>
      <c r="AB54" s="51"/>
      <c r="AC54" s="52"/>
      <c r="AD54" s="444"/>
      <c r="AE54" s="444"/>
      <c r="AF54" s="52">
        <v>0</v>
      </c>
      <c r="AG54" s="51"/>
      <c r="AH54" s="52"/>
      <c r="AI54" s="444"/>
      <c r="AJ54" s="444"/>
      <c r="AK54" s="52">
        <v>0</v>
      </c>
      <c r="AL54" s="51"/>
      <c r="AM54" s="52"/>
      <c r="AN54" s="444"/>
      <c r="AO54" s="444"/>
      <c r="AP54" s="52">
        <v>0</v>
      </c>
      <c r="AQ54" s="51"/>
      <c r="AR54" s="52"/>
      <c r="AS54" s="444"/>
      <c r="AT54" s="444"/>
      <c r="AU54" s="52">
        <v>0</v>
      </c>
      <c r="AV54" s="51"/>
      <c r="AW54" s="52"/>
      <c r="AX54" s="444"/>
      <c r="AY54" s="444"/>
      <c r="AZ54" s="52">
        <v>0</v>
      </c>
      <c r="BA54" s="51"/>
      <c r="BB54" s="52"/>
      <c r="BC54" s="444"/>
      <c r="BD54" s="444"/>
      <c r="BE54" s="52">
        <v>0</v>
      </c>
      <c r="BF54" s="51"/>
      <c r="BG54" s="52"/>
      <c r="BH54" s="444"/>
      <c r="BI54" s="444"/>
      <c r="BJ54" s="52">
        <v>0</v>
      </c>
      <c r="BK54" s="51"/>
      <c r="BL54" s="52"/>
      <c r="BM54" s="444"/>
      <c r="BN54" s="444"/>
      <c r="BO54" s="52">
        <v>0</v>
      </c>
      <c r="BP54" s="51"/>
      <c r="BQ54" s="52"/>
      <c r="BR54" s="444"/>
      <c r="BS54" s="444"/>
      <c r="BT54" s="52">
        <f>SUM(L54:BO54)</f>
        <v>0</v>
      </c>
      <c r="BU54" s="51"/>
      <c r="BV54" s="52"/>
      <c r="BW54" s="118"/>
      <c r="BY54" s="38"/>
      <c r="BZ54" s="38"/>
      <c r="CA54" s="112"/>
    </row>
    <row r="55" spans="4:80" ht="12.75" customHeight="1" x14ac:dyDescent="0.3">
      <c r="D55" s="118" t="s">
        <v>330</v>
      </c>
      <c r="E55" s="444"/>
      <c r="F55" s="398"/>
      <c r="G55" s="98">
        <v>0</v>
      </c>
      <c r="H55" s="97"/>
      <c r="I55" s="52"/>
      <c r="J55" s="444"/>
      <c r="K55" s="453"/>
      <c r="L55" s="98">
        <v>805097</v>
      </c>
      <c r="M55" s="97"/>
      <c r="N55" s="52"/>
      <c r="O55" s="444"/>
      <c r="P55" s="453"/>
      <c r="Q55" s="98">
        <v>509698</v>
      </c>
      <c r="R55" s="97"/>
      <c r="S55" s="52"/>
      <c r="T55" s="444"/>
      <c r="U55" s="453"/>
      <c r="V55" s="98">
        <v>328361</v>
      </c>
      <c r="W55" s="97"/>
      <c r="X55" s="52"/>
      <c r="Y55" s="444"/>
      <c r="Z55" s="453"/>
      <c r="AA55" s="98">
        <v>473351</v>
      </c>
      <c r="AB55" s="97"/>
      <c r="AC55" s="52"/>
      <c r="AD55" s="444"/>
      <c r="AE55" s="453"/>
      <c r="AF55" s="98">
        <v>353258</v>
      </c>
      <c r="AG55" s="97"/>
      <c r="AH55" s="52"/>
      <c r="AI55" s="444"/>
      <c r="AJ55" s="453"/>
      <c r="AK55" s="98">
        <v>1283495</v>
      </c>
      <c r="AL55" s="97"/>
      <c r="AM55" s="52"/>
      <c r="AN55" s="444"/>
      <c r="AO55" s="453"/>
      <c r="AP55" s="98">
        <v>184456</v>
      </c>
      <c r="AQ55" s="97"/>
      <c r="AR55" s="52"/>
      <c r="AS55" s="444"/>
      <c r="AT55" s="453"/>
      <c r="AU55" s="98">
        <v>846965</v>
      </c>
      <c r="AV55" s="97"/>
      <c r="AW55" s="52"/>
      <c r="AX55" s="444"/>
      <c r="AY55" s="453"/>
      <c r="AZ55" s="98">
        <v>459648</v>
      </c>
      <c r="BA55" s="97"/>
      <c r="BB55" s="52"/>
      <c r="BC55" s="444"/>
      <c r="BD55" s="453"/>
      <c r="BE55" s="98">
        <v>281393</v>
      </c>
      <c r="BF55" s="97"/>
      <c r="BG55" s="52"/>
      <c r="BH55" s="444"/>
      <c r="BI55" s="453"/>
      <c r="BJ55" s="98">
        <v>418315</v>
      </c>
      <c r="BK55" s="97"/>
      <c r="BL55" s="52"/>
      <c r="BM55" s="444"/>
      <c r="BN55" s="453"/>
      <c r="BO55" s="98">
        <v>798580</v>
      </c>
      <c r="BP55" s="97"/>
      <c r="BQ55" s="52"/>
      <c r="BR55" s="444"/>
      <c r="BS55" s="453"/>
      <c r="BT55" s="98">
        <f>SUM(L55:BO55)</f>
        <v>6742617</v>
      </c>
      <c r="BU55" s="97"/>
      <c r="BV55" s="52"/>
      <c r="BW55" s="118"/>
      <c r="BY55" s="38"/>
      <c r="BZ55" s="38"/>
      <c r="CA55" s="112"/>
    </row>
    <row r="56" spans="4:80" ht="13" x14ac:dyDescent="0.3">
      <c r="D56" s="118"/>
      <c r="E56" s="444"/>
      <c r="G56" s="52"/>
      <c r="H56" s="52"/>
      <c r="I56" s="52"/>
      <c r="J56" s="444"/>
      <c r="K56" s="52"/>
      <c r="L56" s="52"/>
      <c r="M56" s="52"/>
      <c r="N56" s="52"/>
      <c r="O56" s="444"/>
      <c r="P56" s="52"/>
      <c r="Q56" s="52"/>
      <c r="R56" s="52"/>
      <c r="S56" s="52"/>
      <c r="T56" s="444"/>
      <c r="U56" s="52"/>
      <c r="V56" s="52"/>
      <c r="W56" s="52"/>
      <c r="X56" s="52"/>
      <c r="Y56" s="444"/>
      <c r="Z56" s="52"/>
      <c r="AA56" s="52"/>
      <c r="AB56" s="52"/>
      <c r="AC56" s="52"/>
      <c r="AD56" s="444"/>
      <c r="AE56" s="52"/>
      <c r="AF56" s="52"/>
      <c r="AG56" s="52"/>
      <c r="AH56" s="52"/>
      <c r="AI56" s="444"/>
      <c r="AJ56" s="52"/>
      <c r="AK56" s="52"/>
      <c r="AL56" s="52"/>
      <c r="AM56" s="52"/>
      <c r="AN56" s="444"/>
      <c r="AO56" s="52"/>
      <c r="AP56" s="52"/>
      <c r="AQ56" s="52"/>
      <c r="AR56" s="52"/>
      <c r="AS56" s="444"/>
      <c r="AT56" s="52"/>
      <c r="AU56" s="52"/>
      <c r="AV56" s="52"/>
      <c r="AW56" s="52"/>
      <c r="AX56" s="444"/>
      <c r="AY56" s="52"/>
      <c r="AZ56" s="52"/>
      <c r="BA56" s="52"/>
      <c r="BB56" s="52"/>
      <c r="BC56" s="444"/>
      <c r="BD56" s="52"/>
      <c r="BE56" s="52"/>
      <c r="BF56" s="52"/>
      <c r="BG56" s="52"/>
      <c r="BH56" s="444"/>
      <c r="BI56" s="52"/>
      <c r="BJ56" s="52"/>
      <c r="BK56" s="52"/>
      <c r="BL56" s="52"/>
      <c r="BM56" s="444"/>
      <c r="BN56" s="52"/>
      <c r="BO56" s="52"/>
      <c r="BP56" s="52"/>
      <c r="BQ56" s="52"/>
      <c r="BR56" s="444"/>
      <c r="BS56" s="52"/>
      <c r="BT56" s="52"/>
      <c r="BU56" s="52"/>
      <c r="BV56" s="52"/>
      <c r="BW56" s="118"/>
      <c r="BY56" s="38"/>
      <c r="BZ56" s="38"/>
      <c r="CA56" s="112"/>
    </row>
    <row r="57" spans="4:80" ht="12.75" hidden="1" customHeight="1" x14ac:dyDescent="0.3">
      <c r="D57" s="118" t="s">
        <v>336</v>
      </c>
      <c r="E57" s="444"/>
      <c r="G57" s="52">
        <f>SUM(G58:G61)</f>
        <v>0</v>
      </c>
      <c r="H57" s="52"/>
      <c r="I57" s="52"/>
      <c r="J57" s="444"/>
      <c r="K57" s="52"/>
      <c r="L57" s="52">
        <f>SUM(L58:L61)</f>
        <v>0</v>
      </c>
      <c r="M57" s="52"/>
      <c r="N57" s="52"/>
      <c r="O57" s="444"/>
      <c r="P57" s="52"/>
      <c r="Q57" s="52">
        <f>SUM(Q58:Q61)</f>
        <v>0</v>
      </c>
      <c r="R57" s="52"/>
      <c r="S57" s="52"/>
      <c r="T57" s="444"/>
      <c r="U57" s="52"/>
      <c r="V57" s="52">
        <f>SUM(V58:V61)</f>
        <v>0</v>
      </c>
      <c r="W57" s="52"/>
      <c r="X57" s="52"/>
      <c r="Y57" s="444"/>
      <c r="Z57" s="52"/>
      <c r="AA57" s="52">
        <f>SUM(AA58:AA61)</f>
        <v>0</v>
      </c>
      <c r="AB57" s="52"/>
      <c r="AC57" s="52"/>
      <c r="AD57" s="444"/>
      <c r="AE57" s="52"/>
      <c r="AF57" s="52">
        <f>SUM(AF58:AF61)</f>
        <v>0</v>
      </c>
      <c r="AG57" s="52"/>
      <c r="AH57" s="52"/>
      <c r="AI57" s="444"/>
      <c r="AJ57" s="52"/>
      <c r="AK57" s="52">
        <f>SUM(AK58:AK61)</f>
        <v>0</v>
      </c>
      <c r="AL57" s="52"/>
      <c r="AM57" s="52"/>
      <c r="AN57" s="444"/>
      <c r="AO57" s="52"/>
      <c r="AP57" s="52">
        <f>SUM(AP58:AP61)</f>
        <v>0</v>
      </c>
      <c r="AQ57" s="52"/>
      <c r="AR57" s="52"/>
      <c r="AS57" s="444"/>
      <c r="AT57" s="52"/>
      <c r="AU57" s="52">
        <f>SUM(AU58:AU61)</f>
        <v>0</v>
      </c>
      <c r="AV57" s="52"/>
      <c r="AW57" s="52"/>
      <c r="AX57" s="444"/>
      <c r="AY57" s="52"/>
      <c r="AZ57" s="52">
        <f>SUM(AZ58:AZ61)</f>
        <v>0</v>
      </c>
      <c r="BA57" s="52"/>
      <c r="BB57" s="52"/>
      <c r="BC57" s="444"/>
      <c r="BD57" s="52"/>
      <c r="BE57" s="52">
        <f>SUM(BE58:BE61)</f>
        <v>0</v>
      </c>
      <c r="BF57" s="52"/>
      <c r="BG57" s="52"/>
      <c r="BH57" s="444"/>
      <c r="BI57" s="52"/>
      <c r="BJ57" s="52">
        <f>SUM(BJ58:BJ61)</f>
        <v>0</v>
      </c>
      <c r="BK57" s="52"/>
      <c r="BL57" s="52"/>
      <c r="BM57" s="444"/>
      <c r="BN57" s="52"/>
      <c r="BO57" s="52">
        <f>SUM(BO58:BO61)</f>
        <v>0</v>
      </c>
      <c r="BP57" s="52"/>
      <c r="BQ57" s="52"/>
      <c r="BR57" s="444"/>
      <c r="BS57" s="52"/>
      <c r="BT57" s="52">
        <f>SUM(BT58:BT61)</f>
        <v>0</v>
      </c>
      <c r="BU57" s="52"/>
      <c r="BV57" s="52"/>
      <c r="BW57" s="118"/>
      <c r="BY57" s="38"/>
      <c r="BZ57" s="38"/>
      <c r="CA57" s="112"/>
    </row>
    <row r="58" spans="4:80" ht="12.75" hidden="1" customHeight="1" x14ac:dyDescent="0.3">
      <c r="D58" s="118" t="s">
        <v>325</v>
      </c>
      <c r="E58" s="444"/>
      <c r="F58" s="385"/>
      <c r="G58" s="442">
        <v>0</v>
      </c>
      <c r="H58" s="443"/>
      <c r="I58" s="52"/>
      <c r="J58" s="444"/>
      <c r="K58" s="445"/>
      <c r="L58" s="442">
        <v>0</v>
      </c>
      <c r="M58" s="443"/>
      <c r="N58" s="52"/>
      <c r="O58" s="444"/>
      <c r="P58" s="445"/>
      <c r="Q58" s="442">
        <v>0</v>
      </c>
      <c r="R58" s="443"/>
      <c r="S58" s="52"/>
      <c r="T58" s="444"/>
      <c r="U58" s="445"/>
      <c r="V58" s="442">
        <v>0</v>
      </c>
      <c r="W58" s="443"/>
      <c r="X58" s="52"/>
      <c r="Y58" s="444"/>
      <c r="Z58" s="445"/>
      <c r="AA58" s="442">
        <v>0</v>
      </c>
      <c r="AB58" s="443"/>
      <c r="AC58" s="52"/>
      <c r="AD58" s="444"/>
      <c r="AE58" s="445"/>
      <c r="AF58" s="442">
        <v>0</v>
      </c>
      <c r="AG58" s="443"/>
      <c r="AH58" s="52"/>
      <c r="AI58" s="444"/>
      <c r="AJ58" s="445"/>
      <c r="AK58" s="442">
        <v>0</v>
      </c>
      <c r="AL58" s="443"/>
      <c r="AM58" s="52"/>
      <c r="AN58" s="444"/>
      <c r="AO58" s="445"/>
      <c r="AP58" s="442">
        <v>0</v>
      </c>
      <c r="AQ58" s="443"/>
      <c r="AR58" s="52"/>
      <c r="AS58" s="444"/>
      <c r="AT58" s="445"/>
      <c r="AU58" s="442">
        <v>0</v>
      </c>
      <c r="AV58" s="443"/>
      <c r="AW58" s="52"/>
      <c r="AX58" s="444"/>
      <c r="AY58" s="445"/>
      <c r="AZ58" s="442">
        <v>0</v>
      </c>
      <c r="BA58" s="443"/>
      <c r="BB58" s="52"/>
      <c r="BC58" s="444"/>
      <c r="BD58" s="445"/>
      <c r="BE58" s="442">
        <v>0</v>
      </c>
      <c r="BF58" s="443"/>
      <c r="BG58" s="52"/>
      <c r="BH58" s="444"/>
      <c r="BI58" s="445"/>
      <c r="BJ58" s="442">
        <v>0</v>
      </c>
      <c r="BK58" s="443"/>
      <c r="BL58" s="52"/>
      <c r="BM58" s="444"/>
      <c r="BN58" s="445"/>
      <c r="BO58" s="442">
        <v>0</v>
      </c>
      <c r="BP58" s="443"/>
      <c r="BQ58" s="52"/>
      <c r="BR58" s="444"/>
      <c r="BS58" s="445"/>
      <c r="BT58" s="442">
        <f>SUM(L58:BO58)</f>
        <v>0</v>
      </c>
      <c r="BU58" s="443"/>
      <c r="BV58" s="52"/>
      <c r="BW58" s="118"/>
      <c r="BY58" s="38"/>
      <c r="BZ58" s="38"/>
      <c r="CA58" s="112"/>
    </row>
    <row r="59" spans="4:80" ht="12.75" hidden="1" customHeight="1" x14ac:dyDescent="0.3">
      <c r="D59" s="118" t="s">
        <v>328</v>
      </c>
      <c r="E59" s="444"/>
      <c r="F59" s="379"/>
      <c r="G59" s="52">
        <v>0</v>
      </c>
      <c r="H59" s="51"/>
      <c r="I59" s="52"/>
      <c r="J59" s="444"/>
      <c r="K59" s="444"/>
      <c r="L59" s="52">
        <v>0</v>
      </c>
      <c r="M59" s="51"/>
      <c r="N59" s="52"/>
      <c r="O59" s="444"/>
      <c r="P59" s="444"/>
      <c r="Q59" s="52">
        <v>0</v>
      </c>
      <c r="R59" s="51"/>
      <c r="S59" s="52"/>
      <c r="T59" s="444"/>
      <c r="U59" s="444"/>
      <c r="V59" s="52">
        <v>0</v>
      </c>
      <c r="W59" s="51"/>
      <c r="X59" s="52"/>
      <c r="Y59" s="444"/>
      <c r="Z59" s="444"/>
      <c r="AA59" s="52">
        <v>0</v>
      </c>
      <c r="AB59" s="51"/>
      <c r="AC59" s="52"/>
      <c r="AD59" s="444"/>
      <c r="AE59" s="444"/>
      <c r="AF59" s="52">
        <v>0</v>
      </c>
      <c r="AG59" s="51"/>
      <c r="AH59" s="52"/>
      <c r="AI59" s="444"/>
      <c r="AJ59" s="444"/>
      <c r="AK59" s="52">
        <v>0</v>
      </c>
      <c r="AL59" s="51"/>
      <c r="AM59" s="52"/>
      <c r="AN59" s="444"/>
      <c r="AO59" s="444"/>
      <c r="AP59" s="52">
        <v>0</v>
      </c>
      <c r="AQ59" s="51"/>
      <c r="AR59" s="52"/>
      <c r="AS59" s="444"/>
      <c r="AT59" s="444"/>
      <c r="AU59" s="52">
        <v>0</v>
      </c>
      <c r="AV59" s="51"/>
      <c r="AW59" s="52"/>
      <c r="AX59" s="444"/>
      <c r="AY59" s="444"/>
      <c r="AZ59" s="52">
        <v>0</v>
      </c>
      <c r="BA59" s="51"/>
      <c r="BB59" s="52"/>
      <c r="BC59" s="444"/>
      <c r="BD59" s="444"/>
      <c r="BE59" s="52">
        <v>0</v>
      </c>
      <c r="BF59" s="51"/>
      <c r="BG59" s="52"/>
      <c r="BH59" s="444"/>
      <c r="BI59" s="444"/>
      <c r="BJ59" s="52">
        <v>0</v>
      </c>
      <c r="BK59" s="51"/>
      <c r="BL59" s="52"/>
      <c r="BM59" s="444"/>
      <c r="BN59" s="444"/>
      <c r="BO59" s="52">
        <v>0</v>
      </c>
      <c r="BP59" s="51"/>
      <c r="BQ59" s="52"/>
      <c r="BR59" s="444"/>
      <c r="BS59" s="444"/>
      <c r="BT59" s="52">
        <f>SUM(L59:BO59)</f>
        <v>0</v>
      </c>
      <c r="BU59" s="51"/>
      <c r="BV59" s="52"/>
      <c r="BW59" s="118"/>
      <c r="BY59" s="38"/>
      <c r="BZ59" s="38"/>
      <c r="CA59" s="112"/>
    </row>
    <row r="60" spans="4:80" ht="12.75" hidden="1" customHeight="1" x14ac:dyDescent="0.3">
      <c r="D60" s="118" t="s">
        <v>329</v>
      </c>
      <c r="E60" s="444"/>
      <c r="F60" s="379"/>
      <c r="G60" s="52">
        <v>0</v>
      </c>
      <c r="H60" s="51"/>
      <c r="I60" s="52"/>
      <c r="J60" s="444"/>
      <c r="K60" s="444"/>
      <c r="L60" s="52">
        <v>0</v>
      </c>
      <c r="M60" s="51"/>
      <c r="N60" s="52"/>
      <c r="O60" s="444"/>
      <c r="P60" s="444"/>
      <c r="Q60" s="52">
        <v>0</v>
      </c>
      <c r="R60" s="51"/>
      <c r="S60" s="52"/>
      <c r="T60" s="444"/>
      <c r="U60" s="444"/>
      <c r="V60" s="52">
        <v>0</v>
      </c>
      <c r="W60" s="51"/>
      <c r="X60" s="52"/>
      <c r="Y60" s="444"/>
      <c r="Z60" s="444"/>
      <c r="AA60" s="52">
        <v>0</v>
      </c>
      <c r="AB60" s="51"/>
      <c r="AC60" s="52"/>
      <c r="AD60" s="444"/>
      <c r="AE60" s="444"/>
      <c r="AF60" s="52">
        <v>0</v>
      </c>
      <c r="AG60" s="51"/>
      <c r="AH60" s="52"/>
      <c r="AI60" s="444"/>
      <c r="AJ60" s="444"/>
      <c r="AK60" s="52">
        <v>0</v>
      </c>
      <c r="AL60" s="51"/>
      <c r="AM60" s="52"/>
      <c r="AN60" s="444"/>
      <c r="AO60" s="444"/>
      <c r="AP60" s="52">
        <v>0</v>
      </c>
      <c r="AQ60" s="51"/>
      <c r="AR60" s="52"/>
      <c r="AS60" s="444"/>
      <c r="AT60" s="444"/>
      <c r="AU60" s="52">
        <v>0</v>
      </c>
      <c r="AV60" s="51"/>
      <c r="AW60" s="52"/>
      <c r="AX60" s="444"/>
      <c r="AY60" s="444"/>
      <c r="AZ60" s="52">
        <v>0</v>
      </c>
      <c r="BA60" s="51"/>
      <c r="BB60" s="52"/>
      <c r="BC60" s="444"/>
      <c r="BD60" s="444"/>
      <c r="BE60" s="52">
        <v>0</v>
      </c>
      <c r="BF60" s="51"/>
      <c r="BG60" s="52"/>
      <c r="BH60" s="444"/>
      <c r="BI60" s="444"/>
      <c r="BJ60" s="52">
        <v>0</v>
      </c>
      <c r="BK60" s="51"/>
      <c r="BL60" s="52"/>
      <c r="BM60" s="444"/>
      <c r="BN60" s="444"/>
      <c r="BO60" s="52">
        <v>0</v>
      </c>
      <c r="BP60" s="51"/>
      <c r="BQ60" s="52"/>
      <c r="BR60" s="444"/>
      <c r="BS60" s="444"/>
      <c r="BT60" s="52">
        <f>SUM(L60:BO60)</f>
        <v>0</v>
      </c>
      <c r="BU60" s="51"/>
      <c r="BV60" s="52"/>
      <c r="BW60" s="118"/>
      <c r="BY60" s="38"/>
      <c r="BZ60" s="38"/>
      <c r="CA60" s="112"/>
    </row>
    <row r="61" spans="4:80" ht="12.75" hidden="1" customHeight="1" x14ac:dyDescent="0.3">
      <c r="D61" s="118" t="s">
        <v>330</v>
      </c>
      <c r="E61" s="444"/>
      <c r="F61" s="398"/>
      <c r="G61" s="98">
        <v>0</v>
      </c>
      <c r="H61" s="97"/>
      <c r="I61" s="52"/>
      <c r="J61" s="444"/>
      <c r="K61" s="453"/>
      <c r="L61" s="98">
        <v>0</v>
      </c>
      <c r="M61" s="97"/>
      <c r="N61" s="52"/>
      <c r="O61" s="444"/>
      <c r="P61" s="453"/>
      <c r="Q61" s="98">
        <v>0</v>
      </c>
      <c r="R61" s="97"/>
      <c r="S61" s="52"/>
      <c r="T61" s="444"/>
      <c r="U61" s="453"/>
      <c r="V61" s="98">
        <v>0</v>
      </c>
      <c r="W61" s="97"/>
      <c r="X61" s="52"/>
      <c r="Y61" s="444"/>
      <c r="Z61" s="453"/>
      <c r="AA61" s="98">
        <v>0</v>
      </c>
      <c r="AB61" s="97"/>
      <c r="AC61" s="52"/>
      <c r="AD61" s="444"/>
      <c r="AE61" s="453"/>
      <c r="AF61" s="98">
        <v>0</v>
      </c>
      <c r="AG61" s="97"/>
      <c r="AH61" s="52"/>
      <c r="AI61" s="444"/>
      <c r="AJ61" s="453"/>
      <c r="AK61" s="98">
        <v>0</v>
      </c>
      <c r="AL61" s="97"/>
      <c r="AM61" s="52"/>
      <c r="AN61" s="444"/>
      <c r="AO61" s="453"/>
      <c r="AP61" s="98">
        <v>0</v>
      </c>
      <c r="AQ61" s="97"/>
      <c r="AR61" s="52"/>
      <c r="AS61" s="444"/>
      <c r="AT61" s="453"/>
      <c r="AU61" s="98">
        <v>0</v>
      </c>
      <c r="AV61" s="97"/>
      <c r="AW61" s="52"/>
      <c r="AX61" s="444"/>
      <c r="AY61" s="453"/>
      <c r="AZ61" s="98">
        <v>0</v>
      </c>
      <c r="BA61" s="97"/>
      <c r="BB61" s="52"/>
      <c r="BC61" s="444"/>
      <c r="BD61" s="453"/>
      <c r="BE61" s="98">
        <v>0</v>
      </c>
      <c r="BF61" s="97"/>
      <c r="BG61" s="52"/>
      <c r="BH61" s="444"/>
      <c r="BI61" s="453"/>
      <c r="BJ61" s="98">
        <v>0</v>
      </c>
      <c r="BK61" s="97"/>
      <c r="BL61" s="52"/>
      <c r="BM61" s="444"/>
      <c r="BN61" s="453"/>
      <c r="BO61" s="98">
        <v>0</v>
      </c>
      <c r="BP61" s="97"/>
      <c r="BQ61" s="52"/>
      <c r="BR61" s="444"/>
      <c r="BS61" s="453"/>
      <c r="BT61" s="98">
        <f>SUM(L61:BO61)</f>
        <v>0</v>
      </c>
      <c r="BU61" s="97"/>
      <c r="BV61" s="52"/>
      <c r="BW61" s="118"/>
      <c r="BY61" s="38"/>
      <c r="BZ61" s="38"/>
      <c r="CA61" s="112"/>
    </row>
    <row r="62" spans="4:80" ht="12.75" hidden="1" customHeight="1" x14ac:dyDescent="0.3">
      <c r="D62" s="118"/>
      <c r="E62" s="444"/>
      <c r="G62" s="52"/>
      <c r="H62" s="52"/>
      <c r="I62" s="52"/>
      <c r="J62" s="444"/>
      <c r="K62" s="52"/>
      <c r="L62" s="52"/>
      <c r="M62" s="52"/>
      <c r="N62" s="52"/>
      <c r="O62" s="444"/>
      <c r="P62" s="52"/>
      <c r="Q62" s="52"/>
      <c r="R62" s="52"/>
      <c r="S62" s="52"/>
      <c r="T62" s="444"/>
      <c r="U62" s="52"/>
      <c r="V62" s="52"/>
      <c r="W62" s="52"/>
      <c r="X62" s="52"/>
      <c r="Y62" s="444"/>
      <c r="Z62" s="52"/>
      <c r="AA62" s="52"/>
      <c r="AB62" s="52"/>
      <c r="AC62" s="52"/>
      <c r="AD62" s="444"/>
      <c r="AE62" s="52"/>
      <c r="AF62" s="52"/>
      <c r="AG62" s="52"/>
      <c r="AH62" s="52"/>
      <c r="AI62" s="444"/>
      <c r="AJ62" s="52"/>
      <c r="AK62" s="52"/>
      <c r="AL62" s="52"/>
      <c r="AM62" s="52"/>
      <c r="AN62" s="444"/>
      <c r="AO62" s="52"/>
      <c r="AP62" s="52"/>
      <c r="AQ62" s="52"/>
      <c r="AR62" s="52"/>
      <c r="AS62" s="444"/>
      <c r="AT62" s="52"/>
      <c r="AU62" s="52"/>
      <c r="AV62" s="52"/>
      <c r="AW62" s="52"/>
      <c r="AX62" s="444"/>
      <c r="AY62" s="52"/>
      <c r="AZ62" s="52"/>
      <c r="BA62" s="52"/>
      <c r="BB62" s="52"/>
      <c r="BC62" s="444"/>
      <c r="BD62" s="52"/>
      <c r="BE62" s="52"/>
      <c r="BF62" s="52"/>
      <c r="BG62" s="52"/>
      <c r="BH62" s="444"/>
      <c r="BI62" s="52"/>
      <c r="BJ62" s="52"/>
      <c r="BK62" s="52"/>
      <c r="BL62" s="52"/>
      <c r="BM62" s="444"/>
      <c r="BN62" s="52"/>
      <c r="BO62" s="52"/>
      <c r="BP62" s="52"/>
      <c r="BQ62" s="52"/>
      <c r="BR62" s="444"/>
      <c r="BS62" s="52"/>
      <c r="BT62" s="52"/>
      <c r="BU62" s="52"/>
      <c r="BV62" s="52"/>
      <c r="BW62" s="118"/>
      <c r="BY62" s="38"/>
      <c r="BZ62" s="38"/>
      <c r="CA62" s="112"/>
    </row>
    <row r="63" spans="4:80" ht="13" x14ac:dyDescent="0.3">
      <c r="D63" s="118" t="s">
        <v>337</v>
      </c>
      <c r="E63" s="444"/>
      <c r="G63" s="52">
        <f>SUM(G64:G67)</f>
        <v>0</v>
      </c>
      <c r="H63" s="52"/>
      <c r="I63" s="52"/>
      <c r="J63" s="444"/>
      <c r="K63" s="52"/>
      <c r="L63" s="52">
        <f>SUM(L64:L67)</f>
        <v>256135</v>
      </c>
      <c r="M63" s="52"/>
      <c r="N63" s="52"/>
      <c r="O63" s="444"/>
      <c r="P63" s="52"/>
      <c r="Q63" s="52">
        <f>SUM(Q64:Q67)</f>
        <v>772596</v>
      </c>
      <c r="R63" s="52"/>
      <c r="S63" s="52"/>
      <c r="T63" s="444"/>
      <c r="U63" s="52"/>
      <c r="V63" s="52">
        <f>SUM(V64:V67)</f>
        <v>1786049</v>
      </c>
      <c r="W63" s="52"/>
      <c r="X63" s="52"/>
      <c r="Y63" s="444"/>
      <c r="Z63" s="52"/>
      <c r="AA63" s="52">
        <f>SUM(AA64:AA67)</f>
        <v>351367</v>
      </c>
      <c r="AB63" s="52"/>
      <c r="AC63" s="52"/>
      <c r="AD63" s="444"/>
      <c r="AE63" s="52"/>
      <c r="AF63" s="52">
        <f>SUM(AF64:AF67)</f>
        <v>1602308</v>
      </c>
      <c r="AG63" s="52"/>
      <c r="AH63" s="52"/>
      <c r="AI63" s="444"/>
      <c r="AJ63" s="52"/>
      <c r="AK63" s="52">
        <f>SUM(AK64:AK67)</f>
        <v>1106653</v>
      </c>
      <c r="AL63" s="52"/>
      <c r="AM63" s="52"/>
      <c r="AN63" s="444"/>
      <c r="AO63" s="52"/>
      <c r="AP63" s="52">
        <f>SUM(AP64:AP67)</f>
        <v>320100</v>
      </c>
      <c r="AQ63" s="52"/>
      <c r="AR63" s="52"/>
      <c r="AS63" s="444"/>
      <c r="AT63" s="52"/>
      <c r="AU63" s="52">
        <f>SUM(AU64:AU67)</f>
        <v>118555</v>
      </c>
      <c r="AV63" s="52"/>
      <c r="AW63" s="52"/>
      <c r="AX63" s="444"/>
      <c r="AY63" s="52"/>
      <c r="AZ63" s="52">
        <f>SUM(AZ64:AZ67)</f>
        <v>279936</v>
      </c>
      <c r="BA63" s="52"/>
      <c r="BB63" s="52"/>
      <c r="BC63" s="444"/>
      <c r="BD63" s="52"/>
      <c r="BE63" s="52">
        <f>SUM(BE64:BE67)</f>
        <v>612462</v>
      </c>
      <c r="BF63" s="52"/>
      <c r="BG63" s="52"/>
      <c r="BH63" s="444"/>
      <c r="BI63" s="52"/>
      <c r="BJ63" s="52">
        <f>SUM(BJ64:BJ67)</f>
        <v>853166</v>
      </c>
      <c r="BK63" s="52"/>
      <c r="BL63" s="52"/>
      <c r="BM63" s="444"/>
      <c r="BN63" s="52"/>
      <c r="BO63" s="52">
        <f>SUM(BO64:BO67)</f>
        <v>2746084</v>
      </c>
      <c r="BP63" s="52"/>
      <c r="BQ63" s="52"/>
      <c r="BR63" s="444"/>
      <c r="BS63" s="52"/>
      <c r="BT63" s="52">
        <f>SUM(BT64:BT67)</f>
        <v>10805411</v>
      </c>
      <c r="BU63" s="52"/>
      <c r="BV63" s="52"/>
      <c r="BW63" s="118"/>
      <c r="BY63" s="38"/>
      <c r="BZ63" s="38"/>
      <c r="CA63" s="112"/>
    </row>
    <row r="64" spans="4:80" ht="13" x14ac:dyDescent="0.3">
      <c r="D64" s="118" t="s">
        <v>325</v>
      </c>
      <c r="E64" s="444"/>
      <c r="F64" s="385"/>
      <c r="G64" s="442">
        <v>0</v>
      </c>
      <c r="H64" s="443"/>
      <c r="I64" s="52"/>
      <c r="J64" s="444"/>
      <c r="K64" s="445"/>
      <c r="L64" s="442">
        <f>160000-53377</f>
        <v>106623</v>
      </c>
      <c r="M64" s="443"/>
      <c r="N64" s="52"/>
      <c r="O64" s="444"/>
      <c r="P64" s="445"/>
      <c r="Q64" s="442">
        <f>480000-159614</f>
        <v>320386</v>
      </c>
      <c r="R64" s="443"/>
      <c r="S64" s="52"/>
      <c r="T64" s="444"/>
      <c r="U64" s="445"/>
      <c r="V64" s="442">
        <f>1100000-362869</f>
        <v>737131</v>
      </c>
      <c r="W64" s="443"/>
      <c r="X64" s="52"/>
      <c r="Y64" s="444"/>
      <c r="Z64" s="445"/>
      <c r="AA64" s="442">
        <f>215000-81728</f>
        <v>133272</v>
      </c>
      <c r="AB64" s="443"/>
      <c r="AC64" s="52"/>
      <c r="AD64" s="444"/>
      <c r="AE64" s="445"/>
      <c r="AF64" s="442">
        <f>975000-356162</f>
        <v>618838</v>
      </c>
      <c r="AG64" s="443"/>
      <c r="AH64" s="52"/>
      <c r="AI64" s="444"/>
      <c r="AJ64" s="445"/>
      <c r="AK64" s="442">
        <f>665000-262756</f>
        <v>402244</v>
      </c>
      <c r="AL64" s="443"/>
      <c r="AM64" s="52"/>
      <c r="AN64" s="444"/>
      <c r="AO64" s="445"/>
      <c r="AP64" s="442">
        <f>190000-85210</f>
        <v>104790</v>
      </c>
      <c r="AQ64" s="443"/>
      <c r="AR64" s="52"/>
      <c r="AS64" s="444"/>
      <c r="AT64" s="445"/>
      <c r="AU64" s="442">
        <f>70000-31068</f>
        <v>38932</v>
      </c>
      <c r="AV64" s="443"/>
      <c r="AW64" s="52"/>
      <c r="AX64" s="444"/>
      <c r="AY64" s="445"/>
      <c r="AZ64" s="442">
        <f>165000-78571</f>
        <v>86429</v>
      </c>
      <c r="BA64" s="443"/>
      <c r="BB64" s="52"/>
      <c r="BC64" s="444"/>
      <c r="BD64" s="445"/>
      <c r="BE64" s="442">
        <f>360000-147333</f>
        <v>212667</v>
      </c>
      <c r="BF64" s="443"/>
      <c r="BG64" s="52"/>
      <c r="BH64" s="444"/>
      <c r="BI64" s="445"/>
      <c r="BJ64" s="442">
        <f>500000-224281</f>
        <v>275719</v>
      </c>
      <c r="BK64" s="443"/>
      <c r="BL64" s="52"/>
      <c r="BM64" s="444"/>
      <c r="BN64" s="445"/>
      <c r="BO64" s="442">
        <f>1605000-721421</f>
        <v>883579</v>
      </c>
      <c r="BP64" s="443"/>
      <c r="BQ64" s="52"/>
      <c r="BR64" s="444"/>
      <c r="BS64" s="445"/>
      <c r="BT64" s="442">
        <f>SUM(L64:BO64)</f>
        <v>3920610</v>
      </c>
      <c r="BU64" s="443"/>
      <c r="BV64" s="52"/>
      <c r="BW64" s="118"/>
      <c r="BY64" s="38"/>
      <c r="BZ64" s="38"/>
      <c r="CA64" s="112"/>
    </row>
    <row r="65" spans="4:79" ht="13" x14ac:dyDescent="0.3">
      <c r="D65" s="118" t="s">
        <v>328</v>
      </c>
      <c r="E65" s="444"/>
      <c r="F65" s="379"/>
      <c r="G65" s="52">
        <v>0</v>
      </c>
      <c r="H65" s="51"/>
      <c r="I65" s="52"/>
      <c r="J65" s="444"/>
      <c r="K65" s="444"/>
      <c r="L65" s="52">
        <v>53377</v>
      </c>
      <c r="M65" s="51"/>
      <c r="N65" s="52"/>
      <c r="O65" s="444"/>
      <c r="P65" s="444"/>
      <c r="Q65" s="52">
        <v>159614</v>
      </c>
      <c r="R65" s="51"/>
      <c r="S65" s="52"/>
      <c r="T65" s="444"/>
      <c r="U65" s="444"/>
      <c r="V65" s="52">
        <v>362869</v>
      </c>
      <c r="W65" s="51"/>
      <c r="X65" s="52"/>
      <c r="Y65" s="444"/>
      <c r="Z65" s="444"/>
      <c r="AA65" s="52">
        <v>81728</v>
      </c>
      <c r="AB65" s="51"/>
      <c r="AC65" s="52"/>
      <c r="AD65" s="444"/>
      <c r="AE65" s="444"/>
      <c r="AF65" s="52">
        <v>356162</v>
      </c>
      <c r="AG65" s="51"/>
      <c r="AH65" s="52"/>
      <c r="AI65" s="444"/>
      <c r="AJ65" s="444"/>
      <c r="AK65" s="52">
        <v>262756</v>
      </c>
      <c r="AL65" s="51"/>
      <c r="AM65" s="52"/>
      <c r="AN65" s="444"/>
      <c r="AO65" s="444"/>
      <c r="AP65" s="52">
        <v>85210</v>
      </c>
      <c r="AQ65" s="51"/>
      <c r="AR65" s="52"/>
      <c r="AS65" s="444"/>
      <c r="AT65" s="444"/>
      <c r="AU65" s="52">
        <v>31068</v>
      </c>
      <c r="AV65" s="51"/>
      <c r="AW65" s="52"/>
      <c r="AX65" s="444"/>
      <c r="AY65" s="444"/>
      <c r="AZ65" s="52">
        <v>78571</v>
      </c>
      <c r="BA65" s="51"/>
      <c r="BB65" s="52"/>
      <c r="BC65" s="444"/>
      <c r="BD65" s="444"/>
      <c r="BE65" s="52">
        <v>147333</v>
      </c>
      <c r="BF65" s="51"/>
      <c r="BG65" s="52"/>
      <c r="BH65" s="444"/>
      <c r="BI65" s="444"/>
      <c r="BJ65" s="52">
        <v>224281</v>
      </c>
      <c r="BK65" s="51"/>
      <c r="BL65" s="52"/>
      <c r="BM65" s="444"/>
      <c r="BN65" s="444"/>
      <c r="BO65" s="52">
        <v>721421</v>
      </c>
      <c r="BP65" s="51"/>
      <c r="BQ65" s="52"/>
      <c r="BR65" s="444"/>
      <c r="BS65" s="444"/>
      <c r="BT65" s="52">
        <f>SUM(L65:BO65)</f>
        <v>2564390</v>
      </c>
      <c r="BU65" s="51"/>
      <c r="BV65" s="52"/>
      <c r="BW65" s="118"/>
      <c r="BY65" s="38"/>
      <c r="BZ65" s="38"/>
      <c r="CA65" s="112"/>
    </row>
    <row r="66" spans="4:79" ht="13" x14ac:dyDescent="0.3">
      <c r="D66" s="118" t="s">
        <v>329</v>
      </c>
      <c r="E66" s="444"/>
      <c r="F66" s="379"/>
      <c r="G66" s="52">
        <v>0</v>
      </c>
      <c r="H66" s="51"/>
      <c r="I66" s="52"/>
      <c r="J66" s="444"/>
      <c r="K66" s="444"/>
      <c r="L66" s="52">
        <v>0</v>
      </c>
      <c r="M66" s="51"/>
      <c r="N66" s="52"/>
      <c r="O66" s="444"/>
      <c r="P66" s="444"/>
      <c r="Q66" s="52">
        <v>0</v>
      </c>
      <c r="R66" s="51"/>
      <c r="S66" s="52"/>
      <c r="T66" s="444"/>
      <c r="U66" s="444"/>
      <c r="V66" s="52">
        <v>0</v>
      </c>
      <c r="W66" s="51"/>
      <c r="X66" s="52"/>
      <c r="Y66" s="444"/>
      <c r="Z66" s="444"/>
      <c r="AA66" s="52">
        <v>0</v>
      </c>
      <c r="AB66" s="51"/>
      <c r="AC66" s="52"/>
      <c r="AD66" s="444"/>
      <c r="AE66" s="444"/>
      <c r="AF66" s="52">
        <v>0</v>
      </c>
      <c r="AG66" s="51"/>
      <c r="AH66" s="52"/>
      <c r="AI66" s="444"/>
      <c r="AJ66" s="444"/>
      <c r="AK66" s="52">
        <v>0</v>
      </c>
      <c r="AL66" s="51"/>
      <c r="AM66" s="52"/>
      <c r="AN66" s="444"/>
      <c r="AO66" s="444"/>
      <c r="AP66" s="52">
        <v>0</v>
      </c>
      <c r="AQ66" s="51"/>
      <c r="AR66" s="52"/>
      <c r="AS66" s="444"/>
      <c r="AT66" s="444"/>
      <c r="AU66" s="52">
        <v>0</v>
      </c>
      <c r="AV66" s="51"/>
      <c r="AW66" s="52"/>
      <c r="AX66" s="444"/>
      <c r="AY66" s="444"/>
      <c r="AZ66" s="52">
        <v>0</v>
      </c>
      <c r="BA66" s="51"/>
      <c r="BB66" s="52"/>
      <c r="BC66" s="444"/>
      <c r="BD66" s="444"/>
      <c r="BE66" s="52">
        <v>0</v>
      </c>
      <c r="BF66" s="51"/>
      <c r="BG66" s="52"/>
      <c r="BH66" s="444"/>
      <c r="BI66" s="444"/>
      <c r="BJ66" s="52">
        <v>0</v>
      </c>
      <c r="BK66" s="51"/>
      <c r="BL66" s="52"/>
      <c r="BM66" s="444"/>
      <c r="BN66" s="444"/>
      <c r="BO66" s="52">
        <v>0</v>
      </c>
      <c r="BP66" s="51"/>
      <c r="BQ66" s="52"/>
      <c r="BR66" s="444"/>
      <c r="BS66" s="444"/>
      <c r="BT66" s="52">
        <f>SUM(L66:BO66)</f>
        <v>0</v>
      </c>
      <c r="BU66" s="51"/>
      <c r="BV66" s="52"/>
      <c r="BW66" s="118"/>
      <c r="BY66" s="38"/>
      <c r="BZ66" s="38"/>
      <c r="CA66" s="112"/>
    </row>
    <row r="67" spans="4:79" ht="13" x14ac:dyDescent="0.3">
      <c r="D67" s="118" t="s">
        <v>330</v>
      </c>
      <c r="E67" s="444"/>
      <c r="F67" s="398"/>
      <c r="G67" s="98">
        <v>0</v>
      </c>
      <c r="H67" s="97"/>
      <c r="I67" s="52"/>
      <c r="J67" s="444"/>
      <c r="K67" s="453"/>
      <c r="L67" s="98">
        <v>96135</v>
      </c>
      <c r="M67" s="97"/>
      <c r="N67" s="52"/>
      <c r="O67" s="444"/>
      <c r="P67" s="453"/>
      <c r="Q67" s="98">
        <v>292596</v>
      </c>
      <c r="R67" s="97"/>
      <c r="S67" s="52"/>
      <c r="T67" s="444"/>
      <c r="U67" s="453"/>
      <c r="V67" s="98">
        <v>686049</v>
      </c>
      <c r="W67" s="97"/>
      <c r="X67" s="52"/>
      <c r="Y67" s="444"/>
      <c r="Z67" s="453"/>
      <c r="AA67" s="98">
        <v>136367</v>
      </c>
      <c r="AB67" s="97"/>
      <c r="AC67" s="52"/>
      <c r="AD67" s="444"/>
      <c r="AE67" s="453"/>
      <c r="AF67" s="98">
        <v>627308</v>
      </c>
      <c r="AG67" s="97"/>
      <c r="AH67" s="52"/>
      <c r="AI67" s="444"/>
      <c r="AJ67" s="453"/>
      <c r="AK67" s="98">
        <v>441653</v>
      </c>
      <c r="AL67" s="97"/>
      <c r="AM67" s="52"/>
      <c r="AN67" s="444"/>
      <c r="AO67" s="453"/>
      <c r="AP67" s="98">
        <v>130100</v>
      </c>
      <c r="AQ67" s="97"/>
      <c r="AR67" s="52"/>
      <c r="AS67" s="444"/>
      <c r="AT67" s="453"/>
      <c r="AU67" s="98">
        <v>48555</v>
      </c>
      <c r="AV67" s="97"/>
      <c r="AW67" s="52"/>
      <c r="AX67" s="444"/>
      <c r="AY67" s="453"/>
      <c r="AZ67" s="98">
        <v>114936</v>
      </c>
      <c r="BA67" s="97"/>
      <c r="BB67" s="52"/>
      <c r="BC67" s="444"/>
      <c r="BD67" s="453"/>
      <c r="BE67" s="98">
        <v>252462</v>
      </c>
      <c r="BF67" s="97"/>
      <c r="BG67" s="52"/>
      <c r="BH67" s="444"/>
      <c r="BI67" s="453"/>
      <c r="BJ67" s="98">
        <v>353166</v>
      </c>
      <c r="BK67" s="97"/>
      <c r="BL67" s="52"/>
      <c r="BM67" s="444"/>
      <c r="BN67" s="453"/>
      <c r="BO67" s="98">
        <v>1141084</v>
      </c>
      <c r="BP67" s="97"/>
      <c r="BQ67" s="52"/>
      <c r="BR67" s="444"/>
      <c r="BS67" s="453"/>
      <c r="BT67" s="98">
        <f>SUM(L67:BO67)</f>
        <v>4320411</v>
      </c>
      <c r="BU67" s="97"/>
      <c r="BV67" s="52"/>
      <c r="BW67" s="118"/>
      <c r="BY67" s="38"/>
      <c r="BZ67" s="38"/>
      <c r="CA67" s="112"/>
    </row>
    <row r="68" spans="4:79" ht="13" x14ac:dyDescent="0.3">
      <c r="D68" s="118"/>
      <c r="E68" s="444"/>
      <c r="G68" s="52"/>
      <c r="H68" s="52"/>
      <c r="I68" s="52"/>
      <c r="J68" s="444"/>
      <c r="K68" s="52"/>
      <c r="L68" s="52"/>
      <c r="M68" s="52"/>
      <c r="N68" s="52"/>
      <c r="O68" s="444"/>
      <c r="P68" s="52"/>
      <c r="Q68" s="52"/>
      <c r="R68" s="52"/>
      <c r="S68" s="52"/>
      <c r="T68" s="444"/>
      <c r="U68" s="52"/>
      <c r="V68" s="52"/>
      <c r="W68" s="52"/>
      <c r="X68" s="52"/>
      <c r="Y68" s="444"/>
      <c r="Z68" s="52"/>
      <c r="AA68" s="52"/>
      <c r="AB68" s="52"/>
      <c r="AC68" s="52"/>
      <c r="AD68" s="444"/>
      <c r="AE68" s="52"/>
      <c r="AF68" s="52"/>
      <c r="AG68" s="52"/>
      <c r="AH68" s="52"/>
      <c r="AI68" s="444"/>
      <c r="AJ68" s="52"/>
      <c r="AK68" s="52"/>
      <c r="AL68" s="52"/>
      <c r="AM68" s="52"/>
      <c r="AN68" s="444"/>
      <c r="AO68" s="52"/>
      <c r="AP68" s="52"/>
      <c r="AQ68" s="52"/>
      <c r="AR68" s="52"/>
      <c r="AS68" s="444"/>
      <c r="AT68" s="52"/>
      <c r="AU68" s="52"/>
      <c r="AV68" s="52"/>
      <c r="AW68" s="52"/>
      <c r="AX68" s="444"/>
      <c r="AY68" s="52"/>
      <c r="AZ68" s="52"/>
      <c r="BA68" s="52"/>
      <c r="BB68" s="52"/>
      <c r="BC68" s="444"/>
      <c r="BD68" s="52"/>
      <c r="BE68" s="52"/>
      <c r="BF68" s="52"/>
      <c r="BG68" s="52"/>
      <c r="BH68" s="444"/>
      <c r="BI68" s="52"/>
      <c r="BJ68" s="52"/>
      <c r="BK68" s="52"/>
      <c r="BL68" s="52"/>
      <c r="BM68" s="444"/>
      <c r="BN68" s="52"/>
      <c r="BO68" s="52"/>
      <c r="BP68" s="52"/>
      <c r="BQ68" s="52"/>
      <c r="BR68" s="444"/>
      <c r="BS68" s="52"/>
      <c r="BT68" s="52"/>
      <c r="BU68" s="52"/>
      <c r="BV68" s="52"/>
      <c r="BW68" s="118"/>
      <c r="BY68" s="38"/>
      <c r="BZ68" s="38"/>
      <c r="CA68" s="112"/>
    </row>
    <row r="69" spans="4:79" ht="12.75" customHeight="1" x14ac:dyDescent="0.3">
      <c r="D69" s="118" t="s">
        <v>338</v>
      </c>
      <c r="E69" s="444"/>
      <c r="G69" s="52">
        <f>SUM(G70:G73)</f>
        <v>0</v>
      </c>
      <c r="H69" s="52"/>
      <c r="I69" s="52"/>
      <c r="J69" s="444"/>
      <c r="K69" s="52"/>
      <c r="L69" s="52">
        <f>SUM(L70:L73)</f>
        <v>414894</v>
      </c>
      <c r="M69" s="52"/>
      <c r="N69" s="52"/>
      <c r="O69" s="444"/>
      <c r="P69" s="52"/>
      <c r="Q69" s="52">
        <f>SUM(Q70:Q73)</f>
        <v>15159</v>
      </c>
      <c r="R69" s="52"/>
      <c r="S69" s="52"/>
      <c r="T69" s="444"/>
      <c r="U69" s="52"/>
      <c r="V69" s="52">
        <f>SUM(V70:V73)</f>
        <v>2912748</v>
      </c>
      <c r="W69" s="52"/>
      <c r="X69" s="52"/>
      <c r="Y69" s="444"/>
      <c r="Z69" s="52"/>
      <c r="AA69" s="52">
        <f>SUM(AA70:AA73)</f>
        <v>1193932</v>
      </c>
      <c r="AB69" s="52"/>
      <c r="AC69" s="52"/>
      <c r="AD69" s="444"/>
      <c r="AE69" s="52"/>
      <c r="AF69" s="52">
        <f>SUM(AF70:AF73)</f>
        <v>2264270</v>
      </c>
      <c r="AG69" s="52"/>
      <c r="AH69" s="52"/>
      <c r="AI69" s="444"/>
      <c r="AJ69" s="52"/>
      <c r="AK69" s="52">
        <f>SUM(AK70:AK73)</f>
        <v>948469</v>
      </c>
      <c r="AL69" s="52"/>
      <c r="AM69" s="52"/>
      <c r="AN69" s="444"/>
      <c r="AO69" s="52"/>
      <c r="AP69" s="52">
        <f>SUM(AP70:AP73)</f>
        <v>2673282</v>
      </c>
      <c r="AQ69" s="52"/>
      <c r="AR69" s="52"/>
      <c r="AS69" s="444"/>
      <c r="AT69" s="52"/>
      <c r="AU69" s="52">
        <f>SUM(AU70:AU73)</f>
        <v>1293908</v>
      </c>
      <c r="AV69" s="52"/>
      <c r="AW69" s="52"/>
      <c r="AX69" s="444"/>
      <c r="AY69" s="52"/>
      <c r="AZ69" s="52">
        <f>SUM(AZ70:AZ73)</f>
        <v>487717</v>
      </c>
      <c r="BA69" s="52"/>
      <c r="BB69" s="52"/>
      <c r="BC69" s="444"/>
      <c r="BD69" s="52"/>
      <c r="BE69" s="52">
        <f>SUM(BE70:BE73)</f>
        <v>0</v>
      </c>
      <c r="BF69" s="52"/>
      <c r="BG69" s="52"/>
      <c r="BH69" s="444"/>
      <c r="BI69" s="52"/>
      <c r="BJ69" s="52">
        <f>SUM(BJ70:BJ73)</f>
        <v>1936511</v>
      </c>
      <c r="BK69" s="52"/>
      <c r="BL69" s="52"/>
      <c r="BM69" s="444"/>
      <c r="BN69" s="52"/>
      <c r="BO69" s="52">
        <f>SUM(BO70:BO73)</f>
        <v>2654391</v>
      </c>
      <c r="BP69" s="52"/>
      <c r="BQ69" s="52"/>
      <c r="BR69" s="444"/>
      <c r="BS69" s="52"/>
      <c r="BT69" s="52">
        <f>SUM(BT70:BT73)</f>
        <v>16795281</v>
      </c>
      <c r="BU69" s="52"/>
      <c r="BV69" s="52"/>
      <c r="BW69" s="118"/>
      <c r="BY69" s="38"/>
      <c r="BZ69" s="38"/>
      <c r="CA69" s="112"/>
    </row>
    <row r="70" spans="4:79" ht="12.75" customHeight="1" x14ac:dyDescent="0.3">
      <c r="D70" s="118" t="s">
        <v>325</v>
      </c>
      <c r="E70" s="444"/>
      <c r="F70" s="385"/>
      <c r="G70" s="442">
        <v>0</v>
      </c>
      <c r="H70" s="443"/>
      <c r="I70" s="52"/>
      <c r="J70" s="444"/>
      <c r="K70" s="445"/>
      <c r="L70" s="442">
        <f>275000-99079</f>
        <v>175921</v>
      </c>
      <c r="M70" s="443"/>
      <c r="N70" s="52"/>
      <c r="O70" s="444"/>
      <c r="P70" s="445"/>
      <c r="Q70" s="442">
        <f>10000-3378</f>
        <v>6622</v>
      </c>
      <c r="R70" s="443"/>
      <c r="S70" s="52"/>
      <c r="T70" s="444"/>
      <c r="U70" s="445"/>
      <c r="V70" s="442">
        <f>1910000-661411</f>
        <v>1248589</v>
      </c>
      <c r="W70" s="443"/>
      <c r="X70" s="52"/>
      <c r="Y70" s="444"/>
      <c r="Z70" s="445"/>
      <c r="AA70" s="442">
        <f>775000-302352</f>
        <v>472648</v>
      </c>
      <c r="AB70" s="443"/>
      <c r="AC70" s="52"/>
      <c r="AD70" s="444"/>
      <c r="AE70" s="445"/>
      <c r="AF70" s="442">
        <f>1460000-592353</f>
        <v>867647</v>
      </c>
      <c r="AG70" s="443"/>
      <c r="AH70" s="52"/>
      <c r="AI70" s="444"/>
      <c r="AJ70" s="445"/>
      <c r="AK70" s="442">
        <f>605000-260980</f>
        <v>344020</v>
      </c>
      <c r="AL70" s="443"/>
      <c r="AM70" s="52"/>
      <c r="AN70" s="444"/>
      <c r="AO70" s="445"/>
      <c r="AP70" s="442">
        <f>1690000-794835</f>
        <v>895165</v>
      </c>
      <c r="AQ70" s="443"/>
      <c r="AR70" s="52"/>
      <c r="AS70" s="444"/>
      <c r="AT70" s="445"/>
      <c r="AU70" s="442">
        <f>810000-390624</f>
        <v>419376</v>
      </c>
      <c r="AV70" s="443"/>
      <c r="AW70" s="52"/>
      <c r="AX70" s="444"/>
      <c r="AY70" s="445"/>
      <c r="AZ70" s="442">
        <f>305000-162063</f>
        <v>142937</v>
      </c>
      <c r="BA70" s="443"/>
      <c r="BB70" s="52"/>
      <c r="BC70" s="444"/>
      <c r="BD70" s="445"/>
      <c r="BE70" s="442">
        <v>0</v>
      </c>
      <c r="BF70" s="443"/>
      <c r="BG70" s="52"/>
      <c r="BH70" s="444"/>
      <c r="BI70" s="445"/>
      <c r="BJ70" s="442">
        <f>1205000-595668</f>
        <v>609332</v>
      </c>
      <c r="BK70" s="443"/>
      <c r="BL70" s="52"/>
      <c r="BM70" s="444"/>
      <c r="BN70" s="445"/>
      <c r="BO70" s="442">
        <f>1645000-816702</f>
        <v>828298</v>
      </c>
      <c r="BP70" s="443"/>
      <c r="BQ70" s="52"/>
      <c r="BR70" s="444"/>
      <c r="BS70" s="445"/>
      <c r="BT70" s="442">
        <f>SUM(L70:BO70)</f>
        <v>6010555</v>
      </c>
      <c r="BU70" s="443"/>
      <c r="BV70" s="52"/>
      <c r="BW70" s="118"/>
      <c r="BY70" s="38"/>
      <c r="BZ70" s="38"/>
      <c r="CA70" s="112"/>
    </row>
    <row r="71" spans="4:79" ht="12.75" customHeight="1" x14ac:dyDescent="0.3">
      <c r="D71" s="118" t="s">
        <v>328</v>
      </c>
      <c r="E71" s="444"/>
      <c r="F71" s="379"/>
      <c r="G71" s="52">
        <v>0</v>
      </c>
      <c r="H71" s="51"/>
      <c r="I71" s="52"/>
      <c r="J71" s="444"/>
      <c r="K71" s="444"/>
      <c r="L71" s="52">
        <v>99079</v>
      </c>
      <c r="M71" s="51"/>
      <c r="N71" s="52"/>
      <c r="O71" s="444"/>
      <c r="P71" s="444"/>
      <c r="Q71" s="52">
        <v>3378</v>
      </c>
      <c r="R71" s="51"/>
      <c r="S71" s="52"/>
      <c r="T71" s="444"/>
      <c r="U71" s="444"/>
      <c r="V71" s="52">
        <v>661411</v>
      </c>
      <c r="W71" s="51"/>
      <c r="X71" s="52"/>
      <c r="Y71" s="444"/>
      <c r="Z71" s="444"/>
      <c r="AA71" s="52">
        <v>302352</v>
      </c>
      <c r="AB71" s="51"/>
      <c r="AC71" s="52"/>
      <c r="AD71" s="444"/>
      <c r="AE71" s="444"/>
      <c r="AF71" s="52">
        <v>592353</v>
      </c>
      <c r="AG71" s="51"/>
      <c r="AH71" s="52"/>
      <c r="AI71" s="444"/>
      <c r="AJ71" s="444"/>
      <c r="AK71" s="52">
        <v>260980</v>
      </c>
      <c r="AL71" s="51"/>
      <c r="AM71" s="52"/>
      <c r="AN71" s="444"/>
      <c r="AO71" s="444"/>
      <c r="AP71" s="52">
        <v>794835</v>
      </c>
      <c r="AQ71" s="51"/>
      <c r="AR71" s="52"/>
      <c r="AS71" s="444"/>
      <c r="AT71" s="444"/>
      <c r="AU71" s="52">
        <v>390624</v>
      </c>
      <c r="AV71" s="51"/>
      <c r="AW71" s="52"/>
      <c r="AX71" s="444"/>
      <c r="AY71" s="444"/>
      <c r="AZ71" s="52">
        <v>162063</v>
      </c>
      <c r="BA71" s="51"/>
      <c r="BB71" s="52"/>
      <c r="BC71" s="444"/>
      <c r="BD71" s="444"/>
      <c r="BE71" s="52">
        <v>0</v>
      </c>
      <c r="BF71" s="51"/>
      <c r="BG71" s="52"/>
      <c r="BH71" s="444"/>
      <c r="BI71" s="444"/>
      <c r="BJ71" s="52">
        <v>595668</v>
      </c>
      <c r="BK71" s="51"/>
      <c r="BL71" s="52"/>
      <c r="BM71" s="444"/>
      <c r="BN71" s="444"/>
      <c r="BO71" s="52">
        <v>816702</v>
      </c>
      <c r="BP71" s="51"/>
      <c r="BQ71" s="52"/>
      <c r="BR71" s="444"/>
      <c r="BS71" s="444"/>
      <c r="BT71" s="52">
        <f>SUM(L71:BO71)</f>
        <v>4679445</v>
      </c>
      <c r="BU71" s="51"/>
      <c r="BV71" s="52"/>
      <c r="BW71" s="118"/>
      <c r="BY71" s="38"/>
      <c r="BZ71" s="38"/>
      <c r="CA71" s="112"/>
    </row>
    <row r="72" spans="4:79" ht="12.75" customHeight="1" x14ac:dyDescent="0.3">
      <c r="D72" s="118" t="s">
        <v>329</v>
      </c>
      <c r="E72" s="444"/>
      <c r="F72" s="379"/>
      <c r="G72" s="52">
        <v>0</v>
      </c>
      <c r="H72" s="51"/>
      <c r="I72" s="52"/>
      <c r="J72" s="444"/>
      <c r="K72" s="444"/>
      <c r="L72" s="52">
        <v>0</v>
      </c>
      <c r="M72" s="51"/>
      <c r="N72" s="52"/>
      <c r="O72" s="444"/>
      <c r="P72" s="444"/>
      <c r="Q72" s="52">
        <v>0</v>
      </c>
      <c r="R72" s="51"/>
      <c r="S72" s="52"/>
      <c r="T72" s="444"/>
      <c r="U72" s="444"/>
      <c r="V72" s="52">
        <v>0</v>
      </c>
      <c r="W72" s="51"/>
      <c r="X72" s="52"/>
      <c r="Y72" s="444"/>
      <c r="Z72" s="444"/>
      <c r="AA72" s="52">
        <v>0</v>
      </c>
      <c r="AB72" s="51"/>
      <c r="AC72" s="52"/>
      <c r="AD72" s="444"/>
      <c r="AE72" s="444"/>
      <c r="AF72" s="52">
        <v>0</v>
      </c>
      <c r="AG72" s="51"/>
      <c r="AH72" s="52"/>
      <c r="AI72" s="444"/>
      <c r="AJ72" s="444"/>
      <c r="AK72" s="52">
        <v>0</v>
      </c>
      <c r="AL72" s="51"/>
      <c r="AM72" s="52"/>
      <c r="AN72" s="444"/>
      <c r="AO72" s="444"/>
      <c r="AP72" s="52">
        <v>0</v>
      </c>
      <c r="AQ72" s="51"/>
      <c r="AR72" s="52"/>
      <c r="AS72" s="444"/>
      <c r="AT72" s="444"/>
      <c r="AU72" s="52">
        <v>0</v>
      </c>
      <c r="AV72" s="51"/>
      <c r="AW72" s="52"/>
      <c r="AX72" s="444"/>
      <c r="AY72" s="444"/>
      <c r="AZ72" s="52">
        <v>0</v>
      </c>
      <c r="BA72" s="51"/>
      <c r="BB72" s="52"/>
      <c r="BC72" s="444"/>
      <c r="BD72" s="444"/>
      <c r="BE72" s="52">
        <v>0</v>
      </c>
      <c r="BF72" s="51"/>
      <c r="BG72" s="52"/>
      <c r="BH72" s="444"/>
      <c r="BI72" s="444"/>
      <c r="BJ72" s="52">
        <v>0</v>
      </c>
      <c r="BK72" s="51"/>
      <c r="BL72" s="52"/>
      <c r="BM72" s="444"/>
      <c r="BN72" s="444"/>
      <c r="BO72" s="52">
        <v>0</v>
      </c>
      <c r="BP72" s="51"/>
      <c r="BQ72" s="52"/>
      <c r="BR72" s="444"/>
      <c r="BS72" s="444"/>
      <c r="BT72" s="52">
        <f>SUM(L72:BO72)</f>
        <v>0</v>
      </c>
      <c r="BU72" s="51"/>
      <c r="BV72" s="52"/>
      <c r="BW72" s="118"/>
      <c r="BY72" s="38"/>
      <c r="BZ72" s="38"/>
      <c r="CA72" s="112"/>
    </row>
    <row r="73" spans="4:79" ht="12.75" customHeight="1" x14ac:dyDescent="0.3">
      <c r="D73" s="118" t="s">
        <v>330</v>
      </c>
      <c r="E73" s="444"/>
      <c r="F73" s="398"/>
      <c r="G73" s="98">
        <v>0</v>
      </c>
      <c r="H73" s="97"/>
      <c r="I73" s="52"/>
      <c r="J73" s="444"/>
      <c r="K73" s="453"/>
      <c r="L73" s="98">
        <v>139894</v>
      </c>
      <c r="M73" s="97"/>
      <c r="N73" s="52"/>
      <c r="O73" s="444"/>
      <c r="P73" s="453"/>
      <c r="Q73" s="98">
        <v>5159</v>
      </c>
      <c r="R73" s="97"/>
      <c r="S73" s="52"/>
      <c r="T73" s="444"/>
      <c r="U73" s="453"/>
      <c r="V73" s="98">
        <v>1002748</v>
      </c>
      <c r="W73" s="97"/>
      <c r="X73" s="52"/>
      <c r="Y73" s="444"/>
      <c r="Z73" s="453"/>
      <c r="AA73" s="98">
        <v>418932</v>
      </c>
      <c r="AB73" s="97"/>
      <c r="AC73" s="52"/>
      <c r="AD73" s="444"/>
      <c r="AE73" s="453"/>
      <c r="AF73" s="98">
        <v>804270</v>
      </c>
      <c r="AG73" s="97"/>
      <c r="AH73" s="52"/>
      <c r="AI73" s="444"/>
      <c r="AJ73" s="453"/>
      <c r="AK73" s="98">
        <v>343469</v>
      </c>
      <c r="AL73" s="97"/>
      <c r="AM73" s="52"/>
      <c r="AN73" s="444"/>
      <c r="AO73" s="453"/>
      <c r="AP73" s="98">
        <v>983282</v>
      </c>
      <c r="AQ73" s="97"/>
      <c r="AR73" s="52"/>
      <c r="AS73" s="444"/>
      <c r="AT73" s="453"/>
      <c r="AU73" s="98">
        <v>483908</v>
      </c>
      <c r="AV73" s="97"/>
      <c r="AW73" s="52"/>
      <c r="AX73" s="444"/>
      <c r="AY73" s="453"/>
      <c r="AZ73" s="98">
        <v>182717</v>
      </c>
      <c r="BA73" s="97"/>
      <c r="BB73" s="52"/>
      <c r="BC73" s="444"/>
      <c r="BD73" s="453"/>
      <c r="BE73" s="98">
        <v>0</v>
      </c>
      <c r="BF73" s="97"/>
      <c r="BG73" s="52"/>
      <c r="BH73" s="444"/>
      <c r="BI73" s="453"/>
      <c r="BJ73" s="98">
        <v>731511</v>
      </c>
      <c r="BK73" s="97"/>
      <c r="BL73" s="52"/>
      <c r="BM73" s="444"/>
      <c r="BN73" s="453"/>
      <c r="BO73" s="98">
        <v>1009391</v>
      </c>
      <c r="BP73" s="97"/>
      <c r="BQ73" s="52"/>
      <c r="BR73" s="444"/>
      <c r="BS73" s="453"/>
      <c r="BT73" s="98">
        <f>SUM(L73:BO73)</f>
        <v>6105281</v>
      </c>
      <c r="BU73" s="97"/>
      <c r="BV73" s="52"/>
      <c r="BW73" s="118"/>
      <c r="BY73" s="38"/>
      <c r="BZ73" s="38"/>
      <c r="CA73" s="112"/>
    </row>
    <row r="74" spans="4:79" ht="12.75" customHeight="1" x14ac:dyDescent="0.3">
      <c r="D74" s="118"/>
      <c r="E74" s="444"/>
      <c r="G74" s="52"/>
      <c r="H74" s="52"/>
      <c r="I74" s="52"/>
      <c r="J74" s="444"/>
      <c r="K74" s="52"/>
      <c r="L74" s="52"/>
      <c r="M74" s="52"/>
      <c r="N74" s="52"/>
      <c r="O74" s="444"/>
      <c r="P74" s="52"/>
      <c r="Q74" s="52"/>
      <c r="R74" s="52"/>
      <c r="S74" s="52"/>
      <c r="T74" s="444"/>
      <c r="U74" s="52"/>
      <c r="V74" s="52"/>
      <c r="W74" s="52"/>
      <c r="X74" s="52"/>
      <c r="Y74" s="444"/>
      <c r="Z74" s="52"/>
      <c r="AA74" s="52"/>
      <c r="AB74" s="52"/>
      <c r="AC74" s="52"/>
      <c r="AD74" s="444"/>
      <c r="AE74" s="52"/>
      <c r="AF74" s="52"/>
      <c r="AG74" s="52"/>
      <c r="AH74" s="52"/>
      <c r="AI74" s="444"/>
      <c r="AJ74" s="52"/>
      <c r="AK74" s="52"/>
      <c r="AL74" s="52"/>
      <c r="AM74" s="52"/>
      <c r="AN74" s="444"/>
      <c r="AO74" s="52"/>
      <c r="AP74" s="52"/>
      <c r="AQ74" s="52"/>
      <c r="AR74" s="52"/>
      <c r="AS74" s="444"/>
      <c r="AT74" s="52"/>
      <c r="AU74" s="52"/>
      <c r="AV74" s="52"/>
      <c r="AW74" s="52"/>
      <c r="AX74" s="444"/>
      <c r="AY74" s="52"/>
      <c r="AZ74" s="52"/>
      <c r="BA74" s="52"/>
      <c r="BB74" s="52"/>
      <c r="BC74" s="444"/>
      <c r="BD74" s="52"/>
      <c r="BE74" s="52"/>
      <c r="BF74" s="52"/>
      <c r="BG74" s="52"/>
      <c r="BH74" s="444"/>
      <c r="BI74" s="52"/>
      <c r="BJ74" s="52"/>
      <c r="BK74" s="52"/>
      <c r="BL74" s="52"/>
      <c r="BM74" s="444"/>
      <c r="BN74" s="52"/>
      <c r="BO74" s="52"/>
      <c r="BP74" s="52"/>
      <c r="BQ74" s="52"/>
      <c r="BR74" s="444"/>
      <c r="BS74" s="52"/>
      <c r="BT74" s="52"/>
      <c r="BU74" s="52"/>
      <c r="BV74" s="52"/>
      <c r="BW74" s="118"/>
      <c r="BY74" s="38"/>
      <c r="BZ74" s="38"/>
      <c r="CA74" s="112"/>
    </row>
    <row r="75" spans="4:79" ht="12.75" customHeight="1" x14ac:dyDescent="0.3">
      <c r="D75" s="118" t="s">
        <v>339</v>
      </c>
      <c r="E75" s="444"/>
      <c r="G75" s="52">
        <f>SUM(G76:G79)</f>
        <v>0</v>
      </c>
      <c r="H75" s="52"/>
      <c r="I75" s="52"/>
      <c r="J75" s="444"/>
      <c r="K75" s="52"/>
      <c r="L75" s="52">
        <f>SUM(L76:L79)</f>
        <v>1536729</v>
      </c>
      <c r="M75" s="52"/>
      <c r="N75" s="52"/>
      <c r="O75" s="444"/>
      <c r="P75" s="52"/>
      <c r="Q75" s="52">
        <f>SUM(Q76:Q79)</f>
        <v>72130</v>
      </c>
      <c r="R75" s="52"/>
      <c r="S75" s="52"/>
      <c r="T75" s="444"/>
      <c r="U75" s="52"/>
      <c r="V75" s="52">
        <f>SUM(V76:V79)</f>
        <v>1052350</v>
      </c>
      <c r="W75" s="52"/>
      <c r="X75" s="52"/>
      <c r="Y75" s="444"/>
      <c r="Z75" s="52"/>
      <c r="AA75" s="52">
        <f>SUM(AA76:AA79)</f>
        <v>1442806</v>
      </c>
      <c r="AB75" s="52"/>
      <c r="AC75" s="52"/>
      <c r="AD75" s="444"/>
      <c r="AE75" s="52"/>
      <c r="AF75" s="52">
        <f>SUM(AF76:AF79)</f>
        <v>2660992</v>
      </c>
      <c r="AG75" s="52"/>
      <c r="AH75" s="52"/>
      <c r="AI75" s="444"/>
      <c r="AJ75" s="52"/>
      <c r="AK75" s="52">
        <f>SUM(AK76:AK79)</f>
        <v>696927</v>
      </c>
      <c r="AL75" s="52"/>
      <c r="AM75" s="52"/>
      <c r="AN75" s="444"/>
      <c r="AO75" s="52"/>
      <c r="AP75" s="52">
        <f>SUM(AP76:AP79)</f>
        <v>2947026</v>
      </c>
      <c r="AQ75" s="52"/>
      <c r="AR75" s="52"/>
      <c r="AS75" s="444"/>
      <c r="AT75" s="52"/>
      <c r="AU75" s="52">
        <f>SUM(AU76:AU79)</f>
        <v>1126191</v>
      </c>
      <c r="AV75" s="52"/>
      <c r="AW75" s="52"/>
      <c r="AX75" s="444"/>
      <c r="AY75" s="52"/>
      <c r="AZ75" s="52">
        <f>SUM(AZ76:AZ79)</f>
        <v>279623</v>
      </c>
      <c r="BA75" s="52"/>
      <c r="BB75" s="52"/>
      <c r="BC75" s="444"/>
      <c r="BD75" s="52"/>
      <c r="BE75" s="52">
        <f>SUM(BE76:BE79)</f>
        <v>688404</v>
      </c>
      <c r="BF75" s="52"/>
      <c r="BG75" s="52"/>
      <c r="BH75" s="444"/>
      <c r="BI75" s="52"/>
      <c r="BJ75" s="52">
        <f>SUM(BJ76:BJ79)</f>
        <v>1883416</v>
      </c>
      <c r="BK75" s="52"/>
      <c r="BL75" s="52"/>
      <c r="BM75" s="444"/>
      <c r="BN75" s="52"/>
      <c r="BO75" s="52">
        <f>SUM(BO76:BO79)</f>
        <v>1728196</v>
      </c>
      <c r="BP75" s="52"/>
      <c r="BQ75" s="52"/>
      <c r="BR75" s="444"/>
      <c r="BS75" s="52"/>
      <c r="BT75" s="52">
        <f>SUM(BT76:BT79)</f>
        <v>16114790</v>
      </c>
      <c r="BU75" s="52"/>
      <c r="BV75" s="52"/>
      <c r="BW75" s="118"/>
      <c r="BY75" s="38"/>
      <c r="BZ75" s="38"/>
      <c r="CA75" s="112"/>
    </row>
    <row r="76" spans="4:79" ht="12.75" customHeight="1" x14ac:dyDescent="0.3">
      <c r="D76" s="118" t="s">
        <v>325</v>
      </c>
      <c r="E76" s="444"/>
      <c r="F76" s="385"/>
      <c r="G76" s="442">
        <v>0</v>
      </c>
      <c r="H76" s="443"/>
      <c r="I76" s="52"/>
      <c r="J76" s="444"/>
      <c r="K76" s="445"/>
      <c r="L76" s="442">
        <f>960000-384524</f>
        <v>575476</v>
      </c>
      <c r="M76" s="443"/>
      <c r="N76" s="52"/>
      <c r="O76" s="444"/>
      <c r="P76" s="445"/>
      <c r="Q76" s="442">
        <f>45000-17638</f>
        <v>27362</v>
      </c>
      <c r="R76" s="443"/>
      <c r="S76" s="52"/>
      <c r="T76" s="444"/>
      <c r="U76" s="445"/>
      <c r="V76" s="442">
        <f>650000-261613</f>
        <v>388387</v>
      </c>
      <c r="W76" s="443"/>
      <c r="X76" s="52"/>
      <c r="Y76" s="444"/>
      <c r="Z76" s="445"/>
      <c r="AA76" s="442">
        <f>885000-431578</f>
        <v>453422</v>
      </c>
      <c r="AB76" s="443"/>
      <c r="AC76" s="52"/>
      <c r="AD76" s="444"/>
      <c r="AE76" s="445"/>
      <c r="AF76" s="442">
        <f>1620000-788653</f>
        <v>831347</v>
      </c>
      <c r="AG76" s="443"/>
      <c r="AH76" s="52"/>
      <c r="AI76" s="444"/>
      <c r="AJ76" s="445"/>
      <c r="AK76" s="442">
        <f>420000-206658</f>
        <v>213342</v>
      </c>
      <c r="AL76" s="443"/>
      <c r="AM76" s="52"/>
      <c r="AN76" s="444"/>
      <c r="AO76" s="445"/>
      <c r="AP76" s="442">
        <f>1755000-1051987</f>
        <v>703013</v>
      </c>
      <c r="AQ76" s="443"/>
      <c r="AR76" s="52"/>
      <c r="AS76" s="444"/>
      <c r="AT76" s="445"/>
      <c r="AU76" s="442">
        <f>665000-404513</f>
        <v>260487</v>
      </c>
      <c r="AV76" s="443"/>
      <c r="AW76" s="52"/>
      <c r="AX76" s="444"/>
      <c r="AY76" s="445"/>
      <c r="AZ76" s="442">
        <f>165000-103959</f>
        <v>61041</v>
      </c>
      <c r="BA76" s="443"/>
      <c r="BB76" s="52"/>
      <c r="BC76" s="444"/>
      <c r="BD76" s="445"/>
      <c r="BE76" s="442">
        <f>405000-216530</f>
        <v>188470</v>
      </c>
      <c r="BF76" s="443"/>
      <c r="BG76" s="52"/>
      <c r="BH76" s="444"/>
      <c r="BI76" s="445"/>
      <c r="BJ76" s="442">
        <f>1105000-644280</f>
        <v>460720</v>
      </c>
      <c r="BK76" s="443"/>
      <c r="BL76" s="52"/>
      <c r="BM76" s="444"/>
      <c r="BN76" s="445"/>
      <c r="BO76" s="442">
        <f>1010000-580404</f>
        <v>429596</v>
      </c>
      <c r="BP76" s="443"/>
      <c r="BQ76" s="52"/>
      <c r="BR76" s="444"/>
      <c r="BS76" s="445"/>
      <c r="BT76" s="442">
        <f>SUM(L76:BO76)</f>
        <v>4592663</v>
      </c>
      <c r="BU76" s="443"/>
      <c r="BV76" s="52"/>
      <c r="BW76" s="118"/>
      <c r="BY76" s="38"/>
      <c r="BZ76" s="38"/>
      <c r="CA76" s="112"/>
    </row>
    <row r="77" spans="4:79" ht="12.75" customHeight="1" x14ac:dyDescent="0.3">
      <c r="D77" s="118" t="s">
        <v>328</v>
      </c>
      <c r="E77" s="444"/>
      <c r="F77" s="379"/>
      <c r="G77" s="52">
        <v>0</v>
      </c>
      <c r="H77" s="51"/>
      <c r="I77" s="52"/>
      <c r="J77" s="444"/>
      <c r="K77" s="444"/>
      <c r="L77" s="52">
        <v>384524</v>
      </c>
      <c r="M77" s="51"/>
      <c r="N77" s="52"/>
      <c r="O77" s="444"/>
      <c r="P77" s="444"/>
      <c r="Q77" s="52">
        <v>17638</v>
      </c>
      <c r="R77" s="51"/>
      <c r="S77" s="52"/>
      <c r="T77" s="444"/>
      <c r="U77" s="444"/>
      <c r="V77" s="52">
        <v>261613</v>
      </c>
      <c r="W77" s="51"/>
      <c r="X77" s="52"/>
      <c r="Y77" s="444"/>
      <c r="Z77" s="444"/>
      <c r="AA77" s="52">
        <v>431578</v>
      </c>
      <c r="AB77" s="51"/>
      <c r="AC77" s="52"/>
      <c r="AD77" s="444"/>
      <c r="AE77" s="444"/>
      <c r="AF77" s="52">
        <v>788653</v>
      </c>
      <c r="AG77" s="51"/>
      <c r="AH77" s="52"/>
      <c r="AI77" s="444"/>
      <c r="AJ77" s="444"/>
      <c r="AK77" s="52">
        <v>206658</v>
      </c>
      <c r="AL77" s="51"/>
      <c r="AM77" s="52"/>
      <c r="AN77" s="444"/>
      <c r="AO77" s="444"/>
      <c r="AP77" s="52">
        <v>1051987</v>
      </c>
      <c r="AQ77" s="51"/>
      <c r="AR77" s="52"/>
      <c r="AS77" s="444"/>
      <c r="AT77" s="444"/>
      <c r="AU77" s="52">
        <v>404513</v>
      </c>
      <c r="AV77" s="51"/>
      <c r="AW77" s="52"/>
      <c r="AX77" s="444"/>
      <c r="AY77" s="444"/>
      <c r="AZ77" s="52">
        <v>103959</v>
      </c>
      <c r="BA77" s="51"/>
      <c r="BB77" s="52"/>
      <c r="BC77" s="444"/>
      <c r="BD77" s="444"/>
      <c r="BE77" s="52">
        <v>216530</v>
      </c>
      <c r="BF77" s="51"/>
      <c r="BG77" s="52"/>
      <c r="BH77" s="444"/>
      <c r="BI77" s="444"/>
      <c r="BJ77" s="52">
        <v>644280</v>
      </c>
      <c r="BK77" s="51"/>
      <c r="BL77" s="52"/>
      <c r="BM77" s="444"/>
      <c r="BN77" s="444"/>
      <c r="BO77" s="52">
        <v>580404</v>
      </c>
      <c r="BP77" s="51"/>
      <c r="BQ77" s="52"/>
      <c r="BR77" s="444"/>
      <c r="BS77" s="444"/>
      <c r="BT77" s="52">
        <f>SUM(L77:BO77)</f>
        <v>5092337</v>
      </c>
      <c r="BU77" s="51"/>
      <c r="BV77" s="52"/>
      <c r="BW77" s="118"/>
      <c r="BY77" s="38"/>
      <c r="BZ77" s="38"/>
      <c r="CA77" s="112"/>
    </row>
    <row r="78" spans="4:79" ht="12.75" customHeight="1" x14ac:dyDescent="0.3">
      <c r="D78" s="118" t="s">
        <v>329</v>
      </c>
      <c r="E78" s="444"/>
      <c r="F78" s="379"/>
      <c r="G78" s="52">
        <v>0</v>
      </c>
      <c r="H78" s="51"/>
      <c r="I78" s="52"/>
      <c r="J78" s="444"/>
      <c r="K78" s="444"/>
      <c r="L78" s="52">
        <v>0</v>
      </c>
      <c r="M78" s="51"/>
      <c r="N78" s="52"/>
      <c r="O78" s="444"/>
      <c r="P78" s="444"/>
      <c r="Q78" s="52">
        <v>0</v>
      </c>
      <c r="R78" s="51"/>
      <c r="S78" s="52"/>
      <c r="T78" s="444"/>
      <c r="U78" s="444"/>
      <c r="V78" s="52">
        <v>0</v>
      </c>
      <c r="W78" s="51"/>
      <c r="X78" s="52"/>
      <c r="Y78" s="444"/>
      <c r="Z78" s="444"/>
      <c r="AA78" s="52">
        <v>0</v>
      </c>
      <c r="AB78" s="51"/>
      <c r="AC78" s="52"/>
      <c r="AD78" s="444"/>
      <c r="AE78" s="444"/>
      <c r="AF78" s="52">
        <v>0</v>
      </c>
      <c r="AG78" s="51"/>
      <c r="AH78" s="52"/>
      <c r="AI78" s="444"/>
      <c r="AJ78" s="444"/>
      <c r="AK78" s="52">
        <v>0</v>
      </c>
      <c r="AL78" s="51"/>
      <c r="AM78" s="52"/>
      <c r="AN78" s="444"/>
      <c r="AO78" s="444"/>
      <c r="AP78" s="52">
        <v>0</v>
      </c>
      <c r="AQ78" s="51"/>
      <c r="AR78" s="52"/>
      <c r="AS78" s="444"/>
      <c r="AT78" s="444"/>
      <c r="AU78" s="52">
        <v>0</v>
      </c>
      <c r="AV78" s="51"/>
      <c r="AW78" s="52"/>
      <c r="AX78" s="444"/>
      <c r="AY78" s="444"/>
      <c r="AZ78" s="52">
        <v>0</v>
      </c>
      <c r="BA78" s="51"/>
      <c r="BB78" s="52"/>
      <c r="BC78" s="444"/>
      <c r="BD78" s="444"/>
      <c r="BE78" s="52">
        <v>0</v>
      </c>
      <c r="BF78" s="51"/>
      <c r="BG78" s="52"/>
      <c r="BH78" s="444"/>
      <c r="BI78" s="444"/>
      <c r="BJ78" s="52">
        <v>0</v>
      </c>
      <c r="BK78" s="51"/>
      <c r="BL78" s="52"/>
      <c r="BM78" s="444"/>
      <c r="BN78" s="444"/>
      <c r="BO78" s="52">
        <v>0</v>
      </c>
      <c r="BP78" s="51"/>
      <c r="BQ78" s="52"/>
      <c r="BR78" s="444"/>
      <c r="BS78" s="444"/>
      <c r="BT78" s="52">
        <f>SUM(L78:BO78)</f>
        <v>0</v>
      </c>
      <c r="BU78" s="51"/>
      <c r="BV78" s="52"/>
      <c r="BW78" s="118"/>
      <c r="BY78" s="38"/>
      <c r="BZ78" s="38"/>
      <c r="CA78" s="112"/>
    </row>
    <row r="79" spans="4:79" ht="12.75" customHeight="1" x14ac:dyDescent="0.3">
      <c r="D79" s="118" t="s">
        <v>330</v>
      </c>
      <c r="E79" s="444"/>
      <c r="F79" s="398"/>
      <c r="G79" s="98">
        <v>0</v>
      </c>
      <c r="H79" s="97"/>
      <c r="I79" s="52"/>
      <c r="J79" s="444"/>
      <c r="K79" s="453"/>
      <c r="L79" s="98">
        <v>576729</v>
      </c>
      <c r="M79" s="97"/>
      <c r="N79" s="52"/>
      <c r="O79" s="444"/>
      <c r="P79" s="453"/>
      <c r="Q79" s="98">
        <v>27130</v>
      </c>
      <c r="R79" s="97"/>
      <c r="S79" s="52"/>
      <c r="T79" s="444"/>
      <c r="U79" s="453"/>
      <c r="V79" s="98">
        <v>402350</v>
      </c>
      <c r="W79" s="97"/>
      <c r="X79" s="52"/>
      <c r="Y79" s="444"/>
      <c r="Z79" s="453"/>
      <c r="AA79" s="98">
        <v>557806</v>
      </c>
      <c r="AB79" s="97"/>
      <c r="AC79" s="52"/>
      <c r="AD79" s="444"/>
      <c r="AE79" s="453"/>
      <c r="AF79" s="98">
        <v>1040992</v>
      </c>
      <c r="AG79" s="97"/>
      <c r="AH79" s="52"/>
      <c r="AI79" s="444"/>
      <c r="AJ79" s="453"/>
      <c r="AK79" s="98">
        <v>276927</v>
      </c>
      <c r="AL79" s="97"/>
      <c r="AM79" s="52"/>
      <c r="AN79" s="444"/>
      <c r="AO79" s="453"/>
      <c r="AP79" s="98">
        <v>1192026</v>
      </c>
      <c r="AQ79" s="97"/>
      <c r="AR79" s="52"/>
      <c r="AS79" s="444"/>
      <c r="AT79" s="453"/>
      <c r="AU79" s="98">
        <v>461191</v>
      </c>
      <c r="AV79" s="97"/>
      <c r="AW79" s="52"/>
      <c r="AX79" s="444"/>
      <c r="AY79" s="453"/>
      <c r="AZ79" s="98">
        <v>114623</v>
      </c>
      <c r="BA79" s="97"/>
      <c r="BB79" s="52"/>
      <c r="BC79" s="444"/>
      <c r="BD79" s="453"/>
      <c r="BE79" s="98">
        <v>283404</v>
      </c>
      <c r="BF79" s="97"/>
      <c r="BG79" s="52"/>
      <c r="BH79" s="444"/>
      <c r="BI79" s="453"/>
      <c r="BJ79" s="98">
        <v>778416</v>
      </c>
      <c r="BK79" s="97"/>
      <c r="BL79" s="52"/>
      <c r="BM79" s="444"/>
      <c r="BN79" s="453"/>
      <c r="BO79" s="98">
        <v>718196</v>
      </c>
      <c r="BP79" s="97"/>
      <c r="BQ79" s="52"/>
      <c r="BR79" s="444"/>
      <c r="BS79" s="453"/>
      <c r="BT79" s="98">
        <f>SUM(L79:BO79)</f>
        <v>6429790</v>
      </c>
      <c r="BU79" s="97"/>
      <c r="BV79" s="52"/>
      <c r="BW79" s="118"/>
      <c r="BY79" s="38"/>
      <c r="BZ79" s="38"/>
      <c r="CA79" s="112"/>
    </row>
    <row r="80" spans="4:79" ht="12.75" customHeight="1" x14ac:dyDescent="0.3">
      <c r="D80" s="118"/>
      <c r="E80" s="444"/>
      <c r="G80" s="52"/>
      <c r="H80" s="52"/>
      <c r="I80" s="52"/>
      <c r="J80" s="444"/>
      <c r="K80" s="52"/>
      <c r="L80" s="52"/>
      <c r="M80" s="52"/>
      <c r="N80" s="52"/>
      <c r="O80" s="444"/>
      <c r="P80" s="52"/>
      <c r="Q80" s="52"/>
      <c r="R80" s="52"/>
      <c r="S80" s="52"/>
      <c r="T80" s="444"/>
      <c r="U80" s="52"/>
      <c r="V80" s="52"/>
      <c r="W80" s="52"/>
      <c r="X80" s="52"/>
      <c r="Y80" s="444"/>
      <c r="Z80" s="52"/>
      <c r="AA80" s="52"/>
      <c r="AB80" s="52"/>
      <c r="AC80" s="52"/>
      <c r="AD80" s="444"/>
      <c r="AE80" s="52"/>
      <c r="AF80" s="52"/>
      <c r="AG80" s="52"/>
      <c r="AH80" s="52"/>
      <c r="AI80" s="444"/>
      <c r="AJ80" s="52"/>
      <c r="AK80" s="52"/>
      <c r="AL80" s="52"/>
      <c r="AM80" s="52"/>
      <c r="AN80" s="444"/>
      <c r="AO80" s="52"/>
      <c r="AP80" s="52"/>
      <c r="AQ80" s="52"/>
      <c r="AR80" s="52"/>
      <c r="AS80" s="444"/>
      <c r="AT80" s="52"/>
      <c r="AU80" s="52"/>
      <c r="AV80" s="52"/>
      <c r="AW80" s="52"/>
      <c r="AX80" s="444"/>
      <c r="AY80" s="52"/>
      <c r="AZ80" s="52"/>
      <c r="BA80" s="52"/>
      <c r="BB80" s="52"/>
      <c r="BC80" s="444"/>
      <c r="BD80" s="52"/>
      <c r="BE80" s="52"/>
      <c r="BF80" s="52"/>
      <c r="BG80" s="52"/>
      <c r="BH80" s="444"/>
      <c r="BI80" s="52"/>
      <c r="BJ80" s="52"/>
      <c r="BK80" s="52"/>
      <c r="BL80" s="52"/>
      <c r="BM80" s="444"/>
      <c r="BN80" s="52"/>
      <c r="BO80" s="52"/>
      <c r="BP80" s="52"/>
      <c r="BQ80" s="52"/>
      <c r="BR80" s="444"/>
      <c r="BS80" s="52"/>
      <c r="BT80" s="52"/>
      <c r="BU80" s="52"/>
      <c r="BV80" s="52"/>
      <c r="BW80" s="118"/>
      <c r="BY80" s="38"/>
      <c r="BZ80" s="38"/>
      <c r="CA80" s="112"/>
    </row>
    <row r="81" spans="4:79" ht="12.75" hidden="1" customHeight="1" x14ac:dyDescent="0.3">
      <c r="D81" s="118" t="s">
        <v>340</v>
      </c>
      <c r="E81" s="444"/>
      <c r="G81" s="52">
        <f>SUM(G82:G85)</f>
        <v>0</v>
      </c>
      <c r="H81" s="52"/>
      <c r="I81" s="52"/>
      <c r="J81" s="444"/>
      <c r="K81" s="52"/>
      <c r="L81" s="52">
        <f>SUM(L82:L85)</f>
        <v>0</v>
      </c>
      <c r="M81" s="52"/>
      <c r="N81" s="52"/>
      <c r="O81" s="444"/>
      <c r="P81" s="52"/>
      <c r="Q81" s="52">
        <f>SUM(Q82:Q85)</f>
        <v>0</v>
      </c>
      <c r="R81" s="52"/>
      <c r="S81" s="52"/>
      <c r="T81" s="444"/>
      <c r="U81" s="52"/>
      <c r="V81" s="52">
        <f>SUM(V82:V85)</f>
        <v>0</v>
      </c>
      <c r="W81" s="52"/>
      <c r="X81" s="52"/>
      <c r="Y81" s="444"/>
      <c r="Z81" s="52"/>
      <c r="AA81" s="52">
        <f>SUM(AA82:AA85)</f>
        <v>0</v>
      </c>
      <c r="AB81" s="52"/>
      <c r="AC81" s="52"/>
      <c r="AD81" s="444"/>
      <c r="AE81" s="52"/>
      <c r="AF81" s="52">
        <f>SUM(AF82:AF85)</f>
        <v>0</v>
      </c>
      <c r="AG81" s="52"/>
      <c r="AH81" s="52"/>
      <c r="AI81" s="444"/>
      <c r="AJ81" s="52"/>
      <c r="AK81" s="52">
        <f>SUM(AK82:AK85)</f>
        <v>0</v>
      </c>
      <c r="AL81" s="52"/>
      <c r="AM81" s="52"/>
      <c r="AN81" s="444"/>
      <c r="AO81" s="52"/>
      <c r="AP81" s="52">
        <f>SUM(AP82:AP85)</f>
        <v>0</v>
      </c>
      <c r="AQ81" s="52"/>
      <c r="AR81" s="52"/>
      <c r="AS81" s="444"/>
      <c r="AT81" s="52"/>
      <c r="AU81" s="52">
        <f>SUM(AU82:AU85)</f>
        <v>0</v>
      </c>
      <c r="AV81" s="52"/>
      <c r="AW81" s="52"/>
      <c r="AX81" s="444"/>
      <c r="AY81" s="52"/>
      <c r="AZ81" s="52">
        <f>SUM(AZ82:AZ85)</f>
        <v>0</v>
      </c>
      <c r="BA81" s="52"/>
      <c r="BB81" s="52"/>
      <c r="BC81" s="444"/>
      <c r="BD81" s="52"/>
      <c r="BE81" s="52">
        <f>SUM(BE82:BE85)</f>
        <v>0</v>
      </c>
      <c r="BF81" s="52"/>
      <c r="BG81" s="52"/>
      <c r="BH81" s="444"/>
      <c r="BI81" s="52"/>
      <c r="BJ81" s="52">
        <f>SUM(BJ82:BJ85)</f>
        <v>0</v>
      </c>
      <c r="BK81" s="52"/>
      <c r="BL81" s="52"/>
      <c r="BM81" s="444"/>
      <c r="BN81" s="52"/>
      <c r="BO81" s="52">
        <f>SUM(BO82:BO85)</f>
        <v>0</v>
      </c>
      <c r="BP81" s="52"/>
      <c r="BQ81" s="52"/>
      <c r="BR81" s="444"/>
      <c r="BS81" s="52"/>
      <c r="BT81" s="52">
        <f>SUM(BT82:BT85)</f>
        <v>0</v>
      </c>
      <c r="BU81" s="52"/>
      <c r="BV81" s="52"/>
      <c r="BW81" s="118"/>
      <c r="BY81" s="38"/>
      <c r="BZ81" s="38"/>
      <c r="CA81" s="112"/>
    </row>
    <row r="82" spans="4:79" ht="12.75" hidden="1" customHeight="1" x14ac:dyDescent="0.3">
      <c r="D82" s="118" t="s">
        <v>325</v>
      </c>
      <c r="E82" s="444"/>
      <c r="F82" s="385"/>
      <c r="G82" s="442">
        <v>0</v>
      </c>
      <c r="H82" s="443"/>
      <c r="I82" s="52"/>
      <c r="J82" s="444"/>
      <c r="K82" s="445"/>
      <c r="L82" s="442">
        <v>0</v>
      </c>
      <c r="M82" s="443"/>
      <c r="N82" s="52"/>
      <c r="O82" s="444"/>
      <c r="P82" s="445"/>
      <c r="Q82" s="442">
        <v>0</v>
      </c>
      <c r="R82" s="443"/>
      <c r="S82" s="52"/>
      <c r="T82" s="444"/>
      <c r="U82" s="445"/>
      <c r="V82" s="442">
        <v>0</v>
      </c>
      <c r="W82" s="443"/>
      <c r="X82" s="52"/>
      <c r="Y82" s="444"/>
      <c r="Z82" s="445"/>
      <c r="AA82" s="442">
        <v>0</v>
      </c>
      <c r="AB82" s="443"/>
      <c r="AC82" s="52"/>
      <c r="AD82" s="444"/>
      <c r="AE82" s="445"/>
      <c r="AF82" s="442">
        <v>0</v>
      </c>
      <c r="AG82" s="443"/>
      <c r="AH82" s="52"/>
      <c r="AI82" s="444"/>
      <c r="AJ82" s="445"/>
      <c r="AK82" s="442">
        <v>0</v>
      </c>
      <c r="AL82" s="443"/>
      <c r="AM82" s="52"/>
      <c r="AN82" s="444"/>
      <c r="AO82" s="445"/>
      <c r="AP82" s="442">
        <v>0</v>
      </c>
      <c r="AQ82" s="443"/>
      <c r="AR82" s="52"/>
      <c r="AS82" s="444"/>
      <c r="AT82" s="445"/>
      <c r="AU82" s="442">
        <v>0</v>
      </c>
      <c r="AV82" s="443"/>
      <c r="AW82" s="52"/>
      <c r="AX82" s="444"/>
      <c r="AY82" s="445"/>
      <c r="AZ82" s="442">
        <v>0</v>
      </c>
      <c r="BA82" s="443"/>
      <c r="BB82" s="52"/>
      <c r="BC82" s="444"/>
      <c r="BD82" s="445"/>
      <c r="BE82" s="442">
        <v>0</v>
      </c>
      <c r="BF82" s="443"/>
      <c r="BG82" s="52"/>
      <c r="BH82" s="444"/>
      <c r="BI82" s="445"/>
      <c r="BJ82" s="442">
        <v>0</v>
      </c>
      <c r="BK82" s="443"/>
      <c r="BL82" s="52"/>
      <c r="BM82" s="444"/>
      <c r="BN82" s="445"/>
      <c r="BO82" s="442">
        <v>0</v>
      </c>
      <c r="BP82" s="443"/>
      <c r="BQ82" s="52"/>
      <c r="BR82" s="444"/>
      <c r="BS82" s="445"/>
      <c r="BT82" s="442">
        <f>SUM(L82:BO82)</f>
        <v>0</v>
      </c>
      <c r="BU82" s="443"/>
      <c r="BV82" s="52"/>
      <c r="BW82" s="118"/>
      <c r="BY82" s="38"/>
      <c r="BZ82" s="38"/>
      <c r="CA82" s="112"/>
    </row>
    <row r="83" spans="4:79" ht="12.75" hidden="1" customHeight="1" x14ac:dyDescent="0.3">
      <c r="D83" s="118" t="s">
        <v>328</v>
      </c>
      <c r="E83" s="444"/>
      <c r="F83" s="379"/>
      <c r="G83" s="52">
        <v>0</v>
      </c>
      <c r="H83" s="51"/>
      <c r="I83" s="52"/>
      <c r="J83" s="444"/>
      <c r="K83" s="444"/>
      <c r="L83" s="52">
        <v>0</v>
      </c>
      <c r="M83" s="51"/>
      <c r="N83" s="52"/>
      <c r="O83" s="444"/>
      <c r="P83" s="444"/>
      <c r="Q83" s="52">
        <v>0</v>
      </c>
      <c r="R83" s="51"/>
      <c r="S83" s="52"/>
      <c r="T83" s="444"/>
      <c r="U83" s="444"/>
      <c r="V83" s="52">
        <v>0</v>
      </c>
      <c r="W83" s="51"/>
      <c r="X83" s="52"/>
      <c r="Y83" s="444"/>
      <c r="Z83" s="444"/>
      <c r="AA83" s="52">
        <v>0</v>
      </c>
      <c r="AB83" s="51"/>
      <c r="AC83" s="52"/>
      <c r="AD83" s="444"/>
      <c r="AE83" s="444"/>
      <c r="AF83" s="52">
        <v>0</v>
      </c>
      <c r="AG83" s="51"/>
      <c r="AH83" s="52"/>
      <c r="AI83" s="444"/>
      <c r="AJ83" s="444"/>
      <c r="AK83" s="52">
        <v>0</v>
      </c>
      <c r="AL83" s="51"/>
      <c r="AM83" s="52"/>
      <c r="AN83" s="444"/>
      <c r="AO83" s="444"/>
      <c r="AP83" s="52">
        <v>0</v>
      </c>
      <c r="AQ83" s="51"/>
      <c r="AR83" s="52"/>
      <c r="AS83" s="444"/>
      <c r="AT83" s="444"/>
      <c r="AU83" s="52">
        <v>0</v>
      </c>
      <c r="AV83" s="51"/>
      <c r="AW83" s="52"/>
      <c r="AX83" s="444"/>
      <c r="AY83" s="444"/>
      <c r="AZ83" s="52">
        <v>0</v>
      </c>
      <c r="BA83" s="51"/>
      <c r="BB83" s="52"/>
      <c r="BC83" s="444"/>
      <c r="BD83" s="444"/>
      <c r="BE83" s="52">
        <v>0</v>
      </c>
      <c r="BF83" s="51"/>
      <c r="BG83" s="52"/>
      <c r="BH83" s="444"/>
      <c r="BI83" s="444"/>
      <c r="BJ83" s="52">
        <v>0</v>
      </c>
      <c r="BK83" s="51"/>
      <c r="BL83" s="52"/>
      <c r="BM83" s="444"/>
      <c r="BN83" s="444"/>
      <c r="BO83" s="52">
        <v>0</v>
      </c>
      <c r="BP83" s="51"/>
      <c r="BQ83" s="52"/>
      <c r="BR83" s="444"/>
      <c r="BS83" s="444"/>
      <c r="BT83" s="52">
        <f>SUM(L83:BO83)</f>
        <v>0</v>
      </c>
      <c r="BU83" s="51"/>
      <c r="BV83" s="52"/>
      <c r="BW83" s="118"/>
      <c r="BY83" s="38"/>
      <c r="BZ83" s="38"/>
      <c r="CA83" s="112"/>
    </row>
    <row r="84" spans="4:79" ht="12.75" hidden="1" customHeight="1" x14ac:dyDescent="0.3">
      <c r="D84" s="118" t="s">
        <v>329</v>
      </c>
      <c r="E84" s="444"/>
      <c r="F84" s="379"/>
      <c r="G84" s="52">
        <v>0</v>
      </c>
      <c r="H84" s="51"/>
      <c r="I84" s="52"/>
      <c r="J84" s="444"/>
      <c r="K84" s="444"/>
      <c r="L84" s="52">
        <v>0</v>
      </c>
      <c r="M84" s="51"/>
      <c r="N84" s="52"/>
      <c r="O84" s="444"/>
      <c r="P84" s="444"/>
      <c r="Q84" s="52">
        <v>0</v>
      </c>
      <c r="R84" s="51"/>
      <c r="S84" s="52"/>
      <c r="T84" s="444"/>
      <c r="U84" s="444"/>
      <c r="V84" s="52">
        <v>0</v>
      </c>
      <c r="W84" s="51"/>
      <c r="X84" s="52"/>
      <c r="Y84" s="444"/>
      <c r="Z84" s="444"/>
      <c r="AA84" s="52">
        <v>0</v>
      </c>
      <c r="AB84" s="51"/>
      <c r="AC84" s="52"/>
      <c r="AD84" s="444"/>
      <c r="AE84" s="444"/>
      <c r="AF84" s="52">
        <v>0</v>
      </c>
      <c r="AG84" s="51"/>
      <c r="AH84" s="52"/>
      <c r="AI84" s="444"/>
      <c r="AJ84" s="444"/>
      <c r="AK84" s="52">
        <v>0</v>
      </c>
      <c r="AL84" s="51"/>
      <c r="AM84" s="52"/>
      <c r="AN84" s="444"/>
      <c r="AO84" s="444"/>
      <c r="AP84" s="52">
        <v>0</v>
      </c>
      <c r="AQ84" s="51"/>
      <c r="AR84" s="52"/>
      <c r="AS84" s="444"/>
      <c r="AT84" s="444"/>
      <c r="AU84" s="52">
        <v>0</v>
      </c>
      <c r="AV84" s="51"/>
      <c r="AW84" s="52"/>
      <c r="AX84" s="444"/>
      <c r="AY84" s="444"/>
      <c r="AZ84" s="52">
        <v>0</v>
      </c>
      <c r="BA84" s="51"/>
      <c r="BB84" s="52"/>
      <c r="BC84" s="444"/>
      <c r="BD84" s="444"/>
      <c r="BE84" s="52">
        <v>0</v>
      </c>
      <c r="BF84" s="51"/>
      <c r="BG84" s="52"/>
      <c r="BH84" s="444"/>
      <c r="BI84" s="444"/>
      <c r="BJ84" s="52">
        <v>0</v>
      </c>
      <c r="BK84" s="51"/>
      <c r="BL84" s="52"/>
      <c r="BM84" s="444"/>
      <c r="BN84" s="444"/>
      <c r="BO84" s="52">
        <v>0</v>
      </c>
      <c r="BP84" s="51"/>
      <c r="BQ84" s="52"/>
      <c r="BR84" s="444"/>
      <c r="BS84" s="444"/>
      <c r="BT84" s="52">
        <f>SUM(L84:BO84)</f>
        <v>0</v>
      </c>
      <c r="BU84" s="51"/>
      <c r="BV84" s="52"/>
      <c r="BW84" s="118"/>
      <c r="BY84" s="38"/>
      <c r="BZ84" s="38"/>
      <c r="CA84" s="112"/>
    </row>
    <row r="85" spans="4:79" ht="12.75" hidden="1" customHeight="1" x14ac:dyDescent="0.3">
      <c r="D85" s="118" t="s">
        <v>330</v>
      </c>
      <c r="E85" s="444"/>
      <c r="F85" s="398"/>
      <c r="G85" s="98">
        <v>0</v>
      </c>
      <c r="H85" s="97"/>
      <c r="I85" s="52"/>
      <c r="J85" s="444"/>
      <c r="K85" s="453"/>
      <c r="L85" s="98">
        <v>0</v>
      </c>
      <c r="M85" s="97"/>
      <c r="N85" s="52"/>
      <c r="O85" s="444"/>
      <c r="P85" s="453"/>
      <c r="Q85" s="98">
        <v>0</v>
      </c>
      <c r="R85" s="97"/>
      <c r="S85" s="52"/>
      <c r="T85" s="444"/>
      <c r="U85" s="453"/>
      <c r="V85" s="98">
        <v>0</v>
      </c>
      <c r="W85" s="97"/>
      <c r="X85" s="52"/>
      <c r="Y85" s="444"/>
      <c r="Z85" s="453"/>
      <c r="AA85" s="98">
        <v>0</v>
      </c>
      <c r="AB85" s="97"/>
      <c r="AC85" s="52"/>
      <c r="AD85" s="444"/>
      <c r="AE85" s="453"/>
      <c r="AF85" s="98">
        <v>0</v>
      </c>
      <c r="AG85" s="97"/>
      <c r="AH85" s="52"/>
      <c r="AI85" s="444"/>
      <c r="AJ85" s="453"/>
      <c r="AK85" s="98">
        <v>0</v>
      </c>
      <c r="AL85" s="97"/>
      <c r="AM85" s="52"/>
      <c r="AN85" s="444"/>
      <c r="AO85" s="453"/>
      <c r="AP85" s="98">
        <v>0</v>
      </c>
      <c r="AQ85" s="97"/>
      <c r="AR85" s="52"/>
      <c r="AS85" s="444"/>
      <c r="AT85" s="453"/>
      <c r="AU85" s="98">
        <v>0</v>
      </c>
      <c r="AV85" s="97"/>
      <c r="AW85" s="52"/>
      <c r="AX85" s="444"/>
      <c r="AY85" s="453"/>
      <c r="AZ85" s="98">
        <v>0</v>
      </c>
      <c r="BA85" s="97"/>
      <c r="BB85" s="52"/>
      <c r="BC85" s="444"/>
      <c r="BD85" s="453"/>
      <c r="BE85" s="98">
        <v>0</v>
      </c>
      <c r="BF85" s="97"/>
      <c r="BG85" s="52"/>
      <c r="BH85" s="444"/>
      <c r="BI85" s="453"/>
      <c r="BJ85" s="98">
        <v>0</v>
      </c>
      <c r="BK85" s="97"/>
      <c r="BL85" s="52"/>
      <c r="BM85" s="444"/>
      <c r="BN85" s="453"/>
      <c r="BO85" s="98">
        <v>0</v>
      </c>
      <c r="BP85" s="97"/>
      <c r="BQ85" s="52"/>
      <c r="BR85" s="444"/>
      <c r="BS85" s="453"/>
      <c r="BT85" s="98">
        <f>SUM(L85:BO85)</f>
        <v>0</v>
      </c>
      <c r="BU85" s="97"/>
      <c r="BV85" s="52"/>
      <c r="BW85" s="118"/>
      <c r="BY85" s="38"/>
      <c r="BZ85" s="38"/>
      <c r="CA85" s="112"/>
    </row>
    <row r="86" spans="4:79" ht="12.75" hidden="1" customHeight="1" x14ac:dyDescent="0.3">
      <c r="D86" s="454"/>
      <c r="E86" s="403"/>
      <c r="F86" s="404"/>
      <c r="G86" s="402"/>
      <c r="H86" s="402"/>
      <c r="I86" s="402"/>
      <c r="J86" s="401"/>
      <c r="K86" s="402"/>
      <c r="L86" s="402"/>
      <c r="M86" s="402"/>
      <c r="N86" s="402"/>
      <c r="O86" s="401"/>
      <c r="P86" s="402"/>
      <c r="Q86" s="402"/>
      <c r="R86" s="402"/>
      <c r="S86" s="402"/>
      <c r="T86" s="401"/>
      <c r="U86" s="402"/>
      <c r="V86" s="402"/>
      <c r="W86" s="402"/>
      <c r="X86" s="402"/>
      <c r="Y86" s="401"/>
      <c r="Z86" s="402"/>
      <c r="AA86" s="402"/>
      <c r="AB86" s="402"/>
      <c r="AC86" s="402"/>
      <c r="AD86" s="401"/>
      <c r="AE86" s="402"/>
      <c r="AF86" s="402"/>
      <c r="AG86" s="402"/>
      <c r="AH86" s="402"/>
      <c r="AI86" s="401"/>
      <c r="AJ86" s="402"/>
      <c r="AK86" s="402"/>
      <c r="AL86" s="402"/>
      <c r="AM86" s="402"/>
      <c r="AN86" s="401"/>
      <c r="AO86" s="402"/>
      <c r="AP86" s="402"/>
      <c r="AQ86" s="402"/>
      <c r="AR86" s="402"/>
      <c r="AS86" s="401"/>
      <c r="AT86" s="402"/>
      <c r="AU86" s="402"/>
      <c r="AV86" s="402"/>
      <c r="AW86" s="402"/>
      <c r="AX86" s="401"/>
      <c r="AY86" s="402"/>
      <c r="AZ86" s="402"/>
      <c r="BA86" s="402"/>
      <c r="BB86" s="402"/>
      <c r="BC86" s="401"/>
      <c r="BD86" s="402"/>
      <c r="BE86" s="402"/>
      <c r="BF86" s="402"/>
      <c r="BG86" s="402"/>
      <c r="BH86" s="401"/>
      <c r="BI86" s="402"/>
      <c r="BJ86" s="402"/>
      <c r="BK86" s="402"/>
      <c r="BL86" s="402"/>
      <c r="BM86" s="401"/>
      <c r="BN86" s="402"/>
      <c r="BO86" s="402"/>
      <c r="BP86" s="402"/>
      <c r="BQ86" s="402"/>
      <c r="BR86" s="401"/>
      <c r="BS86" s="402"/>
      <c r="BT86" s="402"/>
      <c r="BU86" s="402"/>
      <c r="BV86" s="402"/>
      <c r="BW86" s="118"/>
      <c r="BY86" s="38"/>
      <c r="BZ86" s="38"/>
      <c r="CA86" s="112"/>
    </row>
    <row r="87" spans="4:79" ht="12.75" hidden="1" customHeight="1" x14ac:dyDescent="0.3">
      <c r="D87" s="118" t="s">
        <v>340</v>
      </c>
      <c r="E87" s="444"/>
      <c r="G87" s="52">
        <f>SUM(G88:G91)</f>
        <v>0</v>
      </c>
      <c r="H87" s="52"/>
      <c r="I87" s="52"/>
      <c r="J87" s="444"/>
      <c r="K87" s="52"/>
      <c r="L87" s="52">
        <f>SUM(L88:L91)</f>
        <v>0</v>
      </c>
      <c r="M87" s="52"/>
      <c r="N87" s="52"/>
      <c r="O87" s="444"/>
      <c r="P87" s="52"/>
      <c r="Q87" s="52">
        <f>SUM(Q88:Q91)</f>
        <v>0</v>
      </c>
      <c r="R87" s="52"/>
      <c r="S87" s="52"/>
      <c r="T87" s="444"/>
      <c r="U87" s="52"/>
      <c r="V87" s="52">
        <f>SUM(V88:V91)</f>
        <v>0</v>
      </c>
      <c r="W87" s="52"/>
      <c r="X87" s="52"/>
      <c r="Y87" s="444"/>
      <c r="Z87" s="52"/>
      <c r="AA87" s="52">
        <f>SUM(AA88:AA91)</f>
        <v>0</v>
      </c>
      <c r="AB87" s="52"/>
      <c r="AC87" s="52"/>
      <c r="AD87" s="444"/>
      <c r="AE87" s="52"/>
      <c r="AF87" s="52">
        <f>SUM(AF88:AF91)</f>
        <v>0</v>
      </c>
      <c r="AG87" s="52"/>
      <c r="AH87" s="52"/>
      <c r="AI87" s="444"/>
      <c r="AJ87" s="52"/>
      <c r="AK87" s="52">
        <f>SUM(AK88:AK91)</f>
        <v>0</v>
      </c>
      <c r="AL87" s="52"/>
      <c r="AM87" s="52"/>
      <c r="AN87" s="444"/>
      <c r="AO87" s="52"/>
      <c r="AP87" s="52">
        <f>SUM(AP88:AP91)</f>
        <v>0</v>
      </c>
      <c r="AQ87" s="52"/>
      <c r="AR87" s="52"/>
      <c r="AS87" s="444"/>
      <c r="AT87" s="52"/>
      <c r="AU87" s="52">
        <f>SUM(AU88:AU91)</f>
        <v>0</v>
      </c>
      <c r="AV87" s="52"/>
      <c r="AW87" s="52"/>
      <c r="AX87" s="444"/>
      <c r="AY87" s="52"/>
      <c r="AZ87" s="52">
        <f>SUM(AZ88:AZ91)</f>
        <v>0</v>
      </c>
      <c r="BA87" s="52"/>
      <c r="BB87" s="52"/>
      <c r="BC87" s="444"/>
      <c r="BD87" s="52"/>
      <c r="BE87" s="52">
        <f>SUM(BE88:BE91)</f>
        <v>0</v>
      </c>
      <c r="BF87" s="52"/>
      <c r="BG87" s="52"/>
      <c r="BH87" s="444"/>
      <c r="BI87" s="52"/>
      <c r="BJ87" s="52">
        <f>SUM(BJ88:BJ91)</f>
        <v>0</v>
      </c>
      <c r="BK87" s="52"/>
      <c r="BL87" s="52"/>
      <c r="BM87" s="444"/>
      <c r="BN87" s="52"/>
      <c r="BO87" s="52">
        <f>SUM(BO88:BO91)</f>
        <v>0</v>
      </c>
      <c r="BP87" s="52"/>
      <c r="BQ87" s="52"/>
      <c r="BR87" s="444"/>
      <c r="BS87" s="52"/>
      <c r="BT87" s="52">
        <f>SUM(BT88:BT91)</f>
        <v>0</v>
      </c>
      <c r="BU87" s="52"/>
      <c r="BV87" s="52"/>
      <c r="BW87" s="118"/>
      <c r="BY87" s="38"/>
      <c r="BZ87" s="38"/>
      <c r="CA87" s="112"/>
    </row>
    <row r="88" spans="4:79" ht="12.75" hidden="1" customHeight="1" x14ac:dyDescent="0.3">
      <c r="D88" s="455" t="s">
        <v>325</v>
      </c>
      <c r="E88" s="444"/>
      <c r="F88" s="385"/>
      <c r="G88" s="442">
        <v>0</v>
      </c>
      <c r="H88" s="443"/>
      <c r="I88" s="52"/>
      <c r="J88" s="444"/>
      <c r="K88" s="445"/>
      <c r="L88" s="442">
        <v>0</v>
      </c>
      <c r="M88" s="443"/>
      <c r="N88" s="52"/>
      <c r="O88" s="444"/>
      <c r="P88" s="445"/>
      <c r="Q88" s="442">
        <v>0</v>
      </c>
      <c r="R88" s="443"/>
      <c r="S88" s="52"/>
      <c r="T88" s="444"/>
      <c r="U88" s="445"/>
      <c r="V88" s="442">
        <v>0</v>
      </c>
      <c r="W88" s="443"/>
      <c r="X88" s="52"/>
      <c r="Y88" s="444"/>
      <c r="Z88" s="445"/>
      <c r="AA88" s="442">
        <v>0</v>
      </c>
      <c r="AB88" s="443"/>
      <c r="AC88" s="52"/>
      <c r="AD88" s="444"/>
      <c r="AE88" s="445"/>
      <c r="AF88" s="442">
        <v>0</v>
      </c>
      <c r="AG88" s="443"/>
      <c r="AH88" s="52"/>
      <c r="AI88" s="444"/>
      <c r="AJ88" s="445"/>
      <c r="AK88" s="442">
        <v>0</v>
      </c>
      <c r="AL88" s="443"/>
      <c r="AM88" s="52"/>
      <c r="AN88" s="444"/>
      <c r="AO88" s="445"/>
      <c r="AP88" s="442">
        <v>0</v>
      </c>
      <c r="AQ88" s="443"/>
      <c r="AR88" s="52"/>
      <c r="AS88" s="444"/>
      <c r="AT88" s="445"/>
      <c r="AU88" s="442">
        <v>0</v>
      </c>
      <c r="AV88" s="443"/>
      <c r="AW88" s="52"/>
      <c r="AX88" s="444"/>
      <c r="AY88" s="445"/>
      <c r="AZ88" s="442">
        <v>0</v>
      </c>
      <c r="BA88" s="443"/>
      <c r="BB88" s="52"/>
      <c r="BC88" s="444"/>
      <c r="BD88" s="445"/>
      <c r="BE88" s="442">
        <v>0</v>
      </c>
      <c r="BF88" s="443"/>
      <c r="BG88" s="52"/>
      <c r="BH88" s="444"/>
      <c r="BI88" s="445"/>
      <c r="BJ88" s="442">
        <v>0</v>
      </c>
      <c r="BK88" s="443"/>
      <c r="BL88" s="52"/>
      <c r="BM88" s="444"/>
      <c r="BN88" s="445"/>
      <c r="BO88" s="442">
        <v>0</v>
      </c>
      <c r="BP88" s="443"/>
      <c r="BQ88" s="52"/>
      <c r="BR88" s="444"/>
      <c r="BS88" s="445"/>
      <c r="BT88" s="442">
        <f>SUM(L88:BO88)</f>
        <v>0</v>
      </c>
      <c r="BU88" s="443"/>
      <c r="BV88" s="52"/>
      <c r="BW88" s="118"/>
      <c r="BY88" s="38"/>
      <c r="BZ88" s="38"/>
      <c r="CA88" s="112"/>
    </row>
    <row r="89" spans="4:79" ht="12.75" hidden="1" customHeight="1" x14ac:dyDescent="0.3">
      <c r="D89" s="455" t="s">
        <v>328</v>
      </c>
      <c r="E89" s="444"/>
      <c r="F89" s="379"/>
      <c r="G89" s="52">
        <v>0</v>
      </c>
      <c r="H89" s="51"/>
      <c r="I89" s="52"/>
      <c r="J89" s="444"/>
      <c r="K89" s="444"/>
      <c r="L89" s="52">
        <v>0</v>
      </c>
      <c r="M89" s="51"/>
      <c r="N89" s="52"/>
      <c r="O89" s="444"/>
      <c r="P89" s="444"/>
      <c r="Q89" s="52">
        <v>0</v>
      </c>
      <c r="R89" s="51"/>
      <c r="S89" s="52"/>
      <c r="T89" s="444"/>
      <c r="U89" s="444"/>
      <c r="V89" s="52">
        <v>0</v>
      </c>
      <c r="W89" s="51"/>
      <c r="X89" s="52"/>
      <c r="Y89" s="444"/>
      <c r="Z89" s="444"/>
      <c r="AA89" s="52">
        <v>0</v>
      </c>
      <c r="AB89" s="51"/>
      <c r="AC89" s="52"/>
      <c r="AD89" s="444"/>
      <c r="AE89" s="444"/>
      <c r="AF89" s="52">
        <v>0</v>
      </c>
      <c r="AG89" s="51"/>
      <c r="AH89" s="52"/>
      <c r="AI89" s="444"/>
      <c r="AJ89" s="444"/>
      <c r="AK89" s="52">
        <v>0</v>
      </c>
      <c r="AL89" s="51"/>
      <c r="AM89" s="52"/>
      <c r="AN89" s="444"/>
      <c r="AO89" s="444"/>
      <c r="AP89" s="52">
        <v>0</v>
      </c>
      <c r="AQ89" s="51"/>
      <c r="AR89" s="52"/>
      <c r="AS89" s="444"/>
      <c r="AT89" s="444"/>
      <c r="AU89" s="52">
        <v>0</v>
      </c>
      <c r="AV89" s="51"/>
      <c r="AW89" s="52"/>
      <c r="AX89" s="444"/>
      <c r="AY89" s="444"/>
      <c r="AZ89" s="52">
        <v>0</v>
      </c>
      <c r="BA89" s="51"/>
      <c r="BB89" s="52"/>
      <c r="BC89" s="444"/>
      <c r="BD89" s="444"/>
      <c r="BE89" s="52">
        <v>0</v>
      </c>
      <c r="BF89" s="51"/>
      <c r="BG89" s="52"/>
      <c r="BH89" s="444"/>
      <c r="BI89" s="444"/>
      <c r="BJ89" s="52">
        <v>0</v>
      </c>
      <c r="BK89" s="51"/>
      <c r="BL89" s="52"/>
      <c r="BM89" s="444"/>
      <c r="BN89" s="444"/>
      <c r="BO89" s="52">
        <v>0</v>
      </c>
      <c r="BP89" s="51"/>
      <c r="BQ89" s="52"/>
      <c r="BR89" s="444"/>
      <c r="BS89" s="444"/>
      <c r="BT89" s="52">
        <f>SUM(L89:BO89)</f>
        <v>0</v>
      </c>
      <c r="BU89" s="51"/>
      <c r="BV89" s="52"/>
      <c r="BW89" s="118"/>
      <c r="BY89" s="38"/>
      <c r="BZ89" s="38"/>
      <c r="CA89" s="112"/>
    </row>
    <row r="90" spans="4:79" ht="12.75" hidden="1" customHeight="1" x14ac:dyDescent="0.3">
      <c r="D90" s="118" t="s">
        <v>329</v>
      </c>
      <c r="E90" s="444"/>
      <c r="F90" s="379"/>
      <c r="G90" s="52">
        <v>0</v>
      </c>
      <c r="H90" s="51"/>
      <c r="I90" s="52"/>
      <c r="J90" s="444"/>
      <c r="K90" s="444"/>
      <c r="L90" s="52">
        <v>0</v>
      </c>
      <c r="M90" s="51"/>
      <c r="N90" s="52"/>
      <c r="O90" s="444"/>
      <c r="P90" s="444"/>
      <c r="Q90" s="52">
        <v>0</v>
      </c>
      <c r="R90" s="51"/>
      <c r="S90" s="52"/>
      <c r="T90" s="444"/>
      <c r="U90" s="444"/>
      <c r="V90" s="52">
        <v>0</v>
      </c>
      <c r="W90" s="51"/>
      <c r="X90" s="52"/>
      <c r="Y90" s="444"/>
      <c r="Z90" s="444"/>
      <c r="AA90" s="52">
        <v>0</v>
      </c>
      <c r="AB90" s="51"/>
      <c r="AC90" s="52"/>
      <c r="AD90" s="444"/>
      <c r="AE90" s="444"/>
      <c r="AF90" s="52">
        <v>0</v>
      </c>
      <c r="AG90" s="51"/>
      <c r="AH90" s="52"/>
      <c r="AI90" s="444"/>
      <c r="AJ90" s="444"/>
      <c r="AK90" s="52">
        <v>0</v>
      </c>
      <c r="AL90" s="51"/>
      <c r="AM90" s="52"/>
      <c r="AN90" s="444"/>
      <c r="AO90" s="444"/>
      <c r="AP90" s="52">
        <v>0</v>
      </c>
      <c r="AQ90" s="51"/>
      <c r="AR90" s="52"/>
      <c r="AS90" s="444"/>
      <c r="AT90" s="444"/>
      <c r="AU90" s="52">
        <v>0</v>
      </c>
      <c r="AV90" s="51"/>
      <c r="AW90" s="52"/>
      <c r="AX90" s="444"/>
      <c r="AY90" s="444"/>
      <c r="AZ90" s="52">
        <v>0</v>
      </c>
      <c r="BA90" s="51"/>
      <c r="BB90" s="52"/>
      <c r="BC90" s="444"/>
      <c r="BD90" s="444"/>
      <c r="BE90" s="52">
        <v>0</v>
      </c>
      <c r="BF90" s="51"/>
      <c r="BG90" s="52"/>
      <c r="BH90" s="444"/>
      <c r="BI90" s="444"/>
      <c r="BJ90" s="52">
        <v>0</v>
      </c>
      <c r="BK90" s="51"/>
      <c r="BL90" s="52"/>
      <c r="BM90" s="444"/>
      <c r="BN90" s="444"/>
      <c r="BO90" s="52">
        <v>0</v>
      </c>
      <c r="BP90" s="51"/>
      <c r="BQ90" s="52"/>
      <c r="BR90" s="444"/>
      <c r="BS90" s="444"/>
      <c r="BT90" s="52">
        <f>SUM(L90:BO90)</f>
        <v>0</v>
      </c>
      <c r="BU90" s="51"/>
      <c r="BV90" s="52"/>
      <c r="BW90" s="118"/>
      <c r="BY90" s="38"/>
      <c r="BZ90" s="38"/>
      <c r="CA90" s="112"/>
    </row>
    <row r="91" spans="4:79" ht="12.75" hidden="1" customHeight="1" x14ac:dyDescent="0.3">
      <c r="D91" s="118" t="s">
        <v>330</v>
      </c>
      <c r="E91" s="444"/>
      <c r="F91" s="398"/>
      <c r="G91" s="98">
        <v>0</v>
      </c>
      <c r="H91" s="97"/>
      <c r="I91" s="52"/>
      <c r="J91" s="444"/>
      <c r="K91" s="453"/>
      <c r="L91" s="98">
        <v>0</v>
      </c>
      <c r="M91" s="97"/>
      <c r="N91" s="52"/>
      <c r="O91" s="444"/>
      <c r="P91" s="453"/>
      <c r="Q91" s="98">
        <v>0</v>
      </c>
      <c r="R91" s="97"/>
      <c r="S91" s="52"/>
      <c r="T91" s="444"/>
      <c r="U91" s="453"/>
      <c r="V91" s="98">
        <v>0</v>
      </c>
      <c r="W91" s="97"/>
      <c r="X91" s="52"/>
      <c r="Y91" s="444"/>
      <c r="Z91" s="453"/>
      <c r="AA91" s="98">
        <v>0</v>
      </c>
      <c r="AB91" s="97"/>
      <c r="AC91" s="52"/>
      <c r="AD91" s="444"/>
      <c r="AE91" s="453"/>
      <c r="AF91" s="98">
        <v>0</v>
      </c>
      <c r="AG91" s="97"/>
      <c r="AH91" s="52"/>
      <c r="AI91" s="444"/>
      <c r="AJ91" s="453"/>
      <c r="AK91" s="98">
        <v>0</v>
      </c>
      <c r="AL91" s="97"/>
      <c r="AM91" s="52"/>
      <c r="AN91" s="444"/>
      <c r="AO91" s="453"/>
      <c r="AP91" s="98">
        <v>0</v>
      </c>
      <c r="AQ91" s="97"/>
      <c r="AR91" s="52"/>
      <c r="AS91" s="444"/>
      <c r="AT91" s="453"/>
      <c r="AU91" s="98">
        <v>0</v>
      </c>
      <c r="AV91" s="97"/>
      <c r="AW91" s="52"/>
      <c r="AX91" s="444"/>
      <c r="AY91" s="453"/>
      <c r="AZ91" s="98">
        <v>0</v>
      </c>
      <c r="BA91" s="97"/>
      <c r="BB91" s="52"/>
      <c r="BC91" s="444"/>
      <c r="BD91" s="453"/>
      <c r="BE91" s="98">
        <v>0</v>
      </c>
      <c r="BF91" s="97"/>
      <c r="BG91" s="52"/>
      <c r="BH91" s="444"/>
      <c r="BI91" s="453"/>
      <c r="BJ91" s="98">
        <v>0</v>
      </c>
      <c r="BK91" s="97"/>
      <c r="BL91" s="52"/>
      <c r="BM91" s="444"/>
      <c r="BN91" s="453"/>
      <c r="BO91" s="98">
        <v>0</v>
      </c>
      <c r="BP91" s="97"/>
      <c r="BQ91" s="52"/>
      <c r="BR91" s="444"/>
      <c r="BS91" s="453"/>
      <c r="BT91" s="98">
        <f>SUM(L91:BO91)</f>
        <v>0</v>
      </c>
      <c r="BU91" s="97"/>
      <c r="BV91" s="52"/>
      <c r="BW91" s="118"/>
      <c r="BY91" s="38"/>
      <c r="BZ91" s="38"/>
      <c r="CA91" s="112"/>
    </row>
    <row r="92" spans="4:79" ht="12.75" hidden="1" customHeight="1" x14ac:dyDescent="0.3">
      <c r="D92" s="118"/>
      <c r="E92" s="444"/>
      <c r="G92" s="52"/>
      <c r="H92" s="52"/>
      <c r="I92" s="52"/>
      <c r="J92" s="444"/>
      <c r="K92" s="52"/>
      <c r="L92" s="52"/>
      <c r="M92" s="52"/>
      <c r="N92" s="52"/>
      <c r="O92" s="444"/>
      <c r="P92" s="52"/>
      <c r="Q92" s="52"/>
      <c r="R92" s="52"/>
      <c r="S92" s="52"/>
      <c r="T92" s="444"/>
      <c r="U92" s="52"/>
      <c r="V92" s="52"/>
      <c r="W92" s="52"/>
      <c r="X92" s="52"/>
      <c r="Y92" s="444"/>
      <c r="Z92" s="52"/>
      <c r="AA92" s="52"/>
      <c r="AB92" s="52"/>
      <c r="AC92" s="52"/>
      <c r="AD92" s="444"/>
      <c r="AE92" s="52"/>
      <c r="AF92" s="52"/>
      <c r="AG92" s="52"/>
      <c r="AH92" s="52"/>
      <c r="AI92" s="444"/>
      <c r="AJ92" s="52"/>
      <c r="AK92" s="52"/>
      <c r="AL92" s="52"/>
      <c r="AM92" s="52"/>
      <c r="AN92" s="444"/>
      <c r="AO92" s="52"/>
      <c r="AP92" s="52"/>
      <c r="AQ92" s="52"/>
      <c r="AR92" s="52"/>
      <c r="AS92" s="444"/>
      <c r="AT92" s="52"/>
      <c r="AU92" s="52"/>
      <c r="AV92" s="52"/>
      <c r="AW92" s="52"/>
      <c r="AX92" s="444"/>
      <c r="AY92" s="52"/>
      <c r="AZ92" s="52"/>
      <c r="BA92" s="52"/>
      <c r="BB92" s="52"/>
      <c r="BC92" s="444"/>
      <c r="BD92" s="52"/>
      <c r="BE92" s="52"/>
      <c r="BF92" s="52"/>
      <c r="BG92" s="52"/>
      <c r="BH92" s="444"/>
      <c r="BI92" s="52"/>
      <c r="BJ92" s="52"/>
      <c r="BK92" s="52"/>
      <c r="BL92" s="52"/>
      <c r="BM92" s="444"/>
      <c r="BN92" s="52"/>
      <c r="BO92" s="52"/>
      <c r="BP92" s="52"/>
      <c r="BQ92" s="52"/>
      <c r="BR92" s="444"/>
      <c r="BS92" s="52"/>
      <c r="BT92" s="52"/>
      <c r="BU92" s="52"/>
      <c r="BV92" s="52"/>
      <c r="BW92" s="118"/>
      <c r="BY92" s="38"/>
      <c r="BZ92" s="38"/>
      <c r="CA92" s="112"/>
    </row>
    <row r="93" spans="4:79" ht="12.75" customHeight="1" x14ac:dyDescent="0.3">
      <c r="D93" s="188" t="s">
        <v>341</v>
      </c>
      <c r="E93" s="444"/>
      <c r="G93" s="52"/>
      <c r="H93" s="52"/>
      <c r="I93" s="52"/>
      <c r="J93" s="444"/>
      <c r="K93" s="52"/>
      <c r="L93" s="52"/>
      <c r="M93" s="52"/>
      <c r="N93" s="52"/>
      <c r="O93" s="444"/>
      <c r="P93" s="52"/>
      <c r="Q93" s="52"/>
      <c r="R93" s="52"/>
      <c r="S93" s="52"/>
      <c r="T93" s="444"/>
      <c r="U93" s="52"/>
      <c r="V93" s="52"/>
      <c r="W93" s="52"/>
      <c r="X93" s="52"/>
      <c r="Y93" s="444"/>
      <c r="Z93" s="52"/>
      <c r="AA93" s="52"/>
      <c r="AB93" s="52"/>
      <c r="AC93" s="52"/>
      <c r="AD93" s="444"/>
      <c r="AE93" s="52"/>
      <c r="AF93" s="52"/>
      <c r="AG93" s="52"/>
      <c r="AH93" s="52"/>
      <c r="AI93" s="444"/>
      <c r="AJ93" s="52"/>
      <c r="AK93" s="52"/>
      <c r="AL93" s="52"/>
      <c r="AM93" s="52"/>
      <c r="AN93" s="444"/>
      <c r="AO93" s="52"/>
      <c r="AP93" s="52"/>
      <c r="AQ93" s="52"/>
      <c r="AR93" s="52"/>
      <c r="AS93" s="444"/>
      <c r="AT93" s="52"/>
      <c r="AU93" s="52"/>
      <c r="AV93" s="52"/>
      <c r="AW93" s="52"/>
      <c r="AX93" s="444"/>
      <c r="AY93" s="52"/>
      <c r="AZ93" s="52"/>
      <c r="BA93" s="52"/>
      <c r="BB93" s="52"/>
      <c r="BC93" s="444"/>
      <c r="BD93" s="52"/>
      <c r="BE93" s="52"/>
      <c r="BF93" s="52"/>
      <c r="BG93" s="52"/>
      <c r="BH93" s="444"/>
      <c r="BI93" s="52"/>
      <c r="BJ93" s="52"/>
      <c r="BK93" s="52"/>
      <c r="BL93" s="52"/>
      <c r="BM93" s="444"/>
      <c r="BN93" s="52"/>
      <c r="BO93" s="52"/>
      <c r="BP93" s="52"/>
      <c r="BQ93" s="52"/>
      <c r="BR93" s="444"/>
      <c r="BS93" s="52"/>
      <c r="BT93" s="52"/>
      <c r="BU93" s="52"/>
      <c r="BV93" s="52"/>
      <c r="BW93" s="118"/>
      <c r="BY93" s="38"/>
      <c r="BZ93" s="38"/>
      <c r="CA93" s="112"/>
    </row>
    <row r="94" spans="4:79" ht="12.75" customHeight="1" x14ac:dyDescent="0.3">
      <c r="D94" s="118" t="s">
        <v>342</v>
      </c>
      <c r="E94" s="444"/>
      <c r="G94" s="52">
        <f>SUM(G95:G97)</f>
        <v>0</v>
      </c>
      <c r="H94" s="52"/>
      <c r="I94" s="52"/>
      <c r="J94" s="444"/>
      <c r="K94" s="52"/>
      <c r="L94" s="52">
        <f>SUM(L95:L97)</f>
        <v>0</v>
      </c>
      <c r="M94" s="52"/>
      <c r="N94" s="52"/>
      <c r="O94" s="444"/>
      <c r="P94" s="52"/>
      <c r="Q94" s="52">
        <f>SUM(Q95:Q97)</f>
        <v>0</v>
      </c>
      <c r="R94" s="52"/>
      <c r="S94" s="52"/>
      <c r="T94" s="444"/>
      <c r="U94" s="52"/>
      <c r="V94" s="52">
        <f>SUM(V95:V97)</f>
        <v>0</v>
      </c>
      <c r="W94" s="52"/>
      <c r="X94" s="52"/>
      <c r="Y94" s="444"/>
      <c r="Z94" s="52"/>
      <c r="AA94" s="52">
        <f>SUM(AA95:AA97)</f>
        <v>0</v>
      </c>
      <c r="AB94" s="52"/>
      <c r="AC94" s="52"/>
      <c r="AD94" s="444"/>
      <c r="AE94" s="52"/>
      <c r="AF94" s="52">
        <f>SUM(AF95:AF97)</f>
        <v>0</v>
      </c>
      <c r="AG94" s="52"/>
      <c r="AH94" s="52"/>
      <c r="AI94" s="444"/>
      <c r="AJ94" s="52"/>
      <c r="AK94" s="52">
        <f>SUM(AK95:AK97)</f>
        <v>0</v>
      </c>
      <c r="AL94" s="52"/>
      <c r="AM94" s="52"/>
      <c r="AN94" s="444"/>
      <c r="AO94" s="52"/>
      <c r="AP94" s="52">
        <f>SUM(AP95:AP97)</f>
        <v>0</v>
      </c>
      <c r="AQ94" s="52"/>
      <c r="AR94" s="52"/>
      <c r="AS94" s="444"/>
      <c r="AT94" s="52"/>
      <c r="AU94" s="52">
        <f>SUM(AU95:AU97)</f>
        <v>0</v>
      </c>
      <c r="AV94" s="52"/>
      <c r="AW94" s="52"/>
      <c r="AX94" s="444"/>
      <c r="AY94" s="52"/>
      <c r="AZ94" s="52">
        <f>SUM(AZ95:AZ97)</f>
        <v>0</v>
      </c>
      <c r="BA94" s="52"/>
      <c r="BB94" s="52"/>
      <c r="BC94" s="444"/>
      <c r="BD94" s="52"/>
      <c r="BE94" s="52">
        <f>SUM(BE95:BE97)</f>
        <v>0</v>
      </c>
      <c r="BF94" s="52"/>
      <c r="BG94" s="52"/>
      <c r="BH94" s="444"/>
      <c r="BI94" s="52"/>
      <c r="BJ94" s="52">
        <f>SUM(BJ95:BJ97)</f>
        <v>0</v>
      </c>
      <c r="BK94" s="52"/>
      <c r="BL94" s="52"/>
      <c r="BM94" s="444"/>
      <c r="BN94" s="52"/>
      <c r="BO94" s="52">
        <f>SUM(BO95:BO97)</f>
        <v>0</v>
      </c>
      <c r="BP94" s="52"/>
      <c r="BQ94" s="52"/>
      <c r="BR94" s="444"/>
      <c r="BS94" s="52"/>
      <c r="BT94" s="52">
        <f>SUM(BT95:BT97)</f>
        <v>0</v>
      </c>
      <c r="BU94" s="52"/>
      <c r="BV94" s="52"/>
      <c r="BW94" s="118"/>
      <c r="BY94" s="38"/>
      <c r="BZ94" s="38"/>
      <c r="CA94" s="112"/>
    </row>
    <row r="95" spans="4:79" ht="12.75" customHeight="1" x14ac:dyDescent="0.3">
      <c r="D95" s="118" t="s">
        <v>325</v>
      </c>
      <c r="E95" s="444"/>
      <c r="F95" s="385"/>
      <c r="G95" s="442">
        <v>0</v>
      </c>
      <c r="H95" s="443"/>
      <c r="I95" s="52"/>
      <c r="J95" s="444"/>
      <c r="K95" s="445"/>
      <c r="L95" s="442">
        <v>0</v>
      </c>
      <c r="M95" s="443"/>
      <c r="N95" s="52"/>
      <c r="O95" s="444"/>
      <c r="P95" s="445"/>
      <c r="Q95" s="442">
        <v>0</v>
      </c>
      <c r="R95" s="443"/>
      <c r="S95" s="52"/>
      <c r="T95" s="444"/>
      <c r="U95" s="385"/>
      <c r="V95" s="442">
        <v>0</v>
      </c>
      <c r="W95" s="443"/>
      <c r="X95" s="52"/>
      <c r="Y95" s="444"/>
      <c r="Z95" s="445"/>
      <c r="AA95" s="442">
        <v>0</v>
      </c>
      <c r="AB95" s="443"/>
      <c r="AC95" s="52"/>
      <c r="AD95" s="444"/>
      <c r="AE95" s="445"/>
      <c r="AF95" s="442">
        <v>0</v>
      </c>
      <c r="AG95" s="443"/>
      <c r="AH95" s="52"/>
      <c r="AI95" s="444"/>
      <c r="AJ95" s="445"/>
      <c r="AK95" s="442">
        <v>0</v>
      </c>
      <c r="AL95" s="443"/>
      <c r="AM95" s="52"/>
      <c r="AN95" s="444"/>
      <c r="AO95" s="445"/>
      <c r="AP95" s="442">
        <v>0</v>
      </c>
      <c r="AQ95" s="443"/>
      <c r="AR95" s="52"/>
      <c r="AS95" s="444"/>
      <c r="AT95" s="445"/>
      <c r="AU95" s="442">
        <v>0</v>
      </c>
      <c r="AV95" s="443"/>
      <c r="AW95" s="52"/>
      <c r="AX95" s="444"/>
      <c r="AY95" s="445"/>
      <c r="AZ95" s="442">
        <v>0</v>
      </c>
      <c r="BA95" s="443"/>
      <c r="BB95" s="52"/>
      <c r="BC95" s="444"/>
      <c r="BD95" s="445"/>
      <c r="BE95" s="442">
        <v>0</v>
      </c>
      <c r="BF95" s="443"/>
      <c r="BG95" s="52"/>
      <c r="BH95" s="444"/>
      <c r="BI95" s="445"/>
      <c r="BJ95" s="442">
        <v>0</v>
      </c>
      <c r="BK95" s="443"/>
      <c r="BL95" s="52"/>
      <c r="BM95" s="444"/>
      <c r="BN95" s="445"/>
      <c r="BO95" s="442">
        <v>0</v>
      </c>
      <c r="BP95" s="443"/>
      <c r="BQ95" s="52"/>
      <c r="BR95" s="444"/>
      <c r="BS95" s="445"/>
      <c r="BT95" s="442">
        <f>SUM(L95:BO95)</f>
        <v>0</v>
      </c>
      <c r="BU95" s="443"/>
      <c r="BV95" s="52"/>
      <c r="BW95" s="118"/>
      <c r="BY95" s="38"/>
      <c r="BZ95" s="38"/>
      <c r="CA95" s="112"/>
    </row>
    <row r="96" spans="4:79" ht="12.75" customHeight="1" x14ac:dyDescent="0.3">
      <c r="D96" s="118" t="s">
        <v>328</v>
      </c>
      <c r="E96" s="444"/>
      <c r="F96" s="379"/>
      <c r="G96" s="52">
        <v>0</v>
      </c>
      <c r="H96" s="51"/>
      <c r="I96" s="52"/>
      <c r="J96" s="444"/>
      <c r="K96" s="444"/>
      <c r="L96" s="52">
        <v>0</v>
      </c>
      <c r="M96" s="51"/>
      <c r="N96" s="52"/>
      <c r="O96" s="444"/>
      <c r="P96" s="444"/>
      <c r="Q96" s="52">
        <v>0</v>
      </c>
      <c r="R96" s="51"/>
      <c r="S96" s="52"/>
      <c r="T96" s="444"/>
      <c r="U96" s="379"/>
      <c r="V96" s="52">
        <v>0</v>
      </c>
      <c r="W96" s="51"/>
      <c r="X96" s="52"/>
      <c r="Y96" s="444"/>
      <c r="Z96" s="444"/>
      <c r="AA96" s="52">
        <v>0</v>
      </c>
      <c r="AB96" s="51"/>
      <c r="AC96" s="52"/>
      <c r="AD96" s="444"/>
      <c r="AE96" s="444"/>
      <c r="AF96" s="52">
        <v>0</v>
      </c>
      <c r="AG96" s="51"/>
      <c r="AH96" s="52"/>
      <c r="AI96" s="444"/>
      <c r="AJ96" s="444"/>
      <c r="AK96" s="52">
        <v>0</v>
      </c>
      <c r="AL96" s="51"/>
      <c r="AM96" s="52"/>
      <c r="AN96" s="444"/>
      <c r="AO96" s="444"/>
      <c r="AP96" s="52">
        <v>0</v>
      </c>
      <c r="AQ96" s="51"/>
      <c r="AR96" s="52"/>
      <c r="AS96" s="444"/>
      <c r="AT96" s="444"/>
      <c r="AU96" s="52">
        <v>0</v>
      </c>
      <c r="AV96" s="51"/>
      <c r="AW96" s="52"/>
      <c r="AX96" s="444"/>
      <c r="AY96" s="444"/>
      <c r="AZ96" s="52">
        <v>0</v>
      </c>
      <c r="BA96" s="51"/>
      <c r="BB96" s="52"/>
      <c r="BC96" s="444"/>
      <c r="BD96" s="444"/>
      <c r="BE96" s="52">
        <v>0</v>
      </c>
      <c r="BF96" s="51"/>
      <c r="BG96" s="52"/>
      <c r="BH96" s="444"/>
      <c r="BI96" s="444"/>
      <c r="BJ96" s="52">
        <v>0</v>
      </c>
      <c r="BK96" s="51"/>
      <c r="BL96" s="52"/>
      <c r="BM96" s="444"/>
      <c r="BN96" s="444"/>
      <c r="BO96" s="52">
        <v>0</v>
      </c>
      <c r="BP96" s="51"/>
      <c r="BQ96" s="52"/>
      <c r="BR96" s="444"/>
      <c r="BS96" s="444"/>
      <c r="BT96" s="52">
        <f>SUM(L96:BO96)</f>
        <v>0</v>
      </c>
      <c r="BU96" s="51"/>
      <c r="BV96" s="52"/>
      <c r="BW96" s="118"/>
      <c r="BY96" s="38"/>
      <c r="BZ96" s="38"/>
      <c r="CA96" s="112"/>
    </row>
    <row r="97" spans="3:79" ht="12.75" customHeight="1" x14ac:dyDescent="0.3">
      <c r="D97" s="118" t="s">
        <v>343</v>
      </c>
      <c r="E97" s="444"/>
      <c r="F97" s="398"/>
      <c r="G97" s="98">
        <v>0</v>
      </c>
      <c r="H97" s="97"/>
      <c r="I97" s="52"/>
      <c r="J97" s="444"/>
      <c r="K97" s="453"/>
      <c r="L97" s="98">
        <v>0</v>
      </c>
      <c r="M97" s="97"/>
      <c r="N97" s="52"/>
      <c r="O97" s="444"/>
      <c r="P97" s="453"/>
      <c r="Q97" s="98">
        <v>0</v>
      </c>
      <c r="R97" s="97"/>
      <c r="S97" s="52"/>
      <c r="T97" s="444"/>
      <c r="U97" s="398"/>
      <c r="V97" s="98">
        <v>0</v>
      </c>
      <c r="W97" s="97"/>
      <c r="X97" s="52"/>
      <c r="Y97" s="444"/>
      <c r="Z97" s="453"/>
      <c r="AA97" s="98">
        <v>0</v>
      </c>
      <c r="AB97" s="97"/>
      <c r="AC97" s="52"/>
      <c r="AD97" s="444"/>
      <c r="AE97" s="453"/>
      <c r="AF97" s="98">
        <v>0</v>
      </c>
      <c r="AG97" s="97"/>
      <c r="AH97" s="52"/>
      <c r="AI97" s="444"/>
      <c r="AJ97" s="453"/>
      <c r="AK97" s="98">
        <v>0</v>
      </c>
      <c r="AL97" s="97"/>
      <c r="AM97" s="52"/>
      <c r="AN97" s="444"/>
      <c r="AO97" s="453"/>
      <c r="AP97" s="98">
        <v>0</v>
      </c>
      <c r="AQ97" s="97"/>
      <c r="AR97" s="52"/>
      <c r="AS97" s="444"/>
      <c r="AT97" s="453"/>
      <c r="AU97" s="98">
        <v>0</v>
      </c>
      <c r="AV97" s="97"/>
      <c r="AW97" s="52"/>
      <c r="AX97" s="444"/>
      <c r="AY97" s="453"/>
      <c r="AZ97" s="98">
        <v>0</v>
      </c>
      <c r="BA97" s="97"/>
      <c r="BB97" s="52"/>
      <c r="BC97" s="444"/>
      <c r="BD97" s="453"/>
      <c r="BE97" s="98">
        <v>0</v>
      </c>
      <c r="BF97" s="97"/>
      <c r="BG97" s="52"/>
      <c r="BH97" s="444"/>
      <c r="BI97" s="453"/>
      <c r="BJ97" s="98">
        <v>0</v>
      </c>
      <c r="BK97" s="97"/>
      <c r="BL97" s="52"/>
      <c r="BM97" s="444"/>
      <c r="BN97" s="453"/>
      <c r="BO97" s="98">
        <v>0</v>
      </c>
      <c r="BP97" s="97"/>
      <c r="BQ97" s="52"/>
      <c r="BR97" s="444"/>
      <c r="BS97" s="453"/>
      <c r="BT97" s="98">
        <f>SUM(L97:BO97)</f>
        <v>0</v>
      </c>
      <c r="BU97" s="97"/>
      <c r="BV97" s="52"/>
      <c r="BW97" s="118"/>
      <c r="BY97" s="38"/>
      <c r="BZ97" s="38"/>
      <c r="CA97" s="112"/>
    </row>
    <row r="98" spans="3:79" ht="12.75" customHeight="1" x14ac:dyDescent="0.3">
      <c r="D98" s="118"/>
      <c r="E98" s="444"/>
      <c r="G98" s="52"/>
      <c r="H98" s="52"/>
      <c r="I98" s="52"/>
      <c r="J98" s="444"/>
      <c r="K98" s="52"/>
      <c r="L98" s="52"/>
      <c r="M98" s="52"/>
      <c r="N98" s="52"/>
      <c r="O98" s="444"/>
      <c r="P98" s="52"/>
      <c r="Q98" s="52"/>
      <c r="R98" s="52"/>
      <c r="S98" s="52"/>
      <c r="T98" s="444"/>
      <c r="U98" s="52"/>
      <c r="V98" s="52"/>
      <c r="W98" s="52"/>
      <c r="X98" s="52"/>
      <c r="Y98" s="444"/>
      <c r="Z98" s="52"/>
      <c r="AA98" s="52"/>
      <c r="AB98" s="52"/>
      <c r="AC98" s="52"/>
      <c r="AD98" s="444"/>
      <c r="AE98" s="52"/>
      <c r="AF98" s="52"/>
      <c r="AG98" s="52"/>
      <c r="AH98" s="52"/>
      <c r="AI98" s="444"/>
      <c r="AJ98" s="52"/>
      <c r="AK98" s="52"/>
      <c r="AL98" s="52"/>
      <c r="AM98" s="52"/>
      <c r="AN98" s="444"/>
      <c r="AO98" s="52"/>
      <c r="AP98" s="52"/>
      <c r="AQ98" s="52"/>
      <c r="AR98" s="52"/>
      <c r="AS98" s="444"/>
      <c r="AT98" s="52"/>
      <c r="AU98" s="52"/>
      <c r="AV98" s="52"/>
      <c r="AW98" s="52"/>
      <c r="AX98" s="444"/>
      <c r="AY98" s="52"/>
      <c r="AZ98" s="52"/>
      <c r="BA98" s="52"/>
      <c r="BB98" s="52"/>
      <c r="BC98" s="444"/>
      <c r="BD98" s="52"/>
      <c r="BE98" s="52"/>
      <c r="BF98" s="52"/>
      <c r="BG98" s="52"/>
      <c r="BH98" s="444"/>
      <c r="BI98" s="52"/>
      <c r="BJ98" s="52"/>
      <c r="BK98" s="52"/>
      <c r="BL98" s="52"/>
      <c r="BM98" s="444"/>
      <c r="BN98" s="52"/>
      <c r="BO98" s="52"/>
      <c r="BP98" s="52"/>
      <c r="BQ98" s="52"/>
      <c r="BR98" s="444"/>
      <c r="BS98" s="52"/>
      <c r="BT98" s="52"/>
      <c r="BU98" s="52"/>
      <c r="BV98" s="52"/>
      <c r="BW98" s="118"/>
      <c r="BY98" s="38"/>
      <c r="BZ98" s="38"/>
      <c r="CA98" s="112"/>
    </row>
    <row r="99" spans="3:79" ht="12.75" customHeight="1" x14ac:dyDescent="0.3">
      <c r="C99" s="456"/>
      <c r="D99" s="391" t="s">
        <v>344</v>
      </c>
      <c r="E99" s="444"/>
      <c r="G99" s="52">
        <f>SUM(G100:G102)</f>
        <v>0</v>
      </c>
      <c r="H99" s="52"/>
      <c r="I99" s="52"/>
      <c r="J99" s="444"/>
      <c r="K99" s="52"/>
      <c r="L99" s="52">
        <f>SUM(L100:L102)</f>
        <v>1307390</v>
      </c>
      <c r="M99" s="52"/>
      <c r="N99" s="52"/>
      <c r="O99" s="444"/>
      <c r="P99" s="52"/>
      <c r="Q99" s="52">
        <f>SUM(Q100:Q102)</f>
        <v>3253000</v>
      </c>
      <c r="R99" s="52"/>
      <c r="S99" s="52"/>
      <c r="T99" s="444"/>
      <c r="U99" s="52"/>
      <c r="V99" s="52">
        <f>SUM(V100:V102)</f>
        <v>0</v>
      </c>
      <c r="W99" s="52"/>
      <c r="X99" s="52"/>
      <c r="Y99" s="444"/>
      <c r="Z99" s="52"/>
      <c r="AA99" s="52">
        <f>SUM(AA100:AA102)</f>
        <v>0</v>
      </c>
      <c r="AB99" s="52"/>
      <c r="AC99" s="52"/>
      <c r="AD99" s="444"/>
      <c r="AE99" s="52"/>
      <c r="AF99" s="52">
        <f>SUM(AF100:AF102)</f>
        <v>3253000</v>
      </c>
      <c r="AG99" s="52"/>
      <c r="AH99" s="52"/>
      <c r="AI99" s="444"/>
      <c r="AJ99" s="52"/>
      <c r="AK99" s="52">
        <f>SUM(AK100:AK102)</f>
        <v>3253000</v>
      </c>
      <c r="AL99" s="52"/>
      <c r="AM99" s="52"/>
      <c r="AN99" s="444"/>
      <c r="AO99" s="52"/>
      <c r="AP99" s="52">
        <f>SUM(AP100:AP102)</f>
        <v>4410000</v>
      </c>
      <c r="AQ99" s="52"/>
      <c r="AR99" s="52"/>
      <c r="AS99" s="444"/>
      <c r="AT99" s="52"/>
      <c r="AU99" s="52">
        <f>SUM(AU100:AU102)</f>
        <v>5862000</v>
      </c>
      <c r="AV99" s="52"/>
      <c r="AW99" s="52"/>
      <c r="AX99" s="444"/>
      <c r="AY99" s="52"/>
      <c r="AZ99" s="52">
        <f>SUM(AZ100:AZ102)</f>
        <v>1300000</v>
      </c>
      <c r="BA99" s="52"/>
      <c r="BB99" s="52"/>
      <c r="BC99" s="444"/>
      <c r="BD99" s="52"/>
      <c r="BE99" s="52">
        <f>SUM(BE100:BE102)</f>
        <v>5206000</v>
      </c>
      <c r="BF99" s="52"/>
      <c r="BG99" s="52"/>
      <c r="BH99" s="444"/>
      <c r="BI99" s="52"/>
      <c r="BJ99" s="52">
        <f>SUM(BJ100:BJ102)</f>
        <v>5206000</v>
      </c>
      <c r="BK99" s="52"/>
      <c r="BL99" s="52"/>
      <c r="BM99" s="444"/>
      <c r="BN99" s="52"/>
      <c r="BO99" s="52">
        <f>SUM(BO100:BO102)</f>
        <v>1300000</v>
      </c>
      <c r="BP99" s="52"/>
      <c r="BQ99" s="52"/>
      <c r="BR99" s="444"/>
      <c r="BS99" s="52"/>
      <c r="BT99" s="52">
        <f>SUM(BT100:BT102)</f>
        <v>34350390</v>
      </c>
      <c r="BU99" s="52"/>
      <c r="BV99" s="52"/>
      <c r="BW99" s="118"/>
      <c r="BY99" s="38"/>
      <c r="BZ99" s="38"/>
      <c r="CA99" s="112"/>
    </row>
    <row r="100" spans="3:79" ht="12.75" customHeight="1" x14ac:dyDescent="0.3">
      <c r="D100" s="118" t="s">
        <v>325</v>
      </c>
      <c r="E100" s="444"/>
      <c r="F100" s="385"/>
      <c r="G100" s="442">
        <v>0</v>
      </c>
      <c r="H100" s="443"/>
      <c r="I100" s="52"/>
      <c r="J100" s="444"/>
      <c r="K100" s="445"/>
      <c r="L100" s="442">
        <f>1307390-126692</f>
        <v>1180698</v>
      </c>
      <c r="M100" s="443"/>
      <c r="N100" s="52"/>
      <c r="O100" s="444"/>
      <c r="P100" s="445"/>
      <c r="Q100" s="442">
        <f>3253000-352450</f>
        <v>2900550</v>
      </c>
      <c r="R100" s="443"/>
      <c r="S100" s="52"/>
      <c r="T100" s="444"/>
      <c r="U100" s="445"/>
      <c r="V100" s="442">
        <v>0</v>
      </c>
      <c r="W100" s="443"/>
      <c r="X100" s="52"/>
      <c r="Y100" s="444"/>
      <c r="Z100" s="445"/>
      <c r="AA100" s="442">
        <v>0</v>
      </c>
      <c r="AB100" s="443"/>
      <c r="AC100" s="52"/>
      <c r="AD100" s="444"/>
      <c r="AE100" s="445"/>
      <c r="AF100" s="442">
        <f>3253000-362829</f>
        <v>2890171</v>
      </c>
      <c r="AG100" s="443"/>
      <c r="AH100" s="52"/>
      <c r="AI100" s="444"/>
      <c r="AJ100" s="445"/>
      <c r="AK100" s="442">
        <f>3253000-415492</f>
        <v>2837508</v>
      </c>
      <c r="AL100" s="443"/>
      <c r="AM100" s="52"/>
      <c r="AN100" s="444"/>
      <c r="AO100" s="445"/>
      <c r="AP100" s="442">
        <f>4410000-604944</f>
        <v>3805056</v>
      </c>
      <c r="AQ100" s="443"/>
      <c r="AR100" s="52"/>
      <c r="AS100" s="444"/>
      <c r="AT100" s="445"/>
      <c r="AU100" s="442">
        <f>5862000-742011</f>
        <v>5119989</v>
      </c>
      <c r="AV100" s="443"/>
      <c r="AW100" s="52"/>
      <c r="AX100" s="444"/>
      <c r="AY100" s="445"/>
      <c r="AZ100" s="442">
        <f>1300000-142566</f>
        <v>1157434</v>
      </c>
      <c r="BA100" s="443"/>
      <c r="BB100" s="52"/>
      <c r="BC100" s="444"/>
      <c r="BD100" s="445"/>
      <c r="BE100" s="442">
        <f>5206000-460366</f>
        <v>4745634</v>
      </c>
      <c r="BF100" s="443"/>
      <c r="BG100" s="52"/>
      <c r="BH100" s="444"/>
      <c r="BI100" s="445"/>
      <c r="BJ100" s="442">
        <f>5206000-440949</f>
        <v>4765051</v>
      </c>
      <c r="BK100" s="443"/>
      <c r="BL100" s="52"/>
      <c r="BM100" s="444"/>
      <c r="BN100" s="445"/>
      <c r="BO100" s="442">
        <f>1300000-132456</f>
        <v>1167544</v>
      </c>
      <c r="BP100" s="443"/>
      <c r="BQ100" s="52"/>
      <c r="BR100" s="444"/>
      <c r="BS100" s="445"/>
      <c r="BT100" s="442">
        <f>SUM(L100:BO100)</f>
        <v>30569635</v>
      </c>
      <c r="BU100" s="443"/>
      <c r="BV100" s="52"/>
      <c r="BW100" s="118"/>
      <c r="BY100" s="38"/>
      <c r="BZ100" s="38"/>
      <c r="CA100" s="112"/>
    </row>
    <row r="101" spans="3:79" ht="12.75" customHeight="1" x14ac:dyDescent="0.3">
      <c r="D101" s="118" t="s">
        <v>328</v>
      </c>
      <c r="E101" s="444"/>
      <c r="F101" s="379"/>
      <c r="G101" s="52">
        <v>0</v>
      </c>
      <c r="H101" s="51"/>
      <c r="I101" s="52"/>
      <c r="J101" s="444"/>
      <c r="K101" s="444"/>
      <c r="L101" s="52">
        <v>126692</v>
      </c>
      <c r="M101" s="51"/>
      <c r="N101" s="52"/>
      <c r="O101" s="444"/>
      <c r="P101" s="444"/>
      <c r="Q101" s="52">
        <v>352450</v>
      </c>
      <c r="R101" s="51"/>
      <c r="S101" s="52"/>
      <c r="T101" s="444"/>
      <c r="U101" s="444"/>
      <c r="V101" s="52">
        <v>0</v>
      </c>
      <c r="W101" s="51"/>
      <c r="X101" s="52"/>
      <c r="Y101" s="444"/>
      <c r="Z101" s="444"/>
      <c r="AA101" s="52">
        <v>0</v>
      </c>
      <c r="AB101" s="51"/>
      <c r="AC101" s="52"/>
      <c r="AD101" s="444"/>
      <c r="AE101" s="444"/>
      <c r="AF101" s="52">
        <v>362829</v>
      </c>
      <c r="AG101" s="51"/>
      <c r="AH101" s="52"/>
      <c r="AI101" s="444"/>
      <c r="AJ101" s="444"/>
      <c r="AK101" s="52">
        <v>415492</v>
      </c>
      <c r="AL101" s="51"/>
      <c r="AM101" s="52"/>
      <c r="AN101" s="444"/>
      <c r="AO101" s="444"/>
      <c r="AP101" s="52">
        <v>604944</v>
      </c>
      <c r="AQ101" s="51"/>
      <c r="AR101" s="52"/>
      <c r="AS101" s="444"/>
      <c r="AT101" s="444"/>
      <c r="AU101" s="52">
        <v>742011</v>
      </c>
      <c r="AV101" s="51"/>
      <c r="AW101" s="52"/>
      <c r="AX101" s="444"/>
      <c r="AY101" s="444"/>
      <c r="AZ101" s="52">
        <v>142566</v>
      </c>
      <c r="BA101" s="51"/>
      <c r="BB101" s="52"/>
      <c r="BC101" s="444"/>
      <c r="BD101" s="444"/>
      <c r="BE101" s="52">
        <v>460366</v>
      </c>
      <c r="BF101" s="51"/>
      <c r="BG101" s="52"/>
      <c r="BH101" s="444"/>
      <c r="BI101" s="444"/>
      <c r="BJ101" s="52">
        <v>440949</v>
      </c>
      <c r="BK101" s="51"/>
      <c r="BL101" s="52"/>
      <c r="BM101" s="444"/>
      <c r="BN101" s="444"/>
      <c r="BO101" s="52">
        <v>132456</v>
      </c>
      <c r="BP101" s="51"/>
      <c r="BQ101" s="52"/>
      <c r="BR101" s="444"/>
      <c r="BS101" s="444"/>
      <c r="BT101" s="52">
        <f>SUM(L101:BO101)</f>
        <v>3780755</v>
      </c>
      <c r="BU101" s="51"/>
      <c r="BV101" s="52"/>
      <c r="BW101" s="118"/>
      <c r="BY101" s="38"/>
      <c r="BZ101" s="38"/>
      <c r="CA101" s="112"/>
    </row>
    <row r="102" spans="3:79" ht="12.75" customHeight="1" x14ac:dyDescent="0.3">
      <c r="D102" s="118" t="s">
        <v>343</v>
      </c>
      <c r="E102" s="444"/>
      <c r="F102" s="398"/>
      <c r="G102" s="98">
        <v>0</v>
      </c>
      <c r="H102" s="97"/>
      <c r="I102" s="52"/>
      <c r="J102" s="444"/>
      <c r="K102" s="453"/>
      <c r="L102" s="98">
        <v>0</v>
      </c>
      <c r="M102" s="97"/>
      <c r="N102" s="52"/>
      <c r="O102" s="444"/>
      <c r="P102" s="453"/>
      <c r="Q102" s="98">
        <v>0</v>
      </c>
      <c r="R102" s="97"/>
      <c r="S102" s="52"/>
      <c r="T102" s="444"/>
      <c r="U102" s="453"/>
      <c r="V102" s="98">
        <v>0</v>
      </c>
      <c r="W102" s="97"/>
      <c r="X102" s="52"/>
      <c r="Y102" s="444"/>
      <c r="Z102" s="453"/>
      <c r="AA102" s="98">
        <v>0</v>
      </c>
      <c r="AB102" s="97"/>
      <c r="AC102" s="52"/>
      <c r="AD102" s="444"/>
      <c r="AE102" s="453"/>
      <c r="AF102" s="98">
        <v>0</v>
      </c>
      <c r="AG102" s="97"/>
      <c r="AH102" s="52"/>
      <c r="AI102" s="444"/>
      <c r="AJ102" s="453"/>
      <c r="AK102" s="98">
        <v>0</v>
      </c>
      <c r="AL102" s="97"/>
      <c r="AM102" s="52"/>
      <c r="AN102" s="444"/>
      <c r="AO102" s="453"/>
      <c r="AP102" s="98">
        <v>0</v>
      </c>
      <c r="AQ102" s="97"/>
      <c r="AR102" s="52"/>
      <c r="AS102" s="444"/>
      <c r="AT102" s="453"/>
      <c r="AU102" s="98">
        <v>0</v>
      </c>
      <c r="AV102" s="97"/>
      <c r="AW102" s="52"/>
      <c r="AX102" s="444"/>
      <c r="AY102" s="453"/>
      <c r="AZ102" s="98">
        <v>0</v>
      </c>
      <c r="BA102" s="97"/>
      <c r="BB102" s="52"/>
      <c r="BC102" s="444"/>
      <c r="BD102" s="453"/>
      <c r="BE102" s="98">
        <v>0</v>
      </c>
      <c r="BF102" s="97"/>
      <c r="BG102" s="52"/>
      <c r="BH102" s="444"/>
      <c r="BI102" s="453"/>
      <c r="BJ102" s="98">
        <v>0</v>
      </c>
      <c r="BK102" s="97"/>
      <c r="BL102" s="52"/>
      <c r="BM102" s="444"/>
      <c r="BN102" s="453"/>
      <c r="BO102" s="98">
        <v>0</v>
      </c>
      <c r="BP102" s="97"/>
      <c r="BQ102" s="52"/>
      <c r="BR102" s="444"/>
      <c r="BS102" s="453"/>
      <c r="BT102" s="98">
        <f>SUM(L102:BO102)</f>
        <v>0</v>
      </c>
      <c r="BU102" s="97"/>
      <c r="BV102" s="52"/>
      <c r="BW102" s="118"/>
      <c r="BY102" s="38"/>
      <c r="BZ102" s="38"/>
      <c r="CA102" s="112"/>
    </row>
    <row r="103" spans="3:79" ht="12.75" customHeight="1" x14ac:dyDescent="0.3">
      <c r="D103" s="118"/>
      <c r="E103" s="444"/>
      <c r="G103" s="52"/>
      <c r="H103" s="52"/>
      <c r="I103" s="52"/>
      <c r="J103" s="444"/>
      <c r="K103" s="52"/>
      <c r="L103" s="52"/>
      <c r="M103" s="52"/>
      <c r="N103" s="52"/>
      <c r="O103" s="444"/>
      <c r="P103" s="52"/>
      <c r="Q103" s="52"/>
      <c r="R103" s="52"/>
      <c r="S103" s="52"/>
      <c r="T103" s="444"/>
      <c r="U103" s="52"/>
      <c r="V103" s="52"/>
      <c r="W103" s="52"/>
      <c r="X103" s="52"/>
      <c r="Y103" s="444"/>
      <c r="Z103" s="52"/>
      <c r="AA103" s="52"/>
      <c r="AB103" s="52"/>
      <c r="AC103" s="52"/>
      <c r="AD103" s="444"/>
      <c r="AE103" s="52"/>
      <c r="AF103" s="52"/>
      <c r="AG103" s="52"/>
      <c r="AH103" s="52"/>
      <c r="AI103" s="444"/>
      <c r="AJ103" s="52"/>
      <c r="AK103" s="52"/>
      <c r="AL103" s="52"/>
      <c r="AM103" s="52"/>
      <c r="AN103" s="444"/>
      <c r="AO103" s="52"/>
      <c r="AP103" s="52"/>
      <c r="AQ103" s="52"/>
      <c r="AR103" s="52"/>
      <c r="AS103" s="444"/>
      <c r="AT103" s="52"/>
      <c r="AU103" s="52"/>
      <c r="AV103" s="52"/>
      <c r="AW103" s="52"/>
      <c r="AX103" s="444"/>
      <c r="AY103" s="52"/>
      <c r="AZ103" s="52"/>
      <c r="BA103" s="52"/>
      <c r="BB103" s="52"/>
      <c r="BC103" s="444"/>
      <c r="BD103" s="52"/>
      <c r="BE103" s="52"/>
      <c r="BF103" s="52"/>
      <c r="BG103" s="52"/>
      <c r="BH103" s="444"/>
      <c r="BI103" s="52"/>
      <c r="BJ103" s="52"/>
      <c r="BK103" s="52"/>
      <c r="BL103" s="52"/>
      <c r="BM103" s="444"/>
      <c r="BN103" s="52"/>
      <c r="BO103" s="52"/>
      <c r="BP103" s="52"/>
      <c r="BQ103" s="52"/>
      <c r="BR103" s="444"/>
      <c r="BS103" s="52"/>
      <c r="BT103" s="52"/>
      <c r="BU103" s="52"/>
      <c r="BV103" s="52"/>
      <c r="BW103" s="118"/>
      <c r="BY103" s="38"/>
      <c r="BZ103" s="38"/>
      <c r="CA103" s="112"/>
    </row>
    <row r="104" spans="3:79" ht="12.75" customHeight="1" x14ac:dyDescent="0.3">
      <c r="D104" s="118" t="s">
        <v>345</v>
      </c>
      <c r="E104" s="444"/>
      <c r="G104" s="52">
        <f>SUM(G105:G107)</f>
        <v>0</v>
      </c>
      <c r="H104" s="52"/>
      <c r="I104" s="52"/>
      <c r="J104" s="444"/>
      <c r="K104" s="52"/>
      <c r="L104" s="52">
        <f>SUM(L105:L107)</f>
        <v>0</v>
      </c>
      <c r="M104" s="52"/>
      <c r="N104" s="52"/>
      <c r="O104" s="444"/>
      <c r="P104" s="52"/>
      <c r="Q104" s="52">
        <f>SUM(Q105:Q107)</f>
        <v>1953000</v>
      </c>
      <c r="R104" s="52"/>
      <c r="S104" s="52"/>
      <c r="T104" s="444"/>
      <c r="U104" s="52"/>
      <c r="V104" s="52">
        <f>SUM(V105:V107)</f>
        <v>1300000</v>
      </c>
      <c r="W104" s="52"/>
      <c r="X104" s="52"/>
      <c r="Y104" s="444"/>
      <c r="Z104" s="52"/>
      <c r="AA104" s="52">
        <f>SUM(AA105:AA107)</f>
        <v>1953000</v>
      </c>
      <c r="AB104" s="52"/>
      <c r="AC104" s="52"/>
      <c r="AD104" s="444"/>
      <c r="AE104" s="52"/>
      <c r="AF104" s="52">
        <f>SUM(AF105:AF107)</f>
        <v>3905000</v>
      </c>
      <c r="AG104" s="52"/>
      <c r="AH104" s="52"/>
      <c r="AI104" s="444"/>
      <c r="AJ104" s="52"/>
      <c r="AK104" s="52">
        <f>SUM(AK105:AK107)</f>
        <v>1300000</v>
      </c>
      <c r="AL104" s="52"/>
      <c r="AM104" s="52"/>
      <c r="AN104" s="444"/>
      <c r="AO104" s="52"/>
      <c r="AP104" s="52">
        <f>SUM(AP105:AP107)</f>
        <v>1300000</v>
      </c>
      <c r="AQ104" s="52"/>
      <c r="AR104" s="52"/>
      <c r="AS104" s="444"/>
      <c r="AT104" s="52"/>
      <c r="AU104" s="52">
        <f>SUM(AU105:AU107)</f>
        <v>0</v>
      </c>
      <c r="AV104" s="52"/>
      <c r="AW104" s="52"/>
      <c r="AX104" s="444"/>
      <c r="AY104" s="52"/>
      <c r="AZ104" s="52">
        <f>SUM(AZ105:AZ107)</f>
        <v>5203000</v>
      </c>
      <c r="BA104" s="52"/>
      <c r="BB104" s="52"/>
      <c r="BC104" s="444"/>
      <c r="BD104" s="52"/>
      <c r="BE104" s="52">
        <f>SUM(BE105:BE107)</f>
        <v>1928000</v>
      </c>
      <c r="BF104" s="52"/>
      <c r="BG104" s="52"/>
      <c r="BH104" s="444"/>
      <c r="BI104" s="52"/>
      <c r="BJ104" s="52">
        <f>SUM(BJ105:BJ107)</f>
        <v>0</v>
      </c>
      <c r="BK104" s="52"/>
      <c r="BL104" s="52"/>
      <c r="BM104" s="444"/>
      <c r="BN104" s="52"/>
      <c r="BO104" s="52">
        <f>SUM(BO105:BO107)</f>
        <v>3061000</v>
      </c>
      <c r="BP104" s="52"/>
      <c r="BQ104" s="52"/>
      <c r="BR104" s="444"/>
      <c r="BS104" s="52"/>
      <c r="BT104" s="52">
        <f>SUM(BT105:BT107)</f>
        <v>21903000</v>
      </c>
      <c r="BU104" s="52"/>
      <c r="BV104" s="52"/>
      <c r="BW104" s="118"/>
      <c r="BY104" s="38"/>
      <c r="BZ104" s="38"/>
      <c r="CA104" s="112"/>
    </row>
    <row r="105" spans="3:79" ht="12.75" customHeight="1" x14ac:dyDescent="0.3">
      <c r="D105" s="118" t="s">
        <v>325</v>
      </c>
      <c r="E105" s="444"/>
      <c r="F105" s="385"/>
      <c r="G105" s="442">
        <v>0</v>
      </c>
      <c r="H105" s="443"/>
      <c r="I105" s="52"/>
      <c r="J105" s="444"/>
      <c r="K105" s="445"/>
      <c r="L105" s="442">
        <v>0</v>
      </c>
      <c r="M105" s="443"/>
      <c r="N105" s="52"/>
      <c r="O105" s="444"/>
      <c r="P105" s="445"/>
      <c r="Q105" s="442">
        <f>1953000-341763</f>
        <v>1611237</v>
      </c>
      <c r="R105" s="443"/>
      <c r="S105" s="52"/>
      <c r="T105" s="444"/>
      <c r="U105" s="445"/>
      <c r="V105" s="442">
        <f>1300000-229554</f>
        <v>1070446</v>
      </c>
      <c r="W105" s="443"/>
      <c r="X105" s="52"/>
      <c r="Y105" s="444"/>
      <c r="Z105" s="445"/>
      <c r="AA105" s="442">
        <f>1953000-461549</f>
        <v>1491451</v>
      </c>
      <c r="AB105" s="443"/>
      <c r="AC105" s="52"/>
      <c r="AD105" s="444"/>
      <c r="AE105" s="445"/>
      <c r="AF105" s="442">
        <f>3905000-784345</f>
        <v>3120655</v>
      </c>
      <c r="AG105" s="443"/>
      <c r="AH105" s="52"/>
      <c r="AI105" s="444"/>
      <c r="AJ105" s="445"/>
      <c r="AK105" s="442">
        <f>1300000-254792</f>
        <v>1045208</v>
      </c>
      <c r="AL105" s="443"/>
      <c r="AM105" s="52"/>
      <c r="AN105" s="444"/>
      <c r="AO105" s="445"/>
      <c r="AP105" s="442">
        <f>1300000-291599</f>
        <v>1008401</v>
      </c>
      <c r="AQ105" s="443"/>
      <c r="AR105" s="52"/>
      <c r="AS105" s="444"/>
      <c r="AT105" s="445"/>
      <c r="AU105" s="442">
        <v>0</v>
      </c>
      <c r="AV105" s="443"/>
      <c r="AW105" s="52"/>
      <c r="AX105" s="444"/>
      <c r="AY105" s="445"/>
      <c r="AZ105" s="442">
        <f>5203000-1073100</f>
        <v>4129900</v>
      </c>
      <c r="BA105" s="443"/>
      <c r="BB105" s="52"/>
      <c r="BC105" s="444"/>
      <c r="BD105" s="445"/>
      <c r="BE105" s="442">
        <f>1928000-339814</f>
        <v>1588186</v>
      </c>
      <c r="BF105" s="443"/>
      <c r="BG105" s="52"/>
      <c r="BH105" s="444"/>
      <c r="BI105" s="445"/>
      <c r="BJ105" s="442">
        <v>0</v>
      </c>
      <c r="BK105" s="443"/>
      <c r="BL105" s="52"/>
      <c r="BM105" s="444"/>
      <c r="BN105" s="445"/>
      <c r="BO105" s="442">
        <f>3061000-553196</f>
        <v>2507804</v>
      </c>
      <c r="BP105" s="443"/>
      <c r="BQ105" s="52"/>
      <c r="BR105" s="444"/>
      <c r="BS105" s="445"/>
      <c r="BT105" s="442">
        <f>SUM(L105:BO105)</f>
        <v>17573288</v>
      </c>
      <c r="BU105" s="443"/>
      <c r="BV105" s="52"/>
      <c r="BW105" s="118"/>
      <c r="BY105" s="38"/>
      <c r="BZ105" s="38"/>
      <c r="CA105" s="112"/>
    </row>
    <row r="106" spans="3:79" ht="12.75" customHeight="1" x14ac:dyDescent="0.3">
      <c r="D106" s="118" t="s">
        <v>328</v>
      </c>
      <c r="E106" s="444"/>
      <c r="F106" s="379"/>
      <c r="G106" s="52">
        <v>0</v>
      </c>
      <c r="H106" s="51"/>
      <c r="I106" s="52"/>
      <c r="J106" s="444"/>
      <c r="K106" s="444"/>
      <c r="L106" s="52">
        <v>0</v>
      </c>
      <c r="M106" s="51"/>
      <c r="N106" s="52"/>
      <c r="O106" s="444"/>
      <c r="P106" s="444"/>
      <c r="Q106" s="52">
        <v>341763</v>
      </c>
      <c r="R106" s="51"/>
      <c r="S106" s="52"/>
      <c r="T106" s="444"/>
      <c r="U106" s="444"/>
      <c r="V106" s="52">
        <v>229554</v>
      </c>
      <c r="W106" s="51"/>
      <c r="X106" s="52"/>
      <c r="Y106" s="444"/>
      <c r="Z106" s="444"/>
      <c r="AA106" s="52">
        <v>461549</v>
      </c>
      <c r="AB106" s="51"/>
      <c r="AC106" s="52"/>
      <c r="AD106" s="444"/>
      <c r="AE106" s="444"/>
      <c r="AF106" s="52">
        <v>784345</v>
      </c>
      <c r="AG106" s="51"/>
      <c r="AH106" s="52"/>
      <c r="AI106" s="444"/>
      <c r="AJ106" s="444"/>
      <c r="AK106" s="52">
        <v>254792</v>
      </c>
      <c r="AL106" s="51"/>
      <c r="AM106" s="52"/>
      <c r="AN106" s="444"/>
      <c r="AO106" s="444"/>
      <c r="AP106" s="52">
        <v>291599</v>
      </c>
      <c r="AQ106" s="51"/>
      <c r="AR106" s="52"/>
      <c r="AS106" s="444"/>
      <c r="AT106" s="444"/>
      <c r="AU106" s="52">
        <v>0</v>
      </c>
      <c r="AV106" s="51"/>
      <c r="AW106" s="52"/>
      <c r="AX106" s="444"/>
      <c r="AY106" s="444"/>
      <c r="AZ106" s="52">
        <v>1073100</v>
      </c>
      <c r="BA106" s="51"/>
      <c r="BB106" s="52"/>
      <c r="BC106" s="444"/>
      <c r="BD106" s="444"/>
      <c r="BE106" s="52">
        <v>339814</v>
      </c>
      <c r="BF106" s="51"/>
      <c r="BG106" s="52"/>
      <c r="BH106" s="444"/>
      <c r="BI106" s="444"/>
      <c r="BJ106" s="52">
        <v>0</v>
      </c>
      <c r="BK106" s="51"/>
      <c r="BL106" s="52"/>
      <c r="BM106" s="444"/>
      <c r="BN106" s="444"/>
      <c r="BO106" s="52">
        <v>553196</v>
      </c>
      <c r="BP106" s="51"/>
      <c r="BQ106" s="52"/>
      <c r="BR106" s="444"/>
      <c r="BS106" s="444"/>
      <c r="BT106" s="52">
        <f>SUM(L106:BO106)</f>
        <v>4329712</v>
      </c>
      <c r="BU106" s="51"/>
      <c r="BV106" s="52"/>
      <c r="BW106" s="118"/>
      <c r="BY106" s="38"/>
      <c r="BZ106" s="38"/>
      <c r="CA106" s="112"/>
    </row>
    <row r="107" spans="3:79" ht="12.75" customHeight="1" x14ac:dyDescent="0.3">
      <c r="D107" s="118" t="s">
        <v>343</v>
      </c>
      <c r="E107" s="444"/>
      <c r="F107" s="398"/>
      <c r="G107" s="98">
        <v>0</v>
      </c>
      <c r="H107" s="97"/>
      <c r="I107" s="52"/>
      <c r="J107" s="444"/>
      <c r="K107" s="453"/>
      <c r="L107" s="98">
        <v>0</v>
      </c>
      <c r="M107" s="97"/>
      <c r="N107" s="52"/>
      <c r="O107" s="444"/>
      <c r="P107" s="453"/>
      <c r="Q107" s="98">
        <v>0</v>
      </c>
      <c r="R107" s="97"/>
      <c r="S107" s="52"/>
      <c r="T107" s="444"/>
      <c r="U107" s="453"/>
      <c r="V107" s="98">
        <v>0</v>
      </c>
      <c r="W107" s="97"/>
      <c r="X107" s="52"/>
      <c r="Y107" s="444"/>
      <c r="Z107" s="453"/>
      <c r="AA107" s="98">
        <v>0</v>
      </c>
      <c r="AB107" s="97"/>
      <c r="AC107" s="52"/>
      <c r="AD107" s="444"/>
      <c r="AE107" s="453"/>
      <c r="AF107" s="98">
        <v>0</v>
      </c>
      <c r="AG107" s="97"/>
      <c r="AH107" s="52"/>
      <c r="AI107" s="444"/>
      <c r="AJ107" s="453"/>
      <c r="AK107" s="98">
        <v>0</v>
      </c>
      <c r="AL107" s="97"/>
      <c r="AM107" s="52"/>
      <c r="AN107" s="444"/>
      <c r="AO107" s="453"/>
      <c r="AP107" s="98">
        <v>0</v>
      </c>
      <c r="AQ107" s="97"/>
      <c r="AR107" s="52"/>
      <c r="AS107" s="444"/>
      <c r="AT107" s="453"/>
      <c r="AU107" s="98">
        <v>0</v>
      </c>
      <c r="AV107" s="97"/>
      <c r="AW107" s="52"/>
      <c r="AX107" s="444"/>
      <c r="AY107" s="453"/>
      <c r="AZ107" s="98">
        <v>0</v>
      </c>
      <c r="BA107" s="97"/>
      <c r="BB107" s="52"/>
      <c r="BC107" s="444"/>
      <c r="BD107" s="453"/>
      <c r="BE107" s="98">
        <v>0</v>
      </c>
      <c r="BF107" s="97"/>
      <c r="BG107" s="52"/>
      <c r="BH107" s="444"/>
      <c r="BI107" s="453"/>
      <c r="BJ107" s="98">
        <v>0</v>
      </c>
      <c r="BK107" s="97"/>
      <c r="BL107" s="52"/>
      <c r="BM107" s="444"/>
      <c r="BN107" s="453"/>
      <c r="BO107" s="98">
        <v>0</v>
      </c>
      <c r="BP107" s="97"/>
      <c r="BQ107" s="52"/>
      <c r="BR107" s="444"/>
      <c r="BS107" s="453"/>
      <c r="BT107" s="98">
        <f>SUM(L107:BO107)</f>
        <v>0</v>
      </c>
      <c r="BU107" s="97"/>
      <c r="BV107" s="52"/>
      <c r="BW107" s="118"/>
      <c r="BY107" s="38"/>
      <c r="BZ107" s="38"/>
      <c r="CA107" s="112"/>
    </row>
    <row r="108" spans="3:79" ht="12.75" customHeight="1" x14ac:dyDescent="0.3">
      <c r="D108" s="118"/>
      <c r="E108" s="444"/>
      <c r="G108" s="52"/>
      <c r="H108" s="52"/>
      <c r="I108" s="52"/>
      <c r="J108" s="444"/>
      <c r="K108" s="52"/>
      <c r="L108" s="52"/>
      <c r="M108" s="52"/>
      <c r="N108" s="52"/>
      <c r="O108" s="444"/>
      <c r="P108" s="52"/>
      <c r="Q108" s="52"/>
      <c r="R108" s="52"/>
      <c r="S108" s="52"/>
      <c r="T108" s="444"/>
      <c r="U108" s="52"/>
      <c r="V108" s="52"/>
      <c r="W108" s="52"/>
      <c r="X108" s="52"/>
      <c r="Y108" s="444"/>
      <c r="Z108" s="52"/>
      <c r="AA108" s="52"/>
      <c r="AB108" s="52"/>
      <c r="AC108" s="52"/>
      <c r="AD108" s="444"/>
      <c r="AE108" s="52"/>
      <c r="AF108" s="52"/>
      <c r="AG108" s="52"/>
      <c r="AH108" s="52"/>
      <c r="AI108" s="444"/>
      <c r="AJ108" s="52"/>
      <c r="AK108" s="52"/>
      <c r="AL108" s="52"/>
      <c r="AM108" s="52"/>
      <c r="AN108" s="444"/>
      <c r="AO108" s="52"/>
      <c r="AP108" s="52"/>
      <c r="AQ108" s="52"/>
      <c r="AR108" s="52"/>
      <c r="AS108" s="444"/>
      <c r="AT108" s="52"/>
      <c r="AU108" s="52"/>
      <c r="AV108" s="52"/>
      <c r="AW108" s="52"/>
      <c r="AX108" s="444"/>
      <c r="AY108" s="52"/>
      <c r="AZ108" s="52"/>
      <c r="BA108" s="52"/>
      <c r="BB108" s="52"/>
      <c r="BC108" s="444"/>
      <c r="BD108" s="52"/>
      <c r="BE108" s="52"/>
      <c r="BF108" s="52"/>
      <c r="BG108" s="52"/>
      <c r="BH108" s="444"/>
      <c r="BI108" s="52"/>
      <c r="BJ108" s="52"/>
      <c r="BK108" s="52"/>
      <c r="BL108" s="52"/>
      <c r="BM108" s="444"/>
      <c r="BN108" s="52"/>
      <c r="BO108" s="52"/>
      <c r="BP108" s="52"/>
      <c r="BQ108" s="52"/>
      <c r="BR108" s="444"/>
      <c r="BS108" s="52"/>
      <c r="BT108" s="52"/>
      <c r="BU108" s="52"/>
      <c r="BV108" s="52"/>
      <c r="BW108" s="118"/>
      <c r="BY108" s="38"/>
      <c r="BZ108" s="38"/>
      <c r="CA108" s="112"/>
    </row>
    <row r="109" spans="3:79" ht="12.75" customHeight="1" x14ac:dyDescent="0.3">
      <c r="D109" s="118" t="s">
        <v>346</v>
      </c>
      <c r="E109" s="444"/>
      <c r="G109" s="52">
        <f>SUM(G110:G112)</f>
        <v>0</v>
      </c>
      <c r="H109" s="52"/>
      <c r="I109" s="52"/>
      <c r="J109" s="444"/>
      <c r="K109" s="52"/>
      <c r="L109" s="52">
        <f>SUM(L110:L112)</f>
        <v>4553000</v>
      </c>
      <c r="M109" s="52"/>
      <c r="N109" s="52"/>
      <c r="O109" s="444"/>
      <c r="P109" s="52"/>
      <c r="Q109" s="52">
        <f>SUM(Q110:Q112)</f>
        <v>3599000</v>
      </c>
      <c r="R109" s="52"/>
      <c r="S109" s="52"/>
      <c r="T109" s="444"/>
      <c r="U109" s="52"/>
      <c r="V109" s="52">
        <f>SUM(V110:V112)</f>
        <v>1300000</v>
      </c>
      <c r="W109" s="52"/>
      <c r="X109" s="52"/>
      <c r="Y109" s="444"/>
      <c r="Z109" s="52"/>
      <c r="AA109" s="52">
        <f>SUM(AA110:AA112)</f>
        <v>2896000</v>
      </c>
      <c r="AB109" s="52"/>
      <c r="AC109" s="52"/>
      <c r="AD109" s="444"/>
      <c r="AE109" s="52"/>
      <c r="AF109" s="52">
        <f>SUM(AF110:AF112)</f>
        <v>3899000</v>
      </c>
      <c r="AG109" s="52"/>
      <c r="AH109" s="52"/>
      <c r="AI109" s="444"/>
      <c r="AJ109" s="52"/>
      <c r="AK109" s="52">
        <f>SUM(AK110:AK112)</f>
        <v>3186000</v>
      </c>
      <c r="AL109" s="52"/>
      <c r="AM109" s="52"/>
      <c r="AN109" s="444"/>
      <c r="AO109" s="52"/>
      <c r="AP109" s="52">
        <f>SUM(AP110:AP112)</f>
        <v>2600000</v>
      </c>
      <c r="AQ109" s="52"/>
      <c r="AR109" s="52"/>
      <c r="AS109" s="444"/>
      <c r="AT109" s="52"/>
      <c r="AU109" s="52">
        <f>SUM(AU110:AU112)</f>
        <v>5199000</v>
      </c>
      <c r="AV109" s="52"/>
      <c r="AW109" s="52"/>
      <c r="AX109" s="444"/>
      <c r="AY109" s="52"/>
      <c r="AZ109" s="52">
        <f>SUM(AZ110:AZ112)</f>
        <v>1950000</v>
      </c>
      <c r="BA109" s="52"/>
      <c r="BB109" s="52"/>
      <c r="BC109" s="444"/>
      <c r="BD109" s="52"/>
      <c r="BE109" s="52">
        <f>SUM(BE110:BE112)</f>
        <v>1950000</v>
      </c>
      <c r="BF109" s="52"/>
      <c r="BG109" s="52"/>
      <c r="BH109" s="444"/>
      <c r="BI109" s="52"/>
      <c r="BJ109" s="52">
        <f>SUM(BJ110:BJ112)</f>
        <v>5152000</v>
      </c>
      <c r="BK109" s="52"/>
      <c r="BL109" s="52"/>
      <c r="BM109" s="444"/>
      <c r="BN109" s="52"/>
      <c r="BO109" s="52">
        <f>SUM(BO110:BO112)</f>
        <v>5233000</v>
      </c>
      <c r="BP109" s="52"/>
      <c r="BQ109" s="52"/>
      <c r="BR109" s="444"/>
      <c r="BS109" s="98"/>
      <c r="BT109" s="98">
        <f>SUM(BT110:BT112)</f>
        <v>41517000</v>
      </c>
      <c r="BU109" s="52"/>
      <c r="BV109" s="52"/>
      <c r="BW109" s="118"/>
      <c r="BY109" s="38"/>
      <c r="BZ109" s="38"/>
      <c r="CA109" s="112"/>
    </row>
    <row r="110" spans="3:79" ht="12.75" customHeight="1" x14ac:dyDescent="0.3">
      <c r="D110" s="118" t="s">
        <v>325</v>
      </c>
      <c r="E110" s="444"/>
      <c r="F110" s="385"/>
      <c r="G110" s="442">
        <v>0</v>
      </c>
      <c r="H110" s="443"/>
      <c r="I110" s="52"/>
      <c r="J110" s="444"/>
      <c r="K110" s="445"/>
      <c r="L110" s="442">
        <f>4553000-498539</f>
        <v>4054461</v>
      </c>
      <c r="M110" s="443"/>
      <c r="N110" s="52"/>
      <c r="O110" s="444"/>
      <c r="P110" s="445"/>
      <c r="Q110" s="442">
        <f>3599000-465928</f>
        <v>3133072</v>
      </c>
      <c r="R110" s="443"/>
      <c r="S110" s="52"/>
      <c r="T110" s="444"/>
      <c r="U110" s="445"/>
      <c r="V110" s="442">
        <f>1300000-168249</f>
        <v>1131751</v>
      </c>
      <c r="W110" s="443"/>
      <c r="X110" s="52"/>
      <c r="Y110" s="444"/>
      <c r="Z110" s="445"/>
      <c r="AA110" s="442">
        <f>2896000-447929</f>
        <v>2448071</v>
      </c>
      <c r="AB110" s="443"/>
      <c r="AC110" s="52"/>
      <c r="AD110" s="444"/>
      <c r="AE110" s="445"/>
      <c r="AF110" s="442">
        <f>3899000-566873</f>
        <v>3332127</v>
      </c>
      <c r="AG110" s="443"/>
      <c r="AH110" s="52"/>
      <c r="AI110" s="444"/>
      <c r="AJ110" s="445"/>
      <c r="AK110" s="442">
        <f>3186000-478154</f>
        <v>2707846</v>
      </c>
      <c r="AL110" s="443"/>
      <c r="AM110" s="52"/>
      <c r="AN110" s="444"/>
      <c r="AO110" s="445"/>
      <c r="AP110" s="442">
        <f>2600000-434125</f>
        <v>2165875</v>
      </c>
      <c r="AQ110" s="443"/>
      <c r="AR110" s="52"/>
      <c r="AS110" s="444"/>
      <c r="AT110" s="445"/>
      <c r="AU110" s="442">
        <f>5199000-785386</f>
        <v>4413614</v>
      </c>
      <c r="AV110" s="443"/>
      <c r="AW110" s="52"/>
      <c r="AX110" s="444"/>
      <c r="AY110" s="445"/>
      <c r="AZ110" s="442">
        <f>1950000-323780</f>
        <v>1626220</v>
      </c>
      <c r="BA110" s="443"/>
      <c r="BB110" s="52"/>
      <c r="BC110" s="444"/>
      <c r="BD110" s="445"/>
      <c r="BE110" s="442">
        <f>1950000-242247</f>
        <v>1707753</v>
      </c>
      <c r="BF110" s="443"/>
      <c r="BG110" s="52"/>
      <c r="BH110" s="444"/>
      <c r="BI110" s="445"/>
      <c r="BJ110" s="442">
        <f>5152000-679811</f>
        <v>4472189</v>
      </c>
      <c r="BK110" s="443"/>
      <c r="BL110" s="52"/>
      <c r="BM110" s="444"/>
      <c r="BN110" s="445"/>
      <c r="BO110" s="442">
        <f>5233000-706983</f>
        <v>4526017</v>
      </c>
      <c r="BP110" s="443"/>
      <c r="BQ110" s="52"/>
      <c r="BR110" s="444"/>
      <c r="BS110" s="444"/>
      <c r="BT110" s="52">
        <f>SUM(L110:BO110)</f>
        <v>35718996</v>
      </c>
      <c r="BU110" s="443"/>
      <c r="BV110" s="52"/>
      <c r="BW110" s="118"/>
      <c r="BY110" s="38"/>
      <c r="BZ110" s="38"/>
      <c r="CA110" s="112"/>
    </row>
    <row r="111" spans="3:79" ht="12.75" customHeight="1" x14ac:dyDescent="0.3">
      <c r="D111" s="118" t="s">
        <v>328</v>
      </c>
      <c r="E111" s="444"/>
      <c r="F111" s="379"/>
      <c r="G111" s="52">
        <v>0</v>
      </c>
      <c r="H111" s="51"/>
      <c r="I111" s="52"/>
      <c r="J111" s="444"/>
      <c r="K111" s="444"/>
      <c r="L111" s="52">
        <v>498539</v>
      </c>
      <c r="M111" s="51"/>
      <c r="N111" s="52"/>
      <c r="O111" s="444"/>
      <c r="P111" s="444"/>
      <c r="Q111" s="52">
        <v>465928</v>
      </c>
      <c r="R111" s="51"/>
      <c r="S111" s="52"/>
      <c r="T111" s="444"/>
      <c r="U111" s="444"/>
      <c r="V111" s="52">
        <v>168249</v>
      </c>
      <c r="W111" s="51"/>
      <c r="X111" s="52"/>
      <c r="Y111" s="444"/>
      <c r="Z111" s="444"/>
      <c r="AA111" s="52">
        <v>447929</v>
      </c>
      <c r="AB111" s="51"/>
      <c r="AC111" s="52"/>
      <c r="AD111" s="444"/>
      <c r="AE111" s="444"/>
      <c r="AF111" s="52">
        <v>566873</v>
      </c>
      <c r="AG111" s="51"/>
      <c r="AH111" s="52"/>
      <c r="AI111" s="444"/>
      <c r="AJ111" s="444"/>
      <c r="AK111" s="52">
        <v>478154</v>
      </c>
      <c r="AL111" s="51"/>
      <c r="AM111" s="52"/>
      <c r="AN111" s="444"/>
      <c r="AO111" s="444"/>
      <c r="AP111" s="52">
        <v>434125</v>
      </c>
      <c r="AQ111" s="51"/>
      <c r="AR111" s="52"/>
      <c r="AS111" s="444"/>
      <c r="AT111" s="444"/>
      <c r="AU111" s="52">
        <v>785386</v>
      </c>
      <c r="AV111" s="51"/>
      <c r="AW111" s="52"/>
      <c r="AX111" s="444"/>
      <c r="AY111" s="444"/>
      <c r="AZ111" s="52">
        <v>323780</v>
      </c>
      <c r="BA111" s="51"/>
      <c r="BB111" s="52"/>
      <c r="BC111" s="444"/>
      <c r="BD111" s="444"/>
      <c r="BE111" s="52">
        <v>242247</v>
      </c>
      <c r="BF111" s="51"/>
      <c r="BG111" s="52"/>
      <c r="BH111" s="444"/>
      <c r="BI111" s="444"/>
      <c r="BJ111" s="52">
        <v>679811</v>
      </c>
      <c r="BK111" s="51"/>
      <c r="BL111" s="52"/>
      <c r="BM111" s="444"/>
      <c r="BN111" s="444"/>
      <c r="BO111" s="52">
        <v>706983</v>
      </c>
      <c r="BP111" s="51"/>
      <c r="BQ111" s="52"/>
      <c r="BR111" s="444"/>
      <c r="BS111" s="444"/>
      <c r="BT111" s="52">
        <f>SUM(L111:BO111)</f>
        <v>5798004</v>
      </c>
      <c r="BU111" s="51"/>
      <c r="BV111" s="52"/>
      <c r="BW111" s="118"/>
      <c r="BY111" s="38"/>
      <c r="BZ111" s="38"/>
      <c r="CA111" s="112"/>
    </row>
    <row r="112" spans="3:79" ht="12.75" customHeight="1" x14ac:dyDescent="0.3">
      <c r="D112" s="118" t="s">
        <v>343</v>
      </c>
      <c r="E112" s="444"/>
      <c r="F112" s="398"/>
      <c r="G112" s="98">
        <v>0</v>
      </c>
      <c r="H112" s="97"/>
      <c r="I112" s="52"/>
      <c r="J112" s="444"/>
      <c r="K112" s="453"/>
      <c r="L112" s="98">
        <v>0</v>
      </c>
      <c r="M112" s="97"/>
      <c r="N112" s="52"/>
      <c r="O112" s="444"/>
      <c r="P112" s="453"/>
      <c r="Q112" s="98">
        <v>0</v>
      </c>
      <c r="R112" s="97"/>
      <c r="S112" s="52"/>
      <c r="T112" s="444"/>
      <c r="U112" s="453"/>
      <c r="V112" s="98">
        <v>0</v>
      </c>
      <c r="W112" s="97"/>
      <c r="X112" s="52"/>
      <c r="Y112" s="444"/>
      <c r="Z112" s="453"/>
      <c r="AA112" s="98">
        <v>0</v>
      </c>
      <c r="AB112" s="97"/>
      <c r="AC112" s="52"/>
      <c r="AD112" s="444"/>
      <c r="AE112" s="453"/>
      <c r="AF112" s="98">
        <v>0</v>
      </c>
      <c r="AG112" s="97"/>
      <c r="AH112" s="52"/>
      <c r="AI112" s="444"/>
      <c r="AJ112" s="453"/>
      <c r="AK112" s="98">
        <v>0</v>
      </c>
      <c r="AL112" s="97"/>
      <c r="AM112" s="52"/>
      <c r="AN112" s="444"/>
      <c r="AO112" s="453"/>
      <c r="AP112" s="98">
        <v>0</v>
      </c>
      <c r="AQ112" s="97"/>
      <c r="AR112" s="52"/>
      <c r="AS112" s="444"/>
      <c r="AT112" s="453"/>
      <c r="AU112" s="98">
        <v>0</v>
      </c>
      <c r="AV112" s="97"/>
      <c r="AW112" s="52"/>
      <c r="AX112" s="444"/>
      <c r="AY112" s="453"/>
      <c r="AZ112" s="98">
        <v>0</v>
      </c>
      <c r="BA112" s="97"/>
      <c r="BB112" s="52"/>
      <c r="BC112" s="444"/>
      <c r="BD112" s="453"/>
      <c r="BE112" s="98">
        <v>0</v>
      </c>
      <c r="BF112" s="97"/>
      <c r="BG112" s="52"/>
      <c r="BH112" s="444"/>
      <c r="BI112" s="453"/>
      <c r="BJ112" s="98">
        <v>0</v>
      </c>
      <c r="BK112" s="97"/>
      <c r="BL112" s="52"/>
      <c r="BM112" s="444"/>
      <c r="BN112" s="453"/>
      <c r="BO112" s="98">
        <v>0</v>
      </c>
      <c r="BP112" s="97"/>
      <c r="BQ112" s="52"/>
      <c r="BR112" s="444"/>
      <c r="BS112" s="453"/>
      <c r="BT112" s="98">
        <f>SUM(L112:BO112)</f>
        <v>0</v>
      </c>
      <c r="BU112" s="97"/>
      <c r="BV112" s="52"/>
      <c r="BW112" s="118"/>
      <c r="BY112" s="38"/>
      <c r="BZ112" s="38"/>
      <c r="CA112" s="112"/>
    </row>
    <row r="113" spans="4:79" ht="12.75" customHeight="1" x14ac:dyDescent="0.3">
      <c r="D113" s="118"/>
      <c r="E113" s="444"/>
      <c r="G113" s="52"/>
      <c r="H113" s="52"/>
      <c r="I113" s="52"/>
      <c r="J113" s="444"/>
      <c r="K113" s="52"/>
      <c r="L113" s="52"/>
      <c r="M113" s="52"/>
      <c r="N113" s="52"/>
      <c r="O113" s="444"/>
      <c r="P113" s="52"/>
      <c r="Q113" s="52"/>
      <c r="R113" s="52"/>
      <c r="S113" s="52"/>
      <c r="T113" s="444"/>
      <c r="U113" s="52"/>
      <c r="V113" s="52"/>
      <c r="W113" s="52"/>
      <c r="X113" s="52"/>
      <c r="Y113" s="444"/>
      <c r="Z113" s="52"/>
      <c r="AA113" s="52"/>
      <c r="AB113" s="52"/>
      <c r="AC113" s="52"/>
      <c r="AD113" s="444"/>
      <c r="AE113" s="52"/>
      <c r="AF113" s="52"/>
      <c r="AG113" s="52"/>
      <c r="AH113" s="52"/>
      <c r="AI113" s="444"/>
      <c r="AJ113" s="52"/>
      <c r="AK113" s="52"/>
      <c r="AL113" s="52"/>
      <c r="AM113" s="52"/>
      <c r="AN113" s="444"/>
      <c r="AO113" s="52"/>
      <c r="AP113" s="52"/>
      <c r="AQ113" s="52"/>
      <c r="AR113" s="52"/>
      <c r="AS113" s="444"/>
      <c r="AT113" s="52"/>
      <c r="AU113" s="52"/>
      <c r="AV113" s="52"/>
      <c r="AW113" s="52"/>
      <c r="AX113" s="444"/>
      <c r="AY113" s="52"/>
      <c r="AZ113" s="52"/>
      <c r="BA113" s="52"/>
      <c r="BB113" s="52"/>
      <c r="BC113" s="444"/>
      <c r="BD113" s="52"/>
      <c r="BE113" s="52"/>
      <c r="BF113" s="52"/>
      <c r="BG113" s="52"/>
      <c r="BH113" s="444"/>
      <c r="BI113" s="52"/>
      <c r="BJ113" s="52"/>
      <c r="BK113" s="52"/>
      <c r="BL113" s="52"/>
      <c r="BM113" s="444"/>
      <c r="BN113" s="52"/>
      <c r="BO113" s="52"/>
      <c r="BP113" s="52"/>
      <c r="BQ113" s="52"/>
      <c r="BR113" s="444"/>
      <c r="BS113" s="52"/>
      <c r="BT113" s="52"/>
      <c r="BU113" s="52"/>
      <c r="BV113" s="52"/>
      <c r="BW113" s="118"/>
      <c r="BY113" s="38"/>
      <c r="BZ113" s="38"/>
      <c r="CA113" s="112"/>
    </row>
    <row r="114" spans="4:79" ht="12.75" customHeight="1" x14ac:dyDescent="0.3">
      <c r="D114" s="118" t="s">
        <v>347</v>
      </c>
      <c r="E114" s="444"/>
      <c r="G114" s="52">
        <f>SUM(G115:G117)</f>
        <v>0</v>
      </c>
      <c r="H114" s="52"/>
      <c r="I114" s="52"/>
      <c r="J114" s="444"/>
      <c r="K114" s="52"/>
      <c r="L114" s="52">
        <f>SUM(L115:L117)</f>
        <v>3252265</v>
      </c>
      <c r="M114" s="52"/>
      <c r="N114" s="52"/>
      <c r="O114" s="444"/>
      <c r="P114" s="52"/>
      <c r="Q114" s="52">
        <f>SUM(Q115:Q117)</f>
        <v>5850000</v>
      </c>
      <c r="R114" s="52"/>
      <c r="S114" s="52"/>
      <c r="T114" s="444"/>
      <c r="U114" s="52"/>
      <c r="V114" s="52">
        <f>SUM(V115:V117)</f>
        <v>3908000</v>
      </c>
      <c r="W114" s="52"/>
      <c r="X114" s="52"/>
      <c r="Y114" s="444"/>
      <c r="Z114" s="52"/>
      <c r="AA114" s="52">
        <f>SUM(AA115:AA117)</f>
        <v>3249000</v>
      </c>
      <c r="AB114" s="52"/>
      <c r="AC114" s="52"/>
      <c r="AD114" s="444"/>
      <c r="AE114" s="52"/>
      <c r="AF114" s="52">
        <f>SUM(AF115:AF117)</f>
        <v>1949000</v>
      </c>
      <c r="AG114" s="52"/>
      <c r="AH114" s="52"/>
      <c r="AI114" s="444"/>
      <c r="AJ114" s="52"/>
      <c r="AK114" s="52">
        <f>SUM(AK115:AK117)</f>
        <v>2600000</v>
      </c>
      <c r="AL114" s="52"/>
      <c r="AM114" s="52"/>
      <c r="AN114" s="444"/>
      <c r="AO114" s="52"/>
      <c r="AP114" s="52">
        <f>SUM(AP115:AP117)</f>
        <v>2600000</v>
      </c>
      <c r="AQ114" s="52"/>
      <c r="AR114" s="52"/>
      <c r="AS114" s="444"/>
      <c r="AT114" s="52"/>
      <c r="AU114" s="52">
        <f>SUM(AU115:AU117)</f>
        <v>1945000</v>
      </c>
      <c r="AV114" s="52"/>
      <c r="AW114" s="52"/>
      <c r="AX114" s="444"/>
      <c r="AY114" s="52"/>
      <c r="AZ114" s="52">
        <f>SUM(AZ115:AZ117)</f>
        <v>3133000</v>
      </c>
      <c r="BA114" s="52"/>
      <c r="BB114" s="52"/>
      <c r="BC114" s="444"/>
      <c r="BD114" s="52"/>
      <c r="BE114" s="52">
        <f>SUM(BE115:BE117)</f>
        <v>5614000</v>
      </c>
      <c r="BF114" s="52"/>
      <c r="BG114" s="52"/>
      <c r="BH114" s="444"/>
      <c r="BI114" s="52"/>
      <c r="BJ114" s="52">
        <f>SUM(BJ115:BJ117)</f>
        <v>7009000</v>
      </c>
      <c r="BK114" s="52"/>
      <c r="BL114" s="52"/>
      <c r="BM114" s="444"/>
      <c r="BN114" s="52"/>
      <c r="BO114" s="52">
        <f>SUM(BO115:BO117)</f>
        <v>6563000</v>
      </c>
      <c r="BP114" s="52"/>
      <c r="BQ114" s="52"/>
      <c r="BR114" s="444"/>
      <c r="BS114" s="52"/>
      <c r="BT114" s="52">
        <f>SUM(BT115:BT117)</f>
        <v>47672265</v>
      </c>
      <c r="BU114" s="52"/>
      <c r="BV114" s="52"/>
      <c r="BW114" s="118"/>
      <c r="BY114" s="38"/>
      <c r="BZ114" s="38"/>
      <c r="CA114" s="112"/>
    </row>
    <row r="115" spans="4:79" ht="12.75" customHeight="1" x14ac:dyDescent="0.3">
      <c r="D115" s="118" t="s">
        <v>325</v>
      </c>
      <c r="E115" s="444"/>
      <c r="F115" s="385"/>
      <c r="G115" s="442">
        <v>0</v>
      </c>
      <c r="H115" s="443"/>
      <c r="I115" s="52"/>
      <c r="J115" s="444"/>
      <c r="K115" s="445"/>
      <c r="L115" s="442">
        <f>3252265-341046</f>
        <v>2911219</v>
      </c>
      <c r="M115" s="443"/>
      <c r="N115" s="52"/>
      <c r="O115" s="444"/>
      <c r="P115" s="445"/>
      <c r="Q115" s="442">
        <f>5850000-749189</f>
        <v>5100811</v>
      </c>
      <c r="R115" s="443"/>
      <c r="S115" s="52"/>
      <c r="T115" s="444"/>
      <c r="U115" s="445"/>
      <c r="V115" s="442">
        <f>3908000-579851</f>
        <v>3328149</v>
      </c>
      <c r="W115" s="443"/>
      <c r="X115" s="52"/>
      <c r="Y115" s="444"/>
      <c r="Z115" s="445"/>
      <c r="AA115" s="442">
        <f>3249000-580069</f>
        <v>2668931</v>
      </c>
      <c r="AB115" s="443"/>
      <c r="AC115" s="52"/>
      <c r="AD115" s="444"/>
      <c r="AE115" s="445"/>
      <c r="AF115" s="442">
        <f>1949000-286383</f>
        <v>1662617</v>
      </c>
      <c r="AG115" s="443"/>
      <c r="AH115" s="52"/>
      <c r="AI115" s="444"/>
      <c r="AJ115" s="445"/>
      <c r="AK115" s="442">
        <f>2600000-360109</f>
        <v>2239891</v>
      </c>
      <c r="AL115" s="443"/>
      <c r="AM115" s="52"/>
      <c r="AN115" s="444"/>
      <c r="AO115" s="445"/>
      <c r="AP115" s="442">
        <f>2600000-460459</f>
        <v>2139541</v>
      </c>
      <c r="AQ115" s="443"/>
      <c r="AR115" s="52"/>
      <c r="AS115" s="444"/>
      <c r="AT115" s="445"/>
      <c r="AU115" s="442">
        <f>1945000-296711</f>
        <v>1648289</v>
      </c>
      <c r="AV115" s="443"/>
      <c r="AW115" s="52"/>
      <c r="AX115" s="444"/>
      <c r="AY115" s="445"/>
      <c r="AZ115" s="442">
        <f>3133000-503960</f>
        <v>2629040</v>
      </c>
      <c r="BA115" s="443"/>
      <c r="BB115" s="52"/>
      <c r="BC115" s="444"/>
      <c r="BD115" s="445"/>
      <c r="BE115" s="442">
        <f>5614000-775274</f>
        <v>4838726</v>
      </c>
      <c r="BF115" s="443"/>
      <c r="BG115" s="52"/>
      <c r="BH115" s="444"/>
      <c r="BI115" s="445"/>
      <c r="BJ115" s="442">
        <f>7009000-990775</f>
        <v>6018225</v>
      </c>
      <c r="BK115" s="443"/>
      <c r="BL115" s="52"/>
      <c r="BM115" s="444"/>
      <c r="BN115" s="445"/>
      <c r="BO115" s="442">
        <f>6563000-984202</f>
        <v>5578798</v>
      </c>
      <c r="BP115" s="443"/>
      <c r="BQ115" s="52"/>
      <c r="BR115" s="444"/>
      <c r="BS115" s="445"/>
      <c r="BT115" s="442">
        <f>SUM(L115:BO115)</f>
        <v>40764237</v>
      </c>
      <c r="BU115" s="443"/>
      <c r="BV115" s="52"/>
      <c r="BW115" s="118"/>
      <c r="BY115" s="38"/>
      <c r="BZ115" s="38"/>
      <c r="CA115" s="112"/>
    </row>
    <row r="116" spans="4:79" ht="12.75" customHeight="1" x14ac:dyDescent="0.3">
      <c r="D116" s="118" t="s">
        <v>328</v>
      </c>
      <c r="E116" s="444"/>
      <c r="F116" s="379"/>
      <c r="G116" s="52">
        <v>0</v>
      </c>
      <c r="H116" s="51"/>
      <c r="I116" s="52"/>
      <c r="J116" s="444"/>
      <c r="K116" s="444"/>
      <c r="L116" s="52">
        <v>341046</v>
      </c>
      <c r="M116" s="51"/>
      <c r="N116" s="52"/>
      <c r="O116" s="444"/>
      <c r="P116" s="444"/>
      <c r="Q116" s="52">
        <v>749189</v>
      </c>
      <c r="R116" s="51"/>
      <c r="S116" s="52"/>
      <c r="T116" s="444"/>
      <c r="U116" s="444"/>
      <c r="V116" s="52">
        <v>579851</v>
      </c>
      <c r="W116" s="51"/>
      <c r="X116" s="52"/>
      <c r="Y116" s="444"/>
      <c r="Z116" s="444"/>
      <c r="AA116" s="52">
        <v>580069</v>
      </c>
      <c r="AB116" s="51"/>
      <c r="AC116" s="52"/>
      <c r="AD116" s="444"/>
      <c r="AE116" s="444"/>
      <c r="AF116" s="52">
        <v>286383</v>
      </c>
      <c r="AG116" s="51"/>
      <c r="AH116" s="52"/>
      <c r="AI116" s="444"/>
      <c r="AJ116" s="444"/>
      <c r="AK116" s="52">
        <v>360109</v>
      </c>
      <c r="AL116" s="51"/>
      <c r="AM116" s="52"/>
      <c r="AN116" s="444"/>
      <c r="AO116" s="444"/>
      <c r="AP116" s="52">
        <v>460459</v>
      </c>
      <c r="AQ116" s="51"/>
      <c r="AR116" s="52"/>
      <c r="AS116" s="444"/>
      <c r="AT116" s="444"/>
      <c r="AU116" s="52">
        <v>296711</v>
      </c>
      <c r="AV116" s="51"/>
      <c r="AW116" s="52"/>
      <c r="AX116" s="444"/>
      <c r="AY116" s="444"/>
      <c r="AZ116" s="52">
        <v>503960</v>
      </c>
      <c r="BA116" s="51"/>
      <c r="BB116" s="52"/>
      <c r="BC116" s="444"/>
      <c r="BD116" s="444"/>
      <c r="BE116" s="52">
        <v>775274</v>
      </c>
      <c r="BF116" s="51"/>
      <c r="BG116" s="52"/>
      <c r="BH116" s="444"/>
      <c r="BI116" s="444"/>
      <c r="BJ116" s="52">
        <v>990775</v>
      </c>
      <c r="BK116" s="51"/>
      <c r="BL116" s="52"/>
      <c r="BM116" s="444"/>
      <c r="BN116" s="444"/>
      <c r="BO116" s="52">
        <v>984202</v>
      </c>
      <c r="BP116" s="51"/>
      <c r="BQ116" s="52"/>
      <c r="BR116" s="444"/>
      <c r="BS116" s="444"/>
      <c r="BT116" s="52">
        <f>SUM(L116:BO116)</f>
        <v>6908028</v>
      </c>
      <c r="BU116" s="51"/>
      <c r="BV116" s="52"/>
      <c r="BW116" s="118"/>
      <c r="BY116" s="38"/>
      <c r="BZ116" s="38"/>
      <c r="CA116" s="112"/>
    </row>
    <row r="117" spans="4:79" ht="12.75" customHeight="1" x14ac:dyDescent="0.3">
      <c r="D117" s="118" t="s">
        <v>343</v>
      </c>
      <c r="E117" s="444"/>
      <c r="F117" s="398"/>
      <c r="G117" s="98">
        <v>0</v>
      </c>
      <c r="H117" s="97"/>
      <c r="I117" s="52"/>
      <c r="J117" s="444"/>
      <c r="K117" s="453"/>
      <c r="L117" s="98">
        <v>0</v>
      </c>
      <c r="M117" s="97"/>
      <c r="N117" s="52"/>
      <c r="O117" s="444"/>
      <c r="P117" s="453"/>
      <c r="Q117" s="98">
        <v>0</v>
      </c>
      <c r="R117" s="97"/>
      <c r="S117" s="52"/>
      <c r="T117" s="444"/>
      <c r="U117" s="453"/>
      <c r="V117" s="98">
        <v>0</v>
      </c>
      <c r="W117" s="97"/>
      <c r="X117" s="52"/>
      <c r="Y117" s="444"/>
      <c r="Z117" s="453"/>
      <c r="AA117" s="98">
        <v>0</v>
      </c>
      <c r="AB117" s="97"/>
      <c r="AC117" s="52"/>
      <c r="AD117" s="444"/>
      <c r="AE117" s="453"/>
      <c r="AF117" s="98">
        <v>0</v>
      </c>
      <c r="AG117" s="97"/>
      <c r="AH117" s="52"/>
      <c r="AI117" s="444"/>
      <c r="AJ117" s="453"/>
      <c r="AK117" s="98">
        <v>0</v>
      </c>
      <c r="AL117" s="97"/>
      <c r="AM117" s="52"/>
      <c r="AN117" s="444"/>
      <c r="AO117" s="453"/>
      <c r="AP117" s="98">
        <v>0</v>
      </c>
      <c r="AQ117" s="97"/>
      <c r="AR117" s="52"/>
      <c r="AS117" s="444"/>
      <c r="AT117" s="453"/>
      <c r="AU117" s="98">
        <v>0</v>
      </c>
      <c r="AV117" s="97"/>
      <c r="AW117" s="52"/>
      <c r="AX117" s="444"/>
      <c r="AY117" s="453"/>
      <c r="AZ117" s="98">
        <v>0</v>
      </c>
      <c r="BA117" s="97"/>
      <c r="BB117" s="52"/>
      <c r="BC117" s="444"/>
      <c r="BD117" s="453"/>
      <c r="BE117" s="98">
        <v>0</v>
      </c>
      <c r="BF117" s="97"/>
      <c r="BG117" s="52"/>
      <c r="BH117" s="444"/>
      <c r="BI117" s="453"/>
      <c r="BJ117" s="98">
        <v>0</v>
      </c>
      <c r="BK117" s="97"/>
      <c r="BL117" s="52"/>
      <c r="BM117" s="444"/>
      <c r="BN117" s="453"/>
      <c r="BO117" s="98">
        <v>0</v>
      </c>
      <c r="BP117" s="97"/>
      <c r="BQ117" s="52"/>
      <c r="BR117" s="444"/>
      <c r="BS117" s="453"/>
      <c r="BT117" s="98">
        <f>SUM(L117:BO117)</f>
        <v>0</v>
      </c>
      <c r="BU117" s="97"/>
      <c r="BV117" s="52"/>
      <c r="BW117" s="118"/>
      <c r="BY117" s="38"/>
      <c r="BZ117" s="38"/>
      <c r="CA117" s="112"/>
    </row>
    <row r="118" spans="4:79" ht="12.75" customHeight="1" x14ac:dyDescent="0.3">
      <c r="D118" s="118"/>
      <c r="E118" s="444"/>
      <c r="G118" s="52"/>
      <c r="H118" s="52"/>
      <c r="I118" s="52"/>
      <c r="J118" s="444"/>
      <c r="K118" s="52"/>
      <c r="L118" s="52"/>
      <c r="M118" s="52"/>
      <c r="N118" s="52"/>
      <c r="O118" s="444"/>
      <c r="P118" s="52"/>
      <c r="Q118" s="52"/>
      <c r="R118" s="52"/>
      <c r="S118" s="52"/>
      <c r="T118" s="444"/>
      <c r="U118" s="52"/>
      <c r="V118" s="52"/>
      <c r="W118" s="52"/>
      <c r="X118" s="52"/>
      <c r="Y118" s="444"/>
      <c r="Z118" s="52"/>
      <c r="AA118" s="52"/>
      <c r="AB118" s="52"/>
      <c r="AC118" s="52"/>
      <c r="AD118" s="444"/>
      <c r="AE118" s="52"/>
      <c r="AF118" s="52"/>
      <c r="AG118" s="52"/>
      <c r="AH118" s="52"/>
      <c r="AI118" s="444"/>
      <c r="AJ118" s="52"/>
      <c r="AK118" s="52"/>
      <c r="AL118" s="52"/>
      <c r="AM118" s="52"/>
      <c r="AN118" s="444"/>
      <c r="AO118" s="52"/>
      <c r="AP118" s="52"/>
      <c r="AQ118" s="52"/>
      <c r="AR118" s="52"/>
      <c r="AS118" s="444"/>
      <c r="AT118" s="52"/>
      <c r="AU118" s="52"/>
      <c r="AV118" s="52"/>
      <c r="AW118" s="52"/>
      <c r="AX118" s="444"/>
      <c r="AY118" s="52"/>
      <c r="AZ118" s="52"/>
      <c r="BA118" s="52"/>
      <c r="BB118" s="52"/>
      <c r="BC118" s="444"/>
      <c r="BD118" s="52"/>
      <c r="BE118" s="52"/>
      <c r="BF118" s="52"/>
      <c r="BG118" s="52"/>
      <c r="BH118" s="444"/>
      <c r="BI118" s="52"/>
      <c r="BJ118" s="52"/>
      <c r="BK118" s="52"/>
      <c r="BL118" s="52"/>
      <c r="BM118" s="444"/>
      <c r="BN118" s="52"/>
      <c r="BO118" s="52"/>
      <c r="BP118" s="52"/>
      <c r="BQ118" s="52"/>
      <c r="BR118" s="444"/>
      <c r="BS118" s="52"/>
      <c r="BT118" s="52"/>
      <c r="BU118" s="52"/>
      <c r="BV118" s="52"/>
      <c r="BW118" s="118"/>
      <c r="BY118" s="38"/>
      <c r="BZ118" s="38"/>
      <c r="CA118" s="112"/>
    </row>
    <row r="119" spans="4:79" ht="12.75" hidden="1" customHeight="1" x14ac:dyDescent="0.3">
      <c r="D119" s="118" t="s">
        <v>348</v>
      </c>
      <c r="E119" s="444"/>
      <c r="G119" s="52">
        <f>SUM(G120:G122)</f>
        <v>0</v>
      </c>
      <c r="H119" s="52"/>
      <c r="I119" s="52"/>
      <c r="J119" s="444"/>
      <c r="K119" s="52"/>
      <c r="L119" s="52">
        <f>SUM(L120:L122)</f>
        <v>0</v>
      </c>
      <c r="M119" s="52"/>
      <c r="N119" s="52"/>
      <c r="O119" s="444"/>
      <c r="P119" s="52"/>
      <c r="Q119" s="52">
        <f>SUM(Q120:Q122)</f>
        <v>0</v>
      </c>
      <c r="R119" s="52"/>
      <c r="S119" s="52"/>
      <c r="T119" s="444"/>
      <c r="U119" s="52"/>
      <c r="V119" s="52">
        <f>SUM(V120:V122)</f>
        <v>0</v>
      </c>
      <c r="W119" s="52"/>
      <c r="X119" s="52"/>
      <c r="Y119" s="444"/>
      <c r="Z119" s="52"/>
      <c r="AA119" s="52">
        <f>SUM(AA120:AA122)</f>
        <v>0</v>
      </c>
      <c r="AB119" s="52"/>
      <c r="AC119" s="52"/>
      <c r="AD119" s="444"/>
      <c r="AE119" s="52"/>
      <c r="AF119" s="52">
        <f>SUM(AF120:AF122)</f>
        <v>0</v>
      </c>
      <c r="AG119" s="52"/>
      <c r="AH119" s="52"/>
      <c r="AI119" s="444"/>
      <c r="AJ119" s="52"/>
      <c r="AK119" s="52">
        <f>SUM(AK120:AK122)</f>
        <v>0</v>
      </c>
      <c r="AL119" s="52"/>
      <c r="AM119" s="52"/>
      <c r="AN119" s="444"/>
      <c r="AO119" s="52"/>
      <c r="AP119" s="52">
        <f>SUM(AP120:AP122)</f>
        <v>0</v>
      </c>
      <c r="AQ119" s="52"/>
      <c r="AR119" s="52"/>
      <c r="AS119" s="444"/>
      <c r="AT119" s="52"/>
      <c r="AU119" s="52">
        <f>SUM(AU120:AU122)</f>
        <v>0</v>
      </c>
      <c r="AV119" s="52"/>
      <c r="AW119" s="52"/>
      <c r="AX119" s="444"/>
      <c r="AY119" s="52"/>
      <c r="AZ119" s="52">
        <f>SUM(AZ120:AZ122)</f>
        <v>0</v>
      </c>
      <c r="BA119" s="52"/>
      <c r="BB119" s="52"/>
      <c r="BC119" s="444"/>
      <c r="BD119" s="52"/>
      <c r="BE119" s="52">
        <f>SUM(BE120:BE122)</f>
        <v>0</v>
      </c>
      <c r="BF119" s="52"/>
      <c r="BG119" s="52"/>
      <c r="BH119" s="444"/>
      <c r="BI119" s="52"/>
      <c r="BJ119" s="52">
        <f>SUM(BJ120:BJ122)</f>
        <v>0</v>
      </c>
      <c r="BK119" s="52"/>
      <c r="BL119" s="52"/>
      <c r="BM119" s="444"/>
      <c r="BN119" s="52"/>
      <c r="BO119" s="52">
        <f>SUM(BO120:BO122)</f>
        <v>0</v>
      </c>
      <c r="BP119" s="52"/>
      <c r="BQ119" s="52"/>
      <c r="BR119" s="444"/>
      <c r="BS119" s="52"/>
      <c r="BT119" s="52">
        <f>SUM(BT120:BT122)</f>
        <v>0</v>
      </c>
      <c r="BU119" s="52"/>
      <c r="BV119" s="52"/>
      <c r="BW119" s="118"/>
      <c r="BY119" s="38"/>
      <c r="BZ119" s="38"/>
      <c r="CA119" s="112"/>
    </row>
    <row r="120" spans="4:79" ht="12.75" hidden="1" customHeight="1" x14ac:dyDescent="0.3">
      <c r="D120" s="118" t="s">
        <v>325</v>
      </c>
      <c r="E120" s="444"/>
      <c r="F120" s="385"/>
      <c r="G120" s="442">
        <v>0</v>
      </c>
      <c r="H120" s="443"/>
      <c r="I120" s="52"/>
      <c r="J120" s="444"/>
      <c r="K120" s="445"/>
      <c r="L120" s="442">
        <v>0</v>
      </c>
      <c r="M120" s="443"/>
      <c r="N120" s="52"/>
      <c r="O120" s="444"/>
      <c r="P120" s="445"/>
      <c r="Q120" s="442">
        <v>0</v>
      </c>
      <c r="R120" s="443"/>
      <c r="S120" s="52"/>
      <c r="T120" s="444"/>
      <c r="U120" s="445"/>
      <c r="V120" s="442">
        <v>0</v>
      </c>
      <c r="W120" s="443"/>
      <c r="X120" s="52"/>
      <c r="Y120" s="444"/>
      <c r="Z120" s="445"/>
      <c r="AA120" s="442">
        <v>0</v>
      </c>
      <c r="AB120" s="443"/>
      <c r="AC120" s="52"/>
      <c r="AD120" s="444"/>
      <c r="AE120" s="445"/>
      <c r="AF120" s="442">
        <v>0</v>
      </c>
      <c r="AG120" s="443"/>
      <c r="AH120" s="52"/>
      <c r="AI120" s="444"/>
      <c r="AJ120" s="445"/>
      <c r="AK120" s="442">
        <v>0</v>
      </c>
      <c r="AL120" s="443"/>
      <c r="AM120" s="52"/>
      <c r="AN120" s="444"/>
      <c r="AO120" s="445"/>
      <c r="AP120" s="442">
        <v>0</v>
      </c>
      <c r="AQ120" s="443"/>
      <c r="AR120" s="52"/>
      <c r="AS120" s="444"/>
      <c r="AT120" s="445"/>
      <c r="AU120" s="442">
        <v>0</v>
      </c>
      <c r="AV120" s="443"/>
      <c r="AW120" s="52"/>
      <c r="AX120" s="444"/>
      <c r="AY120" s="445"/>
      <c r="AZ120" s="442">
        <v>0</v>
      </c>
      <c r="BA120" s="443"/>
      <c r="BB120" s="52"/>
      <c r="BC120" s="444"/>
      <c r="BD120" s="445"/>
      <c r="BE120" s="442">
        <v>0</v>
      </c>
      <c r="BF120" s="443"/>
      <c r="BG120" s="52"/>
      <c r="BH120" s="444"/>
      <c r="BI120" s="445"/>
      <c r="BJ120" s="442">
        <v>0</v>
      </c>
      <c r="BK120" s="443"/>
      <c r="BL120" s="52"/>
      <c r="BM120" s="444"/>
      <c r="BN120" s="445"/>
      <c r="BO120" s="442">
        <v>0</v>
      </c>
      <c r="BP120" s="443"/>
      <c r="BQ120" s="52"/>
      <c r="BR120" s="444"/>
      <c r="BS120" s="445"/>
      <c r="BT120" s="442">
        <f>SUM(L120:BO120)</f>
        <v>0</v>
      </c>
      <c r="BU120" s="443"/>
      <c r="BV120" s="52"/>
      <c r="BW120" s="118"/>
      <c r="BY120" s="38"/>
      <c r="BZ120" s="38"/>
      <c r="CA120" s="112"/>
    </row>
    <row r="121" spans="4:79" ht="12.75" hidden="1" customHeight="1" x14ac:dyDescent="0.3">
      <c r="D121" s="118" t="s">
        <v>328</v>
      </c>
      <c r="E121" s="444"/>
      <c r="F121" s="379"/>
      <c r="G121" s="52">
        <v>0</v>
      </c>
      <c r="H121" s="51"/>
      <c r="I121" s="52"/>
      <c r="J121" s="444"/>
      <c r="K121" s="444"/>
      <c r="L121" s="52">
        <v>0</v>
      </c>
      <c r="M121" s="51"/>
      <c r="N121" s="52"/>
      <c r="O121" s="444"/>
      <c r="P121" s="444"/>
      <c r="Q121" s="52">
        <v>0</v>
      </c>
      <c r="R121" s="51"/>
      <c r="S121" s="52"/>
      <c r="T121" s="444"/>
      <c r="U121" s="444"/>
      <c r="V121" s="52">
        <v>0</v>
      </c>
      <c r="W121" s="51"/>
      <c r="X121" s="52"/>
      <c r="Y121" s="444"/>
      <c r="Z121" s="444"/>
      <c r="AA121" s="52">
        <v>0</v>
      </c>
      <c r="AB121" s="51"/>
      <c r="AC121" s="52"/>
      <c r="AD121" s="444"/>
      <c r="AE121" s="444"/>
      <c r="AF121" s="52">
        <v>0</v>
      </c>
      <c r="AG121" s="51"/>
      <c r="AH121" s="52"/>
      <c r="AI121" s="444"/>
      <c r="AJ121" s="444"/>
      <c r="AK121" s="52">
        <v>0</v>
      </c>
      <c r="AL121" s="51"/>
      <c r="AM121" s="52"/>
      <c r="AN121" s="444"/>
      <c r="AO121" s="444"/>
      <c r="AP121" s="52">
        <v>0</v>
      </c>
      <c r="AQ121" s="51"/>
      <c r="AR121" s="52"/>
      <c r="AS121" s="444"/>
      <c r="AT121" s="444"/>
      <c r="AU121" s="52">
        <v>0</v>
      </c>
      <c r="AV121" s="51"/>
      <c r="AW121" s="52"/>
      <c r="AX121" s="444"/>
      <c r="AY121" s="444"/>
      <c r="AZ121" s="52">
        <v>0</v>
      </c>
      <c r="BA121" s="51"/>
      <c r="BB121" s="52"/>
      <c r="BC121" s="444"/>
      <c r="BD121" s="444"/>
      <c r="BE121" s="52">
        <v>0</v>
      </c>
      <c r="BF121" s="51"/>
      <c r="BG121" s="52"/>
      <c r="BH121" s="444"/>
      <c r="BI121" s="444"/>
      <c r="BJ121" s="52">
        <v>0</v>
      </c>
      <c r="BK121" s="51"/>
      <c r="BL121" s="52"/>
      <c r="BM121" s="444"/>
      <c r="BN121" s="444"/>
      <c r="BO121" s="52">
        <v>0</v>
      </c>
      <c r="BP121" s="51"/>
      <c r="BQ121" s="52"/>
      <c r="BR121" s="444"/>
      <c r="BS121" s="444"/>
      <c r="BT121" s="52">
        <f>SUM(L121:BO121)</f>
        <v>0</v>
      </c>
      <c r="BU121" s="51"/>
      <c r="BV121" s="52"/>
      <c r="BW121" s="118"/>
      <c r="BY121" s="38"/>
      <c r="BZ121" s="38"/>
      <c r="CA121" s="112"/>
    </row>
    <row r="122" spans="4:79" ht="12.75" hidden="1" customHeight="1" x14ac:dyDescent="0.3">
      <c r="D122" s="118" t="s">
        <v>343</v>
      </c>
      <c r="E122" s="444"/>
      <c r="F122" s="398"/>
      <c r="G122" s="98">
        <v>0</v>
      </c>
      <c r="H122" s="97"/>
      <c r="I122" s="52"/>
      <c r="J122" s="444"/>
      <c r="K122" s="453"/>
      <c r="L122" s="98">
        <v>0</v>
      </c>
      <c r="M122" s="97"/>
      <c r="N122" s="52"/>
      <c r="O122" s="444"/>
      <c r="P122" s="453"/>
      <c r="Q122" s="98">
        <v>0</v>
      </c>
      <c r="R122" s="97"/>
      <c r="S122" s="52"/>
      <c r="T122" s="444"/>
      <c r="U122" s="453"/>
      <c r="V122" s="98">
        <v>0</v>
      </c>
      <c r="W122" s="97"/>
      <c r="X122" s="52"/>
      <c r="Y122" s="444"/>
      <c r="Z122" s="453"/>
      <c r="AA122" s="98">
        <v>0</v>
      </c>
      <c r="AB122" s="97"/>
      <c r="AC122" s="52"/>
      <c r="AD122" s="444"/>
      <c r="AE122" s="453"/>
      <c r="AF122" s="98">
        <v>0</v>
      </c>
      <c r="AG122" s="97"/>
      <c r="AH122" s="52"/>
      <c r="AI122" s="444"/>
      <c r="AJ122" s="453"/>
      <c r="AK122" s="98">
        <v>0</v>
      </c>
      <c r="AL122" s="97"/>
      <c r="AM122" s="52"/>
      <c r="AN122" s="444"/>
      <c r="AO122" s="453"/>
      <c r="AP122" s="98">
        <v>0</v>
      </c>
      <c r="AQ122" s="97"/>
      <c r="AR122" s="52"/>
      <c r="AS122" s="444"/>
      <c r="AT122" s="453"/>
      <c r="AU122" s="98">
        <v>0</v>
      </c>
      <c r="AV122" s="97"/>
      <c r="AW122" s="52"/>
      <c r="AX122" s="444"/>
      <c r="AY122" s="453"/>
      <c r="AZ122" s="98">
        <v>0</v>
      </c>
      <c r="BA122" s="97"/>
      <c r="BB122" s="52"/>
      <c r="BC122" s="444"/>
      <c r="BD122" s="453"/>
      <c r="BE122" s="98">
        <v>0</v>
      </c>
      <c r="BF122" s="97"/>
      <c r="BG122" s="52"/>
      <c r="BH122" s="444"/>
      <c r="BI122" s="453"/>
      <c r="BJ122" s="98">
        <v>0</v>
      </c>
      <c r="BK122" s="97"/>
      <c r="BL122" s="52"/>
      <c r="BM122" s="444"/>
      <c r="BN122" s="453"/>
      <c r="BO122" s="98">
        <v>0</v>
      </c>
      <c r="BP122" s="97"/>
      <c r="BQ122" s="52"/>
      <c r="BR122" s="444"/>
      <c r="BS122" s="453"/>
      <c r="BT122" s="98">
        <f>SUM(L122:BO122)</f>
        <v>0</v>
      </c>
      <c r="BU122" s="97"/>
      <c r="BV122" s="52"/>
      <c r="BW122" s="118"/>
      <c r="BY122" s="38"/>
      <c r="BZ122" s="38"/>
      <c r="CA122" s="112"/>
    </row>
    <row r="123" spans="4:79" ht="12.75" hidden="1" customHeight="1" x14ac:dyDescent="0.3">
      <c r="D123" s="118"/>
      <c r="E123" s="444"/>
      <c r="G123" s="52"/>
      <c r="H123" s="52"/>
      <c r="I123" s="52"/>
      <c r="J123" s="444"/>
      <c r="K123" s="52"/>
      <c r="L123" s="52"/>
      <c r="M123" s="52"/>
      <c r="N123" s="52"/>
      <c r="O123" s="444"/>
      <c r="P123" s="52"/>
      <c r="Q123" s="52"/>
      <c r="R123" s="52"/>
      <c r="S123" s="52"/>
      <c r="T123" s="444"/>
      <c r="U123" s="52"/>
      <c r="V123" s="52"/>
      <c r="W123" s="52"/>
      <c r="X123" s="52"/>
      <c r="Y123" s="444"/>
      <c r="Z123" s="52"/>
      <c r="AA123" s="52"/>
      <c r="AB123" s="52"/>
      <c r="AC123" s="52"/>
      <c r="AD123" s="444"/>
      <c r="AE123" s="52"/>
      <c r="AF123" s="52"/>
      <c r="AG123" s="52"/>
      <c r="AH123" s="52"/>
      <c r="AI123" s="444"/>
      <c r="AJ123" s="52"/>
      <c r="AK123" s="52"/>
      <c r="AL123" s="52"/>
      <c r="AM123" s="52"/>
      <c r="AN123" s="444"/>
      <c r="AO123" s="52"/>
      <c r="AP123" s="52"/>
      <c r="AQ123" s="52"/>
      <c r="AR123" s="52"/>
      <c r="AS123" s="444"/>
      <c r="AT123" s="52"/>
      <c r="AU123" s="52"/>
      <c r="AV123" s="52"/>
      <c r="AW123" s="52"/>
      <c r="AX123" s="444"/>
      <c r="AY123" s="52"/>
      <c r="AZ123" s="52"/>
      <c r="BA123" s="52"/>
      <c r="BB123" s="52"/>
      <c r="BC123" s="444"/>
      <c r="BD123" s="52"/>
      <c r="BE123" s="52"/>
      <c r="BF123" s="52"/>
      <c r="BG123" s="52"/>
      <c r="BH123" s="444"/>
      <c r="BI123" s="52"/>
      <c r="BJ123" s="52"/>
      <c r="BK123" s="52"/>
      <c r="BL123" s="52"/>
      <c r="BM123" s="444"/>
      <c r="BN123" s="52"/>
      <c r="BO123" s="52"/>
      <c r="BP123" s="52"/>
      <c r="BQ123" s="52"/>
      <c r="BR123" s="444"/>
      <c r="BS123" s="52"/>
      <c r="BT123" s="52"/>
      <c r="BU123" s="52"/>
      <c r="BV123" s="52"/>
      <c r="BW123" s="118"/>
      <c r="BY123" s="38"/>
      <c r="BZ123" s="38"/>
      <c r="CA123" s="112"/>
    </row>
    <row r="124" spans="4:79" ht="13" x14ac:dyDescent="0.3">
      <c r="D124" s="118" t="s">
        <v>349</v>
      </c>
      <c r="E124" s="444"/>
      <c r="G124" s="52">
        <f>SUM(G125:G127)</f>
        <v>0</v>
      </c>
      <c r="H124" s="52"/>
      <c r="I124" s="52"/>
      <c r="J124" s="444"/>
      <c r="K124" s="52"/>
      <c r="L124" s="52">
        <f>SUM(L125:L127)</f>
        <v>1300000</v>
      </c>
      <c r="M124" s="52"/>
      <c r="N124" s="52"/>
      <c r="O124" s="444"/>
      <c r="P124" s="52"/>
      <c r="Q124" s="52">
        <f>SUM(Q125:Q127)</f>
        <v>0</v>
      </c>
      <c r="R124" s="52"/>
      <c r="S124" s="52"/>
      <c r="T124" s="444"/>
      <c r="U124" s="52"/>
      <c r="V124" s="52">
        <f>SUM(V125:V127)</f>
        <v>3210000</v>
      </c>
      <c r="W124" s="52"/>
      <c r="X124" s="52"/>
      <c r="Y124" s="444"/>
      <c r="Z124" s="52"/>
      <c r="AA124" s="52">
        <f>SUM(AA125:AA127)</f>
        <v>4500000</v>
      </c>
      <c r="AB124" s="52"/>
      <c r="AC124" s="52"/>
      <c r="AD124" s="444"/>
      <c r="AE124" s="52"/>
      <c r="AF124" s="52">
        <f>SUM(AF125:AF127)</f>
        <v>3249000</v>
      </c>
      <c r="AG124" s="52"/>
      <c r="AH124" s="52"/>
      <c r="AI124" s="444"/>
      <c r="AJ124" s="52"/>
      <c r="AK124" s="52">
        <f>SUM(AK125:AK127)</f>
        <v>4369000</v>
      </c>
      <c r="AL124" s="52"/>
      <c r="AM124" s="52"/>
      <c r="AN124" s="444"/>
      <c r="AO124" s="52"/>
      <c r="AP124" s="52">
        <f>SUM(AP125:AP127)</f>
        <v>1436000</v>
      </c>
      <c r="AQ124" s="52"/>
      <c r="AR124" s="52"/>
      <c r="AS124" s="444"/>
      <c r="AT124" s="52"/>
      <c r="AU124" s="52">
        <f>SUM(AU125:AU127)</f>
        <v>1300000</v>
      </c>
      <c r="AV124" s="52"/>
      <c r="AW124" s="52"/>
      <c r="AX124" s="444"/>
      <c r="AY124" s="52"/>
      <c r="AZ124" s="52">
        <f>SUM(AZ125:AZ127)</f>
        <v>0</v>
      </c>
      <c r="BA124" s="52"/>
      <c r="BB124" s="52"/>
      <c r="BC124" s="444"/>
      <c r="BD124" s="52"/>
      <c r="BE124" s="52">
        <f>SUM(BE125:BE127)</f>
        <v>0</v>
      </c>
      <c r="BF124" s="52"/>
      <c r="BG124" s="52"/>
      <c r="BH124" s="444"/>
      <c r="BI124" s="52"/>
      <c r="BJ124" s="52">
        <f>SUM(BJ125:BJ127)</f>
        <v>0</v>
      </c>
      <c r="BK124" s="52"/>
      <c r="BL124" s="52"/>
      <c r="BM124" s="444"/>
      <c r="BN124" s="52"/>
      <c r="BO124" s="52">
        <f>SUM(BO125:BO127)</f>
        <v>1300000</v>
      </c>
      <c r="BP124" s="52"/>
      <c r="BQ124" s="52"/>
      <c r="BR124" s="444"/>
      <c r="BS124" s="52"/>
      <c r="BT124" s="52">
        <f>SUM(BT125:BT127)</f>
        <v>20664000</v>
      </c>
      <c r="BU124" s="52"/>
      <c r="BV124" s="52"/>
      <c r="BW124" s="118"/>
      <c r="BY124" s="38"/>
      <c r="BZ124" s="38"/>
      <c r="CA124" s="112"/>
    </row>
    <row r="125" spans="4:79" ht="13" x14ac:dyDescent="0.3">
      <c r="D125" s="118" t="s">
        <v>325</v>
      </c>
      <c r="E125" s="444"/>
      <c r="F125" s="385"/>
      <c r="G125" s="442">
        <v>0</v>
      </c>
      <c r="H125" s="443"/>
      <c r="I125" s="52"/>
      <c r="J125" s="444"/>
      <c r="K125" s="445"/>
      <c r="L125" s="442">
        <f>1300000-178665</f>
        <v>1121335</v>
      </c>
      <c r="M125" s="443"/>
      <c r="N125" s="52"/>
      <c r="O125" s="444"/>
      <c r="P125" s="445"/>
      <c r="Q125" s="442">
        <v>0</v>
      </c>
      <c r="R125" s="443"/>
      <c r="S125" s="52"/>
      <c r="T125" s="444"/>
      <c r="U125" s="445"/>
      <c r="V125" s="442">
        <f>3210000-556362</f>
        <v>2653638</v>
      </c>
      <c r="W125" s="443"/>
      <c r="X125" s="52"/>
      <c r="Y125" s="444"/>
      <c r="Z125" s="445"/>
      <c r="AA125" s="442">
        <f>4500000-941168</f>
        <v>3558832</v>
      </c>
      <c r="AB125" s="443"/>
      <c r="AC125" s="52"/>
      <c r="AD125" s="444"/>
      <c r="AE125" s="445"/>
      <c r="AF125" s="442">
        <f>3249000-581122</f>
        <v>2667878</v>
      </c>
      <c r="AG125" s="443"/>
      <c r="AH125" s="52"/>
      <c r="AI125" s="444"/>
      <c r="AJ125" s="445"/>
      <c r="AK125" s="442">
        <f>4369000-891839</f>
        <v>3477161</v>
      </c>
      <c r="AL125" s="443"/>
      <c r="AM125" s="52"/>
      <c r="AN125" s="444"/>
      <c r="AO125" s="445"/>
      <c r="AP125" s="442">
        <f>1436000-306108</f>
        <v>1129892</v>
      </c>
      <c r="AQ125" s="443"/>
      <c r="AR125" s="52"/>
      <c r="AS125" s="444"/>
      <c r="AT125" s="445"/>
      <c r="AU125" s="442">
        <f>1300000-250866</f>
        <v>1049134</v>
      </c>
      <c r="AV125" s="443"/>
      <c r="AW125" s="52"/>
      <c r="AX125" s="444"/>
      <c r="AY125" s="445"/>
      <c r="AZ125" s="442">
        <v>0</v>
      </c>
      <c r="BA125" s="443"/>
      <c r="BB125" s="52"/>
      <c r="BC125" s="444"/>
      <c r="BD125" s="445"/>
      <c r="BE125" s="442">
        <v>0</v>
      </c>
      <c r="BF125" s="443"/>
      <c r="BG125" s="52"/>
      <c r="BH125" s="444"/>
      <c r="BI125" s="445"/>
      <c r="BJ125" s="442">
        <v>0</v>
      </c>
      <c r="BK125" s="443"/>
      <c r="BL125" s="52"/>
      <c r="BM125" s="444"/>
      <c r="BN125" s="445"/>
      <c r="BO125" s="442">
        <f>1300000-264415</f>
        <v>1035585</v>
      </c>
      <c r="BP125" s="443"/>
      <c r="BQ125" s="52"/>
      <c r="BR125" s="444"/>
      <c r="BS125" s="445"/>
      <c r="BT125" s="442">
        <f>SUM(L125:BO125)</f>
        <v>16693455</v>
      </c>
      <c r="BU125" s="443"/>
      <c r="BV125" s="52"/>
      <c r="BW125" s="118"/>
      <c r="BY125" s="38"/>
      <c r="BZ125" s="38"/>
      <c r="CA125" s="112"/>
    </row>
    <row r="126" spans="4:79" ht="13" x14ac:dyDescent="0.3">
      <c r="D126" s="118" t="s">
        <v>328</v>
      </c>
      <c r="E126" s="444"/>
      <c r="F126" s="379"/>
      <c r="G126" s="52">
        <v>0</v>
      </c>
      <c r="H126" s="51"/>
      <c r="I126" s="52"/>
      <c r="J126" s="444"/>
      <c r="K126" s="444"/>
      <c r="L126" s="52">
        <v>178665</v>
      </c>
      <c r="M126" s="51"/>
      <c r="N126" s="52"/>
      <c r="O126" s="444"/>
      <c r="P126" s="444"/>
      <c r="Q126" s="52">
        <v>0</v>
      </c>
      <c r="R126" s="51"/>
      <c r="S126" s="52"/>
      <c r="T126" s="444"/>
      <c r="U126" s="444"/>
      <c r="V126" s="52">
        <v>556362</v>
      </c>
      <c r="W126" s="51"/>
      <c r="X126" s="52"/>
      <c r="Y126" s="444"/>
      <c r="Z126" s="444"/>
      <c r="AA126" s="52">
        <v>941168</v>
      </c>
      <c r="AB126" s="51"/>
      <c r="AC126" s="52"/>
      <c r="AD126" s="444"/>
      <c r="AE126" s="444"/>
      <c r="AF126" s="52">
        <v>581122</v>
      </c>
      <c r="AG126" s="51"/>
      <c r="AH126" s="52"/>
      <c r="AI126" s="444"/>
      <c r="AJ126" s="444"/>
      <c r="AK126" s="52">
        <v>891839</v>
      </c>
      <c r="AL126" s="51"/>
      <c r="AM126" s="52"/>
      <c r="AN126" s="444"/>
      <c r="AO126" s="444"/>
      <c r="AP126" s="52">
        <v>306108</v>
      </c>
      <c r="AQ126" s="51"/>
      <c r="AR126" s="52"/>
      <c r="AS126" s="444"/>
      <c r="AT126" s="444"/>
      <c r="AU126" s="52">
        <v>250866</v>
      </c>
      <c r="AV126" s="51"/>
      <c r="AW126" s="52"/>
      <c r="AX126" s="444"/>
      <c r="AY126" s="444"/>
      <c r="AZ126" s="52">
        <v>0</v>
      </c>
      <c r="BA126" s="51"/>
      <c r="BB126" s="52"/>
      <c r="BC126" s="444"/>
      <c r="BD126" s="444"/>
      <c r="BE126" s="52">
        <v>0</v>
      </c>
      <c r="BF126" s="51"/>
      <c r="BG126" s="52"/>
      <c r="BH126" s="444"/>
      <c r="BI126" s="444"/>
      <c r="BJ126" s="52">
        <v>0</v>
      </c>
      <c r="BK126" s="51"/>
      <c r="BL126" s="52"/>
      <c r="BM126" s="444"/>
      <c r="BN126" s="444"/>
      <c r="BO126" s="52">
        <v>264415</v>
      </c>
      <c r="BP126" s="51"/>
      <c r="BQ126" s="52"/>
      <c r="BR126" s="444"/>
      <c r="BS126" s="444"/>
      <c r="BT126" s="52">
        <f>SUM(L126:BO126)</f>
        <v>3970545</v>
      </c>
      <c r="BU126" s="51"/>
      <c r="BV126" s="52"/>
      <c r="BW126" s="118"/>
      <c r="BY126" s="38"/>
      <c r="BZ126" s="38"/>
      <c r="CA126" s="112"/>
    </row>
    <row r="127" spans="4:79" ht="13" x14ac:dyDescent="0.3">
      <c r="D127" s="118" t="s">
        <v>343</v>
      </c>
      <c r="E127" s="444"/>
      <c r="F127" s="398"/>
      <c r="G127" s="98">
        <v>0</v>
      </c>
      <c r="H127" s="97"/>
      <c r="I127" s="52"/>
      <c r="J127" s="444"/>
      <c r="K127" s="453"/>
      <c r="L127" s="98">
        <v>0</v>
      </c>
      <c r="M127" s="97"/>
      <c r="N127" s="52"/>
      <c r="O127" s="444"/>
      <c r="P127" s="453"/>
      <c r="Q127" s="98">
        <v>0</v>
      </c>
      <c r="R127" s="97"/>
      <c r="S127" s="52"/>
      <c r="T127" s="444"/>
      <c r="U127" s="453"/>
      <c r="V127" s="98">
        <v>0</v>
      </c>
      <c r="W127" s="97"/>
      <c r="X127" s="52"/>
      <c r="Y127" s="444"/>
      <c r="Z127" s="453"/>
      <c r="AA127" s="98">
        <v>0</v>
      </c>
      <c r="AB127" s="97"/>
      <c r="AC127" s="52"/>
      <c r="AD127" s="444"/>
      <c r="AE127" s="453"/>
      <c r="AF127" s="98">
        <v>0</v>
      </c>
      <c r="AG127" s="97"/>
      <c r="AH127" s="52"/>
      <c r="AI127" s="444"/>
      <c r="AJ127" s="453"/>
      <c r="AK127" s="98">
        <v>0</v>
      </c>
      <c r="AL127" s="97"/>
      <c r="AM127" s="52"/>
      <c r="AN127" s="444"/>
      <c r="AO127" s="453"/>
      <c r="AP127" s="98">
        <v>0</v>
      </c>
      <c r="AQ127" s="97"/>
      <c r="AR127" s="52"/>
      <c r="AS127" s="444"/>
      <c r="AT127" s="453"/>
      <c r="AU127" s="98">
        <v>0</v>
      </c>
      <c r="AV127" s="97"/>
      <c r="AW127" s="52"/>
      <c r="AX127" s="444"/>
      <c r="AY127" s="453"/>
      <c r="AZ127" s="98">
        <v>0</v>
      </c>
      <c r="BA127" s="97"/>
      <c r="BB127" s="52"/>
      <c r="BC127" s="444"/>
      <c r="BD127" s="453"/>
      <c r="BE127" s="98">
        <v>0</v>
      </c>
      <c r="BF127" s="97"/>
      <c r="BG127" s="52"/>
      <c r="BH127" s="444"/>
      <c r="BI127" s="453"/>
      <c r="BJ127" s="98">
        <v>0</v>
      </c>
      <c r="BK127" s="97"/>
      <c r="BL127" s="52"/>
      <c r="BM127" s="444"/>
      <c r="BN127" s="453"/>
      <c r="BO127" s="98">
        <v>0</v>
      </c>
      <c r="BP127" s="97"/>
      <c r="BQ127" s="52"/>
      <c r="BR127" s="444"/>
      <c r="BS127" s="453"/>
      <c r="BT127" s="98">
        <f>SUM(L127:BO127)</f>
        <v>0</v>
      </c>
      <c r="BU127" s="97"/>
      <c r="BV127" s="52"/>
      <c r="BW127" s="118"/>
      <c r="BY127" s="38"/>
      <c r="BZ127" s="38"/>
      <c r="CA127" s="112"/>
    </row>
    <row r="128" spans="4:79" ht="13" x14ac:dyDescent="0.3">
      <c r="D128" s="118"/>
      <c r="E128" s="444"/>
      <c r="G128" s="52"/>
      <c r="H128" s="52"/>
      <c r="I128" s="52"/>
      <c r="J128" s="444"/>
      <c r="K128" s="52"/>
      <c r="L128" s="52"/>
      <c r="M128" s="52"/>
      <c r="N128" s="52"/>
      <c r="O128" s="444"/>
      <c r="P128" s="52"/>
      <c r="Q128" s="52"/>
      <c r="R128" s="52"/>
      <c r="S128" s="52"/>
      <c r="T128" s="444"/>
      <c r="U128" s="52"/>
      <c r="V128" s="52"/>
      <c r="W128" s="52"/>
      <c r="X128" s="52"/>
      <c r="Y128" s="444"/>
      <c r="Z128" s="52"/>
      <c r="AA128" s="52"/>
      <c r="AB128" s="52"/>
      <c r="AC128" s="52"/>
      <c r="AD128" s="444"/>
      <c r="AE128" s="52"/>
      <c r="AF128" s="52"/>
      <c r="AG128" s="52"/>
      <c r="AH128" s="52"/>
      <c r="AI128" s="444"/>
      <c r="AJ128" s="52"/>
      <c r="AK128" s="52"/>
      <c r="AL128" s="52"/>
      <c r="AM128" s="52"/>
      <c r="AN128" s="444"/>
      <c r="AO128" s="52"/>
      <c r="AP128" s="52"/>
      <c r="AQ128" s="52"/>
      <c r="AR128" s="52"/>
      <c r="AS128" s="444"/>
      <c r="AT128" s="52"/>
      <c r="AU128" s="52"/>
      <c r="AV128" s="52"/>
      <c r="AW128" s="52"/>
      <c r="AX128" s="444"/>
      <c r="AY128" s="52"/>
      <c r="AZ128" s="52"/>
      <c r="BA128" s="52"/>
      <c r="BB128" s="52"/>
      <c r="BC128" s="444"/>
      <c r="BD128" s="52"/>
      <c r="BE128" s="52"/>
      <c r="BF128" s="52"/>
      <c r="BG128" s="52"/>
      <c r="BH128" s="444"/>
      <c r="BI128" s="52"/>
      <c r="BJ128" s="52"/>
      <c r="BK128" s="52"/>
      <c r="BL128" s="52"/>
      <c r="BM128" s="444"/>
      <c r="BN128" s="52"/>
      <c r="BO128" s="52"/>
      <c r="BP128" s="52"/>
      <c r="BQ128" s="52"/>
      <c r="BR128" s="444"/>
      <c r="BS128" s="52"/>
      <c r="BT128" s="52"/>
      <c r="BU128" s="52"/>
      <c r="BV128" s="52"/>
      <c r="BW128" s="118"/>
      <c r="BY128" s="38"/>
      <c r="BZ128" s="38"/>
      <c r="CA128" s="112"/>
    </row>
    <row r="129" spans="4:79" ht="12.75" customHeight="1" x14ac:dyDescent="0.3">
      <c r="D129" s="118" t="s">
        <v>350</v>
      </c>
      <c r="E129" s="444"/>
      <c r="G129" s="52">
        <f>SUM(G130:G132)</f>
        <v>0</v>
      </c>
      <c r="H129" s="52"/>
      <c r="I129" s="52"/>
      <c r="J129" s="444"/>
      <c r="K129" s="52"/>
      <c r="L129" s="52">
        <f>SUM(L130:L132)</f>
        <v>1391046</v>
      </c>
      <c r="M129" s="52"/>
      <c r="N129" s="52"/>
      <c r="O129" s="444"/>
      <c r="P129" s="52"/>
      <c r="Q129" s="52">
        <f>SUM(Q130:Q132)</f>
        <v>3251000</v>
      </c>
      <c r="R129" s="52"/>
      <c r="S129" s="52"/>
      <c r="T129" s="444"/>
      <c r="U129" s="52"/>
      <c r="V129" s="52">
        <f>SUM(V130:V132)</f>
        <v>3898000</v>
      </c>
      <c r="W129" s="52"/>
      <c r="X129" s="52"/>
      <c r="Y129" s="444"/>
      <c r="Z129" s="52"/>
      <c r="AA129" s="52">
        <f>SUM(AA130:AA132)</f>
        <v>3248000</v>
      </c>
      <c r="AB129" s="52"/>
      <c r="AC129" s="52"/>
      <c r="AD129" s="444"/>
      <c r="AE129" s="52"/>
      <c r="AF129" s="52">
        <f>SUM(AF130:AF132)</f>
        <v>3896000</v>
      </c>
      <c r="AG129" s="52"/>
      <c r="AH129" s="52"/>
      <c r="AI129" s="444"/>
      <c r="AJ129" s="52"/>
      <c r="AK129" s="52">
        <f>SUM(AK130:AK132)</f>
        <v>3900000</v>
      </c>
      <c r="AL129" s="52"/>
      <c r="AM129" s="52"/>
      <c r="AN129" s="444"/>
      <c r="AO129" s="52"/>
      <c r="AP129" s="52">
        <f>SUM(AP130:AP132)</f>
        <v>2784000</v>
      </c>
      <c r="AQ129" s="52"/>
      <c r="AR129" s="52"/>
      <c r="AS129" s="444"/>
      <c r="AT129" s="52"/>
      <c r="AU129" s="52">
        <f>SUM(AU130:AU132)</f>
        <v>3340000</v>
      </c>
      <c r="AV129" s="52"/>
      <c r="AW129" s="52"/>
      <c r="AX129" s="444"/>
      <c r="AY129" s="52"/>
      <c r="AZ129" s="52">
        <f>SUM(AZ130:AZ132)</f>
        <v>1952000</v>
      </c>
      <c r="BA129" s="52"/>
      <c r="BB129" s="52"/>
      <c r="BC129" s="444"/>
      <c r="BD129" s="52"/>
      <c r="BE129" s="52">
        <f>SUM(BE130:BE132)</f>
        <v>1946000</v>
      </c>
      <c r="BF129" s="52"/>
      <c r="BG129" s="52"/>
      <c r="BH129" s="444"/>
      <c r="BI129" s="52"/>
      <c r="BJ129" s="52">
        <f>SUM(BJ130:BJ132)</f>
        <v>3845000</v>
      </c>
      <c r="BK129" s="52"/>
      <c r="BL129" s="52"/>
      <c r="BM129" s="444"/>
      <c r="BN129" s="52"/>
      <c r="BO129" s="52">
        <f>SUM(BO130:BO132)</f>
        <v>2600000</v>
      </c>
      <c r="BP129" s="52"/>
      <c r="BQ129" s="52"/>
      <c r="BR129" s="444"/>
      <c r="BS129" s="52"/>
      <c r="BT129" s="52">
        <f>SUM(BT130:BT132)</f>
        <v>36051046</v>
      </c>
      <c r="BU129" s="52"/>
      <c r="BV129" s="52"/>
      <c r="BW129" s="118"/>
      <c r="BY129" s="38"/>
      <c r="BZ129" s="38"/>
      <c r="CA129" s="112"/>
    </row>
    <row r="130" spans="4:79" ht="12.75" customHeight="1" x14ac:dyDescent="0.3">
      <c r="D130" s="118" t="s">
        <v>325</v>
      </c>
      <c r="E130" s="444"/>
      <c r="F130" s="385"/>
      <c r="G130" s="442">
        <v>0</v>
      </c>
      <c r="H130" s="443"/>
      <c r="I130" s="52"/>
      <c r="J130" s="444"/>
      <c r="K130" s="385"/>
      <c r="L130" s="442">
        <f>1391046-164791</f>
        <v>1226255</v>
      </c>
      <c r="M130" s="443"/>
      <c r="N130" s="52"/>
      <c r="O130" s="444"/>
      <c r="P130" s="445"/>
      <c r="Q130" s="442">
        <f>3251000-508470</f>
        <v>2742530</v>
      </c>
      <c r="R130" s="443"/>
      <c r="S130" s="52"/>
      <c r="T130" s="444"/>
      <c r="U130" s="445"/>
      <c r="V130" s="442">
        <f>3898000-701748</f>
        <v>3196252</v>
      </c>
      <c r="W130" s="443"/>
      <c r="X130" s="52"/>
      <c r="Y130" s="444"/>
      <c r="Z130" s="445"/>
      <c r="AA130" s="442">
        <f>3248000-668223</f>
        <v>2579777</v>
      </c>
      <c r="AB130" s="443"/>
      <c r="AC130" s="52"/>
      <c r="AD130" s="444"/>
      <c r="AE130" s="445"/>
      <c r="AF130" s="442">
        <f>3896000-649518</f>
        <v>3246482</v>
      </c>
      <c r="AG130" s="443"/>
      <c r="AH130" s="52"/>
      <c r="AI130" s="444"/>
      <c r="AJ130" s="445"/>
      <c r="AK130" s="442">
        <f>3900000-720836</f>
        <v>3179164</v>
      </c>
      <c r="AL130" s="443"/>
      <c r="AM130" s="52"/>
      <c r="AN130" s="444"/>
      <c r="AO130" s="445"/>
      <c r="AP130" s="442">
        <f>2784000-587999</f>
        <v>2196001</v>
      </c>
      <c r="AQ130" s="443"/>
      <c r="AR130" s="52"/>
      <c r="AS130" s="444"/>
      <c r="AT130" s="445"/>
      <c r="AU130" s="442">
        <f>3340000-658833</f>
        <v>2681167</v>
      </c>
      <c r="AV130" s="443"/>
      <c r="AW130" s="52"/>
      <c r="AX130" s="444"/>
      <c r="AY130" s="445"/>
      <c r="AZ130" s="442">
        <f>1952000-406207</f>
        <v>1545793</v>
      </c>
      <c r="BA130" s="443"/>
      <c r="BB130" s="52"/>
      <c r="BC130" s="444"/>
      <c r="BD130" s="445"/>
      <c r="BE130" s="442">
        <f>1946000-344416</f>
        <v>1601584</v>
      </c>
      <c r="BF130" s="443"/>
      <c r="BG130" s="52"/>
      <c r="BH130" s="444"/>
      <c r="BI130" s="445"/>
      <c r="BJ130" s="442">
        <f>3845000-716774</f>
        <v>3128226</v>
      </c>
      <c r="BK130" s="443"/>
      <c r="BL130" s="52"/>
      <c r="BM130" s="444"/>
      <c r="BN130" s="445"/>
      <c r="BO130" s="442">
        <f>2600000-495207</f>
        <v>2104793</v>
      </c>
      <c r="BP130" s="443"/>
      <c r="BQ130" s="52"/>
      <c r="BR130" s="444"/>
      <c r="BS130" s="445"/>
      <c r="BT130" s="442">
        <f>SUM(L130:BO130)</f>
        <v>29428024</v>
      </c>
      <c r="BU130" s="443"/>
      <c r="BV130" s="52"/>
      <c r="BW130" s="118"/>
      <c r="BY130" s="38"/>
      <c r="BZ130" s="38"/>
      <c r="CA130" s="112"/>
    </row>
    <row r="131" spans="4:79" ht="12.75" customHeight="1" x14ac:dyDescent="0.3">
      <c r="D131" s="118" t="s">
        <v>328</v>
      </c>
      <c r="E131" s="444"/>
      <c r="F131" s="379"/>
      <c r="G131" s="52">
        <v>0</v>
      </c>
      <c r="H131" s="51"/>
      <c r="I131" s="52"/>
      <c r="J131" s="444"/>
      <c r="K131" s="379"/>
      <c r="L131" s="52">
        <v>164791</v>
      </c>
      <c r="M131" s="51"/>
      <c r="N131" s="52"/>
      <c r="O131" s="444"/>
      <c r="P131" s="444"/>
      <c r="Q131" s="52">
        <v>508470</v>
      </c>
      <c r="R131" s="51"/>
      <c r="S131" s="52"/>
      <c r="T131" s="444"/>
      <c r="U131" s="444"/>
      <c r="V131" s="52">
        <v>701748</v>
      </c>
      <c r="W131" s="51"/>
      <c r="X131" s="52"/>
      <c r="Y131" s="444"/>
      <c r="Z131" s="444"/>
      <c r="AA131" s="52">
        <v>668223</v>
      </c>
      <c r="AB131" s="51"/>
      <c r="AC131" s="52"/>
      <c r="AD131" s="444"/>
      <c r="AE131" s="444"/>
      <c r="AF131" s="52">
        <v>649518</v>
      </c>
      <c r="AG131" s="51"/>
      <c r="AH131" s="52"/>
      <c r="AI131" s="444"/>
      <c r="AJ131" s="444"/>
      <c r="AK131" s="52">
        <v>720836</v>
      </c>
      <c r="AL131" s="51"/>
      <c r="AM131" s="52"/>
      <c r="AN131" s="444"/>
      <c r="AO131" s="444"/>
      <c r="AP131" s="52">
        <v>587999</v>
      </c>
      <c r="AQ131" s="51"/>
      <c r="AR131" s="52"/>
      <c r="AS131" s="444"/>
      <c r="AT131" s="444"/>
      <c r="AU131" s="52">
        <v>658833</v>
      </c>
      <c r="AV131" s="51"/>
      <c r="AW131" s="52"/>
      <c r="AX131" s="444"/>
      <c r="AY131" s="444"/>
      <c r="AZ131" s="52">
        <v>406207</v>
      </c>
      <c r="BA131" s="51"/>
      <c r="BB131" s="52"/>
      <c r="BC131" s="444"/>
      <c r="BD131" s="444"/>
      <c r="BE131" s="52">
        <v>344416</v>
      </c>
      <c r="BF131" s="51"/>
      <c r="BG131" s="52"/>
      <c r="BH131" s="444"/>
      <c r="BI131" s="444"/>
      <c r="BJ131" s="52">
        <v>716774</v>
      </c>
      <c r="BK131" s="51"/>
      <c r="BL131" s="52"/>
      <c r="BM131" s="444"/>
      <c r="BN131" s="444"/>
      <c r="BO131" s="52">
        <v>495207</v>
      </c>
      <c r="BP131" s="51"/>
      <c r="BQ131" s="52"/>
      <c r="BR131" s="444"/>
      <c r="BS131" s="444"/>
      <c r="BT131" s="52">
        <f>SUM(L131:BO131)</f>
        <v>6623022</v>
      </c>
      <c r="BU131" s="51"/>
      <c r="BV131" s="52"/>
      <c r="BW131" s="118"/>
      <c r="BY131" s="38"/>
      <c r="BZ131" s="38"/>
      <c r="CA131" s="112"/>
    </row>
    <row r="132" spans="4:79" ht="12.75" customHeight="1" x14ac:dyDescent="0.3">
      <c r="D132" s="118" t="s">
        <v>330</v>
      </c>
      <c r="F132" s="398"/>
      <c r="G132" s="98">
        <v>0</v>
      </c>
      <c r="H132" s="97"/>
      <c r="I132" s="52"/>
      <c r="J132" s="444"/>
      <c r="K132" s="398"/>
      <c r="L132" s="98">
        <v>0</v>
      </c>
      <c r="M132" s="97"/>
      <c r="N132" s="52"/>
      <c r="O132" s="444"/>
      <c r="P132" s="453"/>
      <c r="Q132" s="98">
        <v>0</v>
      </c>
      <c r="R132" s="97"/>
      <c r="S132" s="52"/>
      <c r="T132" s="444"/>
      <c r="U132" s="453"/>
      <c r="V132" s="98">
        <v>0</v>
      </c>
      <c r="W132" s="97"/>
      <c r="X132" s="52"/>
      <c r="Y132" s="444"/>
      <c r="Z132" s="453"/>
      <c r="AA132" s="98">
        <v>0</v>
      </c>
      <c r="AB132" s="97"/>
      <c r="AC132" s="52"/>
      <c r="AD132" s="444"/>
      <c r="AE132" s="453"/>
      <c r="AF132" s="98">
        <v>0</v>
      </c>
      <c r="AG132" s="97"/>
      <c r="AH132" s="52"/>
      <c r="AI132" s="444"/>
      <c r="AJ132" s="453"/>
      <c r="AK132" s="98">
        <v>0</v>
      </c>
      <c r="AL132" s="97"/>
      <c r="AM132" s="52"/>
      <c r="AN132" s="444"/>
      <c r="AO132" s="453"/>
      <c r="AP132" s="98">
        <v>0</v>
      </c>
      <c r="AQ132" s="97"/>
      <c r="AR132" s="52"/>
      <c r="AS132" s="444"/>
      <c r="AT132" s="453"/>
      <c r="AU132" s="98">
        <v>0</v>
      </c>
      <c r="AV132" s="97"/>
      <c r="AW132" s="52"/>
      <c r="AX132" s="444"/>
      <c r="AY132" s="453"/>
      <c r="AZ132" s="98">
        <v>0</v>
      </c>
      <c r="BA132" s="97"/>
      <c r="BB132" s="52"/>
      <c r="BC132" s="444"/>
      <c r="BD132" s="453"/>
      <c r="BE132" s="98">
        <v>0</v>
      </c>
      <c r="BF132" s="97"/>
      <c r="BG132" s="52"/>
      <c r="BH132" s="444"/>
      <c r="BI132" s="453"/>
      <c r="BJ132" s="98">
        <v>0</v>
      </c>
      <c r="BK132" s="97"/>
      <c r="BL132" s="52"/>
      <c r="BM132" s="444"/>
      <c r="BN132" s="453"/>
      <c r="BO132" s="98">
        <v>0</v>
      </c>
      <c r="BP132" s="97"/>
      <c r="BQ132" s="52"/>
      <c r="BR132" s="444"/>
      <c r="BS132" s="453"/>
      <c r="BT132" s="98">
        <f>SUM(L132:BO132)</f>
        <v>0</v>
      </c>
      <c r="BU132" s="97"/>
      <c r="BV132" s="52"/>
      <c r="BW132" s="118"/>
      <c r="BY132" s="38"/>
      <c r="BZ132" s="38"/>
      <c r="CA132" s="112"/>
    </row>
    <row r="133" spans="4:79" ht="12.75" customHeight="1" x14ac:dyDescent="0.3">
      <c r="D133" s="118"/>
      <c r="G133" s="52"/>
      <c r="H133" s="52"/>
      <c r="I133" s="52"/>
      <c r="J133" s="444"/>
      <c r="K133" s="52"/>
      <c r="L133" s="52"/>
      <c r="M133" s="52"/>
      <c r="N133" s="52"/>
      <c r="O133" s="444"/>
      <c r="P133" s="52"/>
      <c r="Q133" s="52"/>
      <c r="R133" s="52"/>
      <c r="S133" s="52"/>
      <c r="T133" s="444"/>
      <c r="U133" s="52"/>
      <c r="V133" s="52"/>
      <c r="W133" s="52"/>
      <c r="X133" s="52"/>
      <c r="Y133" s="444"/>
      <c r="Z133" s="52"/>
      <c r="AA133" s="52"/>
      <c r="AB133" s="52"/>
      <c r="AC133" s="52"/>
      <c r="AD133" s="444"/>
      <c r="AE133" s="52"/>
      <c r="AF133" s="52"/>
      <c r="AG133" s="52"/>
      <c r="AH133" s="52"/>
      <c r="AI133" s="444"/>
      <c r="AJ133" s="52"/>
      <c r="AK133" s="52"/>
      <c r="AL133" s="52"/>
      <c r="AM133" s="52"/>
      <c r="AN133" s="444"/>
      <c r="AO133" s="52"/>
      <c r="AP133" s="52"/>
      <c r="AQ133" s="52"/>
      <c r="AR133" s="52"/>
      <c r="AS133" s="444"/>
      <c r="AT133" s="52"/>
      <c r="AU133" s="52"/>
      <c r="AV133" s="52"/>
      <c r="AW133" s="52"/>
      <c r="AX133" s="444"/>
      <c r="AY133" s="52"/>
      <c r="AZ133" s="52"/>
      <c r="BA133" s="52"/>
      <c r="BB133" s="52"/>
      <c r="BC133" s="444"/>
      <c r="BD133" s="52"/>
      <c r="BE133" s="52"/>
      <c r="BF133" s="52"/>
      <c r="BG133" s="52"/>
      <c r="BH133" s="444"/>
      <c r="BI133" s="52"/>
      <c r="BJ133" s="52"/>
      <c r="BK133" s="52"/>
      <c r="BL133" s="52"/>
      <c r="BM133" s="444"/>
      <c r="BN133" s="52"/>
      <c r="BO133" s="52"/>
      <c r="BP133" s="52"/>
      <c r="BQ133" s="52"/>
      <c r="BR133" s="444"/>
      <c r="BS133" s="52"/>
      <c r="BT133" s="52"/>
      <c r="BU133" s="52"/>
      <c r="BV133" s="52"/>
      <c r="BW133" s="118"/>
      <c r="BY133" s="38"/>
      <c r="BZ133" s="38"/>
      <c r="CA133" s="112"/>
    </row>
    <row r="134" spans="4:79" ht="12.75" hidden="1" customHeight="1" x14ac:dyDescent="0.3">
      <c r="D134" s="118" t="s">
        <v>351</v>
      </c>
      <c r="G134" s="52">
        <f>SUM(G135:G137)</f>
        <v>0</v>
      </c>
      <c r="H134" s="52"/>
      <c r="I134" s="52"/>
      <c r="J134" s="444"/>
      <c r="K134" s="52"/>
      <c r="L134" s="52">
        <f>SUM(L135:L137)</f>
        <v>0</v>
      </c>
      <c r="M134" s="52"/>
      <c r="N134" s="52"/>
      <c r="O134" s="444"/>
      <c r="P134" s="52"/>
      <c r="Q134" s="52">
        <f>SUM(Q135:Q137)</f>
        <v>0</v>
      </c>
      <c r="R134" s="52"/>
      <c r="S134" s="52"/>
      <c r="T134" s="444"/>
      <c r="U134" s="52"/>
      <c r="V134" s="52">
        <f>SUM(V135:V137)</f>
        <v>0</v>
      </c>
      <c r="W134" s="52"/>
      <c r="X134" s="52"/>
      <c r="Y134" s="444"/>
      <c r="Z134" s="52"/>
      <c r="AA134" s="52">
        <f>SUM(AA135:AA137)</f>
        <v>0</v>
      </c>
      <c r="AB134" s="52"/>
      <c r="AC134" s="52"/>
      <c r="AD134" s="444"/>
      <c r="AE134" s="52"/>
      <c r="AF134" s="52">
        <f>SUM(AF135:AF137)</f>
        <v>0</v>
      </c>
      <c r="AG134" s="52"/>
      <c r="AH134" s="52"/>
      <c r="AI134" s="444"/>
      <c r="AJ134" s="52"/>
      <c r="AK134" s="52">
        <f>SUM(AK135:AK137)</f>
        <v>0</v>
      </c>
      <c r="AL134" s="52"/>
      <c r="AM134" s="52"/>
      <c r="AN134" s="444"/>
      <c r="AO134" s="52"/>
      <c r="AP134" s="52">
        <f>SUM(AP135:AP137)</f>
        <v>0</v>
      </c>
      <c r="AQ134" s="52"/>
      <c r="AR134" s="52"/>
      <c r="AS134" s="444"/>
      <c r="AT134" s="52"/>
      <c r="AU134" s="52">
        <f>SUM(AU135:AU137)</f>
        <v>0</v>
      </c>
      <c r="AV134" s="52"/>
      <c r="AW134" s="52"/>
      <c r="AX134" s="444"/>
      <c r="AY134" s="52"/>
      <c r="AZ134" s="52">
        <f>SUM(AZ135:AZ137)</f>
        <v>0</v>
      </c>
      <c r="BA134" s="52"/>
      <c r="BB134" s="52"/>
      <c r="BC134" s="444"/>
      <c r="BD134" s="52"/>
      <c r="BE134" s="52">
        <f>SUM(BE135:BE137)</f>
        <v>0</v>
      </c>
      <c r="BF134" s="52"/>
      <c r="BG134" s="52"/>
      <c r="BH134" s="444"/>
      <c r="BI134" s="52"/>
      <c r="BJ134" s="52">
        <f>SUM(BJ135:BJ137)</f>
        <v>0</v>
      </c>
      <c r="BK134" s="52"/>
      <c r="BL134" s="52"/>
      <c r="BM134" s="444"/>
      <c r="BN134" s="52"/>
      <c r="BO134" s="52">
        <f>SUM(BO135:BO137)</f>
        <v>0</v>
      </c>
      <c r="BP134" s="52"/>
      <c r="BQ134" s="52"/>
      <c r="BR134" s="444"/>
      <c r="BS134" s="52"/>
      <c r="BT134" s="52">
        <f>SUM(BT135:BT137)</f>
        <v>0</v>
      </c>
      <c r="BU134" s="52"/>
      <c r="BV134" s="52"/>
      <c r="BW134" s="118"/>
      <c r="BY134" s="38"/>
      <c r="BZ134" s="38"/>
      <c r="CA134" s="112"/>
    </row>
    <row r="135" spans="4:79" ht="12.75" hidden="1" customHeight="1" x14ac:dyDescent="0.3">
      <c r="D135" s="118" t="s">
        <v>325</v>
      </c>
      <c r="F135" s="385"/>
      <c r="G135" s="442">
        <v>0</v>
      </c>
      <c r="H135" s="443"/>
      <c r="I135" s="52"/>
      <c r="J135" s="444"/>
      <c r="K135" s="385"/>
      <c r="L135" s="442">
        <v>0</v>
      </c>
      <c r="M135" s="443"/>
      <c r="N135" s="52"/>
      <c r="O135" s="444"/>
      <c r="P135" s="385"/>
      <c r="Q135" s="442">
        <v>0</v>
      </c>
      <c r="R135" s="443"/>
      <c r="S135" s="52"/>
      <c r="T135" s="444"/>
      <c r="U135" s="385"/>
      <c r="V135" s="442">
        <v>0</v>
      </c>
      <c r="W135" s="443"/>
      <c r="X135" s="52"/>
      <c r="Y135" s="444"/>
      <c r="Z135" s="385"/>
      <c r="AA135" s="442">
        <v>0</v>
      </c>
      <c r="AB135" s="443"/>
      <c r="AC135" s="52"/>
      <c r="AD135" s="444"/>
      <c r="AE135" s="385"/>
      <c r="AF135" s="442">
        <v>0</v>
      </c>
      <c r="AG135" s="443"/>
      <c r="AH135" s="52"/>
      <c r="AI135" s="444"/>
      <c r="AJ135" s="385"/>
      <c r="AK135" s="442">
        <v>0</v>
      </c>
      <c r="AL135" s="443"/>
      <c r="AM135" s="52"/>
      <c r="AN135" s="444"/>
      <c r="AO135" s="385"/>
      <c r="AP135" s="442">
        <v>0</v>
      </c>
      <c r="AQ135" s="443"/>
      <c r="AR135" s="52"/>
      <c r="AS135" s="444"/>
      <c r="AT135" s="445"/>
      <c r="AU135" s="442">
        <v>0</v>
      </c>
      <c r="AV135" s="443"/>
      <c r="AW135" s="52"/>
      <c r="AX135" s="444"/>
      <c r="AY135" s="445"/>
      <c r="AZ135" s="442">
        <v>0</v>
      </c>
      <c r="BA135" s="443"/>
      <c r="BB135" s="52"/>
      <c r="BC135" s="444"/>
      <c r="BD135" s="445"/>
      <c r="BE135" s="442">
        <v>0</v>
      </c>
      <c r="BF135" s="443"/>
      <c r="BG135" s="52"/>
      <c r="BH135" s="444"/>
      <c r="BI135" s="445"/>
      <c r="BJ135" s="442">
        <v>0</v>
      </c>
      <c r="BK135" s="443"/>
      <c r="BL135" s="52"/>
      <c r="BM135" s="444"/>
      <c r="BN135" s="445"/>
      <c r="BO135" s="442">
        <v>0</v>
      </c>
      <c r="BP135" s="443"/>
      <c r="BQ135" s="52"/>
      <c r="BR135" s="444"/>
      <c r="BS135" s="445"/>
      <c r="BT135" s="442">
        <f>SUM(L135:BO135)</f>
        <v>0</v>
      </c>
      <c r="BU135" s="443"/>
      <c r="BV135" s="52"/>
      <c r="BW135" s="118"/>
      <c r="BY135" s="38"/>
      <c r="BZ135" s="38"/>
      <c r="CA135" s="112"/>
    </row>
    <row r="136" spans="4:79" ht="12.75" hidden="1" customHeight="1" x14ac:dyDescent="0.3">
      <c r="D136" s="118" t="s">
        <v>328</v>
      </c>
      <c r="F136" s="379"/>
      <c r="G136" s="52">
        <v>0</v>
      </c>
      <c r="H136" s="51"/>
      <c r="I136" s="52"/>
      <c r="J136" s="444"/>
      <c r="K136" s="379"/>
      <c r="L136" s="52">
        <v>0</v>
      </c>
      <c r="M136" s="51"/>
      <c r="N136" s="52"/>
      <c r="O136" s="444"/>
      <c r="P136" s="379"/>
      <c r="Q136" s="52">
        <v>0</v>
      </c>
      <c r="R136" s="51"/>
      <c r="S136" s="52"/>
      <c r="T136" s="444"/>
      <c r="U136" s="379"/>
      <c r="V136" s="52">
        <v>0</v>
      </c>
      <c r="W136" s="51"/>
      <c r="X136" s="52"/>
      <c r="Y136" s="444"/>
      <c r="Z136" s="379"/>
      <c r="AA136" s="52">
        <v>0</v>
      </c>
      <c r="AB136" s="51"/>
      <c r="AC136" s="52"/>
      <c r="AD136" s="444"/>
      <c r="AE136" s="379"/>
      <c r="AF136" s="52">
        <v>0</v>
      </c>
      <c r="AG136" s="51"/>
      <c r="AH136" s="52"/>
      <c r="AI136" s="444"/>
      <c r="AJ136" s="379"/>
      <c r="AK136" s="52">
        <v>0</v>
      </c>
      <c r="AL136" s="51"/>
      <c r="AM136" s="52"/>
      <c r="AN136" s="444"/>
      <c r="AO136" s="379"/>
      <c r="AP136" s="52">
        <v>0</v>
      </c>
      <c r="AQ136" s="51"/>
      <c r="AR136" s="52"/>
      <c r="AS136" s="444"/>
      <c r="AT136" s="444"/>
      <c r="AU136" s="52">
        <v>0</v>
      </c>
      <c r="AV136" s="51"/>
      <c r="AW136" s="52"/>
      <c r="AX136" s="444"/>
      <c r="AY136" s="444"/>
      <c r="AZ136" s="52">
        <v>0</v>
      </c>
      <c r="BA136" s="51"/>
      <c r="BB136" s="52"/>
      <c r="BC136" s="444"/>
      <c r="BD136" s="444"/>
      <c r="BE136" s="52">
        <v>0</v>
      </c>
      <c r="BF136" s="51"/>
      <c r="BG136" s="52"/>
      <c r="BH136" s="444"/>
      <c r="BI136" s="444"/>
      <c r="BJ136" s="52">
        <v>0</v>
      </c>
      <c r="BK136" s="51"/>
      <c r="BL136" s="52"/>
      <c r="BM136" s="444"/>
      <c r="BN136" s="444"/>
      <c r="BO136" s="52">
        <v>0</v>
      </c>
      <c r="BP136" s="51"/>
      <c r="BQ136" s="52"/>
      <c r="BR136" s="444"/>
      <c r="BS136" s="444"/>
      <c r="BT136" s="52">
        <f>SUM(L136:BO136)</f>
        <v>0</v>
      </c>
      <c r="BU136" s="51"/>
      <c r="BV136" s="52"/>
      <c r="BW136" s="118"/>
      <c r="BY136" s="38"/>
      <c r="BZ136" s="38"/>
      <c r="CA136" s="112"/>
    </row>
    <row r="137" spans="4:79" ht="12.75" hidden="1" customHeight="1" x14ac:dyDescent="0.3">
      <c r="D137" s="118" t="s">
        <v>329</v>
      </c>
      <c r="F137" s="398"/>
      <c r="G137" s="98">
        <v>0</v>
      </c>
      <c r="H137" s="97"/>
      <c r="I137" s="52"/>
      <c r="J137" s="444"/>
      <c r="K137" s="398"/>
      <c r="L137" s="98">
        <v>0</v>
      </c>
      <c r="M137" s="97"/>
      <c r="N137" s="52"/>
      <c r="O137" s="444"/>
      <c r="P137" s="398"/>
      <c r="Q137" s="98">
        <v>0</v>
      </c>
      <c r="R137" s="97"/>
      <c r="S137" s="52"/>
      <c r="T137" s="444"/>
      <c r="U137" s="398"/>
      <c r="V137" s="98">
        <v>0</v>
      </c>
      <c r="W137" s="97"/>
      <c r="X137" s="52"/>
      <c r="Y137" s="444"/>
      <c r="Z137" s="398"/>
      <c r="AA137" s="98">
        <v>0</v>
      </c>
      <c r="AB137" s="97"/>
      <c r="AC137" s="52"/>
      <c r="AD137" s="444"/>
      <c r="AE137" s="398"/>
      <c r="AF137" s="98">
        <v>0</v>
      </c>
      <c r="AG137" s="97"/>
      <c r="AH137" s="52"/>
      <c r="AI137" s="444"/>
      <c r="AJ137" s="398"/>
      <c r="AK137" s="98">
        <v>0</v>
      </c>
      <c r="AL137" s="97"/>
      <c r="AM137" s="52"/>
      <c r="AN137" s="444"/>
      <c r="AO137" s="398"/>
      <c r="AP137" s="98">
        <v>0</v>
      </c>
      <c r="AQ137" s="97"/>
      <c r="AR137" s="52"/>
      <c r="AS137" s="444"/>
      <c r="AT137" s="453"/>
      <c r="AU137" s="98">
        <v>0</v>
      </c>
      <c r="AV137" s="97"/>
      <c r="AW137" s="52"/>
      <c r="AX137" s="444"/>
      <c r="AY137" s="453"/>
      <c r="AZ137" s="98">
        <v>0</v>
      </c>
      <c r="BA137" s="97"/>
      <c r="BB137" s="52"/>
      <c r="BC137" s="444"/>
      <c r="BD137" s="453"/>
      <c r="BE137" s="98">
        <v>0</v>
      </c>
      <c r="BF137" s="97"/>
      <c r="BG137" s="52"/>
      <c r="BH137" s="444"/>
      <c r="BI137" s="453"/>
      <c r="BJ137" s="98">
        <v>0</v>
      </c>
      <c r="BK137" s="97"/>
      <c r="BL137" s="52"/>
      <c r="BM137" s="444"/>
      <c r="BN137" s="453"/>
      <c r="BO137" s="98">
        <v>0</v>
      </c>
      <c r="BP137" s="97"/>
      <c r="BQ137" s="52"/>
      <c r="BR137" s="444"/>
      <c r="BS137" s="453"/>
      <c r="BT137" s="98">
        <f>SUM(L137:BO137)</f>
        <v>0</v>
      </c>
      <c r="BU137" s="97"/>
      <c r="BV137" s="52"/>
      <c r="BW137" s="118"/>
      <c r="BY137" s="38"/>
      <c r="BZ137" s="38"/>
      <c r="CA137" s="112"/>
    </row>
    <row r="138" spans="4:79" ht="12.75" hidden="1" customHeight="1" x14ac:dyDescent="0.3">
      <c r="D138" s="118"/>
      <c r="G138" s="52"/>
      <c r="H138" s="52"/>
      <c r="I138" s="52"/>
      <c r="J138" s="444"/>
      <c r="K138" s="52"/>
      <c r="L138" s="52"/>
      <c r="M138" s="52"/>
      <c r="N138" s="52"/>
      <c r="O138" s="444"/>
      <c r="P138" s="52"/>
      <c r="Q138" s="52"/>
      <c r="R138" s="52"/>
      <c r="S138" s="52"/>
      <c r="T138" s="444"/>
      <c r="U138" s="52"/>
      <c r="V138" s="52"/>
      <c r="W138" s="52"/>
      <c r="X138" s="52"/>
      <c r="Y138" s="444"/>
      <c r="Z138" s="52"/>
      <c r="AA138" s="52"/>
      <c r="AB138" s="52"/>
      <c r="AC138" s="52"/>
      <c r="AD138" s="444"/>
      <c r="AE138" s="52"/>
      <c r="AF138" s="52"/>
      <c r="AG138" s="52"/>
      <c r="AH138" s="52"/>
      <c r="AI138" s="444"/>
      <c r="AJ138" s="52"/>
      <c r="AK138" s="52"/>
      <c r="AL138" s="52"/>
      <c r="AM138" s="52"/>
      <c r="AN138" s="444"/>
      <c r="AO138" s="52"/>
      <c r="AP138" s="52"/>
      <c r="AQ138" s="52"/>
      <c r="AR138" s="52"/>
      <c r="AS138" s="444"/>
      <c r="AT138" s="52"/>
      <c r="AU138" s="52"/>
      <c r="AV138" s="52"/>
      <c r="AW138" s="52"/>
      <c r="AX138" s="444"/>
      <c r="AY138" s="52"/>
      <c r="AZ138" s="52"/>
      <c r="BA138" s="52"/>
      <c r="BB138" s="52"/>
      <c r="BC138" s="444"/>
      <c r="BD138" s="52"/>
      <c r="BE138" s="52"/>
      <c r="BF138" s="52"/>
      <c r="BG138" s="52"/>
      <c r="BH138" s="444"/>
      <c r="BI138" s="52"/>
      <c r="BJ138" s="52"/>
      <c r="BK138" s="52"/>
      <c r="BL138" s="52"/>
      <c r="BM138" s="444"/>
      <c r="BN138" s="52"/>
      <c r="BO138" s="52"/>
      <c r="BP138" s="52"/>
      <c r="BQ138" s="52"/>
      <c r="BR138" s="444"/>
      <c r="BS138" s="52"/>
      <c r="BT138" s="52"/>
      <c r="BU138" s="52"/>
      <c r="BV138" s="52"/>
      <c r="BW138" s="118"/>
      <c r="BY138" s="38"/>
      <c r="BZ138" s="38"/>
      <c r="CA138" s="112"/>
    </row>
    <row r="139" spans="4:79" ht="12.75" customHeight="1" x14ac:dyDescent="0.3">
      <c r="D139" s="118" t="s">
        <v>352</v>
      </c>
      <c r="G139" s="52">
        <f>SUM(G140:G142)</f>
        <v>0</v>
      </c>
      <c r="H139" s="52"/>
      <c r="I139" s="52"/>
      <c r="J139" s="444"/>
      <c r="K139" s="52"/>
      <c r="L139" s="52">
        <f>SUM(L140:L142)</f>
        <v>1300520</v>
      </c>
      <c r="M139" s="52"/>
      <c r="N139" s="52"/>
      <c r="O139" s="444"/>
      <c r="P139" s="52"/>
      <c r="Q139" s="52">
        <f>SUM(Q140:Q142)</f>
        <v>2600000</v>
      </c>
      <c r="R139" s="52"/>
      <c r="S139" s="52"/>
      <c r="T139" s="444"/>
      <c r="U139" s="52"/>
      <c r="V139" s="52">
        <f>SUM(V140:V142)</f>
        <v>3336000</v>
      </c>
      <c r="W139" s="52"/>
      <c r="X139" s="52"/>
      <c r="Y139" s="444"/>
      <c r="Z139" s="52"/>
      <c r="AA139" s="52">
        <f>SUM(AA140:AA142)</f>
        <v>4993000</v>
      </c>
      <c r="AB139" s="52"/>
      <c r="AC139" s="52"/>
      <c r="AD139" s="444"/>
      <c r="AE139" s="52"/>
      <c r="AF139" s="52">
        <f>SUM(AF140:AF142)</f>
        <v>0</v>
      </c>
      <c r="AG139" s="52"/>
      <c r="AH139" s="52"/>
      <c r="AI139" s="444"/>
      <c r="AJ139" s="52"/>
      <c r="AK139" s="52">
        <f>SUM(AK140:AK142)</f>
        <v>1300000</v>
      </c>
      <c r="AL139" s="52"/>
      <c r="AM139" s="52"/>
      <c r="AN139" s="444"/>
      <c r="AO139" s="52"/>
      <c r="AP139" s="52">
        <f>SUM(AP140:AP142)</f>
        <v>1300000</v>
      </c>
      <c r="AQ139" s="52"/>
      <c r="AR139" s="52"/>
      <c r="AS139" s="444"/>
      <c r="AT139" s="52"/>
      <c r="AU139" s="52">
        <f>SUM(AU140:AU142)</f>
        <v>2594000</v>
      </c>
      <c r="AV139" s="52"/>
      <c r="AW139" s="52"/>
      <c r="AX139" s="444"/>
      <c r="AY139" s="52"/>
      <c r="AZ139" s="52">
        <f>SUM(AZ140:AZ142)</f>
        <v>0</v>
      </c>
      <c r="BA139" s="52"/>
      <c r="BB139" s="52"/>
      <c r="BC139" s="444"/>
      <c r="BD139" s="52"/>
      <c r="BE139" s="52">
        <f>SUM(BE140:BE142)</f>
        <v>0</v>
      </c>
      <c r="BF139" s="52"/>
      <c r="BG139" s="52"/>
      <c r="BH139" s="444"/>
      <c r="BI139" s="52"/>
      <c r="BJ139" s="52">
        <f>SUM(BJ140:BJ142)</f>
        <v>0</v>
      </c>
      <c r="BK139" s="52"/>
      <c r="BL139" s="52"/>
      <c r="BM139" s="444"/>
      <c r="BN139" s="52"/>
      <c r="BO139" s="52">
        <f>SUM(BO140:BO142)</f>
        <v>0</v>
      </c>
      <c r="BP139" s="52"/>
      <c r="BQ139" s="52"/>
      <c r="BR139" s="444"/>
      <c r="BS139" s="52"/>
      <c r="BT139" s="52">
        <f>SUM(BT140:BT142)</f>
        <v>17423520</v>
      </c>
      <c r="BU139" s="52"/>
      <c r="BV139" s="52"/>
      <c r="BW139" s="118"/>
      <c r="BY139" s="38"/>
      <c r="BZ139" s="38"/>
      <c r="CA139" s="112"/>
    </row>
    <row r="140" spans="4:79" ht="12.75" customHeight="1" x14ac:dyDescent="0.3">
      <c r="D140" s="118" t="s">
        <v>325</v>
      </c>
      <c r="F140" s="385"/>
      <c r="G140" s="442">
        <v>0</v>
      </c>
      <c r="H140" s="443"/>
      <c r="I140" s="52"/>
      <c r="J140" s="444"/>
      <c r="K140" s="445"/>
      <c r="L140" s="442">
        <f>1300520-211756</f>
        <v>1088764</v>
      </c>
      <c r="M140" s="443"/>
      <c r="N140" s="52"/>
      <c r="O140" s="444"/>
      <c r="P140" s="445"/>
      <c r="Q140" s="442">
        <f>2600000-463213</f>
        <v>2136787</v>
      </c>
      <c r="R140" s="443"/>
      <c r="S140" s="52"/>
      <c r="T140" s="444"/>
      <c r="U140" s="445"/>
      <c r="V140" s="442">
        <f>3336000-682685</f>
        <v>2653315</v>
      </c>
      <c r="W140" s="443"/>
      <c r="X140" s="52"/>
      <c r="Y140" s="444"/>
      <c r="Z140" s="445"/>
      <c r="AA140" s="442">
        <f>4993000-1121363</f>
        <v>3871637</v>
      </c>
      <c r="AB140" s="443"/>
      <c r="AC140" s="52"/>
      <c r="AD140" s="444"/>
      <c r="AE140" s="445"/>
      <c r="AF140" s="442">
        <v>0</v>
      </c>
      <c r="AG140" s="443"/>
      <c r="AH140" s="52"/>
      <c r="AI140" s="444"/>
      <c r="AJ140" s="445"/>
      <c r="AK140" s="442">
        <f>1300000-255341</f>
        <v>1044659</v>
      </c>
      <c r="AL140" s="443"/>
      <c r="AM140" s="52"/>
      <c r="AN140" s="444"/>
      <c r="AO140" s="445"/>
      <c r="AP140" s="442">
        <f>1300000-319232</f>
        <v>980768</v>
      </c>
      <c r="AQ140" s="443"/>
      <c r="AR140" s="52"/>
      <c r="AS140" s="444"/>
      <c r="AT140" s="445"/>
      <c r="AU140" s="442">
        <f>2594000-587022</f>
        <v>2006978</v>
      </c>
      <c r="AV140" s="443"/>
      <c r="AW140" s="52"/>
      <c r="AX140" s="444"/>
      <c r="AY140" s="445"/>
      <c r="AZ140" s="442">
        <v>0</v>
      </c>
      <c r="BA140" s="443"/>
      <c r="BB140" s="52"/>
      <c r="BC140" s="444"/>
      <c r="BD140" s="445"/>
      <c r="BE140" s="442">
        <v>0</v>
      </c>
      <c r="BF140" s="443"/>
      <c r="BG140" s="52"/>
      <c r="BH140" s="444"/>
      <c r="BI140" s="445"/>
      <c r="BJ140" s="442">
        <v>0</v>
      </c>
      <c r="BK140" s="443"/>
      <c r="BL140" s="52"/>
      <c r="BM140" s="444"/>
      <c r="BN140" s="445"/>
      <c r="BO140" s="442">
        <v>0</v>
      </c>
      <c r="BP140" s="443"/>
      <c r="BQ140" s="52"/>
      <c r="BR140" s="444"/>
      <c r="BS140" s="445"/>
      <c r="BT140" s="442">
        <f>SUM(L140:BO140)</f>
        <v>13782908</v>
      </c>
      <c r="BU140" s="443"/>
      <c r="BV140" s="52"/>
      <c r="BW140" s="118"/>
      <c r="BY140" s="38"/>
      <c r="BZ140" s="38"/>
      <c r="CA140" s="112"/>
    </row>
    <row r="141" spans="4:79" ht="12.75" customHeight="1" x14ac:dyDescent="0.3">
      <c r="D141" s="118" t="s">
        <v>328</v>
      </c>
      <c r="F141" s="379"/>
      <c r="G141" s="52">
        <v>0</v>
      </c>
      <c r="H141" s="51"/>
      <c r="I141" s="52"/>
      <c r="J141" s="444"/>
      <c r="K141" s="444"/>
      <c r="L141" s="52">
        <v>211756</v>
      </c>
      <c r="M141" s="51"/>
      <c r="N141" s="52"/>
      <c r="O141" s="444"/>
      <c r="P141" s="444"/>
      <c r="Q141" s="52">
        <v>463213</v>
      </c>
      <c r="R141" s="51"/>
      <c r="S141" s="52"/>
      <c r="T141" s="444"/>
      <c r="U141" s="444"/>
      <c r="V141" s="52">
        <v>682685</v>
      </c>
      <c r="W141" s="51"/>
      <c r="X141" s="52"/>
      <c r="Y141" s="444"/>
      <c r="Z141" s="444"/>
      <c r="AA141" s="52">
        <v>1121363</v>
      </c>
      <c r="AB141" s="51"/>
      <c r="AC141" s="52"/>
      <c r="AD141" s="444"/>
      <c r="AE141" s="444"/>
      <c r="AF141" s="52">
        <v>0</v>
      </c>
      <c r="AG141" s="51"/>
      <c r="AH141" s="52"/>
      <c r="AI141" s="444"/>
      <c r="AJ141" s="444"/>
      <c r="AK141" s="52">
        <v>255341</v>
      </c>
      <c r="AL141" s="51"/>
      <c r="AM141" s="52"/>
      <c r="AN141" s="444"/>
      <c r="AO141" s="444"/>
      <c r="AP141" s="52">
        <v>319232</v>
      </c>
      <c r="AQ141" s="51"/>
      <c r="AR141" s="52"/>
      <c r="AS141" s="444"/>
      <c r="AT141" s="444"/>
      <c r="AU141" s="52">
        <v>587022</v>
      </c>
      <c r="AV141" s="51"/>
      <c r="AW141" s="52"/>
      <c r="AX141" s="444"/>
      <c r="AY141" s="444"/>
      <c r="AZ141" s="52">
        <v>0</v>
      </c>
      <c r="BA141" s="51"/>
      <c r="BB141" s="52"/>
      <c r="BC141" s="444"/>
      <c r="BD141" s="444"/>
      <c r="BE141" s="52">
        <v>0</v>
      </c>
      <c r="BF141" s="51"/>
      <c r="BG141" s="52"/>
      <c r="BH141" s="444"/>
      <c r="BI141" s="444"/>
      <c r="BJ141" s="52">
        <v>0</v>
      </c>
      <c r="BK141" s="51"/>
      <c r="BL141" s="52"/>
      <c r="BM141" s="444"/>
      <c r="BN141" s="444"/>
      <c r="BO141" s="52">
        <v>0</v>
      </c>
      <c r="BP141" s="51"/>
      <c r="BQ141" s="52"/>
      <c r="BR141" s="444"/>
      <c r="BS141" s="444"/>
      <c r="BT141" s="52">
        <f>SUM(L141:BO141)</f>
        <v>3640612</v>
      </c>
      <c r="BU141" s="51"/>
      <c r="BV141" s="52"/>
      <c r="BW141" s="118"/>
      <c r="BY141" s="38"/>
      <c r="BZ141" s="38"/>
      <c r="CA141" s="112"/>
    </row>
    <row r="142" spans="4:79" ht="12.75" customHeight="1" x14ac:dyDescent="0.3">
      <c r="D142" s="118" t="s">
        <v>329</v>
      </c>
      <c r="F142" s="398"/>
      <c r="G142" s="98">
        <v>0</v>
      </c>
      <c r="H142" s="97"/>
      <c r="I142" s="52"/>
      <c r="J142" s="444"/>
      <c r="K142" s="453"/>
      <c r="L142" s="98">
        <v>0</v>
      </c>
      <c r="M142" s="97"/>
      <c r="N142" s="52"/>
      <c r="O142" s="444"/>
      <c r="P142" s="453"/>
      <c r="Q142" s="98">
        <v>0</v>
      </c>
      <c r="R142" s="97"/>
      <c r="S142" s="52"/>
      <c r="T142" s="444"/>
      <c r="U142" s="453"/>
      <c r="V142" s="98">
        <v>0</v>
      </c>
      <c r="W142" s="97"/>
      <c r="X142" s="52"/>
      <c r="Y142" s="444"/>
      <c r="Z142" s="453"/>
      <c r="AA142" s="98">
        <v>0</v>
      </c>
      <c r="AB142" s="97"/>
      <c r="AC142" s="52"/>
      <c r="AD142" s="444"/>
      <c r="AE142" s="453"/>
      <c r="AF142" s="98">
        <v>0</v>
      </c>
      <c r="AG142" s="97"/>
      <c r="AH142" s="52"/>
      <c r="AI142" s="444"/>
      <c r="AJ142" s="453"/>
      <c r="AK142" s="98">
        <v>0</v>
      </c>
      <c r="AL142" s="97"/>
      <c r="AM142" s="52"/>
      <c r="AN142" s="444"/>
      <c r="AO142" s="453"/>
      <c r="AP142" s="98">
        <v>0</v>
      </c>
      <c r="AQ142" s="97"/>
      <c r="AR142" s="52"/>
      <c r="AS142" s="444"/>
      <c r="AT142" s="453"/>
      <c r="AU142" s="98">
        <v>0</v>
      </c>
      <c r="AV142" s="97"/>
      <c r="AW142" s="52"/>
      <c r="AX142" s="444"/>
      <c r="AY142" s="453"/>
      <c r="AZ142" s="98">
        <v>0</v>
      </c>
      <c r="BA142" s="97"/>
      <c r="BB142" s="52"/>
      <c r="BC142" s="444"/>
      <c r="BD142" s="453"/>
      <c r="BE142" s="98">
        <v>0</v>
      </c>
      <c r="BF142" s="97"/>
      <c r="BG142" s="52"/>
      <c r="BH142" s="444"/>
      <c r="BI142" s="453"/>
      <c r="BJ142" s="98">
        <v>0</v>
      </c>
      <c r="BK142" s="97"/>
      <c r="BL142" s="52"/>
      <c r="BM142" s="444"/>
      <c r="BN142" s="453"/>
      <c r="BO142" s="98">
        <v>0</v>
      </c>
      <c r="BP142" s="97"/>
      <c r="BQ142" s="52"/>
      <c r="BR142" s="444"/>
      <c r="BS142" s="453"/>
      <c r="BT142" s="98">
        <f>SUM(L142:BO142)</f>
        <v>0</v>
      </c>
      <c r="BU142" s="97"/>
      <c r="BV142" s="52"/>
      <c r="BW142" s="118"/>
      <c r="BY142" s="38"/>
      <c r="BZ142" s="38"/>
      <c r="CA142" s="112"/>
    </row>
    <row r="143" spans="4:79" ht="12.75" customHeight="1" x14ac:dyDescent="0.3">
      <c r="D143" s="118"/>
      <c r="G143" s="52"/>
      <c r="H143" s="52"/>
      <c r="I143" s="52"/>
      <c r="J143" s="444"/>
      <c r="K143" s="52"/>
      <c r="L143" s="52"/>
      <c r="M143" s="52"/>
      <c r="N143" s="52"/>
      <c r="O143" s="444"/>
      <c r="P143" s="52"/>
      <c r="Q143" s="52"/>
      <c r="R143" s="52"/>
      <c r="S143" s="52"/>
      <c r="T143" s="444"/>
      <c r="U143" s="52"/>
      <c r="V143" s="52"/>
      <c r="W143" s="52"/>
      <c r="X143" s="52"/>
      <c r="Y143" s="444"/>
      <c r="Z143" s="52"/>
      <c r="AA143" s="52"/>
      <c r="AB143" s="52"/>
      <c r="AC143" s="52"/>
      <c r="AD143" s="444"/>
      <c r="AE143" s="52"/>
      <c r="AF143" s="52"/>
      <c r="AG143" s="52"/>
      <c r="AH143" s="52"/>
      <c r="AI143" s="444"/>
      <c r="AJ143" s="52"/>
      <c r="AK143" s="52"/>
      <c r="AL143" s="52"/>
      <c r="AM143" s="52"/>
      <c r="AN143" s="444"/>
      <c r="AO143" s="52"/>
      <c r="AP143" s="52"/>
      <c r="AQ143" s="52"/>
      <c r="AR143" s="52"/>
      <c r="AS143" s="444"/>
      <c r="AT143" s="52"/>
      <c r="AU143" s="52"/>
      <c r="AV143" s="52"/>
      <c r="AW143" s="52"/>
      <c r="AX143" s="444"/>
      <c r="AY143" s="52"/>
      <c r="AZ143" s="52"/>
      <c r="BA143" s="52"/>
      <c r="BB143" s="52"/>
      <c r="BC143" s="444"/>
      <c r="BD143" s="52"/>
      <c r="BE143" s="52"/>
      <c r="BF143" s="52"/>
      <c r="BG143" s="52"/>
      <c r="BH143" s="444"/>
      <c r="BI143" s="52"/>
      <c r="BJ143" s="52"/>
      <c r="BK143" s="52"/>
      <c r="BL143" s="52"/>
      <c r="BM143" s="444"/>
      <c r="BN143" s="52"/>
      <c r="BO143" s="52"/>
      <c r="BP143" s="52"/>
      <c r="BQ143" s="52"/>
      <c r="BR143" s="444"/>
      <c r="BS143" s="52"/>
      <c r="BT143" s="52"/>
      <c r="BU143" s="52"/>
      <c r="BV143" s="52"/>
      <c r="BW143" s="118"/>
      <c r="BY143" s="38"/>
      <c r="BZ143" s="38"/>
      <c r="CA143" s="112"/>
    </row>
    <row r="144" spans="4:79" ht="12.75" customHeight="1" x14ac:dyDescent="0.3">
      <c r="D144" s="118" t="s">
        <v>353</v>
      </c>
      <c r="G144" s="52">
        <f>SUM(G145:G147)</f>
        <v>0</v>
      </c>
      <c r="H144" s="52"/>
      <c r="I144" s="52"/>
      <c r="J144" s="444"/>
      <c r="K144" s="52"/>
      <c r="L144" s="52">
        <f>SUM(L145:L147)</f>
        <v>4548724</v>
      </c>
      <c r="M144" s="52"/>
      <c r="N144" s="52"/>
      <c r="O144" s="444"/>
      <c r="P144" s="52"/>
      <c r="Q144" s="52">
        <f>SUM(Q145:Q147)</f>
        <v>3893000</v>
      </c>
      <c r="R144" s="52"/>
      <c r="S144" s="52"/>
      <c r="T144" s="444"/>
      <c r="U144" s="52"/>
      <c r="V144" s="52">
        <f>SUM(V145:V147)</f>
        <v>3247000</v>
      </c>
      <c r="W144" s="52"/>
      <c r="X144" s="52"/>
      <c r="Y144" s="444"/>
      <c r="Z144" s="52"/>
      <c r="AA144" s="52">
        <f>SUM(AA145:AA147)</f>
        <v>3248000</v>
      </c>
      <c r="AB144" s="52"/>
      <c r="AC144" s="52"/>
      <c r="AD144" s="444"/>
      <c r="AE144" s="52"/>
      <c r="AF144" s="52">
        <f>SUM(AF145:AF147)</f>
        <v>1300000</v>
      </c>
      <c r="AG144" s="52"/>
      <c r="AH144" s="52"/>
      <c r="AI144" s="444"/>
      <c r="AJ144" s="52"/>
      <c r="AK144" s="52">
        <f>SUM(AK145:AK147)</f>
        <v>1300000</v>
      </c>
      <c r="AL144" s="52"/>
      <c r="AM144" s="52"/>
      <c r="AN144" s="444"/>
      <c r="AO144" s="52"/>
      <c r="AP144" s="52">
        <f>SUM(AP145:AP147)</f>
        <v>0</v>
      </c>
      <c r="AQ144" s="52"/>
      <c r="AR144" s="52"/>
      <c r="AS144" s="444"/>
      <c r="AT144" s="52"/>
      <c r="AU144" s="52">
        <f>SUM(AU145:AU147)</f>
        <v>1396000</v>
      </c>
      <c r="AV144" s="52"/>
      <c r="AW144" s="52"/>
      <c r="AX144" s="444"/>
      <c r="AY144" s="52"/>
      <c r="AZ144" s="52">
        <f>SUM(AZ145:AZ147)</f>
        <v>1947000</v>
      </c>
      <c r="BA144" s="52"/>
      <c r="BB144" s="52"/>
      <c r="BC144" s="444"/>
      <c r="BD144" s="52"/>
      <c r="BE144" s="52">
        <f>SUM(BE145:BE147)</f>
        <v>0</v>
      </c>
      <c r="BF144" s="52"/>
      <c r="BG144" s="52"/>
      <c r="BH144" s="444"/>
      <c r="BI144" s="52"/>
      <c r="BJ144" s="52">
        <f>SUM(BJ145:BJ147)</f>
        <v>0</v>
      </c>
      <c r="BK144" s="52"/>
      <c r="BL144" s="52"/>
      <c r="BM144" s="444"/>
      <c r="BN144" s="52"/>
      <c r="BO144" s="52">
        <f>SUM(BO145:BO147)</f>
        <v>0</v>
      </c>
      <c r="BP144" s="52"/>
      <c r="BQ144" s="52"/>
      <c r="BR144" s="444"/>
      <c r="BS144" s="52"/>
      <c r="BT144" s="52">
        <f>SUM(BT145:BT147)</f>
        <v>20879724</v>
      </c>
      <c r="BU144" s="52"/>
      <c r="BV144" s="52"/>
      <c r="BW144" s="118"/>
      <c r="BY144" s="38"/>
      <c r="BZ144" s="38"/>
      <c r="CA144" s="112"/>
    </row>
    <row r="145" spans="3:79" ht="12.75" customHeight="1" x14ac:dyDescent="0.3">
      <c r="D145" s="118" t="s">
        <v>325</v>
      </c>
      <c r="F145" s="385"/>
      <c r="G145" s="442">
        <v>0</v>
      </c>
      <c r="H145" s="443"/>
      <c r="I145" s="52"/>
      <c r="J145" s="444"/>
      <c r="K145" s="445"/>
      <c r="L145" s="442">
        <f>4548724-755821</f>
        <v>3792903</v>
      </c>
      <c r="M145" s="443"/>
      <c r="N145" s="52"/>
      <c r="O145" s="444"/>
      <c r="P145" s="445"/>
      <c r="Q145" s="442">
        <f>3893000-761368</f>
        <v>3131632</v>
      </c>
      <c r="R145" s="443"/>
      <c r="S145" s="52"/>
      <c r="T145" s="444"/>
      <c r="U145" s="445"/>
      <c r="V145" s="442">
        <f>3247000-665905</f>
        <v>2581095</v>
      </c>
      <c r="W145" s="443"/>
      <c r="X145" s="52"/>
      <c r="Y145" s="444"/>
      <c r="Z145" s="445"/>
      <c r="AA145" s="442">
        <f>3248000-779351</f>
        <v>2468649</v>
      </c>
      <c r="AB145" s="443"/>
      <c r="AC145" s="52"/>
      <c r="AD145" s="444"/>
      <c r="AE145" s="445"/>
      <c r="AF145" s="442">
        <f>1300000-248246</f>
        <v>1051754</v>
      </c>
      <c r="AG145" s="443"/>
      <c r="AH145" s="52"/>
      <c r="AI145" s="444"/>
      <c r="AJ145" s="445"/>
      <c r="AK145" s="442">
        <f>1300000-266715</f>
        <v>1033285</v>
      </c>
      <c r="AL145" s="443"/>
      <c r="AM145" s="52"/>
      <c r="AN145" s="444"/>
      <c r="AO145" s="445"/>
      <c r="AP145" s="442">
        <v>0</v>
      </c>
      <c r="AQ145" s="443"/>
      <c r="AR145" s="52"/>
      <c r="AS145" s="444"/>
      <c r="AT145" s="445"/>
      <c r="AU145" s="442">
        <f>1396000-333312</f>
        <v>1062688</v>
      </c>
      <c r="AV145" s="443"/>
      <c r="AW145" s="52"/>
      <c r="AX145" s="444"/>
      <c r="AY145" s="445"/>
      <c r="AZ145" s="442">
        <f>1947000-468026</f>
        <v>1478974</v>
      </c>
      <c r="BA145" s="443"/>
      <c r="BB145" s="52"/>
      <c r="BC145" s="444"/>
      <c r="BD145" s="445"/>
      <c r="BE145" s="442">
        <v>0</v>
      </c>
      <c r="BF145" s="443"/>
      <c r="BG145" s="52"/>
      <c r="BH145" s="444"/>
      <c r="BI145" s="445"/>
      <c r="BJ145" s="442">
        <v>0</v>
      </c>
      <c r="BK145" s="443"/>
      <c r="BL145" s="52"/>
      <c r="BM145" s="444"/>
      <c r="BN145" s="445"/>
      <c r="BO145" s="442">
        <v>0</v>
      </c>
      <c r="BP145" s="443"/>
      <c r="BQ145" s="52"/>
      <c r="BR145" s="444"/>
      <c r="BS145" s="445"/>
      <c r="BT145" s="442">
        <f>SUM(L145:BO145)</f>
        <v>16600980</v>
      </c>
      <c r="BU145" s="443"/>
      <c r="BV145" s="52"/>
      <c r="BW145" s="118"/>
      <c r="BY145" s="38"/>
      <c r="BZ145" s="38"/>
      <c r="CA145" s="112"/>
    </row>
    <row r="146" spans="3:79" ht="12.75" customHeight="1" x14ac:dyDescent="0.3">
      <c r="D146" s="118" t="s">
        <v>328</v>
      </c>
      <c r="F146" s="379"/>
      <c r="G146" s="52">
        <v>0</v>
      </c>
      <c r="H146" s="51"/>
      <c r="I146" s="52"/>
      <c r="J146" s="444"/>
      <c r="K146" s="444"/>
      <c r="L146" s="52">
        <v>755821</v>
      </c>
      <c r="M146" s="51"/>
      <c r="N146" s="52"/>
      <c r="O146" s="444"/>
      <c r="P146" s="444"/>
      <c r="Q146" s="52">
        <v>761368</v>
      </c>
      <c r="R146" s="51"/>
      <c r="S146" s="52"/>
      <c r="T146" s="444"/>
      <c r="U146" s="444"/>
      <c r="V146" s="52">
        <v>665905</v>
      </c>
      <c r="W146" s="51"/>
      <c r="X146" s="52"/>
      <c r="Y146" s="444"/>
      <c r="Z146" s="444"/>
      <c r="AA146" s="52">
        <v>779351</v>
      </c>
      <c r="AB146" s="51"/>
      <c r="AC146" s="52"/>
      <c r="AD146" s="444"/>
      <c r="AE146" s="444"/>
      <c r="AF146" s="52">
        <v>248246</v>
      </c>
      <c r="AG146" s="51"/>
      <c r="AH146" s="52"/>
      <c r="AI146" s="444"/>
      <c r="AJ146" s="444"/>
      <c r="AK146" s="52">
        <v>266715</v>
      </c>
      <c r="AL146" s="51"/>
      <c r="AM146" s="52"/>
      <c r="AN146" s="444"/>
      <c r="AO146" s="444"/>
      <c r="AP146" s="52">
        <v>0</v>
      </c>
      <c r="AQ146" s="51"/>
      <c r="AR146" s="52"/>
      <c r="AS146" s="444"/>
      <c r="AT146" s="444"/>
      <c r="AU146" s="52">
        <v>333312</v>
      </c>
      <c r="AV146" s="51"/>
      <c r="AW146" s="52"/>
      <c r="AX146" s="444"/>
      <c r="AY146" s="444"/>
      <c r="AZ146" s="52">
        <v>468026</v>
      </c>
      <c r="BA146" s="51"/>
      <c r="BB146" s="52"/>
      <c r="BC146" s="444"/>
      <c r="BD146" s="444"/>
      <c r="BE146" s="52">
        <v>0</v>
      </c>
      <c r="BF146" s="51"/>
      <c r="BG146" s="52"/>
      <c r="BH146" s="444"/>
      <c r="BI146" s="444"/>
      <c r="BJ146" s="52">
        <v>0</v>
      </c>
      <c r="BK146" s="51"/>
      <c r="BL146" s="52"/>
      <c r="BM146" s="444"/>
      <c r="BN146" s="444"/>
      <c r="BO146" s="52">
        <v>0</v>
      </c>
      <c r="BP146" s="51"/>
      <c r="BQ146" s="52"/>
      <c r="BR146" s="444"/>
      <c r="BS146" s="444"/>
      <c r="BT146" s="52">
        <f>SUM(L146:BO146)</f>
        <v>4278744</v>
      </c>
      <c r="BU146" s="51"/>
      <c r="BV146" s="52"/>
      <c r="BW146" s="118"/>
      <c r="BY146" s="38"/>
      <c r="BZ146" s="38"/>
      <c r="CA146" s="112"/>
    </row>
    <row r="147" spans="3:79" ht="12.75" customHeight="1" x14ac:dyDescent="0.3">
      <c r="D147" s="118" t="s">
        <v>329</v>
      </c>
      <c r="F147" s="398"/>
      <c r="G147" s="98">
        <v>0</v>
      </c>
      <c r="H147" s="97"/>
      <c r="I147" s="52"/>
      <c r="J147" s="444"/>
      <c r="K147" s="453"/>
      <c r="L147" s="98">
        <v>0</v>
      </c>
      <c r="M147" s="97"/>
      <c r="N147" s="52"/>
      <c r="O147" s="444"/>
      <c r="P147" s="453"/>
      <c r="Q147" s="98">
        <v>0</v>
      </c>
      <c r="R147" s="97"/>
      <c r="S147" s="52"/>
      <c r="T147" s="444"/>
      <c r="U147" s="453"/>
      <c r="V147" s="98">
        <v>0</v>
      </c>
      <c r="W147" s="97"/>
      <c r="X147" s="52"/>
      <c r="Y147" s="444"/>
      <c r="Z147" s="453"/>
      <c r="AA147" s="98">
        <v>0</v>
      </c>
      <c r="AB147" s="97"/>
      <c r="AC147" s="52"/>
      <c r="AD147" s="444"/>
      <c r="AE147" s="453"/>
      <c r="AF147" s="98">
        <v>0</v>
      </c>
      <c r="AG147" s="97"/>
      <c r="AH147" s="52"/>
      <c r="AI147" s="444"/>
      <c r="AJ147" s="453"/>
      <c r="AK147" s="98">
        <v>0</v>
      </c>
      <c r="AL147" s="97"/>
      <c r="AM147" s="52"/>
      <c r="AN147" s="444"/>
      <c r="AO147" s="453"/>
      <c r="AP147" s="98">
        <v>0</v>
      </c>
      <c r="AQ147" s="97"/>
      <c r="AR147" s="52"/>
      <c r="AS147" s="444"/>
      <c r="AT147" s="453"/>
      <c r="AU147" s="98">
        <v>0</v>
      </c>
      <c r="AV147" s="97"/>
      <c r="AW147" s="52"/>
      <c r="AX147" s="444"/>
      <c r="AY147" s="453"/>
      <c r="AZ147" s="98">
        <v>0</v>
      </c>
      <c r="BA147" s="97"/>
      <c r="BB147" s="52"/>
      <c r="BC147" s="444"/>
      <c r="BD147" s="453"/>
      <c r="BE147" s="98">
        <v>0</v>
      </c>
      <c r="BF147" s="97"/>
      <c r="BG147" s="52"/>
      <c r="BH147" s="444"/>
      <c r="BI147" s="453"/>
      <c r="BJ147" s="98">
        <v>0</v>
      </c>
      <c r="BK147" s="97"/>
      <c r="BL147" s="52"/>
      <c r="BM147" s="444"/>
      <c r="BN147" s="453"/>
      <c r="BO147" s="98">
        <v>0</v>
      </c>
      <c r="BP147" s="97"/>
      <c r="BQ147" s="52"/>
      <c r="BR147" s="444"/>
      <c r="BS147" s="453"/>
      <c r="BT147" s="98">
        <f>SUM(L147:BO147)</f>
        <v>0</v>
      </c>
      <c r="BU147" s="97"/>
      <c r="BV147" s="52"/>
      <c r="BW147" s="118"/>
      <c r="BY147" s="38"/>
      <c r="BZ147" s="38"/>
      <c r="CA147" s="112"/>
    </row>
    <row r="148" spans="3:79" ht="12.75" customHeight="1" x14ac:dyDescent="0.3">
      <c r="D148" s="118"/>
      <c r="G148" s="52"/>
      <c r="H148" s="52"/>
      <c r="I148" s="52"/>
      <c r="J148" s="444"/>
      <c r="K148" s="52"/>
      <c r="L148" s="52"/>
      <c r="M148" s="52"/>
      <c r="N148" s="52"/>
      <c r="O148" s="444"/>
      <c r="P148" s="52"/>
      <c r="Q148" s="52"/>
      <c r="R148" s="52"/>
      <c r="S148" s="52"/>
      <c r="T148" s="444"/>
      <c r="U148" s="52"/>
      <c r="V148" s="52"/>
      <c r="W148" s="52"/>
      <c r="X148" s="52"/>
      <c r="Y148" s="444"/>
      <c r="Z148" s="52"/>
      <c r="AA148" s="52"/>
      <c r="AB148" s="52"/>
      <c r="AC148" s="52"/>
      <c r="AD148" s="444"/>
      <c r="AE148" s="52"/>
      <c r="AF148" s="52"/>
      <c r="AG148" s="52"/>
      <c r="AH148" s="52"/>
      <c r="AI148" s="444"/>
      <c r="AJ148" s="52"/>
      <c r="AK148" s="52"/>
      <c r="AL148" s="52"/>
      <c r="AM148" s="52"/>
      <c r="AN148" s="444"/>
      <c r="AO148" s="52"/>
      <c r="AP148" s="52"/>
      <c r="AQ148" s="52"/>
      <c r="AR148" s="52"/>
      <c r="AS148" s="444"/>
      <c r="AT148" s="52"/>
      <c r="AU148" s="52"/>
      <c r="AV148" s="52"/>
      <c r="AW148" s="52"/>
      <c r="AX148" s="444"/>
      <c r="AY148" s="52"/>
      <c r="AZ148" s="52"/>
      <c r="BA148" s="52"/>
      <c r="BB148" s="52"/>
      <c r="BC148" s="444"/>
      <c r="BD148" s="52"/>
      <c r="BE148" s="52"/>
      <c r="BF148" s="52"/>
      <c r="BG148" s="52"/>
      <c r="BH148" s="444"/>
      <c r="BI148" s="52"/>
      <c r="BJ148" s="52"/>
      <c r="BK148" s="52"/>
      <c r="BL148" s="52"/>
      <c r="BM148" s="444"/>
      <c r="BN148" s="52"/>
      <c r="BO148" s="52"/>
      <c r="BP148" s="52"/>
      <c r="BQ148" s="52"/>
      <c r="BR148" s="444"/>
      <c r="BS148" s="52"/>
      <c r="BT148" s="52"/>
      <c r="BU148" s="52"/>
      <c r="BV148" s="52"/>
      <c r="BW148" s="118"/>
      <c r="BY148" s="38"/>
      <c r="BZ148" s="38"/>
      <c r="CA148" s="112"/>
    </row>
    <row r="149" spans="3:79" ht="12.75" customHeight="1" x14ac:dyDescent="0.3">
      <c r="D149" s="118" t="s">
        <v>354</v>
      </c>
      <c r="G149" s="52">
        <f>SUM(G150:G152)</f>
        <v>0</v>
      </c>
      <c r="H149" s="52"/>
      <c r="I149" s="52"/>
      <c r="J149" s="444"/>
      <c r="K149" s="52"/>
      <c r="L149" s="52">
        <f>SUM(L150:L152)</f>
        <v>0</v>
      </c>
      <c r="M149" s="52"/>
      <c r="N149" s="52"/>
      <c r="O149" s="444"/>
      <c r="P149" s="52"/>
      <c r="Q149" s="52">
        <f>SUM(Q150:Q152)</f>
        <v>0</v>
      </c>
      <c r="R149" s="52"/>
      <c r="S149" s="52"/>
      <c r="T149" s="444"/>
      <c r="U149" s="52"/>
      <c r="V149" s="52">
        <f>SUM(V150:V152)</f>
        <v>0</v>
      </c>
      <c r="W149" s="52"/>
      <c r="X149" s="52"/>
      <c r="Y149" s="444"/>
      <c r="Z149" s="52"/>
      <c r="AA149" s="52">
        <f>SUM(AA150:AA152)</f>
        <v>22595000</v>
      </c>
      <c r="AB149" s="52"/>
      <c r="AC149" s="52"/>
      <c r="AD149" s="444"/>
      <c r="AE149" s="52"/>
      <c r="AF149" s="52">
        <f>SUM(AF150:AF152)</f>
        <v>3905000</v>
      </c>
      <c r="AG149" s="52"/>
      <c r="AH149" s="52"/>
      <c r="AI149" s="444"/>
      <c r="AJ149" s="52"/>
      <c r="AK149" s="52">
        <f>SUM(AK150:AK152)</f>
        <v>9640000</v>
      </c>
      <c r="AL149" s="52"/>
      <c r="AM149" s="52"/>
      <c r="AN149" s="444"/>
      <c r="AO149" s="52"/>
      <c r="AP149" s="52">
        <f>SUM(AP150:AP152)</f>
        <v>8875000</v>
      </c>
      <c r="AQ149" s="52"/>
      <c r="AR149" s="52"/>
      <c r="AS149" s="444"/>
      <c r="AT149" s="52"/>
      <c r="AU149" s="52">
        <f>SUM(AU150:AU152)</f>
        <v>6210000</v>
      </c>
      <c r="AV149" s="52"/>
      <c r="AW149" s="52"/>
      <c r="AX149" s="444"/>
      <c r="AY149" s="52"/>
      <c r="AZ149" s="52">
        <f>SUM(AZ150:AZ152)</f>
        <v>0</v>
      </c>
      <c r="BA149" s="52"/>
      <c r="BB149" s="52"/>
      <c r="BC149" s="444"/>
      <c r="BD149" s="52"/>
      <c r="BE149" s="52">
        <f>SUM(BE150:BE152)</f>
        <v>0</v>
      </c>
      <c r="BF149" s="52"/>
      <c r="BG149" s="52"/>
      <c r="BH149" s="444"/>
      <c r="BI149" s="52"/>
      <c r="BJ149" s="52">
        <f>SUM(BJ150:BJ152)</f>
        <v>0</v>
      </c>
      <c r="BK149" s="52"/>
      <c r="BL149" s="52"/>
      <c r="BM149" s="444"/>
      <c r="BN149" s="52"/>
      <c r="BO149" s="52">
        <f>SUM(BO150:BO152)</f>
        <v>0</v>
      </c>
      <c r="BP149" s="52"/>
      <c r="BQ149" s="52"/>
      <c r="BR149" s="444"/>
      <c r="BS149" s="52"/>
      <c r="BT149" s="52">
        <f>SUM(BT150:BT152)</f>
        <v>51225000</v>
      </c>
      <c r="BU149" s="52"/>
      <c r="BV149" s="52"/>
      <c r="BW149" s="118"/>
      <c r="BY149" s="38"/>
      <c r="BZ149" s="38"/>
      <c r="CA149" s="112"/>
    </row>
    <row r="150" spans="3:79" ht="12.75" customHeight="1" x14ac:dyDescent="0.3">
      <c r="D150" s="118" t="s">
        <v>325</v>
      </c>
      <c r="F150" s="385"/>
      <c r="G150" s="442">
        <v>0</v>
      </c>
      <c r="H150" s="443"/>
      <c r="I150" s="52"/>
      <c r="J150" s="444"/>
      <c r="K150" s="445"/>
      <c r="L150" s="442">
        <v>0</v>
      </c>
      <c r="M150" s="443"/>
      <c r="N150" s="52"/>
      <c r="O150" s="444"/>
      <c r="P150" s="445"/>
      <c r="Q150" s="442">
        <v>0</v>
      </c>
      <c r="R150" s="443"/>
      <c r="S150" s="52"/>
      <c r="T150" s="444"/>
      <c r="U150" s="445"/>
      <c r="V150" s="442">
        <v>0</v>
      </c>
      <c r="W150" s="443"/>
      <c r="X150" s="52"/>
      <c r="Y150" s="444"/>
      <c r="Z150" s="445"/>
      <c r="AA150" s="442">
        <v>22595000</v>
      </c>
      <c r="AB150" s="443"/>
      <c r="AC150" s="52"/>
      <c r="AD150" s="444"/>
      <c r="AE150" s="445"/>
      <c r="AF150" s="442">
        <f>3905000+27779</f>
        <v>3932779</v>
      </c>
      <c r="AG150" s="443"/>
      <c r="AH150" s="52"/>
      <c r="AI150" s="444"/>
      <c r="AJ150" s="445"/>
      <c r="AK150" s="442">
        <f>9640000+116280</f>
        <v>9756280</v>
      </c>
      <c r="AL150" s="443"/>
      <c r="AM150" s="52"/>
      <c r="AN150" s="444"/>
      <c r="AO150" s="445"/>
      <c r="AP150" s="442">
        <f>8875000+158830</f>
        <v>9033830</v>
      </c>
      <c r="AQ150" s="443"/>
      <c r="AR150" s="52"/>
      <c r="AS150" s="444"/>
      <c r="AT150" s="445"/>
      <c r="AU150" s="442">
        <f>6210000+139890</f>
        <v>6349890</v>
      </c>
      <c r="AV150" s="443"/>
      <c r="AW150" s="52"/>
      <c r="AX150" s="444"/>
      <c r="AY150" s="445"/>
      <c r="AZ150" s="442">
        <v>0</v>
      </c>
      <c r="BA150" s="443"/>
      <c r="BB150" s="52"/>
      <c r="BC150" s="444"/>
      <c r="BD150" s="445"/>
      <c r="BE150" s="442">
        <v>0</v>
      </c>
      <c r="BF150" s="443"/>
      <c r="BG150" s="52"/>
      <c r="BH150" s="444"/>
      <c r="BI150" s="445"/>
      <c r="BJ150" s="442">
        <v>0</v>
      </c>
      <c r="BK150" s="443"/>
      <c r="BL150" s="52"/>
      <c r="BM150" s="444"/>
      <c r="BN150" s="445"/>
      <c r="BO150" s="442">
        <v>0</v>
      </c>
      <c r="BP150" s="443"/>
      <c r="BQ150" s="52"/>
      <c r="BR150" s="444"/>
      <c r="BS150" s="445"/>
      <c r="BT150" s="442">
        <f>SUM(L150:BO150)</f>
        <v>51667779</v>
      </c>
      <c r="BU150" s="443"/>
      <c r="BV150" s="52"/>
      <c r="BW150" s="118"/>
      <c r="BY150" s="38"/>
      <c r="BZ150" s="38"/>
      <c r="CA150" s="112"/>
    </row>
    <row r="151" spans="3:79" ht="12.75" customHeight="1" x14ac:dyDescent="0.3">
      <c r="D151" s="118" t="s">
        <v>328</v>
      </c>
      <c r="F151" s="379"/>
      <c r="G151" s="52">
        <v>0</v>
      </c>
      <c r="H151" s="51"/>
      <c r="I151" s="52"/>
      <c r="J151" s="444"/>
      <c r="K151" s="444"/>
      <c r="L151" s="52">
        <v>0</v>
      </c>
      <c r="M151" s="51"/>
      <c r="N151" s="52"/>
      <c r="O151" s="444"/>
      <c r="P151" s="444"/>
      <c r="Q151" s="52">
        <v>0</v>
      </c>
      <c r="R151" s="51"/>
      <c r="S151" s="52"/>
      <c r="T151" s="444"/>
      <c r="U151" s="444"/>
      <c r="V151" s="52">
        <v>0</v>
      </c>
      <c r="W151" s="51"/>
      <c r="X151" s="52"/>
      <c r="Y151" s="444"/>
      <c r="Z151" s="444"/>
      <c r="AA151" s="52">
        <v>0</v>
      </c>
      <c r="AB151" s="51"/>
      <c r="AC151" s="52"/>
      <c r="AD151" s="444"/>
      <c r="AE151" s="444"/>
      <c r="AF151" s="52">
        <v>0</v>
      </c>
      <c r="AG151" s="51"/>
      <c r="AH151" s="52"/>
      <c r="AI151" s="444"/>
      <c r="AJ151" s="444"/>
      <c r="AK151" s="52">
        <v>0</v>
      </c>
      <c r="AL151" s="51"/>
      <c r="AM151" s="52"/>
      <c r="AN151" s="444"/>
      <c r="AO151" s="444"/>
      <c r="AP151" s="52">
        <v>0</v>
      </c>
      <c r="AQ151" s="51"/>
      <c r="AR151" s="52"/>
      <c r="AS151" s="444"/>
      <c r="AT151" s="444"/>
      <c r="AU151" s="52">
        <v>0</v>
      </c>
      <c r="AV151" s="51"/>
      <c r="AW151" s="52"/>
      <c r="AX151" s="444"/>
      <c r="AY151" s="444"/>
      <c r="AZ151" s="52">
        <v>0</v>
      </c>
      <c r="BA151" s="51"/>
      <c r="BB151" s="52"/>
      <c r="BC151" s="444"/>
      <c r="BD151" s="444"/>
      <c r="BE151" s="52">
        <v>0</v>
      </c>
      <c r="BF151" s="51"/>
      <c r="BG151" s="52"/>
      <c r="BH151" s="444"/>
      <c r="BI151" s="444"/>
      <c r="BJ151" s="52">
        <v>0</v>
      </c>
      <c r="BK151" s="51"/>
      <c r="BL151" s="52"/>
      <c r="BM151" s="444"/>
      <c r="BN151" s="444"/>
      <c r="BO151" s="52">
        <v>0</v>
      </c>
      <c r="BP151" s="51"/>
      <c r="BQ151" s="52"/>
      <c r="BR151" s="444"/>
      <c r="BS151" s="444"/>
      <c r="BT151" s="52">
        <f>SUM(L151:BO151)</f>
        <v>0</v>
      </c>
      <c r="BU151" s="51"/>
      <c r="BV151" s="52"/>
      <c r="BW151" s="118"/>
      <c r="BY151" s="38"/>
      <c r="BZ151" s="38"/>
      <c r="CA151" s="112"/>
    </row>
    <row r="152" spans="3:79" ht="12.75" customHeight="1" x14ac:dyDescent="0.3">
      <c r="D152" s="118" t="s">
        <v>329</v>
      </c>
      <c r="F152" s="398"/>
      <c r="G152" s="98">
        <v>0</v>
      </c>
      <c r="H152" s="97"/>
      <c r="I152" s="52"/>
      <c r="J152" s="444"/>
      <c r="K152" s="453"/>
      <c r="L152" s="98">
        <v>0</v>
      </c>
      <c r="M152" s="97"/>
      <c r="N152" s="52"/>
      <c r="O152" s="444"/>
      <c r="P152" s="453"/>
      <c r="Q152" s="98">
        <v>0</v>
      </c>
      <c r="R152" s="97"/>
      <c r="S152" s="52"/>
      <c r="T152" s="444"/>
      <c r="U152" s="453"/>
      <c r="V152" s="98">
        <v>0</v>
      </c>
      <c r="W152" s="97"/>
      <c r="X152" s="52"/>
      <c r="Y152" s="444"/>
      <c r="Z152" s="453"/>
      <c r="AA152" s="98">
        <v>0</v>
      </c>
      <c r="AB152" s="97"/>
      <c r="AC152" s="52"/>
      <c r="AD152" s="444"/>
      <c r="AE152" s="453"/>
      <c r="AF152" s="98">
        <v>-27779</v>
      </c>
      <c r="AG152" s="97"/>
      <c r="AH152" s="52"/>
      <c r="AI152" s="444"/>
      <c r="AJ152" s="453"/>
      <c r="AK152" s="98">
        <v>-116280</v>
      </c>
      <c r="AL152" s="97"/>
      <c r="AM152" s="52"/>
      <c r="AN152" s="444"/>
      <c r="AO152" s="453"/>
      <c r="AP152" s="98">
        <v>-158830</v>
      </c>
      <c r="AQ152" s="97"/>
      <c r="AR152" s="52"/>
      <c r="AS152" s="444"/>
      <c r="AT152" s="453"/>
      <c r="AU152" s="98">
        <v>-139890</v>
      </c>
      <c r="AV152" s="97"/>
      <c r="AW152" s="52"/>
      <c r="AX152" s="444"/>
      <c r="AY152" s="453"/>
      <c r="AZ152" s="98">
        <v>0</v>
      </c>
      <c r="BA152" s="97"/>
      <c r="BB152" s="52"/>
      <c r="BC152" s="444"/>
      <c r="BD152" s="453"/>
      <c r="BE152" s="98">
        <v>0</v>
      </c>
      <c r="BF152" s="97"/>
      <c r="BG152" s="52"/>
      <c r="BH152" s="444"/>
      <c r="BI152" s="453"/>
      <c r="BJ152" s="98">
        <v>0</v>
      </c>
      <c r="BK152" s="97"/>
      <c r="BL152" s="52"/>
      <c r="BM152" s="444"/>
      <c r="BN152" s="453"/>
      <c r="BO152" s="98">
        <v>0</v>
      </c>
      <c r="BP152" s="97"/>
      <c r="BQ152" s="52"/>
      <c r="BR152" s="444"/>
      <c r="BS152" s="453"/>
      <c r="BT152" s="98">
        <f>SUM(L152:BO152)</f>
        <v>-442779</v>
      </c>
      <c r="BU152" s="97"/>
      <c r="BV152" s="52"/>
      <c r="BW152" s="118"/>
      <c r="BY152" s="38"/>
      <c r="BZ152" s="38"/>
      <c r="CA152" s="112"/>
    </row>
    <row r="153" spans="3:79" ht="12.75" hidden="1" customHeight="1" x14ac:dyDescent="0.3">
      <c r="D153" s="118"/>
      <c r="G153" s="52"/>
      <c r="H153" s="52"/>
      <c r="I153" s="52"/>
      <c r="J153" s="444"/>
      <c r="K153" s="52"/>
      <c r="L153" s="52"/>
      <c r="M153" s="52"/>
      <c r="N153" s="52"/>
      <c r="O153" s="444"/>
      <c r="P153" s="52"/>
      <c r="Q153" s="52"/>
      <c r="R153" s="52"/>
      <c r="S153" s="52"/>
      <c r="T153" s="444"/>
      <c r="U153" s="52"/>
      <c r="V153" s="52"/>
      <c r="W153" s="52"/>
      <c r="X153" s="52"/>
      <c r="Y153" s="444"/>
      <c r="Z153" s="52"/>
      <c r="AA153" s="52"/>
      <c r="AB153" s="52"/>
      <c r="AC153" s="52"/>
      <c r="AD153" s="444"/>
      <c r="AE153" s="52"/>
      <c r="AF153" s="52"/>
      <c r="AG153" s="52"/>
      <c r="AH153" s="52"/>
      <c r="AI153" s="444"/>
      <c r="AJ153" s="52"/>
      <c r="AK153" s="52"/>
      <c r="AL153" s="52"/>
      <c r="AM153" s="52"/>
      <c r="AN153" s="444"/>
      <c r="AO153" s="52"/>
      <c r="AP153" s="52"/>
      <c r="AQ153" s="52"/>
      <c r="AR153" s="52"/>
      <c r="AS153" s="444"/>
      <c r="AT153" s="52"/>
      <c r="AU153" s="52"/>
      <c r="AV153" s="52"/>
      <c r="AW153" s="52"/>
      <c r="AX153" s="444"/>
      <c r="AY153" s="52"/>
      <c r="AZ153" s="52"/>
      <c r="BA153" s="52"/>
      <c r="BB153" s="52"/>
      <c r="BC153" s="444"/>
      <c r="BD153" s="52"/>
      <c r="BE153" s="52"/>
      <c r="BF153" s="52"/>
      <c r="BG153" s="52"/>
      <c r="BH153" s="444"/>
      <c r="BI153" s="52"/>
      <c r="BJ153" s="52"/>
      <c r="BK153" s="52"/>
      <c r="BL153" s="52"/>
      <c r="BM153" s="444"/>
      <c r="BN153" s="52"/>
      <c r="BO153" s="52"/>
      <c r="BP153" s="52"/>
      <c r="BQ153" s="52"/>
      <c r="BR153" s="444"/>
      <c r="BS153" s="52"/>
      <c r="BT153" s="52"/>
      <c r="BU153" s="52"/>
      <c r="BV153" s="52"/>
      <c r="BW153" s="118"/>
      <c r="BY153" s="38"/>
      <c r="BZ153" s="38"/>
      <c r="CA153" s="112"/>
    </row>
    <row r="154" spans="3:79" ht="12.75" hidden="1" customHeight="1" x14ac:dyDescent="0.3">
      <c r="D154" s="118" t="s">
        <v>355</v>
      </c>
      <c r="G154" s="52">
        <f>SUM(G155:G157)</f>
        <v>0</v>
      </c>
      <c r="H154" s="52"/>
      <c r="I154" s="52"/>
      <c r="J154" s="444"/>
      <c r="K154" s="52"/>
      <c r="L154" s="52">
        <f>SUM(L155:L157)</f>
        <v>0</v>
      </c>
      <c r="M154" s="52"/>
      <c r="N154" s="52"/>
      <c r="O154" s="444"/>
      <c r="P154" s="52"/>
      <c r="Q154" s="52">
        <f>SUM(Q155:Q157)</f>
        <v>0</v>
      </c>
      <c r="R154" s="52"/>
      <c r="S154" s="52"/>
      <c r="T154" s="444"/>
      <c r="U154" s="52"/>
      <c r="V154" s="52">
        <f>SUM(V155:V157)</f>
        <v>0</v>
      </c>
      <c r="W154" s="52"/>
      <c r="X154" s="52"/>
      <c r="Y154" s="444"/>
      <c r="Z154" s="52"/>
      <c r="AA154" s="52">
        <f>SUM(AA155:AA157)</f>
        <v>0</v>
      </c>
      <c r="AB154" s="52"/>
      <c r="AC154" s="52"/>
      <c r="AD154" s="444"/>
      <c r="AE154" s="52"/>
      <c r="AF154" s="52">
        <f>SUM(AF155:AF157)</f>
        <v>0</v>
      </c>
      <c r="AG154" s="52"/>
      <c r="AH154" s="52"/>
      <c r="AI154" s="444"/>
      <c r="AJ154" s="52"/>
      <c r="AK154" s="52">
        <f>SUM(AK155:AK157)</f>
        <v>0</v>
      </c>
      <c r="AL154" s="52"/>
      <c r="AM154" s="52"/>
      <c r="AN154" s="444"/>
      <c r="AO154" s="52"/>
      <c r="AP154" s="52">
        <f>SUM(AP155:AP157)</f>
        <v>0</v>
      </c>
      <c r="AQ154" s="52"/>
      <c r="AR154" s="52"/>
      <c r="AS154" s="444"/>
      <c r="AT154" s="52"/>
      <c r="AU154" s="52">
        <f>SUM(AU155:AU157)</f>
        <v>0</v>
      </c>
      <c r="AV154" s="52"/>
      <c r="AW154" s="52"/>
      <c r="AX154" s="444"/>
      <c r="AY154" s="52"/>
      <c r="AZ154" s="52">
        <f>SUM(AZ155:AZ157)</f>
        <v>0</v>
      </c>
      <c r="BA154" s="52"/>
      <c r="BB154" s="52"/>
      <c r="BC154" s="444"/>
      <c r="BD154" s="52"/>
      <c r="BE154" s="52">
        <f>SUM(BE155:BE157)</f>
        <v>0</v>
      </c>
      <c r="BF154" s="52"/>
      <c r="BG154" s="52"/>
      <c r="BH154" s="444"/>
      <c r="BI154" s="52"/>
      <c r="BJ154" s="52">
        <f>SUM(BJ155:BJ157)</f>
        <v>0</v>
      </c>
      <c r="BK154" s="52"/>
      <c r="BL154" s="52"/>
      <c r="BM154" s="444"/>
      <c r="BN154" s="52"/>
      <c r="BO154" s="52">
        <f>SUM(BO155:BO157)</f>
        <v>0</v>
      </c>
      <c r="BP154" s="52"/>
      <c r="BQ154" s="52"/>
      <c r="BR154" s="444"/>
      <c r="BS154" s="52"/>
      <c r="BT154" s="52">
        <f>SUM(BT155:BT157)</f>
        <v>0</v>
      </c>
      <c r="BU154" s="52"/>
      <c r="BV154" s="52"/>
      <c r="BW154" s="118"/>
      <c r="BY154" s="38"/>
      <c r="BZ154" s="38"/>
      <c r="CA154" s="112"/>
    </row>
    <row r="155" spans="3:79" ht="12.75" hidden="1" customHeight="1" x14ac:dyDescent="0.3">
      <c r="D155" s="118" t="s">
        <v>325</v>
      </c>
      <c r="F155" s="385"/>
      <c r="G155" s="442">
        <v>0</v>
      </c>
      <c r="H155" s="443"/>
      <c r="I155" s="52"/>
      <c r="J155" s="444"/>
      <c r="K155" s="445"/>
      <c r="L155" s="442">
        <v>0</v>
      </c>
      <c r="M155" s="443"/>
      <c r="N155" s="52"/>
      <c r="O155" s="444"/>
      <c r="P155" s="445"/>
      <c r="Q155" s="442">
        <v>0</v>
      </c>
      <c r="R155" s="443"/>
      <c r="S155" s="52"/>
      <c r="T155" s="444"/>
      <c r="U155" s="445"/>
      <c r="V155" s="442">
        <v>0</v>
      </c>
      <c r="W155" s="443"/>
      <c r="X155" s="52"/>
      <c r="Y155" s="444"/>
      <c r="Z155" s="445"/>
      <c r="AA155" s="442">
        <v>0</v>
      </c>
      <c r="AB155" s="443"/>
      <c r="AC155" s="52"/>
      <c r="AD155" s="444"/>
      <c r="AE155" s="445"/>
      <c r="AF155" s="442">
        <v>0</v>
      </c>
      <c r="AG155" s="443"/>
      <c r="AH155" s="52"/>
      <c r="AI155" s="444"/>
      <c r="AJ155" s="445"/>
      <c r="AK155" s="442">
        <v>0</v>
      </c>
      <c r="AL155" s="443"/>
      <c r="AM155" s="52"/>
      <c r="AN155" s="444"/>
      <c r="AO155" s="445"/>
      <c r="AP155" s="442">
        <v>0</v>
      </c>
      <c r="AQ155" s="443"/>
      <c r="AR155" s="52"/>
      <c r="AS155" s="444"/>
      <c r="AT155" s="445"/>
      <c r="AU155" s="442">
        <v>0</v>
      </c>
      <c r="AV155" s="443"/>
      <c r="AW155" s="52"/>
      <c r="AX155" s="444"/>
      <c r="AY155" s="445"/>
      <c r="AZ155" s="442">
        <v>0</v>
      </c>
      <c r="BA155" s="443"/>
      <c r="BB155" s="52"/>
      <c r="BC155" s="444"/>
      <c r="BD155" s="445"/>
      <c r="BE155" s="442">
        <v>0</v>
      </c>
      <c r="BF155" s="443"/>
      <c r="BG155" s="52"/>
      <c r="BH155" s="444"/>
      <c r="BI155" s="445"/>
      <c r="BJ155" s="442">
        <v>0</v>
      </c>
      <c r="BK155" s="443"/>
      <c r="BL155" s="52"/>
      <c r="BM155" s="444"/>
      <c r="BN155" s="445"/>
      <c r="BO155" s="442">
        <v>0</v>
      </c>
      <c r="BP155" s="443"/>
      <c r="BQ155" s="52"/>
      <c r="BR155" s="444"/>
      <c r="BS155" s="445"/>
      <c r="BT155" s="442">
        <f>SUM(L155:BO155)</f>
        <v>0</v>
      </c>
      <c r="BU155" s="443"/>
      <c r="BV155" s="52"/>
      <c r="BW155" s="118"/>
      <c r="BY155" s="38"/>
      <c r="BZ155" s="38"/>
      <c r="CA155" s="112"/>
    </row>
    <row r="156" spans="3:79" ht="12.75" hidden="1" customHeight="1" x14ac:dyDescent="0.3">
      <c r="D156" s="118" t="s">
        <v>328</v>
      </c>
      <c r="F156" s="379"/>
      <c r="G156" s="52">
        <v>0</v>
      </c>
      <c r="H156" s="51"/>
      <c r="I156" s="52"/>
      <c r="J156" s="444"/>
      <c r="K156" s="444"/>
      <c r="L156" s="52">
        <v>0</v>
      </c>
      <c r="M156" s="51"/>
      <c r="N156" s="52"/>
      <c r="O156" s="444"/>
      <c r="P156" s="444"/>
      <c r="Q156" s="52">
        <v>0</v>
      </c>
      <c r="R156" s="51"/>
      <c r="S156" s="52"/>
      <c r="T156" s="444"/>
      <c r="U156" s="444"/>
      <c r="V156" s="52">
        <v>0</v>
      </c>
      <c r="W156" s="51"/>
      <c r="X156" s="52"/>
      <c r="Y156" s="444"/>
      <c r="Z156" s="444"/>
      <c r="AA156" s="52">
        <v>0</v>
      </c>
      <c r="AB156" s="51"/>
      <c r="AC156" s="52"/>
      <c r="AD156" s="444"/>
      <c r="AE156" s="444"/>
      <c r="AF156" s="52">
        <v>0</v>
      </c>
      <c r="AG156" s="51"/>
      <c r="AH156" s="52"/>
      <c r="AI156" s="444"/>
      <c r="AJ156" s="444"/>
      <c r="AK156" s="52">
        <v>0</v>
      </c>
      <c r="AL156" s="51"/>
      <c r="AM156" s="52"/>
      <c r="AN156" s="444"/>
      <c r="AO156" s="444"/>
      <c r="AP156" s="52">
        <v>0</v>
      </c>
      <c r="AQ156" s="51"/>
      <c r="AR156" s="52"/>
      <c r="AS156" s="444"/>
      <c r="AT156" s="444"/>
      <c r="AU156" s="52">
        <v>0</v>
      </c>
      <c r="AV156" s="51"/>
      <c r="AW156" s="52"/>
      <c r="AX156" s="444"/>
      <c r="AY156" s="444"/>
      <c r="AZ156" s="52">
        <v>0</v>
      </c>
      <c r="BA156" s="51"/>
      <c r="BB156" s="52"/>
      <c r="BC156" s="444"/>
      <c r="BD156" s="444"/>
      <c r="BE156" s="52">
        <v>0</v>
      </c>
      <c r="BF156" s="51"/>
      <c r="BG156" s="52"/>
      <c r="BH156" s="444"/>
      <c r="BI156" s="444"/>
      <c r="BJ156" s="52">
        <v>0</v>
      </c>
      <c r="BK156" s="51"/>
      <c r="BL156" s="52"/>
      <c r="BM156" s="444"/>
      <c r="BN156" s="444"/>
      <c r="BO156" s="52">
        <v>0</v>
      </c>
      <c r="BP156" s="51"/>
      <c r="BQ156" s="52"/>
      <c r="BR156" s="444"/>
      <c r="BS156" s="444"/>
      <c r="BT156" s="52">
        <f>SUM(L156:BO156)</f>
        <v>0</v>
      </c>
      <c r="BU156" s="51"/>
      <c r="BV156" s="52"/>
      <c r="BW156" s="118"/>
      <c r="BY156" s="38"/>
      <c r="BZ156" s="38"/>
      <c r="CA156" s="112"/>
    </row>
    <row r="157" spans="3:79" ht="12.75" hidden="1" customHeight="1" x14ac:dyDescent="0.3">
      <c r="D157" s="118" t="s">
        <v>329</v>
      </c>
      <c r="F157" s="398"/>
      <c r="G157" s="98">
        <v>0</v>
      </c>
      <c r="H157" s="97"/>
      <c r="I157" s="52"/>
      <c r="J157" s="444"/>
      <c r="K157" s="453"/>
      <c r="L157" s="98">
        <v>0</v>
      </c>
      <c r="M157" s="97"/>
      <c r="N157" s="52"/>
      <c r="O157" s="444"/>
      <c r="P157" s="453"/>
      <c r="Q157" s="98">
        <v>0</v>
      </c>
      <c r="R157" s="97"/>
      <c r="S157" s="52"/>
      <c r="T157" s="444"/>
      <c r="U157" s="453"/>
      <c r="V157" s="98">
        <v>0</v>
      </c>
      <c r="W157" s="97"/>
      <c r="X157" s="52"/>
      <c r="Y157" s="444"/>
      <c r="Z157" s="453"/>
      <c r="AA157" s="98">
        <v>0</v>
      </c>
      <c r="AB157" s="97"/>
      <c r="AC157" s="52"/>
      <c r="AD157" s="444"/>
      <c r="AE157" s="453"/>
      <c r="AF157" s="98">
        <v>0</v>
      </c>
      <c r="AG157" s="97"/>
      <c r="AH157" s="52"/>
      <c r="AI157" s="444"/>
      <c r="AJ157" s="453"/>
      <c r="AK157" s="98">
        <v>0</v>
      </c>
      <c r="AL157" s="97"/>
      <c r="AM157" s="52"/>
      <c r="AN157" s="444"/>
      <c r="AO157" s="453"/>
      <c r="AP157" s="98">
        <v>0</v>
      </c>
      <c r="AQ157" s="97"/>
      <c r="AR157" s="52"/>
      <c r="AS157" s="444"/>
      <c r="AT157" s="453"/>
      <c r="AU157" s="98">
        <v>0</v>
      </c>
      <c r="AV157" s="97"/>
      <c r="AW157" s="52"/>
      <c r="AX157" s="444"/>
      <c r="AY157" s="453"/>
      <c r="AZ157" s="98">
        <v>0</v>
      </c>
      <c r="BA157" s="97"/>
      <c r="BB157" s="52"/>
      <c r="BC157" s="444"/>
      <c r="BD157" s="453"/>
      <c r="BE157" s="98">
        <v>0</v>
      </c>
      <c r="BF157" s="97"/>
      <c r="BG157" s="52"/>
      <c r="BH157" s="444"/>
      <c r="BI157" s="453"/>
      <c r="BJ157" s="98">
        <v>0</v>
      </c>
      <c r="BK157" s="97"/>
      <c r="BL157" s="52"/>
      <c r="BM157" s="444"/>
      <c r="BN157" s="453"/>
      <c r="BO157" s="98">
        <v>0</v>
      </c>
      <c r="BP157" s="97"/>
      <c r="BQ157" s="52"/>
      <c r="BR157" s="444"/>
      <c r="BS157" s="453"/>
      <c r="BT157" s="98">
        <f>SUM(L157:BO157)</f>
        <v>0</v>
      </c>
      <c r="BU157" s="97"/>
      <c r="BV157" s="52"/>
      <c r="BW157" s="118"/>
      <c r="BY157" s="38"/>
      <c r="BZ157" s="38"/>
      <c r="CA157" s="112"/>
    </row>
    <row r="158" spans="3:79" ht="14.25" customHeight="1" x14ac:dyDescent="0.3">
      <c r="D158" s="457"/>
      <c r="E158" s="458"/>
      <c r="F158" s="114"/>
      <c r="G158" s="105"/>
      <c r="H158" s="105"/>
      <c r="I158" s="105"/>
      <c r="J158" s="459"/>
      <c r="K158" s="105"/>
      <c r="L158" s="105"/>
      <c r="M158" s="105"/>
      <c r="N158" s="105"/>
      <c r="O158" s="459"/>
      <c r="P158" s="105"/>
      <c r="Q158" s="105"/>
      <c r="R158" s="105"/>
      <c r="S158" s="105"/>
      <c r="T158" s="459"/>
      <c r="U158" s="105"/>
      <c r="V158" s="105"/>
      <c r="W158" s="105"/>
      <c r="X158" s="105"/>
      <c r="Y158" s="459"/>
      <c r="Z158" s="105"/>
      <c r="AA158" s="105"/>
      <c r="AB158" s="105"/>
      <c r="AC158" s="105"/>
      <c r="AD158" s="459"/>
      <c r="AE158" s="105"/>
      <c r="AF158" s="105"/>
      <c r="AG158" s="105"/>
      <c r="AH158" s="105"/>
      <c r="AI158" s="459"/>
      <c r="AJ158" s="105"/>
      <c r="AK158" s="105"/>
      <c r="AL158" s="105"/>
      <c r="AM158" s="105"/>
      <c r="AN158" s="459"/>
      <c r="AO158" s="105"/>
      <c r="AP158" s="105"/>
      <c r="AQ158" s="105"/>
      <c r="AR158" s="105"/>
      <c r="AS158" s="459"/>
      <c r="AT158" s="105"/>
      <c r="AU158" s="105"/>
      <c r="AV158" s="105"/>
      <c r="AW158" s="105"/>
      <c r="AX158" s="459"/>
      <c r="AY158" s="105"/>
      <c r="AZ158" s="105"/>
      <c r="BA158" s="105"/>
      <c r="BB158" s="105"/>
      <c r="BC158" s="459"/>
      <c r="BD158" s="105"/>
      <c r="BE158" s="105"/>
      <c r="BF158" s="105"/>
      <c r="BG158" s="105"/>
      <c r="BH158" s="459"/>
      <c r="BI158" s="105"/>
      <c r="BJ158" s="105"/>
      <c r="BK158" s="105"/>
      <c r="BL158" s="105"/>
      <c r="BM158" s="459"/>
      <c r="BN158" s="105"/>
      <c r="BO158" s="105"/>
      <c r="BP158" s="105"/>
      <c r="BQ158" s="105"/>
      <c r="BR158" s="459"/>
      <c r="BS158" s="105"/>
      <c r="BT158" s="105"/>
      <c r="BU158" s="105"/>
      <c r="BV158" s="105"/>
      <c r="BW158" s="118"/>
      <c r="BY158" s="38"/>
      <c r="BZ158" s="38"/>
      <c r="CA158" s="112"/>
    </row>
    <row r="159" spans="3:79" ht="13" x14ac:dyDescent="0.3">
      <c r="E159" s="11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Y159" s="38"/>
      <c r="BZ159" s="38"/>
      <c r="CA159" s="112"/>
    </row>
    <row r="160" spans="3:79" ht="12" customHeight="1" x14ac:dyDescent="0.3">
      <c r="C160" s="52"/>
      <c r="D160" s="460"/>
      <c r="E160" s="11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Y160" s="38"/>
      <c r="BZ160" s="38"/>
      <c r="CA160" s="112"/>
    </row>
    <row r="161" spans="3:79" ht="12" customHeight="1" x14ac:dyDescent="0.3">
      <c r="C161" s="52"/>
      <c r="D161" s="52"/>
      <c r="E161" s="11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Y161" s="38"/>
      <c r="BZ161" s="38"/>
      <c r="CA161" s="112"/>
    </row>
    <row r="162" spans="3:79" ht="13" x14ac:dyDescent="0.3">
      <c r="E162" s="461"/>
      <c r="F162" s="461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Y162" s="38"/>
      <c r="BZ162" s="38"/>
      <c r="CA162" s="112"/>
    </row>
    <row r="163" spans="3:79" ht="15.5" x14ac:dyDescent="0.35">
      <c r="D163" s="429" t="s">
        <v>356</v>
      </c>
      <c r="E163" s="429"/>
      <c r="F163" s="429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  <c r="BT163" s="105"/>
      <c r="BU163" s="105"/>
      <c r="BV163" s="105"/>
      <c r="BY163" s="38"/>
      <c r="BZ163" s="38"/>
      <c r="CA163" s="112"/>
    </row>
    <row r="164" spans="3:79" ht="15" customHeight="1" x14ac:dyDescent="0.3">
      <c r="D164" s="462"/>
      <c r="E164" s="629" t="str">
        <f>G8</f>
        <v>2022/23</v>
      </c>
      <c r="F164" s="630"/>
      <c r="G164" s="630"/>
      <c r="H164" s="630"/>
      <c r="I164" s="630"/>
      <c r="J164" s="630"/>
      <c r="K164" s="630"/>
      <c r="L164" s="630"/>
      <c r="M164" s="630"/>
      <c r="N164" s="630"/>
      <c r="O164" s="630"/>
      <c r="P164" s="630"/>
      <c r="Q164" s="630"/>
      <c r="R164" s="630"/>
      <c r="S164" s="630"/>
      <c r="T164" s="630"/>
      <c r="U164" s="630"/>
      <c r="V164" s="630"/>
      <c r="W164" s="630"/>
      <c r="X164" s="630"/>
      <c r="Y164" s="630"/>
      <c r="Z164" s="630"/>
      <c r="AA164" s="630"/>
      <c r="AB164" s="630"/>
      <c r="AC164" s="630"/>
      <c r="AD164" s="630"/>
      <c r="AE164" s="630"/>
      <c r="AF164" s="630"/>
      <c r="AG164" s="630"/>
      <c r="AH164" s="630"/>
      <c r="AI164" s="630"/>
      <c r="AJ164" s="630"/>
      <c r="AK164" s="630"/>
      <c r="AL164" s="630"/>
      <c r="AM164" s="630"/>
      <c r="AN164" s="630"/>
      <c r="AO164" s="630"/>
      <c r="AP164" s="630"/>
      <c r="AQ164" s="630"/>
      <c r="AR164" s="630"/>
      <c r="AS164" s="630"/>
      <c r="AT164" s="630"/>
      <c r="AU164" s="630"/>
      <c r="AV164" s="630"/>
      <c r="AW164" s="630"/>
      <c r="AX164" s="630"/>
      <c r="AY164" s="630"/>
      <c r="AZ164" s="630"/>
      <c r="BA164" s="630"/>
      <c r="BB164" s="630"/>
      <c r="BC164" s="630"/>
      <c r="BD164" s="630"/>
      <c r="BE164" s="630"/>
      <c r="BF164" s="630"/>
      <c r="BG164" s="630"/>
      <c r="BH164" s="630"/>
      <c r="BI164" s="630"/>
      <c r="BJ164" s="630"/>
      <c r="BK164" s="630"/>
      <c r="BL164" s="630"/>
      <c r="BM164" s="630"/>
      <c r="BN164" s="630"/>
      <c r="BO164" s="630"/>
      <c r="BP164" s="630"/>
      <c r="BQ164" s="630"/>
      <c r="BR164" s="630"/>
      <c r="BS164" s="630"/>
      <c r="BT164" s="630"/>
      <c r="BU164" s="630"/>
      <c r="BV164" s="646"/>
      <c r="BW164" s="118"/>
      <c r="BY164" s="38"/>
      <c r="BZ164" s="38"/>
      <c r="CA164" s="112"/>
    </row>
    <row r="165" spans="3:79" ht="18" customHeight="1" x14ac:dyDescent="0.3">
      <c r="D165" s="464"/>
      <c r="G165" s="122" t="str">
        <f>G9</f>
        <v>Revised</v>
      </c>
      <c r="H165" s="43"/>
      <c r="I165" s="43"/>
      <c r="J165" s="369"/>
      <c r="K165" s="43"/>
      <c r="L165" s="43" t="s">
        <v>3</v>
      </c>
      <c r="M165" s="43"/>
      <c r="N165" s="43"/>
      <c r="O165" s="369"/>
      <c r="P165" s="43"/>
      <c r="Q165" s="43" t="s">
        <v>4</v>
      </c>
      <c r="R165" s="43"/>
      <c r="S165" s="43"/>
      <c r="T165" s="369"/>
      <c r="U165" s="43"/>
      <c r="V165" s="43" t="s">
        <v>5</v>
      </c>
      <c r="W165" s="43"/>
      <c r="X165" s="43"/>
      <c r="Y165" s="369"/>
      <c r="Z165" s="43"/>
      <c r="AA165" s="43" t="s">
        <v>6</v>
      </c>
      <c r="AB165" s="43"/>
      <c r="AC165" s="43"/>
      <c r="AD165" s="369"/>
      <c r="AE165" s="43"/>
      <c r="AF165" s="43" t="s">
        <v>7</v>
      </c>
      <c r="AG165" s="43"/>
      <c r="AH165" s="43"/>
      <c r="AI165" s="369"/>
      <c r="AJ165" s="43"/>
      <c r="AK165" s="43" t="s">
        <v>8</v>
      </c>
      <c r="AL165" s="43"/>
      <c r="AM165" s="43"/>
      <c r="AN165" s="369"/>
      <c r="AO165" s="43"/>
      <c r="AP165" s="43" t="s">
        <v>9</v>
      </c>
      <c r="AQ165" s="43"/>
      <c r="AR165" s="43"/>
      <c r="AS165" s="369"/>
      <c r="AT165" s="43"/>
      <c r="AU165" s="43" t="s">
        <v>10</v>
      </c>
      <c r="AV165" s="43"/>
      <c r="AW165" s="43"/>
      <c r="AX165" s="369"/>
      <c r="AY165" s="43"/>
      <c r="AZ165" s="43" t="s">
        <v>11</v>
      </c>
      <c r="BA165" s="43"/>
      <c r="BB165" s="43"/>
      <c r="BC165" s="369"/>
      <c r="BD165" s="43"/>
      <c r="BE165" s="43" t="s">
        <v>12</v>
      </c>
      <c r="BF165" s="43"/>
      <c r="BG165" s="43"/>
      <c r="BH165" s="369"/>
      <c r="BI165" s="122"/>
      <c r="BJ165" s="122" t="s">
        <v>13</v>
      </c>
      <c r="BK165" s="122"/>
      <c r="BL165" s="134"/>
      <c r="BM165" s="369"/>
      <c r="BN165" s="122"/>
      <c r="BO165" s="122" t="s">
        <v>14</v>
      </c>
      <c r="BP165" s="122"/>
      <c r="BQ165" s="134"/>
      <c r="BR165" s="369"/>
      <c r="BS165" s="122"/>
      <c r="BT165" s="43" t="s">
        <v>15</v>
      </c>
      <c r="BU165" s="43"/>
      <c r="BV165" s="43"/>
      <c r="BW165" s="118"/>
      <c r="BY165" s="38"/>
      <c r="BZ165" s="38"/>
      <c r="CA165" s="112"/>
    </row>
    <row r="166" spans="3:79" ht="13" x14ac:dyDescent="0.3">
      <c r="D166" s="375" t="s">
        <v>16</v>
      </c>
      <c r="E166" s="432"/>
      <c r="F166" s="433"/>
      <c r="G166" s="377" t="s">
        <v>18</v>
      </c>
      <c r="H166" s="377"/>
      <c r="I166" s="125"/>
      <c r="J166" s="177"/>
      <c r="K166" s="377"/>
      <c r="L166" s="377"/>
      <c r="M166" s="377"/>
      <c r="N166" s="377"/>
      <c r="O166" s="177"/>
      <c r="P166" s="377"/>
      <c r="Q166" s="377"/>
      <c r="R166" s="377"/>
      <c r="S166" s="377"/>
      <c r="T166" s="177"/>
      <c r="U166" s="377"/>
      <c r="V166" s="377"/>
      <c r="W166" s="377"/>
      <c r="X166" s="377"/>
      <c r="Y166" s="177"/>
      <c r="Z166" s="377"/>
      <c r="AA166" s="377"/>
      <c r="AB166" s="377"/>
      <c r="AC166" s="377"/>
      <c r="AD166" s="177"/>
      <c r="AE166" s="377"/>
      <c r="AF166" s="377"/>
      <c r="AG166" s="377"/>
      <c r="AH166" s="377"/>
      <c r="AI166" s="177"/>
      <c r="AJ166" s="377"/>
      <c r="AK166" s="377"/>
      <c r="AL166" s="377"/>
      <c r="AM166" s="377"/>
      <c r="AN166" s="177"/>
      <c r="AO166" s="377"/>
      <c r="AP166" s="377"/>
      <c r="AQ166" s="377"/>
      <c r="AR166" s="377"/>
      <c r="AS166" s="177"/>
      <c r="AT166" s="377"/>
      <c r="AU166" s="377"/>
      <c r="AV166" s="377"/>
      <c r="AW166" s="377"/>
      <c r="AX166" s="177"/>
      <c r="AY166" s="377"/>
      <c r="AZ166" s="377"/>
      <c r="BA166" s="377"/>
      <c r="BB166" s="377"/>
      <c r="BC166" s="177"/>
      <c r="BD166" s="377"/>
      <c r="BE166" s="377"/>
      <c r="BF166" s="377"/>
      <c r="BG166" s="377"/>
      <c r="BH166" s="177"/>
      <c r="BI166" s="377"/>
      <c r="BJ166" s="377"/>
      <c r="BK166" s="377"/>
      <c r="BL166" s="125"/>
      <c r="BM166" s="177"/>
      <c r="BN166" s="377"/>
      <c r="BO166" s="377"/>
      <c r="BP166" s="377"/>
      <c r="BQ166" s="125"/>
      <c r="BR166" s="177"/>
      <c r="BS166" s="377"/>
      <c r="BT166" s="377"/>
      <c r="BU166" s="377"/>
      <c r="BV166" s="125"/>
      <c r="BW166" s="118"/>
      <c r="BY166" s="38"/>
      <c r="BZ166" s="38"/>
      <c r="CA166" s="112"/>
    </row>
    <row r="167" spans="3:79" ht="13" x14ac:dyDescent="0.3">
      <c r="D167" s="118"/>
      <c r="E167" s="465"/>
      <c r="F167" s="223"/>
      <c r="G167" s="52"/>
      <c r="H167" s="52"/>
      <c r="I167" s="52"/>
      <c r="J167" s="444"/>
      <c r="K167" s="223"/>
      <c r="L167" s="52"/>
      <c r="M167" s="52"/>
      <c r="N167" s="52"/>
      <c r="O167" s="444"/>
      <c r="P167" s="223"/>
      <c r="Q167" s="52"/>
      <c r="R167" s="52"/>
      <c r="S167" s="52"/>
      <c r="T167" s="444"/>
      <c r="U167" s="223"/>
      <c r="V167" s="52"/>
      <c r="W167" s="52"/>
      <c r="X167" s="52"/>
      <c r="Y167" s="444"/>
      <c r="Z167" s="223"/>
      <c r="AA167" s="52"/>
      <c r="AB167" s="52"/>
      <c r="AC167" s="52"/>
      <c r="AD167" s="444"/>
      <c r="AE167" s="223"/>
      <c r="AF167" s="52"/>
      <c r="AG167" s="52"/>
      <c r="AH167" s="52"/>
      <c r="AI167" s="444"/>
      <c r="AJ167" s="223"/>
      <c r="AK167" s="52"/>
      <c r="AL167" s="52"/>
      <c r="AM167" s="52"/>
      <c r="AN167" s="444"/>
      <c r="AO167" s="223"/>
      <c r="AP167" s="52"/>
      <c r="AQ167" s="52"/>
      <c r="AR167" s="52"/>
      <c r="AS167" s="444"/>
      <c r="AT167" s="223"/>
      <c r="AU167" s="52"/>
      <c r="AV167" s="52"/>
      <c r="AW167" s="52"/>
      <c r="AX167" s="444"/>
      <c r="AY167" s="223"/>
      <c r="AZ167" s="52"/>
      <c r="BA167" s="52"/>
      <c r="BB167" s="52"/>
      <c r="BC167" s="444"/>
      <c r="BD167" s="223"/>
      <c r="BE167" s="52"/>
      <c r="BF167" s="52"/>
      <c r="BG167" s="52"/>
      <c r="BH167" s="444"/>
      <c r="BI167" s="223"/>
      <c r="BJ167" s="52"/>
      <c r="BK167" s="52"/>
      <c r="BL167" s="52"/>
      <c r="BM167" s="444"/>
      <c r="BN167" s="223"/>
      <c r="BO167" s="52"/>
      <c r="BP167" s="52"/>
      <c r="BQ167" s="52"/>
      <c r="BR167" s="444"/>
      <c r="BS167" s="223"/>
      <c r="BT167" s="52"/>
      <c r="BU167" s="52"/>
      <c r="BV167" s="52"/>
      <c r="BW167" s="118"/>
      <c r="BY167" s="38"/>
      <c r="BZ167" s="38"/>
      <c r="CA167" s="112"/>
    </row>
    <row r="168" spans="3:79" ht="13" hidden="1" x14ac:dyDescent="0.3">
      <c r="D168" s="118" t="s">
        <v>357</v>
      </c>
      <c r="F168" s="228"/>
      <c r="G168" s="98">
        <v>0</v>
      </c>
      <c r="H168" s="98"/>
      <c r="I168" s="52"/>
      <c r="J168" s="444"/>
      <c r="K168" s="228"/>
      <c r="L168" s="98">
        <f>SUM(L169:L170)</f>
        <v>0</v>
      </c>
      <c r="M168" s="98"/>
      <c r="N168" s="52"/>
      <c r="O168" s="444"/>
      <c r="P168" s="228"/>
      <c r="Q168" s="98">
        <f>SUM(Q169:Q170)</f>
        <v>0</v>
      </c>
      <c r="R168" s="98"/>
      <c r="S168" s="52"/>
      <c r="T168" s="444"/>
      <c r="U168" s="228"/>
      <c r="V168" s="98">
        <f>SUM(V169:V170)</f>
        <v>0</v>
      </c>
      <c r="W168" s="98"/>
      <c r="X168" s="52"/>
      <c r="Y168" s="444"/>
      <c r="Z168" s="228"/>
      <c r="AA168" s="98">
        <f>SUM(AA169:AA170)</f>
        <v>0</v>
      </c>
      <c r="AB168" s="98"/>
      <c r="AC168" s="52"/>
      <c r="AD168" s="444"/>
      <c r="AE168" s="228"/>
      <c r="AF168" s="98">
        <f>SUM(AF169:AF170)</f>
        <v>0</v>
      </c>
      <c r="AG168" s="98"/>
      <c r="AH168" s="52"/>
      <c r="AI168" s="444"/>
      <c r="AJ168" s="228"/>
      <c r="AK168" s="98">
        <f>SUM(AK169:AK170)</f>
        <v>0</v>
      </c>
      <c r="AL168" s="98"/>
      <c r="AM168" s="52"/>
      <c r="AN168" s="444"/>
      <c r="AO168" s="228"/>
      <c r="AP168" s="98">
        <f>SUM(AP169:AP170)</f>
        <v>0</v>
      </c>
      <c r="AQ168" s="98"/>
      <c r="AR168" s="52"/>
      <c r="AS168" s="444"/>
      <c r="AT168" s="228"/>
      <c r="AU168" s="98">
        <f>SUM(AU169:AU170)</f>
        <v>0</v>
      </c>
      <c r="AV168" s="98"/>
      <c r="AW168" s="52"/>
      <c r="AX168" s="444"/>
      <c r="AY168" s="228"/>
      <c r="AZ168" s="98">
        <f>SUM(AZ169:AZ170)</f>
        <v>0</v>
      </c>
      <c r="BA168" s="98"/>
      <c r="BB168" s="52"/>
      <c r="BC168" s="444"/>
      <c r="BD168" s="228"/>
      <c r="BE168" s="98">
        <f>SUM(BE169:BE170)</f>
        <v>0</v>
      </c>
      <c r="BF168" s="98"/>
      <c r="BG168" s="52"/>
      <c r="BH168" s="444"/>
      <c r="BI168" s="228"/>
      <c r="BJ168" s="98">
        <f>SUM(BJ169:BJ170)</f>
        <v>0</v>
      </c>
      <c r="BK168" s="98"/>
      <c r="BL168" s="52"/>
      <c r="BM168" s="444"/>
      <c r="BN168" s="228"/>
      <c r="BO168" s="98">
        <f>SUM(BO169:BO170)</f>
        <v>0</v>
      </c>
      <c r="BP168" s="98"/>
      <c r="BQ168" s="52"/>
      <c r="BR168" s="444"/>
      <c r="BS168" s="228"/>
      <c r="BT168" s="98">
        <f>SUM(BT169:BT170)</f>
        <v>0</v>
      </c>
      <c r="BU168" s="98"/>
      <c r="BV168" s="52"/>
      <c r="BW168" s="118"/>
      <c r="BY168" s="38"/>
      <c r="BZ168" s="38"/>
      <c r="CA168" s="112"/>
    </row>
    <row r="169" spans="3:79" ht="12.75" hidden="1" customHeight="1" x14ac:dyDescent="0.3">
      <c r="D169" s="118" t="s">
        <v>358</v>
      </c>
      <c r="F169" s="385"/>
      <c r="G169" s="442">
        <v>0</v>
      </c>
      <c r="H169" s="443"/>
      <c r="I169" s="52"/>
      <c r="J169" s="444"/>
      <c r="K169" s="385"/>
      <c r="L169" s="442">
        <v>0</v>
      </c>
      <c r="M169" s="443"/>
      <c r="N169" s="52"/>
      <c r="O169" s="444"/>
      <c r="P169" s="385"/>
      <c r="Q169" s="442">
        <v>0</v>
      </c>
      <c r="R169" s="443"/>
      <c r="S169" s="52"/>
      <c r="T169" s="444"/>
      <c r="U169" s="228"/>
      <c r="V169" s="442">
        <v>0</v>
      </c>
      <c r="W169" s="98"/>
      <c r="X169" s="52"/>
      <c r="Y169" s="444"/>
      <c r="Z169" s="385"/>
      <c r="AA169" s="442">
        <v>0</v>
      </c>
      <c r="AB169" s="443"/>
      <c r="AC169" s="52"/>
      <c r="AD169" s="444"/>
      <c r="AE169" s="385"/>
      <c r="AF169" s="442">
        <v>0</v>
      </c>
      <c r="AG169" s="443"/>
      <c r="AH169" s="52"/>
      <c r="AI169" s="444"/>
      <c r="AJ169" s="385"/>
      <c r="AK169" s="442">
        <v>0</v>
      </c>
      <c r="AL169" s="443"/>
      <c r="AM169" s="52"/>
      <c r="AN169" s="444"/>
      <c r="AO169" s="385"/>
      <c r="AP169" s="442">
        <v>0</v>
      </c>
      <c r="AQ169" s="443"/>
      <c r="AR169" s="52"/>
      <c r="AS169" s="444"/>
      <c r="AT169" s="385"/>
      <c r="AU169" s="442">
        <v>0</v>
      </c>
      <c r="AV169" s="443"/>
      <c r="AW169" s="52"/>
      <c r="AX169" s="444"/>
      <c r="AY169" s="385"/>
      <c r="AZ169" s="442">
        <v>0</v>
      </c>
      <c r="BA169" s="443"/>
      <c r="BB169" s="52"/>
      <c r="BC169" s="444"/>
      <c r="BD169" s="385"/>
      <c r="BE169" s="442">
        <v>0</v>
      </c>
      <c r="BF169" s="443"/>
      <c r="BG169" s="52"/>
      <c r="BH169" s="444"/>
      <c r="BI169" s="385"/>
      <c r="BJ169" s="442">
        <v>0</v>
      </c>
      <c r="BK169" s="443"/>
      <c r="BL169" s="52"/>
      <c r="BM169" s="444"/>
      <c r="BN169" s="385"/>
      <c r="BO169" s="442">
        <v>0</v>
      </c>
      <c r="BP169" s="443"/>
      <c r="BQ169" s="52"/>
      <c r="BR169" s="444"/>
      <c r="BS169" s="385"/>
      <c r="BT169" s="442">
        <f>SUM(L169:BO169)</f>
        <v>0</v>
      </c>
      <c r="BU169" s="443"/>
      <c r="BV169" s="52"/>
      <c r="BW169" s="118"/>
      <c r="BY169" s="38"/>
      <c r="BZ169" s="38"/>
      <c r="CA169" s="112"/>
    </row>
    <row r="170" spans="3:79" ht="13" hidden="1" x14ac:dyDescent="0.3">
      <c r="D170" s="118" t="s">
        <v>359</v>
      </c>
      <c r="F170" s="398"/>
      <c r="G170" s="98">
        <v>0</v>
      </c>
      <c r="H170" s="97"/>
      <c r="I170" s="52"/>
      <c r="J170" s="444"/>
      <c r="K170" s="398"/>
      <c r="L170" s="98">
        <v>0</v>
      </c>
      <c r="M170" s="97"/>
      <c r="N170" s="52"/>
      <c r="O170" s="444"/>
      <c r="P170" s="398"/>
      <c r="Q170" s="98">
        <v>0</v>
      </c>
      <c r="R170" s="97"/>
      <c r="S170" s="52"/>
      <c r="T170" s="444"/>
      <c r="U170" s="398"/>
      <c r="V170" s="98">
        <v>0</v>
      </c>
      <c r="W170" s="97"/>
      <c r="X170" s="52"/>
      <c r="Y170" s="444"/>
      <c r="Z170" s="398"/>
      <c r="AA170" s="98">
        <v>0</v>
      </c>
      <c r="AB170" s="97"/>
      <c r="AC170" s="52"/>
      <c r="AD170" s="444"/>
      <c r="AE170" s="398"/>
      <c r="AF170" s="98">
        <v>0</v>
      </c>
      <c r="AG170" s="97"/>
      <c r="AH170" s="52"/>
      <c r="AI170" s="444"/>
      <c r="AJ170" s="398"/>
      <c r="AK170" s="98">
        <v>0</v>
      </c>
      <c r="AL170" s="97"/>
      <c r="AM170" s="52"/>
      <c r="AN170" s="444"/>
      <c r="AO170" s="398"/>
      <c r="AP170" s="98">
        <v>0</v>
      </c>
      <c r="AQ170" s="97"/>
      <c r="AR170" s="52"/>
      <c r="AS170" s="444"/>
      <c r="AT170" s="453"/>
      <c r="AU170" s="98">
        <v>0</v>
      </c>
      <c r="AV170" s="97"/>
      <c r="AW170" s="52"/>
      <c r="AX170" s="444"/>
      <c r="AY170" s="453"/>
      <c r="AZ170" s="98">
        <v>0</v>
      </c>
      <c r="BA170" s="97"/>
      <c r="BB170" s="52"/>
      <c r="BC170" s="444"/>
      <c r="BD170" s="398"/>
      <c r="BE170" s="98">
        <v>0</v>
      </c>
      <c r="BF170" s="97"/>
      <c r="BG170" s="52"/>
      <c r="BH170" s="444"/>
      <c r="BI170" s="453"/>
      <c r="BJ170" s="98">
        <v>0</v>
      </c>
      <c r="BK170" s="97"/>
      <c r="BL170" s="52"/>
      <c r="BM170" s="444"/>
      <c r="BN170" s="453"/>
      <c r="BO170" s="98">
        <v>0</v>
      </c>
      <c r="BP170" s="97"/>
      <c r="BQ170" s="52"/>
      <c r="BR170" s="444"/>
      <c r="BS170" s="398"/>
      <c r="BT170" s="98">
        <f>SUM(L170:BO170)</f>
        <v>0</v>
      </c>
      <c r="BU170" s="97"/>
      <c r="BV170" s="52"/>
      <c r="BW170" s="118"/>
      <c r="BY170" s="38"/>
      <c r="BZ170" s="38"/>
      <c r="CA170" s="112"/>
    </row>
    <row r="171" spans="3:79" ht="13" hidden="1" x14ac:dyDescent="0.3">
      <c r="D171" s="118"/>
      <c r="G171" s="52"/>
      <c r="H171" s="52"/>
      <c r="I171" s="52"/>
      <c r="J171" s="444"/>
      <c r="K171" s="52"/>
      <c r="L171" s="52"/>
      <c r="M171" s="52"/>
      <c r="N171" s="52"/>
      <c r="O171" s="444"/>
      <c r="P171" s="52"/>
      <c r="Q171" s="52"/>
      <c r="R171" s="52"/>
      <c r="S171" s="52"/>
      <c r="T171" s="444"/>
      <c r="U171" s="52"/>
      <c r="V171" s="52"/>
      <c r="W171" s="52"/>
      <c r="X171" s="52"/>
      <c r="Y171" s="444"/>
      <c r="Z171" s="52"/>
      <c r="AA171" s="52"/>
      <c r="AB171" s="52"/>
      <c r="AC171" s="52"/>
      <c r="AD171" s="444"/>
      <c r="AE171" s="52"/>
      <c r="AF171" s="52"/>
      <c r="AG171" s="52"/>
      <c r="AH171" s="52"/>
      <c r="AI171" s="444"/>
      <c r="AJ171" s="52"/>
      <c r="AK171" s="52"/>
      <c r="AL171" s="52"/>
      <c r="AM171" s="52"/>
      <c r="AN171" s="444"/>
      <c r="AO171" s="52"/>
      <c r="AP171" s="52"/>
      <c r="AQ171" s="52"/>
      <c r="AR171" s="52"/>
      <c r="AS171" s="444"/>
      <c r="AT171" s="52"/>
      <c r="AU171" s="52"/>
      <c r="AV171" s="52"/>
      <c r="AW171" s="52"/>
      <c r="AX171" s="444"/>
      <c r="AY171" s="52"/>
      <c r="AZ171" s="52"/>
      <c r="BA171" s="52"/>
      <c r="BB171" s="52"/>
      <c r="BC171" s="444"/>
      <c r="BD171" s="52"/>
      <c r="BE171" s="52"/>
      <c r="BF171" s="52"/>
      <c r="BG171" s="52"/>
      <c r="BH171" s="444"/>
      <c r="BI171" s="52"/>
      <c r="BJ171" s="52"/>
      <c r="BK171" s="52"/>
      <c r="BL171" s="52"/>
      <c r="BM171" s="444"/>
      <c r="BN171" s="52"/>
      <c r="BO171" s="52"/>
      <c r="BP171" s="52"/>
      <c r="BQ171" s="52"/>
      <c r="BR171" s="444"/>
      <c r="BS171" s="52"/>
      <c r="BT171" s="52"/>
      <c r="BU171" s="52"/>
      <c r="BV171" s="52"/>
      <c r="BW171" s="118"/>
      <c r="BY171" s="38"/>
      <c r="BZ171" s="38"/>
      <c r="CA171" s="112"/>
    </row>
    <row r="172" spans="3:79" ht="13" hidden="1" x14ac:dyDescent="0.3">
      <c r="D172" s="118" t="s">
        <v>360</v>
      </c>
      <c r="G172" s="52">
        <f>SUM(G173:G179)</f>
        <v>0</v>
      </c>
      <c r="H172" s="52"/>
      <c r="I172" s="52"/>
      <c r="J172" s="444"/>
      <c r="L172" s="52">
        <f>SUM(L173:L179)</f>
        <v>0</v>
      </c>
      <c r="M172" s="52"/>
      <c r="N172" s="52"/>
      <c r="O172" s="444"/>
      <c r="Q172" s="52">
        <f>SUM(Q173:Q179)</f>
        <v>0</v>
      </c>
      <c r="R172" s="52"/>
      <c r="S172" s="52"/>
      <c r="T172" s="444"/>
      <c r="V172" s="52">
        <f>SUM(V173:V179)</f>
        <v>0</v>
      </c>
      <c r="W172" s="52"/>
      <c r="X172" s="52"/>
      <c r="Y172" s="444"/>
      <c r="AA172" s="52">
        <f>SUM(AA173:AA179)</f>
        <v>0</v>
      </c>
      <c r="AB172" s="52"/>
      <c r="AC172" s="52"/>
      <c r="AD172" s="444"/>
      <c r="AF172" s="52">
        <f>SUM(AF173:AF179)</f>
        <v>0</v>
      </c>
      <c r="AG172" s="52"/>
      <c r="AH172" s="52"/>
      <c r="AI172" s="444"/>
      <c r="AK172" s="52">
        <f>SUM(AK173:AK179)</f>
        <v>0</v>
      </c>
      <c r="AL172" s="52"/>
      <c r="AM172" s="52"/>
      <c r="AN172" s="444"/>
      <c r="AP172" s="52">
        <f>SUM(AP173:AP179)</f>
        <v>0</v>
      </c>
      <c r="AQ172" s="52"/>
      <c r="AR172" s="52"/>
      <c r="AS172" s="444"/>
      <c r="AU172" s="52">
        <f>SUM(AU173:AU179)</f>
        <v>0</v>
      </c>
      <c r="AV172" s="52"/>
      <c r="AW172" s="52"/>
      <c r="AX172" s="444"/>
      <c r="AZ172" s="52">
        <f>SUM(AZ173:AZ179)</f>
        <v>0</v>
      </c>
      <c r="BA172" s="52"/>
      <c r="BB172" s="52"/>
      <c r="BC172" s="444"/>
      <c r="BE172" s="52">
        <f>SUM(BE173:BE179)</f>
        <v>0</v>
      </c>
      <c r="BF172" s="52"/>
      <c r="BG172" s="52"/>
      <c r="BH172" s="444"/>
      <c r="BJ172" s="52">
        <f>SUM(BJ173:BJ179)</f>
        <v>0</v>
      </c>
      <c r="BK172" s="52"/>
      <c r="BL172" s="52"/>
      <c r="BM172" s="444"/>
      <c r="BO172" s="52">
        <f>SUM(BO173:BO179)</f>
        <v>0</v>
      </c>
      <c r="BP172" s="52"/>
      <c r="BQ172" s="52"/>
      <c r="BR172" s="444"/>
      <c r="BT172" s="52">
        <f>SUM(BT173:BT179)</f>
        <v>0</v>
      </c>
      <c r="BU172" s="52"/>
      <c r="BV172" s="52"/>
      <c r="BW172" s="118"/>
      <c r="BY172" s="38"/>
      <c r="BZ172" s="38"/>
      <c r="CA172" s="112"/>
    </row>
    <row r="173" spans="3:79" ht="13" hidden="1" x14ac:dyDescent="0.3">
      <c r="D173" s="118" t="s">
        <v>361</v>
      </c>
      <c r="F173" s="466"/>
      <c r="G173" s="442">
        <v>0</v>
      </c>
      <c r="H173" s="443"/>
      <c r="I173" s="52"/>
      <c r="J173" s="444"/>
      <c r="K173" s="466"/>
      <c r="L173" s="442">
        <v>0</v>
      </c>
      <c r="M173" s="443"/>
      <c r="N173" s="52"/>
      <c r="O173" s="444"/>
      <c r="P173" s="466"/>
      <c r="Q173" s="442">
        <v>0</v>
      </c>
      <c r="R173" s="443"/>
      <c r="S173" s="52"/>
      <c r="T173" s="444"/>
      <c r="U173" s="466"/>
      <c r="V173" s="442">
        <v>0</v>
      </c>
      <c r="W173" s="443"/>
      <c r="X173" s="52"/>
      <c r="Y173" s="444"/>
      <c r="Z173" s="466"/>
      <c r="AA173" s="442">
        <v>0</v>
      </c>
      <c r="AB173" s="443"/>
      <c r="AC173" s="52"/>
      <c r="AD173" s="444"/>
      <c r="AE173" s="385"/>
      <c r="AF173" s="467">
        <v>0</v>
      </c>
      <c r="AG173" s="443"/>
      <c r="AH173" s="52"/>
      <c r="AI173" s="444"/>
      <c r="AJ173" s="466"/>
      <c r="AK173" s="442">
        <v>0</v>
      </c>
      <c r="AL173" s="443"/>
      <c r="AM173" s="52"/>
      <c r="AN173" s="444"/>
      <c r="AO173" s="466"/>
      <c r="AP173" s="442">
        <v>0</v>
      </c>
      <c r="AQ173" s="443"/>
      <c r="AR173" s="52"/>
      <c r="AS173" s="444"/>
      <c r="AT173" s="466"/>
      <c r="AU173" s="442">
        <v>0</v>
      </c>
      <c r="AV173" s="443"/>
      <c r="AW173" s="52"/>
      <c r="AX173" s="444"/>
      <c r="AY173" s="466"/>
      <c r="AZ173" s="442">
        <v>0</v>
      </c>
      <c r="BA173" s="443"/>
      <c r="BB173" s="52"/>
      <c r="BC173" s="444"/>
      <c r="BD173" s="466"/>
      <c r="BE173" s="442">
        <v>0</v>
      </c>
      <c r="BF173" s="443"/>
      <c r="BG173" s="52"/>
      <c r="BH173" s="444"/>
      <c r="BI173" s="466"/>
      <c r="BJ173" s="442">
        <v>0</v>
      </c>
      <c r="BK173" s="443"/>
      <c r="BL173" s="52"/>
      <c r="BM173" s="444"/>
      <c r="BN173" s="466"/>
      <c r="BO173" s="442">
        <v>0</v>
      </c>
      <c r="BP173" s="443"/>
      <c r="BQ173" s="52"/>
      <c r="BR173" s="444"/>
      <c r="BS173" s="466"/>
      <c r="BT173" s="442">
        <f>SUM(L173:BO173)</f>
        <v>0</v>
      </c>
      <c r="BU173" s="443"/>
      <c r="BV173" s="52"/>
      <c r="BW173" s="118"/>
      <c r="BY173" s="38"/>
      <c r="BZ173" s="38"/>
      <c r="CA173" s="112"/>
    </row>
    <row r="174" spans="3:79" ht="13" hidden="1" x14ac:dyDescent="0.3">
      <c r="D174" s="118" t="s">
        <v>362</v>
      </c>
      <c r="F174" s="468"/>
      <c r="G174" s="52">
        <v>0</v>
      </c>
      <c r="H174" s="51"/>
      <c r="I174" s="52"/>
      <c r="J174" s="444"/>
      <c r="K174" s="468"/>
      <c r="L174" s="52">
        <v>0</v>
      </c>
      <c r="M174" s="51"/>
      <c r="N174" s="52"/>
      <c r="O174" s="444"/>
      <c r="P174" s="468"/>
      <c r="Q174" s="52">
        <v>0</v>
      </c>
      <c r="R174" s="51"/>
      <c r="S174" s="52"/>
      <c r="T174" s="444"/>
      <c r="U174" s="468"/>
      <c r="V174" s="52">
        <v>0</v>
      </c>
      <c r="W174" s="51"/>
      <c r="X174" s="52"/>
      <c r="Y174" s="444"/>
      <c r="Z174" s="468"/>
      <c r="AA174" s="52">
        <v>0</v>
      </c>
      <c r="AB174" s="51"/>
      <c r="AC174" s="52"/>
      <c r="AD174" s="444"/>
      <c r="AE174" s="379"/>
      <c r="AF174" s="143">
        <v>0</v>
      </c>
      <c r="AG174" s="51"/>
      <c r="AH174" s="52"/>
      <c r="AI174" s="444"/>
      <c r="AJ174" s="468"/>
      <c r="AK174" s="52">
        <v>0</v>
      </c>
      <c r="AL174" s="51"/>
      <c r="AM174" s="52"/>
      <c r="AN174" s="444"/>
      <c r="AO174" s="468"/>
      <c r="AP174" s="52">
        <v>0</v>
      </c>
      <c r="AQ174" s="51"/>
      <c r="AR174" s="52"/>
      <c r="AS174" s="444"/>
      <c r="AT174" s="468"/>
      <c r="AU174" s="52">
        <v>0</v>
      </c>
      <c r="AV174" s="51"/>
      <c r="AW174" s="52"/>
      <c r="AX174" s="444"/>
      <c r="AY174" s="468"/>
      <c r="AZ174" s="52">
        <v>0</v>
      </c>
      <c r="BA174" s="51"/>
      <c r="BB174" s="52"/>
      <c r="BC174" s="444"/>
      <c r="BD174" s="468"/>
      <c r="BE174" s="52">
        <v>0</v>
      </c>
      <c r="BF174" s="51"/>
      <c r="BG174" s="52"/>
      <c r="BH174" s="444"/>
      <c r="BI174" s="468"/>
      <c r="BJ174" s="52">
        <v>0</v>
      </c>
      <c r="BK174" s="51"/>
      <c r="BL174" s="52"/>
      <c r="BM174" s="444"/>
      <c r="BN174" s="468"/>
      <c r="BO174" s="52">
        <v>0</v>
      </c>
      <c r="BP174" s="51"/>
      <c r="BQ174" s="52"/>
      <c r="BR174" s="444"/>
      <c r="BS174" s="468"/>
      <c r="BT174" s="52">
        <f t="shared" ref="BT174:BT179" si="0">SUM(L174:BO174)</f>
        <v>0</v>
      </c>
      <c r="BU174" s="51"/>
      <c r="BV174" s="52"/>
      <c r="BW174" s="118"/>
      <c r="BY174" s="38"/>
      <c r="BZ174" s="38"/>
      <c r="CA174" s="112"/>
    </row>
    <row r="175" spans="3:79" ht="13" hidden="1" x14ac:dyDescent="0.3">
      <c r="D175" s="118" t="s">
        <v>363</v>
      </c>
      <c r="F175" s="468"/>
      <c r="G175" s="52">
        <v>0</v>
      </c>
      <c r="H175" s="51"/>
      <c r="I175" s="52"/>
      <c r="J175" s="444"/>
      <c r="K175" s="468"/>
      <c r="L175" s="52">
        <v>0</v>
      </c>
      <c r="M175" s="51"/>
      <c r="N175" s="52"/>
      <c r="O175" s="444"/>
      <c r="P175" s="468"/>
      <c r="Q175" s="52">
        <v>0</v>
      </c>
      <c r="R175" s="51"/>
      <c r="S175" s="52"/>
      <c r="T175" s="444"/>
      <c r="U175" s="468"/>
      <c r="V175" s="52">
        <v>0</v>
      </c>
      <c r="W175" s="51"/>
      <c r="X175" s="52"/>
      <c r="Y175" s="444"/>
      <c r="Z175" s="468"/>
      <c r="AA175" s="52">
        <v>0</v>
      </c>
      <c r="AB175" s="51"/>
      <c r="AC175" s="52"/>
      <c r="AD175" s="444"/>
      <c r="AE175" s="379"/>
      <c r="AF175" s="143">
        <v>0</v>
      </c>
      <c r="AG175" s="51"/>
      <c r="AH175" s="52"/>
      <c r="AI175" s="444"/>
      <c r="AJ175" s="468"/>
      <c r="AK175" s="52">
        <v>0</v>
      </c>
      <c r="AL175" s="51"/>
      <c r="AM175" s="52"/>
      <c r="AN175" s="444"/>
      <c r="AO175" s="468"/>
      <c r="AP175" s="52">
        <v>0</v>
      </c>
      <c r="AQ175" s="51"/>
      <c r="AR175" s="52"/>
      <c r="AS175" s="444"/>
      <c r="AT175" s="468"/>
      <c r="AU175" s="52">
        <v>0</v>
      </c>
      <c r="AV175" s="51"/>
      <c r="AW175" s="52"/>
      <c r="AX175" s="444"/>
      <c r="AY175" s="468"/>
      <c r="AZ175" s="52">
        <v>0</v>
      </c>
      <c r="BA175" s="51"/>
      <c r="BB175" s="52"/>
      <c r="BC175" s="444"/>
      <c r="BD175" s="468"/>
      <c r="BE175" s="52">
        <v>0</v>
      </c>
      <c r="BF175" s="51"/>
      <c r="BG175" s="52"/>
      <c r="BH175" s="444"/>
      <c r="BI175" s="468"/>
      <c r="BJ175" s="52">
        <v>0</v>
      </c>
      <c r="BK175" s="51"/>
      <c r="BL175" s="52"/>
      <c r="BM175" s="444"/>
      <c r="BN175" s="468"/>
      <c r="BO175" s="52">
        <v>0</v>
      </c>
      <c r="BP175" s="51"/>
      <c r="BQ175" s="52"/>
      <c r="BR175" s="444"/>
      <c r="BS175" s="468"/>
      <c r="BT175" s="52">
        <f>SUM(L175:BO175)</f>
        <v>0</v>
      </c>
      <c r="BU175" s="51"/>
      <c r="BV175" s="52"/>
      <c r="BW175" s="118"/>
      <c r="BY175" s="38"/>
      <c r="BZ175" s="38"/>
      <c r="CA175" s="112"/>
    </row>
    <row r="176" spans="3:79" ht="13" hidden="1" x14ac:dyDescent="0.3">
      <c r="D176" s="118" t="s">
        <v>364</v>
      </c>
      <c r="F176" s="379"/>
      <c r="G176" s="52">
        <v>0</v>
      </c>
      <c r="H176" s="51"/>
      <c r="I176" s="52"/>
      <c r="J176" s="444"/>
      <c r="K176" s="379"/>
      <c r="L176" s="52">
        <v>0</v>
      </c>
      <c r="M176" s="51"/>
      <c r="N176" s="52"/>
      <c r="O176" s="444"/>
      <c r="P176" s="379"/>
      <c r="Q176" s="52">
        <v>0</v>
      </c>
      <c r="R176" s="51"/>
      <c r="S176" s="52"/>
      <c r="T176" s="444"/>
      <c r="U176" s="379"/>
      <c r="V176" s="52">
        <v>0</v>
      </c>
      <c r="W176" s="51"/>
      <c r="X176" s="52"/>
      <c r="Y176" s="444"/>
      <c r="Z176" s="379"/>
      <c r="AA176" s="52">
        <v>0</v>
      </c>
      <c r="AB176" s="51"/>
      <c r="AC176" s="52"/>
      <c r="AD176" s="444"/>
      <c r="AE176" s="379"/>
      <c r="AF176" s="52">
        <v>0</v>
      </c>
      <c r="AG176" s="51"/>
      <c r="AH176" s="52"/>
      <c r="AI176" s="444"/>
      <c r="AJ176" s="379"/>
      <c r="AK176" s="52">
        <v>0</v>
      </c>
      <c r="AL176" s="51"/>
      <c r="AM176" s="52"/>
      <c r="AN176" s="444"/>
      <c r="AO176" s="379"/>
      <c r="AP176" s="52">
        <v>0</v>
      </c>
      <c r="AQ176" s="51"/>
      <c r="AR176" s="52"/>
      <c r="AS176" s="444"/>
      <c r="AT176" s="379"/>
      <c r="AU176" s="52">
        <v>0</v>
      </c>
      <c r="AV176" s="51"/>
      <c r="AW176" s="52"/>
      <c r="AX176" s="444"/>
      <c r="AY176" s="379"/>
      <c r="AZ176" s="52">
        <v>0</v>
      </c>
      <c r="BA176" s="51"/>
      <c r="BB176" s="52"/>
      <c r="BC176" s="444"/>
      <c r="BD176" s="379"/>
      <c r="BE176" s="52">
        <v>0</v>
      </c>
      <c r="BF176" s="51"/>
      <c r="BG176" s="52"/>
      <c r="BH176" s="444"/>
      <c r="BI176" s="379"/>
      <c r="BJ176" s="52">
        <v>0</v>
      </c>
      <c r="BK176" s="51"/>
      <c r="BL176" s="52"/>
      <c r="BM176" s="444"/>
      <c r="BN176" s="379"/>
      <c r="BO176" s="52">
        <v>0</v>
      </c>
      <c r="BP176" s="51"/>
      <c r="BQ176" s="52"/>
      <c r="BR176" s="444"/>
      <c r="BS176" s="379"/>
      <c r="BT176" s="52">
        <f t="shared" si="0"/>
        <v>0</v>
      </c>
      <c r="BU176" s="51"/>
      <c r="BV176" s="52"/>
      <c r="BW176" s="118"/>
      <c r="BY176" s="38"/>
      <c r="BZ176" s="38"/>
      <c r="CA176" s="112"/>
    </row>
    <row r="177" spans="4:79" ht="12.75" hidden="1" customHeight="1" x14ac:dyDescent="0.3">
      <c r="D177" s="118" t="s">
        <v>365</v>
      </c>
      <c r="F177" s="379"/>
      <c r="G177" s="52">
        <v>0</v>
      </c>
      <c r="H177" s="51"/>
      <c r="I177" s="52"/>
      <c r="J177" s="444"/>
      <c r="K177" s="379"/>
      <c r="L177" s="52"/>
      <c r="M177" s="51"/>
      <c r="N177" s="52"/>
      <c r="O177" s="444"/>
      <c r="P177" s="379"/>
      <c r="Q177" s="52"/>
      <c r="R177" s="51"/>
      <c r="S177" s="52"/>
      <c r="T177" s="444"/>
      <c r="U177" s="379"/>
      <c r="V177" s="52"/>
      <c r="W177" s="51"/>
      <c r="X177" s="52"/>
      <c r="Y177" s="444"/>
      <c r="Z177" s="379"/>
      <c r="AA177" s="52"/>
      <c r="AB177" s="51"/>
      <c r="AC177" s="52"/>
      <c r="AD177" s="444"/>
      <c r="AE177" s="379"/>
      <c r="AF177" s="52"/>
      <c r="AG177" s="51"/>
      <c r="AH177" s="52"/>
      <c r="AI177" s="444"/>
      <c r="AJ177" s="379"/>
      <c r="AK177" s="52"/>
      <c r="AL177" s="51"/>
      <c r="AM177" s="52"/>
      <c r="AN177" s="444"/>
      <c r="AO177" s="379"/>
      <c r="AP177" s="52"/>
      <c r="AQ177" s="51"/>
      <c r="AR177" s="52"/>
      <c r="AS177" s="444"/>
      <c r="AT177" s="379"/>
      <c r="AU177" s="52"/>
      <c r="AV177" s="51"/>
      <c r="AW177" s="52"/>
      <c r="AX177" s="444"/>
      <c r="AY177" s="379"/>
      <c r="AZ177" s="52"/>
      <c r="BA177" s="51"/>
      <c r="BB177" s="52"/>
      <c r="BC177" s="444"/>
      <c r="BD177" s="379"/>
      <c r="BE177" s="52"/>
      <c r="BF177" s="51"/>
      <c r="BG177" s="52"/>
      <c r="BH177" s="444"/>
      <c r="BI177" s="379"/>
      <c r="BJ177" s="52">
        <v>0</v>
      </c>
      <c r="BK177" s="51"/>
      <c r="BL177" s="52"/>
      <c r="BM177" s="444"/>
      <c r="BN177" s="379"/>
      <c r="BO177" s="52">
        <v>0</v>
      </c>
      <c r="BP177" s="51"/>
      <c r="BQ177" s="52"/>
      <c r="BR177" s="444"/>
      <c r="BS177" s="379"/>
      <c r="BT177" s="52">
        <f t="shared" si="0"/>
        <v>0</v>
      </c>
      <c r="BU177" s="51"/>
      <c r="BV177" s="52"/>
      <c r="BW177" s="118"/>
      <c r="BY177" s="38"/>
      <c r="BZ177" s="38"/>
      <c r="CA177" s="112"/>
    </row>
    <row r="178" spans="4:79" ht="12.75" hidden="1" customHeight="1" x14ac:dyDescent="0.3">
      <c r="D178" s="118" t="s">
        <v>366</v>
      </c>
      <c r="F178" s="379"/>
      <c r="G178" s="52">
        <v>0</v>
      </c>
      <c r="H178" s="51"/>
      <c r="I178" s="52"/>
      <c r="J178" s="444"/>
      <c r="K178" s="379"/>
      <c r="L178" s="52"/>
      <c r="M178" s="51"/>
      <c r="N178" s="52"/>
      <c r="O178" s="444"/>
      <c r="P178" s="379"/>
      <c r="Q178" s="52"/>
      <c r="R178" s="51"/>
      <c r="S178" s="52"/>
      <c r="T178" s="444"/>
      <c r="U178" s="379"/>
      <c r="V178" s="52"/>
      <c r="W178" s="51"/>
      <c r="X178" s="52"/>
      <c r="Y178" s="444"/>
      <c r="Z178" s="379"/>
      <c r="AA178" s="52"/>
      <c r="AB178" s="51"/>
      <c r="AC178" s="52"/>
      <c r="AD178" s="444"/>
      <c r="AE178" s="379"/>
      <c r="AF178" s="52"/>
      <c r="AG178" s="51"/>
      <c r="AH178" s="52"/>
      <c r="AI178" s="444"/>
      <c r="AJ178" s="379"/>
      <c r="AK178" s="52"/>
      <c r="AL178" s="51"/>
      <c r="AM178" s="52"/>
      <c r="AN178" s="444"/>
      <c r="AO178" s="379"/>
      <c r="AP178" s="52"/>
      <c r="AQ178" s="51"/>
      <c r="AR178" s="52"/>
      <c r="AS178" s="444"/>
      <c r="AT178" s="379"/>
      <c r="AU178" s="52"/>
      <c r="AV178" s="51"/>
      <c r="AW178" s="52"/>
      <c r="AX178" s="444"/>
      <c r="AY178" s="379"/>
      <c r="AZ178" s="52"/>
      <c r="BA178" s="51"/>
      <c r="BB178" s="52"/>
      <c r="BC178" s="444"/>
      <c r="BD178" s="379"/>
      <c r="BE178" s="52"/>
      <c r="BF178" s="51"/>
      <c r="BG178" s="52"/>
      <c r="BH178" s="444"/>
      <c r="BI178" s="379"/>
      <c r="BJ178" s="52">
        <v>0</v>
      </c>
      <c r="BK178" s="51"/>
      <c r="BL178" s="52"/>
      <c r="BM178" s="444"/>
      <c r="BN178" s="379"/>
      <c r="BO178" s="52">
        <v>0</v>
      </c>
      <c r="BP178" s="51"/>
      <c r="BQ178" s="52"/>
      <c r="BR178" s="444"/>
      <c r="BS178" s="379"/>
      <c r="BT178" s="52">
        <f t="shared" si="0"/>
        <v>0</v>
      </c>
      <c r="BU178" s="51"/>
      <c r="BV178" s="52"/>
      <c r="BW178" s="118"/>
      <c r="BY178" s="38"/>
      <c r="BZ178" s="38"/>
      <c r="CA178" s="112"/>
    </row>
    <row r="179" spans="4:79" ht="12.75" hidden="1" customHeight="1" x14ac:dyDescent="0.3">
      <c r="D179" s="118" t="s">
        <v>367</v>
      </c>
      <c r="F179" s="398"/>
      <c r="G179" s="98">
        <v>0</v>
      </c>
      <c r="H179" s="97"/>
      <c r="I179" s="52"/>
      <c r="J179" s="444"/>
      <c r="K179" s="398"/>
      <c r="L179" s="98">
        <v>0</v>
      </c>
      <c r="M179" s="97"/>
      <c r="N179" s="52"/>
      <c r="O179" s="444"/>
      <c r="P179" s="398"/>
      <c r="Q179" s="98">
        <v>0</v>
      </c>
      <c r="R179" s="97"/>
      <c r="S179" s="52"/>
      <c r="T179" s="444"/>
      <c r="U179" s="398"/>
      <c r="V179" s="98">
        <v>0</v>
      </c>
      <c r="W179" s="97"/>
      <c r="X179" s="52"/>
      <c r="Y179" s="444"/>
      <c r="Z179" s="398"/>
      <c r="AA179" s="98">
        <v>0</v>
      </c>
      <c r="AB179" s="97"/>
      <c r="AC179" s="52"/>
      <c r="AD179" s="444"/>
      <c r="AE179" s="398"/>
      <c r="AF179" s="98">
        <v>0</v>
      </c>
      <c r="AG179" s="97"/>
      <c r="AH179" s="52"/>
      <c r="AI179" s="444"/>
      <c r="AJ179" s="398"/>
      <c r="AK179" s="98">
        <v>0</v>
      </c>
      <c r="AL179" s="97"/>
      <c r="AM179" s="52"/>
      <c r="AN179" s="444"/>
      <c r="AO179" s="398"/>
      <c r="AP179" s="98">
        <v>0</v>
      </c>
      <c r="AQ179" s="97"/>
      <c r="AR179" s="52"/>
      <c r="AS179" s="444"/>
      <c r="AT179" s="398"/>
      <c r="AU179" s="98">
        <v>0</v>
      </c>
      <c r="AV179" s="97"/>
      <c r="AW179" s="52"/>
      <c r="AX179" s="444"/>
      <c r="AY179" s="398"/>
      <c r="AZ179" s="98">
        <v>0</v>
      </c>
      <c r="BA179" s="97"/>
      <c r="BB179" s="52"/>
      <c r="BC179" s="444"/>
      <c r="BD179" s="398"/>
      <c r="BE179" s="98">
        <v>0</v>
      </c>
      <c r="BF179" s="97"/>
      <c r="BG179" s="52"/>
      <c r="BH179" s="444"/>
      <c r="BI179" s="398"/>
      <c r="BJ179" s="98">
        <v>0</v>
      </c>
      <c r="BK179" s="97"/>
      <c r="BL179" s="52"/>
      <c r="BM179" s="444"/>
      <c r="BN179" s="398"/>
      <c r="BO179" s="98">
        <v>0</v>
      </c>
      <c r="BP179" s="97"/>
      <c r="BQ179" s="52"/>
      <c r="BR179" s="444"/>
      <c r="BS179" s="398"/>
      <c r="BT179" s="98">
        <f t="shared" si="0"/>
        <v>0</v>
      </c>
      <c r="BU179" s="97"/>
      <c r="BV179" s="52"/>
      <c r="BW179" s="118"/>
      <c r="BY179" s="38"/>
      <c r="BZ179" s="38"/>
      <c r="CA179" s="112"/>
    </row>
    <row r="180" spans="4:79" ht="13" hidden="1" x14ac:dyDescent="0.3">
      <c r="D180" s="118"/>
      <c r="E180" s="465"/>
      <c r="F180" s="223"/>
      <c r="G180" s="52"/>
      <c r="H180" s="52"/>
      <c r="I180" s="52"/>
      <c r="J180" s="444"/>
      <c r="K180" s="223"/>
      <c r="L180" s="52"/>
      <c r="M180" s="52"/>
      <c r="N180" s="52"/>
      <c r="O180" s="444"/>
      <c r="P180" s="223"/>
      <c r="Q180" s="52"/>
      <c r="R180" s="52"/>
      <c r="S180" s="52"/>
      <c r="T180" s="444"/>
      <c r="U180" s="223"/>
      <c r="V180" s="52"/>
      <c r="W180" s="52"/>
      <c r="X180" s="52"/>
      <c r="Y180" s="444"/>
      <c r="Z180" s="223"/>
      <c r="AA180" s="52"/>
      <c r="AB180" s="52"/>
      <c r="AC180" s="52"/>
      <c r="AD180" s="444"/>
      <c r="AE180" s="223"/>
      <c r="AF180" s="52"/>
      <c r="AG180" s="52"/>
      <c r="AH180" s="52"/>
      <c r="AI180" s="444"/>
      <c r="AJ180" s="223"/>
      <c r="AK180" s="52"/>
      <c r="AL180" s="52"/>
      <c r="AM180" s="52"/>
      <c r="AN180" s="444"/>
      <c r="AO180" s="223"/>
      <c r="AP180" s="52"/>
      <c r="AQ180" s="52"/>
      <c r="AR180" s="52"/>
      <c r="AS180" s="444"/>
      <c r="AT180" s="223"/>
      <c r="AU180" s="52"/>
      <c r="AV180" s="52"/>
      <c r="AW180" s="52"/>
      <c r="AX180" s="444"/>
      <c r="AY180" s="223"/>
      <c r="AZ180" s="52"/>
      <c r="BA180" s="52"/>
      <c r="BB180" s="52"/>
      <c r="BC180" s="444"/>
      <c r="BD180" s="223"/>
      <c r="BE180" s="52"/>
      <c r="BF180" s="52"/>
      <c r="BG180" s="52"/>
      <c r="BH180" s="444"/>
      <c r="BI180" s="223"/>
      <c r="BJ180" s="52"/>
      <c r="BK180" s="52"/>
      <c r="BL180" s="52"/>
      <c r="BM180" s="444"/>
      <c r="BN180" s="223"/>
      <c r="BO180" s="52"/>
      <c r="BP180" s="52"/>
      <c r="BQ180" s="52"/>
      <c r="BR180" s="444"/>
      <c r="BS180" s="223"/>
      <c r="BT180" s="52"/>
      <c r="BU180" s="52"/>
      <c r="BV180" s="52"/>
      <c r="BW180" s="118"/>
      <c r="BY180" s="38"/>
      <c r="BZ180" s="38"/>
      <c r="CA180" s="112"/>
    </row>
    <row r="181" spans="4:79" ht="13" x14ac:dyDescent="0.3">
      <c r="D181" s="219" t="s">
        <v>318</v>
      </c>
      <c r="E181" s="465"/>
      <c r="F181" s="223"/>
      <c r="G181" s="40">
        <f>SUM(G182:G185)</f>
        <v>8874774</v>
      </c>
      <c r="H181" s="52"/>
      <c r="I181" s="52"/>
      <c r="J181" s="444"/>
      <c r="K181" s="223"/>
      <c r="L181" s="40">
        <f>SUM(L182:L185)</f>
        <v>3409508</v>
      </c>
      <c r="M181" s="52"/>
      <c r="N181" s="52"/>
      <c r="O181" s="444"/>
      <c r="P181" s="223"/>
      <c r="Q181" s="40">
        <f>SUM(Q182:Q185)</f>
        <v>4054354</v>
      </c>
      <c r="R181" s="52"/>
      <c r="S181" s="52"/>
      <c r="T181" s="444"/>
      <c r="U181" s="223"/>
      <c r="V181" s="40">
        <f>SUM(V182:V185)</f>
        <v>1410912</v>
      </c>
      <c r="W181" s="52"/>
      <c r="X181" s="52"/>
      <c r="Y181" s="444"/>
      <c r="Z181" s="223"/>
      <c r="AA181" s="40">
        <f>SUM(AA182:AA185)</f>
        <v>0</v>
      </c>
      <c r="AB181" s="52"/>
      <c r="AC181" s="52"/>
      <c r="AD181" s="444"/>
      <c r="AE181" s="223"/>
      <c r="AF181" s="40">
        <f>SUM(AF182:AF185)</f>
        <v>0</v>
      </c>
      <c r="AG181" s="52"/>
      <c r="AH181" s="52"/>
      <c r="AI181" s="444"/>
      <c r="AJ181" s="223"/>
      <c r="AK181" s="40">
        <f>SUM(AK182:AK185)</f>
        <v>0</v>
      </c>
      <c r="AL181" s="52"/>
      <c r="AM181" s="51"/>
      <c r="AN181" s="444"/>
      <c r="AO181" s="223"/>
      <c r="AP181" s="40">
        <f>SUM(AP182:AP185)</f>
        <v>0</v>
      </c>
      <c r="AQ181" s="52"/>
      <c r="AR181" s="52"/>
      <c r="AS181" s="444"/>
      <c r="AT181" s="223"/>
      <c r="AU181" s="40">
        <f>SUM(AU182:AU185)</f>
        <v>0</v>
      </c>
      <c r="AV181" s="52"/>
      <c r="AW181" s="52"/>
      <c r="AX181" s="444"/>
      <c r="AY181" s="223"/>
      <c r="AZ181" s="40">
        <f>SUM(AZ182:AZ185)</f>
        <v>0</v>
      </c>
      <c r="BA181" s="52"/>
      <c r="BB181" s="52"/>
      <c r="BC181" s="444"/>
      <c r="BD181" s="223"/>
      <c r="BE181" s="40">
        <f>SUM(BE182:BE185)</f>
        <v>0</v>
      </c>
      <c r="BF181" s="52"/>
      <c r="BG181" s="52"/>
      <c r="BH181" s="444"/>
      <c r="BI181" s="223"/>
      <c r="BJ181" s="40">
        <f>SUM(BJ182:BJ185)</f>
        <v>0</v>
      </c>
      <c r="BK181" s="52"/>
      <c r="BL181" s="52"/>
      <c r="BM181" s="444"/>
      <c r="BN181" s="223"/>
      <c r="BO181" s="40">
        <f>SUM(BO182:BO185)</f>
        <v>0</v>
      </c>
      <c r="BP181" s="52"/>
      <c r="BQ181" s="52"/>
      <c r="BR181" s="444"/>
      <c r="BS181" s="223"/>
      <c r="BT181" s="40">
        <f>SUM(BT182:BT185)</f>
        <v>8874774</v>
      </c>
      <c r="BU181" s="52"/>
      <c r="BV181" s="52"/>
      <c r="BW181" s="118"/>
      <c r="BY181" s="38"/>
      <c r="BZ181" s="38"/>
      <c r="CA181" s="112"/>
    </row>
    <row r="182" spans="4:79" ht="13" x14ac:dyDescent="0.3">
      <c r="D182" s="118" t="s">
        <v>325</v>
      </c>
      <c r="E182" s="465"/>
      <c r="F182" s="466"/>
      <c r="G182" s="442">
        <f>G188+G194+G200+G206+G212+G218+G224+G230+G236+G242+G248+G254+G259+G264+G269+G274+G279+G284+G289+G294+G299+G304+G309+G314</f>
        <v>7781514</v>
      </c>
      <c r="H182" s="443"/>
      <c r="I182" s="52"/>
      <c r="J182" s="444"/>
      <c r="K182" s="466"/>
      <c r="L182" s="442">
        <f>L188+L194+L200+L206+L212+L218+L224+L230+L236+L242+L248+L254+L259+L264+L269+L274+L279+L284+L289+L294+L299+L304+L309+L314</f>
        <v>3072259</v>
      </c>
      <c r="M182" s="443"/>
      <c r="N182" s="52"/>
      <c r="O182" s="444"/>
      <c r="P182" s="466"/>
      <c r="Q182" s="442">
        <f>Q188+Q194+Q200+Q206+Q212+Q218+Q224+Q230+Q236+Q242+Q248+Q254+Q259+Q264+Q269+Q274+Q279+Q284+Q289+Q294+Q299+Q304+Q309+Q314</f>
        <v>3449042</v>
      </c>
      <c r="R182" s="443"/>
      <c r="S182" s="52"/>
      <c r="T182" s="444"/>
      <c r="U182" s="466"/>
      <c r="V182" s="442">
        <f>V188+V194+V200+V206+V212+V218+V224+V230+V236+V242+V248+V254+V259+V264+V269+V274+V279+V284+V289+V294+V299+V304+V309+V314</f>
        <v>1260213</v>
      </c>
      <c r="W182" s="443"/>
      <c r="X182" s="52"/>
      <c r="Y182" s="444"/>
      <c r="Z182" s="466"/>
      <c r="AA182" s="442">
        <f>AA188+AA194+AA200+AA206+AA212+AA218+AA224+AA230+AA236+AA242+AA248+AA254+AA259+AA264+AA269+AA274+AA279+AA284+AA289+AA294+AA299+AA304+AA309+AA314</f>
        <v>0</v>
      </c>
      <c r="AB182" s="443"/>
      <c r="AC182" s="52"/>
      <c r="AD182" s="444"/>
      <c r="AE182" s="466"/>
      <c r="AF182" s="442">
        <f>AF188+AF194+AF200+AF206+AF212+AF218+AF224+AF230+AF236+AF242+AF248+AF254+AF259+AF264+AF269+AF274+AF279+AF284+AF289+AF294+AF299+AF304+AF309+AF314</f>
        <v>0</v>
      </c>
      <c r="AG182" s="443"/>
      <c r="AH182" s="52"/>
      <c r="AI182" s="444"/>
      <c r="AJ182" s="466"/>
      <c r="AK182" s="442">
        <f>AK188+AK194+AK200+AK206+AK212+AK218+AK224+AK230+AK236+AK242+AK248+AK254+AK259+AK264+AK269+AK274+AK279+AK284+AK289+AK294+AK299+AK304+AK309+AK314</f>
        <v>0</v>
      </c>
      <c r="AL182" s="443"/>
      <c r="AM182" s="51"/>
      <c r="AN182" s="444"/>
      <c r="AO182" s="466"/>
      <c r="AP182" s="442">
        <f>AP188+AP194+AP200+AP206+AP212+AP218+AP224+AP230+AP236+AP242+AP248+AP254+AP259+AP264+AP269+AP274+AP279+AP284+AP289+AP294+AP299+AP304+AP309+AP314</f>
        <v>0</v>
      </c>
      <c r="AQ182" s="443"/>
      <c r="AR182" s="52"/>
      <c r="AS182" s="444"/>
      <c r="AT182" s="466"/>
      <c r="AU182" s="442">
        <f>AU188+AU194+AU200+AU206+AU212+AU218+AU224+AU230+AU236+AU242+AU248+AU254+AU259+AU264+AU269+AU274+AU279+AU284+AU289+AU294+AU299+AU304+AU309+AU314</f>
        <v>0</v>
      </c>
      <c r="AV182" s="443"/>
      <c r="AW182" s="52"/>
      <c r="AX182" s="444"/>
      <c r="AY182" s="466"/>
      <c r="AZ182" s="442">
        <f>AZ188+AZ194+AZ200+AZ206+AZ212+AZ218+AZ224+AZ230+AZ236+AZ242+AZ248+AZ254+AZ259+AZ264+AZ269+AZ274+AZ279+AZ284+AZ289+AZ294+AZ299+AZ304+AZ309+AZ314</f>
        <v>0</v>
      </c>
      <c r="BA182" s="443"/>
      <c r="BB182" s="52"/>
      <c r="BC182" s="444"/>
      <c r="BD182" s="466"/>
      <c r="BE182" s="442">
        <f>BE188+BE194+BE200+BE206+BE212+BE218+BE224+BE230+BE236+BE242+BE248+BE254+BE259+BE264+BE269+BE274+BE279+BE284+BE289+BE294+BE299+BE304+BE309+BE314</f>
        <v>0</v>
      </c>
      <c r="BF182" s="443"/>
      <c r="BG182" s="52"/>
      <c r="BH182" s="444"/>
      <c r="BI182" s="466"/>
      <c r="BJ182" s="442">
        <f>BJ188+BJ194+BJ200+BJ206+BJ212+BJ218+BJ224+BJ230+BJ236+BJ242+BJ248+BJ254+BJ259+BJ264+BJ269+BJ274+BJ279+BJ284+BJ289+BJ294+BJ299+BJ304+BJ309+BJ314</f>
        <v>0</v>
      </c>
      <c r="BK182" s="443"/>
      <c r="BL182" s="52"/>
      <c r="BM182" s="444"/>
      <c r="BN182" s="466"/>
      <c r="BO182" s="442">
        <f>BO188+BO194+BO200+BO206+BO212+BO218+BO224+BO230+BO236+BO242+BO248+BO254+BO259+BO264+BO269+BO274+BO279+BO284+BO289+BO294+BO299+BO304+BO309+BO314</f>
        <v>0</v>
      </c>
      <c r="BP182" s="443"/>
      <c r="BQ182" s="52"/>
      <c r="BR182" s="444"/>
      <c r="BS182" s="466"/>
      <c r="BT182" s="442">
        <f>BT188+BT194+BT200+BT206+BT212+BT218+BT224+BT230+BT236+BT242+BT248+BT254+BT259+BT264+BT269+BT274+BT279+BT284+BT289+BT294+BT299+BT304+BT309+BT314</f>
        <v>7781514</v>
      </c>
      <c r="BU182" s="443"/>
      <c r="BV182" s="52"/>
      <c r="BW182" s="118"/>
      <c r="BY182" s="38"/>
      <c r="BZ182" s="38"/>
      <c r="CA182" s="112"/>
    </row>
    <row r="183" spans="4:79" ht="13" x14ac:dyDescent="0.3">
      <c r="D183" s="118" t="s">
        <v>328</v>
      </c>
      <c r="E183" s="465"/>
      <c r="F183" s="468"/>
      <c r="G183" s="52">
        <f>G189+G195+G201+G207+G213+G219+G225+G231+G237+G243+G249+G255+G260+G265+G270+G275+G280+G285+G290+G295+G300+G305+G310+G315</f>
        <v>1093260</v>
      </c>
      <c r="H183" s="51"/>
      <c r="I183" s="52"/>
      <c r="J183" s="444"/>
      <c r="K183" s="468"/>
      <c r="L183" s="52">
        <f>L189+L195+L201+L207+L213+L219+L225+L231+L237+L243+L249+L255+L260+L265+L270+L275+L280+L285+L290+L295+L300+L305+L310+L315</f>
        <v>337249</v>
      </c>
      <c r="M183" s="51"/>
      <c r="N183" s="52"/>
      <c r="O183" s="444"/>
      <c r="P183" s="468"/>
      <c r="Q183" s="52">
        <f>Q189+Q195+Q201+Q207+Q213+Q219+Q225+Q231+Q237+Q243+Q249+Q255+Q260+Q265+Q270+Q275+Q280+Q285+Q290+Q295+Q300+Q305+Q310+Q315</f>
        <v>605312</v>
      </c>
      <c r="R183" s="51"/>
      <c r="S183" s="52"/>
      <c r="T183" s="444"/>
      <c r="U183" s="468"/>
      <c r="V183" s="52">
        <f>V189+V195+V201+V207+V213+V219+V225+V231+V237+V243+V249+V255+V260+V265+V270+V275+V280+V285+V290+V295+V300+V305+V310+V315</f>
        <v>150699</v>
      </c>
      <c r="W183" s="51"/>
      <c r="X183" s="52"/>
      <c r="Y183" s="444"/>
      <c r="Z183" s="468"/>
      <c r="AA183" s="52">
        <f>AA189+AA195+AA201+AA207+AA213+AA219+AA225+AA231+AA237+AA243+AA249+AA255+AA260+AA265+AA270+AA275+AA280+AA285+AA290+AA295+AA300+AA305+AA310+AA315</f>
        <v>0</v>
      </c>
      <c r="AB183" s="51"/>
      <c r="AC183" s="52"/>
      <c r="AD183" s="444"/>
      <c r="AE183" s="468"/>
      <c r="AF183" s="52">
        <f>AF189+AF195+AF201+AF207+AF213+AF219+AF225+AF231+AF237+AF243+AF249+AF255+AF260+AF265+AF270+AF275+AF280+AF285+AF290+AF295+AF300+AF305+AF310+AF315</f>
        <v>0</v>
      </c>
      <c r="AG183" s="51"/>
      <c r="AH183" s="52"/>
      <c r="AI183" s="444"/>
      <c r="AJ183" s="468"/>
      <c r="AK183" s="52">
        <f>AK189+AK195+AK201+AK207+AK213+AK219+AK225+AK231+AK237+AK243+AK249+AK255+AK260+AK265+AK270+AK275+AK280+AK285+AK290+AK295+AK300+AK305+AK310+AK315</f>
        <v>0</v>
      </c>
      <c r="AL183" s="51"/>
      <c r="AM183" s="52"/>
      <c r="AN183" s="444"/>
      <c r="AO183" s="468"/>
      <c r="AP183" s="52">
        <f>AP189+AP195+AP201+AP207+AP213+AP219+AP225+AP231+AP237+AP243+AP249+AP255+AP260+AP265+AP270+AP275+AP280+AP285+AP290+AP295+AP300+AP305+AP310+AP315</f>
        <v>0</v>
      </c>
      <c r="AQ183" s="51"/>
      <c r="AR183" s="52"/>
      <c r="AS183" s="444"/>
      <c r="AT183" s="468"/>
      <c r="AU183" s="52">
        <f>AU189+AU195+AU201+AU207+AU213+AU219+AU225+AU231+AU237+AU243+AU249+AU255+AU260+AU265+AU270+AU275+AU280+AU285+AU290+AU295+AU300+AU305+AU310+AU315</f>
        <v>0</v>
      </c>
      <c r="AV183" s="51"/>
      <c r="AW183" s="52"/>
      <c r="AX183" s="444"/>
      <c r="AY183" s="468"/>
      <c r="AZ183" s="52">
        <f>AZ189+AZ195+AZ201+AZ207+AZ213+AZ219+AZ225+AZ231+AZ237+AZ243+AZ249+AZ255+AZ260+AZ265+AZ270+AZ275+AZ280+AZ285+AZ290+AZ295+AZ300+AZ305+AZ310+AZ315</f>
        <v>0</v>
      </c>
      <c r="BA183" s="51"/>
      <c r="BB183" s="52"/>
      <c r="BC183" s="444"/>
      <c r="BD183" s="468"/>
      <c r="BE183" s="52">
        <f>BE189+BE195+BE201+BE207+BE213+BE219+BE225+BE231+BE237+BE243+BE249+BE255+BE260+BE265+BE270+BE275+BE280+BE285+BE290+BE295+BE300+BE305+BE310+BE315</f>
        <v>0</v>
      </c>
      <c r="BF183" s="51"/>
      <c r="BG183" s="52"/>
      <c r="BH183" s="444"/>
      <c r="BI183" s="468"/>
      <c r="BJ183" s="52">
        <f>BJ189+BJ195+BJ201+BJ207+BJ213+BJ219+BJ225+BJ231+BJ237+BJ243+BJ249+BJ255+BJ260+BJ265+BJ270+BJ275+BJ280+BJ285+BJ290+BJ295+BJ300+BJ305+BJ310+BJ315</f>
        <v>0</v>
      </c>
      <c r="BK183" s="51"/>
      <c r="BL183" s="52"/>
      <c r="BM183" s="444"/>
      <c r="BN183" s="468"/>
      <c r="BO183" s="52">
        <f>BO189+BO195+BO201+BO207+BO213+BO219+BO225+BO231+BO237+BO243+BO249+BO255+BO260+BO265+BO270+BO275+BO280+BO285+BO290+BO295+BO300+BO305+BO310+BO315</f>
        <v>0</v>
      </c>
      <c r="BP183" s="51"/>
      <c r="BQ183" s="52"/>
      <c r="BR183" s="444"/>
      <c r="BS183" s="468"/>
      <c r="BT183" s="52">
        <f>BT189+BT195+BT201+BT207+BT213+BT219+BT225+BT231+BT237+BT243+BT249+BT255+BT260+BT265+BT270+BT275+BT280+BT285+BT290+BT295+BT300+BT305+BT310+BT315</f>
        <v>1093260</v>
      </c>
      <c r="BU183" s="51"/>
      <c r="BV183" s="52"/>
      <c r="BW183" s="118"/>
      <c r="BY183" s="38"/>
      <c r="BZ183" s="38"/>
      <c r="CA183" s="112"/>
    </row>
    <row r="184" spans="4:79" ht="13" x14ac:dyDescent="0.3">
      <c r="D184" s="118" t="s">
        <v>343</v>
      </c>
      <c r="E184" s="465"/>
      <c r="F184" s="468"/>
      <c r="G184" s="52">
        <f>G190+G196+G202+G208+G214+G220+G226+G232+G238+G244+G250+G256+G261+G266+G271+G276+G281+G286+G291+G296+G301+G306+G311+G316</f>
        <v>0</v>
      </c>
      <c r="H184" s="51"/>
      <c r="I184" s="52"/>
      <c r="J184" s="444"/>
      <c r="K184" s="468"/>
      <c r="L184" s="52">
        <f>L190+L196+L202+L208+L214+L220+L226+L232+L238+L244+L250+L256+L261+L266+L271+L276+L281+L286+L291+L296+L301+L306+L311+L316</f>
        <v>0</v>
      </c>
      <c r="M184" s="51"/>
      <c r="N184" s="52"/>
      <c r="O184" s="444"/>
      <c r="P184" s="468"/>
      <c r="Q184" s="52">
        <f>Q190+Q196+Q202+Q208+Q214+Q220+Q226+Q232+Q238+Q244+Q250+Q256+Q261+Q266+Q271+Q276+Q281+Q286+Q291+Q296+Q301+Q306+Q311+Q316</f>
        <v>0</v>
      </c>
      <c r="R184" s="51"/>
      <c r="S184" s="52"/>
      <c r="T184" s="444"/>
      <c r="U184" s="468"/>
      <c r="V184" s="52">
        <f>V190+V196+V202+V208+V214+V220+V226+V232+V238+V244+V250+V256+V261+V266+V271+V276+V281+V286+V291+V296+V301+V306+V311+V316</f>
        <v>0</v>
      </c>
      <c r="W184" s="51"/>
      <c r="X184" s="52"/>
      <c r="Y184" s="444"/>
      <c r="Z184" s="468"/>
      <c r="AA184" s="52">
        <f>AA190+AA196+AA202+AA208+AA214+AA220+AA226+AA232+AA238+AA244+AA250+AA256+AA261+AA266+AA271+AA276+AA281+AA286+AA291+AA296+AA301+AA306+AA311+AA316</f>
        <v>0</v>
      </c>
      <c r="AB184" s="51"/>
      <c r="AC184" s="52"/>
      <c r="AD184" s="444"/>
      <c r="AE184" s="468"/>
      <c r="AF184" s="52">
        <f>AF190+AF196+AF202+AF208+AF214+AF220+AF226+AF232+AF238+AF244+AF250+AF256+AF261+AF266+AF271+AF276+AF281+AF286+AF291+AF296+AF301+AF306+AF311+AF316</f>
        <v>0</v>
      </c>
      <c r="AG184" s="51"/>
      <c r="AH184" s="52"/>
      <c r="AI184" s="444"/>
      <c r="AJ184" s="468"/>
      <c r="AK184" s="52">
        <f>AK190+AK196+AK202+AK208+AK214+AK220+AK226+AK232+AK238+AK244+AK250+AK256+AK261+AK266+AK271+AK276+AK281+AK286+AK291+AK296+AK301+AK306+AK311+AK316</f>
        <v>0</v>
      </c>
      <c r="AL184" s="51"/>
      <c r="AM184" s="52"/>
      <c r="AN184" s="444"/>
      <c r="AO184" s="468"/>
      <c r="AP184" s="52">
        <f>AP190+AP196+AP202+AP208+AP214+AP220+AP226+AP232+AP238+AP244+AP250+AP256+AP261+AP266+AP271+AP276+AP281+AP286+AP291+AP296+AP301+AP306+AP311+AP316</f>
        <v>0</v>
      </c>
      <c r="AQ184" s="51"/>
      <c r="AR184" s="52"/>
      <c r="AS184" s="444"/>
      <c r="AT184" s="468"/>
      <c r="AU184" s="52">
        <f>AU190+AU196+AU202+AU208+AU214+AU220+AU226+AU232+AU238+AU244+AU250+AU256+AU261+AU266+AU271+AU276+AU281+AU286+AU291+AU296+AU301+AU306+AU311+AU316</f>
        <v>0</v>
      </c>
      <c r="AV184" s="51"/>
      <c r="AW184" s="52"/>
      <c r="AX184" s="444"/>
      <c r="AY184" s="468"/>
      <c r="AZ184" s="52">
        <f>AZ190+AZ196+AZ202+AZ208+AZ214+AZ220+AZ226+AZ232+AZ238+AZ244+AZ250+AZ256+AZ261+AZ266+AZ271+AZ276+AZ281+AZ286+AZ291+AZ296+AZ301+AZ306+AZ311+AZ316</f>
        <v>0</v>
      </c>
      <c r="BA184" s="51"/>
      <c r="BB184" s="52"/>
      <c r="BC184" s="444"/>
      <c r="BD184" s="468"/>
      <c r="BE184" s="52">
        <f>BE190+BE196+BE202+BE208+BE214+BE220+BE226+BE232+BE238+BE244+BE250+BE256+BE261+BE266+BE271+BE276+BE281+BE286+BE291+BE296+BE301+BE306+BE311+BE316</f>
        <v>0</v>
      </c>
      <c r="BF184" s="51"/>
      <c r="BG184" s="52"/>
      <c r="BH184" s="444"/>
      <c r="BI184" s="468"/>
      <c r="BJ184" s="52">
        <f>BJ190+BJ196+BJ202+BJ208+BJ214+BJ220+BJ226+BJ232+BJ238+BJ244+BJ250+BJ256+BJ261+BJ266+BJ271+BJ276+BJ281+BJ286+BJ291+BJ296+BJ301+BJ306+BJ311+BJ316</f>
        <v>0</v>
      </c>
      <c r="BK184" s="51"/>
      <c r="BL184" s="52"/>
      <c r="BM184" s="444"/>
      <c r="BN184" s="468"/>
      <c r="BO184" s="52">
        <f>BO190+BO196+BO202+BO208+BO214+BO220+BO226+BO232+BO238+BO244+BO250+BO256+BO261+BO266+BO271+BO276+BO281+BO286+BO291+BO296+BO301+BO306+BO311+BO316</f>
        <v>0</v>
      </c>
      <c r="BP184" s="51"/>
      <c r="BQ184" s="52"/>
      <c r="BR184" s="444"/>
      <c r="BS184" s="468"/>
      <c r="BT184" s="52">
        <f>BT190+BT196+BT202+BT208+BT214+BT220+BT226+BT232+BT238+BT244+BT250+BT256+BT261+BT266+BT271+BT276+BT281+BT286+BT291+BT296+BT301+BT306+BT311+BT316</f>
        <v>0</v>
      </c>
      <c r="BU184" s="51"/>
      <c r="BV184" s="52"/>
      <c r="BW184" s="118"/>
      <c r="BY184" s="38"/>
      <c r="BZ184" s="38"/>
      <c r="CA184" s="112"/>
    </row>
    <row r="185" spans="4:79" ht="13" x14ac:dyDescent="0.3">
      <c r="D185" s="118" t="s">
        <v>330</v>
      </c>
      <c r="E185" s="465"/>
      <c r="F185" s="469"/>
      <c r="G185" s="98">
        <f>G203+G233</f>
        <v>0</v>
      </c>
      <c r="H185" s="97"/>
      <c r="I185" s="52"/>
      <c r="J185" s="444"/>
      <c r="K185" s="469"/>
      <c r="L185" s="98">
        <f>L203+L233</f>
        <v>0</v>
      </c>
      <c r="M185" s="97"/>
      <c r="N185" s="52"/>
      <c r="O185" s="444"/>
      <c r="P185" s="469"/>
      <c r="Q185" s="98">
        <f>Q203+Q233</f>
        <v>0</v>
      </c>
      <c r="R185" s="97"/>
      <c r="S185" s="52"/>
      <c r="T185" s="444"/>
      <c r="U185" s="469"/>
      <c r="V185" s="98">
        <f>V203+V233</f>
        <v>0</v>
      </c>
      <c r="W185" s="97"/>
      <c r="X185" s="52"/>
      <c r="Y185" s="444"/>
      <c r="Z185" s="469"/>
      <c r="AA185" s="98">
        <f>AA203+AA233</f>
        <v>0</v>
      </c>
      <c r="AB185" s="97"/>
      <c r="AC185" s="52"/>
      <c r="AD185" s="444"/>
      <c r="AE185" s="469"/>
      <c r="AF185" s="98">
        <f>AF203+AF233</f>
        <v>0</v>
      </c>
      <c r="AG185" s="97"/>
      <c r="AH185" s="52"/>
      <c r="AI185" s="444"/>
      <c r="AJ185" s="469"/>
      <c r="AK185" s="98">
        <f>AK203+AK233</f>
        <v>0</v>
      </c>
      <c r="AL185" s="97"/>
      <c r="AM185" s="52"/>
      <c r="AN185" s="444"/>
      <c r="AO185" s="469"/>
      <c r="AP185" s="98">
        <f>AP203+AP233</f>
        <v>0</v>
      </c>
      <c r="AQ185" s="97"/>
      <c r="AR185" s="52"/>
      <c r="AS185" s="444"/>
      <c r="AT185" s="469"/>
      <c r="AU185" s="98">
        <f>AU203+AU233</f>
        <v>0</v>
      </c>
      <c r="AV185" s="97"/>
      <c r="AW185" s="52"/>
      <c r="AX185" s="444"/>
      <c r="AY185" s="469"/>
      <c r="AZ185" s="98">
        <f>AZ203+AZ233</f>
        <v>0</v>
      </c>
      <c r="BA185" s="97"/>
      <c r="BB185" s="52"/>
      <c r="BC185" s="444"/>
      <c r="BD185" s="469"/>
      <c r="BE185" s="98">
        <f>BE203+BE233</f>
        <v>0</v>
      </c>
      <c r="BF185" s="97"/>
      <c r="BG185" s="52"/>
      <c r="BH185" s="444"/>
      <c r="BI185" s="469"/>
      <c r="BJ185" s="98">
        <f>BJ203+BJ233</f>
        <v>0</v>
      </c>
      <c r="BK185" s="97"/>
      <c r="BL185" s="52"/>
      <c r="BM185" s="444"/>
      <c r="BN185" s="469"/>
      <c r="BO185" s="98">
        <f>BO203+BO233</f>
        <v>0</v>
      </c>
      <c r="BP185" s="97"/>
      <c r="BQ185" s="52"/>
      <c r="BR185" s="444"/>
      <c r="BS185" s="469"/>
      <c r="BT185" s="98">
        <f>BT203+BT233</f>
        <v>0</v>
      </c>
      <c r="BU185" s="97"/>
      <c r="BV185" s="52"/>
      <c r="BW185" s="118"/>
      <c r="BY185" s="38"/>
      <c r="BZ185" s="38"/>
      <c r="CA185" s="112"/>
    </row>
    <row r="186" spans="4:79" ht="13" x14ac:dyDescent="0.3">
      <c r="D186" s="118"/>
      <c r="E186" s="465"/>
      <c r="F186" s="223"/>
      <c r="G186" s="52"/>
      <c r="H186" s="52"/>
      <c r="I186" s="52"/>
      <c r="J186" s="444"/>
      <c r="K186" s="223"/>
      <c r="L186" s="52"/>
      <c r="M186" s="52"/>
      <c r="N186" s="52"/>
      <c r="O186" s="444"/>
      <c r="P186" s="223"/>
      <c r="Q186" s="52"/>
      <c r="R186" s="52"/>
      <c r="S186" s="52"/>
      <c r="T186" s="444"/>
      <c r="U186" s="223"/>
      <c r="V186" s="52"/>
      <c r="W186" s="52"/>
      <c r="X186" s="52"/>
      <c r="Y186" s="444"/>
      <c r="Z186" s="223"/>
      <c r="AA186" s="52"/>
      <c r="AB186" s="52"/>
      <c r="AC186" s="52"/>
      <c r="AD186" s="444"/>
      <c r="AE186" s="223"/>
      <c r="AF186" s="52"/>
      <c r="AG186" s="52"/>
      <c r="AH186" s="52"/>
      <c r="AI186" s="444"/>
      <c r="AJ186" s="223"/>
      <c r="AK186" s="52"/>
      <c r="AL186" s="52"/>
      <c r="AM186" s="52"/>
      <c r="AN186" s="444"/>
      <c r="AO186" s="223"/>
      <c r="AP186" s="52"/>
      <c r="AQ186" s="52"/>
      <c r="AR186" s="52"/>
      <c r="AS186" s="444"/>
      <c r="AT186" s="223"/>
      <c r="AU186" s="52"/>
      <c r="AV186" s="52"/>
      <c r="AW186" s="52"/>
      <c r="AX186" s="444"/>
      <c r="AY186" s="223"/>
      <c r="AZ186" s="52"/>
      <c r="BA186" s="52"/>
      <c r="BB186" s="52"/>
      <c r="BC186" s="444"/>
      <c r="BD186" s="223"/>
      <c r="BE186" s="52"/>
      <c r="BF186" s="52"/>
      <c r="BG186" s="52"/>
      <c r="BH186" s="444"/>
      <c r="BI186" s="223"/>
      <c r="BJ186" s="52"/>
      <c r="BK186" s="52"/>
      <c r="BL186" s="52"/>
      <c r="BM186" s="444"/>
      <c r="BN186" s="223"/>
      <c r="BO186" s="52"/>
      <c r="BP186" s="52"/>
      <c r="BQ186" s="52"/>
      <c r="BR186" s="444"/>
      <c r="BS186" s="223"/>
      <c r="BT186" s="52"/>
      <c r="BU186" s="52"/>
      <c r="BV186" s="52"/>
      <c r="BW186" s="118"/>
      <c r="BY186" s="38"/>
      <c r="BZ186" s="38"/>
      <c r="CA186" s="112"/>
    </row>
    <row r="187" spans="4:79" ht="13" hidden="1" x14ac:dyDescent="0.3">
      <c r="D187" s="118" t="s">
        <v>327</v>
      </c>
      <c r="G187" s="52">
        <f>SUM(G188:G191)</f>
        <v>0</v>
      </c>
      <c r="H187" s="52"/>
      <c r="I187" s="52"/>
      <c r="J187" s="444"/>
      <c r="K187" s="52"/>
      <c r="L187" s="52">
        <f>SUM(L188:L191)</f>
        <v>0</v>
      </c>
      <c r="M187" s="52"/>
      <c r="N187" s="52"/>
      <c r="O187" s="444"/>
      <c r="P187" s="52"/>
      <c r="Q187" s="52">
        <f>SUM(Q188:Q191)</f>
        <v>0</v>
      </c>
      <c r="R187" s="52"/>
      <c r="S187" s="52"/>
      <c r="T187" s="444"/>
      <c r="U187" s="52"/>
      <c r="V187" s="52">
        <f>SUM(V188:V191)</f>
        <v>0</v>
      </c>
      <c r="W187" s="52"/>
      <c r="X187" s="52"/>
      <c r="Y187" s="444"/>
      <c r="Z187" s="52"/>
      <c r="AA187" s="52">
        <f>SUM(AA188:AA191)</f>
        <v>0</v>
      </c>
      <c r="AB187" s="52"/>
      <c r="AC187" s="52"/>
      <c r="AD187" s="444"/>
      <c r="AE187" s="52"/>
      <c r="AF187" s="52">
        <f>SUM(AF188:AF191)</f>
        <v>0</v>
      </c>
      <c r="AG187" s="52"/>
      <c r="AH187" s="52"/>
      <c r="AI187" s="444"/>
      <c r="AJ187" s="52"/>
      <c r="AK187" s="52">
        <f>SUM(AK188:AK191)</f>
        <v>0</v>
      </c>
      <c r="AL187" s="52"/>
      <c r="AM187" s="52"/>
      <c r="AN187" s="444"/>
      <c r="AO187" s="52"/>
      <c r="AP187" s="52">
        <f>SUM(AP188:AP191)</f>
        <v>0</v>
      </c>
      <c r="AQ187" s="52"/>
      <c r="AR187" s="52"/>
      <c r="AS187" s="444"/>
      <c r="AT187" s="52"/>
      <c r="AU187" s="52">
        <f>SUM(AU188:AU191)</f>
        <v>0</v>
      </c>
      <c r="AV187" s="52"/>
      <c r="AW187" s="52"/>
      <c r="AX187" s="444"/>
      <c r="AY187" s="52"/>
      <c r="AZ187" s="52">
        <f>SUM(AZ188:AZ191)</f>
        <v>0</v>
      </c>
      <c r="BA187" s="52"/>
      <c r="BB187" s="52"/>
      <c r="BC187" s="444"/>
      <c r="BD187" s="52"/>
      <c r="BE187" s="52">
        <f>SUM(BE188:BE191)</f>
        <v>0</v>
      </c>
      <c r="BF187" s="52"/>
      <c r="BG187" s="52"/>
      <c r="BH187" s="444"/>
      <c r="BI187" s="52"/>
      <c r="BJ187" s="52">
        <f>SUM(BJ188:BJ191)</f>
        <v>0</v>
      </c>
      <c r="BK187" s="52"/>
      <c r="BL187" s="52"/>
      <c r="BM187" s="444"/>
      <c r="BN187" s="52"/>
      <c r="BO187" s="52">
        <f>SUM(BO188:BO191)</f>
        <v>0</v>
      </c>
      <c r="BP187" s="52"/>
      <c r="BQ187" s="52"/>
      <c r="BR187" s="444"/>
      <c r="BS187" s="52"/>
      <c r="BT187" s="52">
        <f>SUM(BT188:BT191)</f>
        <v>0</v>
      </c>
      <c r="BU187" s="52"/>
      <c r="BV187" s="52"/>
      <c r="BW187" s="118"/>
      <c r="BY187" s="38"/>
      <c r="BZ187" s="38"/>
      <c r="CA187" s="112"/>
    </row>
    <row r="188" spans="4:79" ht="13" hidden="1" x14ac:dyDescent="0.3">
      <c r="D188" s="118" t="s">
        <v>325</v>
      </c>
      <c r="F188" s="385"/>
      <c r="G188" s="442">
        <v>0</v>
      </c>
      <c r="H188" s="443"/>
      <c r="I188" s="52"/>
      <c r="J188" s="444"/>
      <c r="K188" s="445"/>
      <c r="L188" s="442">
        <v>0</v>
      </c>
      <c r="M188" s="443"/>
      <c r="N188" s="52"/>
      <c r="O188" s="444"/>
      <c r="P188" s="445"/>
      <c r="Q188" s="442">
        <v>0</v>
      </c>
      <c r="R188" s="443"/>
      <c r="S188" s="52"/>
      <c r="T188" s="444"/>
      <c r="U188" s="445"/>
      <c r="V188" s="442">
        <v>0</v>
      </c>
      <c r="W188" s="443"/>
      <c r="X188" s="52"/>
      <c r="Y188" s="444"/>
      <c r="Z188" s="445"/>
      <c r="AA188" s="442">
        <v>0</v>
      </c>
      <c r="AB188" s="443"/>
      <c r="AC188" s="52"/>
      <c r="AD188" s="444"/>
      <c r="AE188" s="445"/>
      <c r="AF188" s="442">
        <v>0</v>
      </c>
      <c r="AG188" s="443"/>
      <c r="AH188" s="52"/>
      <c r="AI188" s="444"/>
      <c r="AJ188" s="445"/>
      <c r="AK188" s="442">
        <v>0</v>
      </c>
      <c r="AL188" s="443"/>
      <c r="AM188" s="52"/>
      <c r="AN188" s="444"/>
      <c r="AO188" s="445"/>
      <c r="AP188" s="442">
        <v>0</v>
      </c>
      <c r="AQ188" s="443"/>
      <c r="AR188" s="52"/>
      <c r="AS188" s="444"/>
      <c r="AT188" s="445"/>
      <c r="AU188" s="442">
        <v>0</v>
      </c>
      <c r="AV188" s="443"/>
      <c r="AW188" s="52"/>
      <c r="AX188" s="444"/>
      <c r="AY188" s="445"/>
      <c r="AZ188" s="442">
        <v>0</v>
      </c>
      <c r="BA188" s="443"/>
      <c r="BB188" s="52"/>
      <c r="BC188" s="444"/>
      <c r="BD188" s="445"/>
      <c r="BE188" s="442">
        <v>0</v>
      </c>
      <c r="BF188" s="443"/>
      <c r="BG188" s="52"/>
      <c r="BH188" s="444"/>
      <c r="BI188" s="445"/>
      <c r="BJ188" s="442">
        <v>0</v>
      </c>
      <c r="BK188" s="443"/>
      <c r="BL188" s="52"/>
      <c r="BM188" s="444"/>
      <c r="BN188" s="445"/>
      <c r="BO188" s="442">
        <v>0</v>
      </c>
      <c r="BP188" s="443"/>
      <c r="BQ188" s="52"/>
      <c r="BR188" s="444"/>
      <c r="BS188" s="445"/>
      <c r="BT188" s="442">
        <f>SUM(L188:BO188)</f>
        <v>0</v>
      </c>
      <c r="BU188" s="443"/>
      <c r="BV188" s="52"/>
      <c r="BW188" s="118"/>
      <c r="BY188" s="38"/>
      <c r="BZ188" s="38"/>
      <c r="CA188" s="112"/>
    </row>
    <row r="189" spans="4:79" ht="13" hidden="1" x14ac:dyDescent="0.3">
      <c r="D189" s="118" t="s">
        <v>328</v>
      </c>
      <c r="F189" s="379"/>
      <c r="G189" s="52">
        <v>0</v>
      </c>
      <c r="H189" s="51"/>
      <c r="I189" s="52"/>
      <c r="J189" s="444"/>
      <c r="K189" s="444"/>
      <c r="L189" s="52">
        <v>0</v>
      </c>
      <c r="M189" s="51"/>
      <c r="N189" s="52"/>
      <c r="O189" s="444"/>
      <c r="P189" s="444"/>
      <c r="Q189" s="52">
        <v>0</v>
      </c>
      <c r="R189" s="51"/>
      <c r="S189" s="52"/>
      <c r="T189" s="444"/>
      <c r="U189" s="444"/>
      <c r="V189" s="52">
        <v>0</v>
      </c>
      <c r="W189" s="51"/>
      <c r="X189" s="52"/>
      <c r="Y189" s="444"/>
      <c r="Z189" s="444"/>
      <c r="AA189" s="52">
        <v>0</v>
      </c>
      <c r="AB189" s="51"/>
      <c r="AC189" s="52"/>
      <c r="AD189" s="444"/>
      <c r="AE189" s="444"/>
      <c r="AF189" s="52">
        <v>0</v>
      </c>
      <c r="AG189" s="51"/>
      <c r="AH189" s="52"/>
      <c r="AI189" s="444"/>
      <c r="AJ189" s="444"/>
      <c r="AK189" s="52">
        <v>0</v>
      </c>
      <c r="AL189" s="51"/>
      <c r="AM189" s="52"/>
      <c r="AN189" s="444"/>
      <c r="AO189" s="444"/>
      <c r="AP189" s="52">
        <v>0</v>
      </c>
      <c r="AQ189" s="51"/>
      <c r="AR189" s="52"/>
      <c r="AS189" s="444"/>
      <c r="AT189" s="444"/>
      <c r="AU189" s="52">
        <v>0</v>
      </c>
      <c r="AV189" s="51"/>
      <c r="AW189" s="52"/>
      <c r="AX189" s="444"/>
      <c r="AY189" s="444"/>
      <c r="AZ189" s="52">
        <v>0</v>
      </c>
      <c r="BA189" s="51"/>
      <c r="BB189" s="52"/>
      <c r="BC189" s="444"/>
      <c r="BD189" s="444"/>
      <c r="BE189" s="52">
        <v>0</v>
      </c>
      <c r="BF189" s="51"/>
      <c r="BG189" s="52"/>
      <c r="BH189" s="444"/>
      <c r="BI189" s="444"/>
      <c r="BJ189" s="52">
        <v>0</v>
      </c>
      <c r="BK189" s="51"/>
      <c r="BL189" s="52"/>
      <c r="BM189" s="444"/>
      <c r="BN189" s="444"/>
      <c r="BO189" s="52">
        <v>0</v>
      </c>
      <c r="BP189" s="51"/>
      <c r="BQ189" s="52"/>
      <c r="BR189" s="444"/>
      <c r="BS189" s="444"/>
      <c r="BT189" s="52">
        <f>SUM(L189:BO189)</f>
        <v>0</v>
      </c>
      <c r="BU189" s="51"/>
      <c r="BV189" s="52"/>
      <c r="BW189" s="118"/>
      <c r="BY189" s="38"/>
      <c r="BZ189" s="38"/>
      <c r="CA189" s="112"/>
    </row>
    <row r="190" spans="4:79" ht="13" hidden="1" x14ac:dyDescent="0.3">
      <c r="D190" s="118" t="s">
        <v>329</v>
      </c>
      <c r="F190" s="379"/>
      <c r="G190" s="52">
        <v>0</v>
      </c>
      <c r="H190" s="51"/>
      <c r="I190" s="52"/>
      <c r="J190" s="444"/>
      <c r="K190" s="444"/>
      <c r="L190" s="52">
        <v>0</v>
      </c>
      <c r="M190" s="51"/>
      <c r="N190" s="52"/>
      <c r="O190" s="444"/>
      <c r="P190" s="444"/>
      <c r="Q190" s="52">
        <v>0</v>
      </c>
      <c r="R190" s="51"/>
      <c r="S190" s="52"/>
      <c r="T190" s="444"/>
      <c r="U190" s="444"/>
      <c r="V190" s="52">
        <v>0</v>
      </c>
      <c r="W190" s="51"/>
      <c r="X190" s="52"/>
      <c r="Y190" s="444"/>
      <c r="Z190" s="444"/>
      <c r="AA190" s="52">
        <v>0</v>
      </c>
      <c r="AB190" s="51"/>
      <c r="AC190" s="52"/>
      <c r="AD190" s="444"/>
      <c r="AE190" s="444"/>
      <c r="AF190" s="52">
        <v>0</v>
      </c>
      <c r="AG190" s="51"/>
      <c r="AH190" s="52"/>
      <c r="AI190" s="444"/>
      <c r="AJ190" s="444"/>
      <c r="AK190" s="52">
        <v>0</v>
      </c>
      <c r="AL190" s="51"/>
      <c r="AM190" s="52"/>
      <c r="AN190" s="444"/>
      <c r="AO190" s="444"/>
      <c r="AP190" s="52">
        <v>0</v>
      </c>
      <c r="AQ190" s="51"/>
      <c r="AR190" s="52"/>
      <c r="AS190" s="444"/>
      <c r="AT190" s="444"/>
      <c r="AU190" s="52">
        <v>0</v>
      </c>
      <c r="AV190" s="51"/>
      <c r="AW190" s="52"/>
      <c r="AX190" s="444"/>
      <c r="AY190" s="444"/>
      <c r="AZ190" s="52">
        <v>0</v>
      </c>
      <c r="BA190" s="51"/>
      <c r="BB190" s="52"/>
      <c r="BC190" s="444"/>
      <c r="BD190" s="444"/>
      <c r="BE190" s="52">
        <v>0</v>
      </c>
      <c r="BF190" s="51"/>
      <c r="BG190" s="52"/>
      <c r="BH190" s="444"/>
      <c r="BI190" s="444"/>
      <c r="BJ190" s="52">
        <v>0</v>
      </c>
      <c r="BK190" s="51"/>
      <c r="BL190" s="52"/>
      <c r="BM190" s="444"/>
      <c r="BN190" s="444"/>
      <c r="BO190" s="52">
        <v>0</v>
      </c>
      <c r="BP190" s="51"/>
      <c r="BQ190" s="52"/>
      <c r="BR190" s="444"/>
      <c r="BS190" s="444"/>
      <c r="BT190" s="52">
        <f>SUM(L190:BO190)</f>
        <v>0</v>
      </c>
      <c r="BU190" s="51"/>
      <c r="BV190" s="52"/>
      <c r="BW190" s="118"/>
      <c r="BY190" s="38"/>
      <c r="BZ190" s="38"/>
      <c r="CA190" s="112"/>
    </row>
    <row r="191" spans="4:79" ht="13" hidden="1" x14ac:dyDescent="0.3">
      <c r="D191" s="118" t="s">
        <v>330</v>
      </c>
      <c r="F191" s="398"/>
      <c r="G191" s="98">
        <v>0</v>
      </c>
      <c r="H191" s="97"/>
      <c r="I191" s="52"/>
      <c r="J191" s="444"/>
      <c r="K191" s="453"/>
      <c r="L191" s="98">
        <v>0</v>
      </c>
      <c r="M191" s="97"/>
      <c r="N191" s="52"/>
      <c r="O191" s="444"/>
      <c r="P191" s="453"/>
      <c r="Q191" s="98">
        <v>0</v>
      </c>
      <c r="R191" s="97"/>
      <c r="S191" s="52"/>
      <c r="T191" s="444"/>
      <c r="U191" s="453"/>
      <c r="V191" s="98">
        <v>0</v>
      </c>
      <c r="W191" s="97"/>
      <c r="X191" s="52"/>
      <c r="Y191" s="444"/>
      <c r="Z191" s="453"/>
      <c r="AA191" s="98">
        <v>0</v>
      </c>
      <c r="AB191" s="97"/>
      <c r="AC191" s="52"/>
      <c r="AD191" s="444"/>
      <c r="AE191" s="453"/>
      <c r="AF191" s="98">
        <v>0</v>
      </c>
      <c r="AG191" s="97"/>
      <c r="AH191" s="52"/>
      <c r="AI191" s="444"/>
      <c r="AJ191" s="453"/>
      <c r="AK191" s="98">
        <v>0</v>
      </c>
      <c r="AL191" s="97"/>
      <c r="AM191" s="52"/>
      <c r="AN191" s="444"/>
      <c r="AO191" s="453"/>
      <c r="AP191" s="98">
        <v>0</v>
      </c>
      <c r="AQ191" s="97"/>
      <c r="AR191" s="52"/>
      <c r="AS191" s="444"/>
      <c r="AT191" s="453"/>
      <c r="AU191" s="98">
        <v>0</v>
      </c>
      <c r="AV191" s="97"/>
      <c r="AW191" s="52"/>
      <c r="AX191" s="444"/>
      <c r="AY191" s="453"/>
      <c r="AZ191" s="98">
        <v>0</v>
      </c>
      <c r="BA191" s="97"/>
      <c r="BB191" s="52"/>
      <c r="BC191" s="444"/>
      <c r="BD191" s="453"/>
      <c r="BE191" s="98">
        <v>0</v>
      </c>
      <c r="BF191" s="97"/>
      <c r="BG191" s="52"/>
      <c r="BH191" s="444"/>
      <c r="BI191" s="453"/>
      <c r="BJ191" s="98">
        <v>0</v>
      </c>
      <c r="BK191" s="97"/>
      <c r="BL191" s="52"/>
      <c r="BM191" s="444"/>
      <c r="BN191" s="453"/>
      <c r="BO191" s="98">
        <v>0</v>
      </c>
      <c r="BP191" s="97"/>
      <c r="BQ191" s="52"/>
      <c r="BR191" s="444"/>
      <c r="BS191" s="453"/>
      <c r="BT191" s="98">
        <f>SUM(L191:BO191)</f>
        <v>0</v>
      </c>
      <c r="BU191" s="97"/>
      <c r="BV191" s="52"/>
      <c r="BW191" s="118"/>
      <c r="BY191" s="38"/>
      <c r="BZ191" s="38"/>
      <c r="CA191" s="112"/>
    </row>
    <row r="192" spans="4:79" ht="13" hidden="1" x14ac:dyDescent="0.3">
      <c r="D192" s="118"/>
      <c r="G192" s="52"/>
      <c r="H192" s="52"/>
      <c r="I192" s="52"/>
      <c r="J192" s="444"/>
      <c r="K192" s="52"/>
      <c r="L192" s="52"/>
      <c r="M192" s="52"/>
      <c r="N192" s="52"/>
      <c r="O192" s="444"/>
      <c r="P192" s="52"/>
      <c r="Q192" s="52"/>
      <c r="R192" s="52"/>
      <c r="S192" s="52"/>
      <c r="T192" s="444"/>
      <c r="U192" s="52"/>
      <c r="V192" s="52"/>
      <c r="W192" s="52"/>
      <c r="X192" s="52"/>
      <c r="Y192" s="444"/>
      <c r="Z192" s="52"/>
      <c r="AA192" s="52"/>
      <c r="AB192" s="52"/>
      <c r="AC192" s="52"/>
      <c r="AD192" s="444"/>
      <c r="AE192" s="52"/>
      <c r="AF192" s="52"/>
      <c r="AG192" s="52"/>
      <c r="AH192" s="52"/>
      <c r="AI192" s="444"/>
      <c r="AJ192" s="52"/>
      <c r="AK192" s="52"/>
      <c r="AL192" s="52"/>
      <c r="AM192" s="52"/>
      <c r="AN192" s="444"/>
      <c r="AO192" s="52"/>
      <c r="AP192" s="52"/>
      <c r="AQ192" s="52"/>
      <c r="AR192" s="52"/>
      <c r="AS192" s="444"/>
      <c r="AT192" s="52"/>
      <c r="AU192" s="52"/>
      <c r="AV192" s="52"/>
      <c r="AW192" s="52"/>
      <c r="AX192" s="444"/>
      <c r="AY192" s="52"/>
      <c r="AZ192" s="52"/>
      <c r="BA192" s="52"/>
      <c r="BB192" s="52"/>
      <c r="BC192" s="444"/>
      <c r="BD192" s="52"/>
      <c r="BE192" s="52"/>
      <c r="BF192" s="52"/>
      <c r="BG192" s="52"/>
      <c r="BH192" s="444"/>
      <c r="BI192" s="52"/>
      <c r="BJ192" s="52"/>
      <c r="BK192" s="52"/>
      <c r="BL192" s="52"/>
      <c r="BM192" s="444"/>
      <c r="BN192" s="52"/>
      <c r="BO192" s="52"/>
      <c r="BP192" s="52"/>
      <c r="BQ192" s="52"/>
      <c r="BR192" s="444"/>
      <c r="BS192" s="52"/>
      <c r="BT192" s="52"/>
      <c r="BU192" s="52"/>
      <c r="BV192" s="52"/>
      <c r="BW192" s="118"/>
      <c r="BY192" s="38"/>
      <c r="BZ192" s="38"/>
      <c r="CA192" s="112"/>
    </row>
    <row r="193" spans="4:79" ht="13" hidden="1" x14ac:dyDescent="0.3">
      <c r="D193" s="118" t="s">
        <v>331</v>
      </c>
      <c r="G193" s="52">
        <f>SUM(G194:G197)</f>
        <v>0</v>
      </c>
      <c r="H193" s="52"/>
      <c r="I193" s="52"/>
      <c r="J193" s="444"/>
      <c r="K193" s="52"/>
      <c r="L193" s="52">
        <f>SUM(L194:L197)</f>
        <v>0</v>
      </c>
      <c r="M193" s="52"/>
      <c r="N193" s="52"/>
      <c r="O193" s="444"/>
      <c r="P193" s="52"/>
      <c r="Q193" s="52">
        <f>SUM(Q194:Q197)</f>
        <v>0</v>
      </c>
      <c r="R193" s="52"/>
      <c r="S193" s="52"/>
      <c r="T193" s="444"/>
      <c r="U193" s="52"/>
      <c r="V193" s="52">
        <f>SUM(V194:V197)</f>
        <v>0</v>
      </c>
      <c r="W193" s="52"/>
      <c r="X193" s="52"/>
      <c r="Y193" s="444"/>
      <c r="Z193" s="52"/>
      <c r="AA193" s="52">
        <f>SUM(AA194:AA197)</f>
        <v>0</v>
      </c>
      <c r="AB193" s="52"/>
      <c r="AC193" s="52"/>
      <c r="AD193" s="444"/>
      <c r="AE193" s="52"/>
      <c r="AF193" s="52">
        <f>SUM(AF194:AF197)</f>
        <v>0</v>
      </c>
      <c r="AG193" s="52"/>
      <c r="AH193" s="52"/>
      <c r="AI193" s="444"/>
      <c r="AJ193" s="52"/>
      <c r="AK193" s="52">
        <f>SUM(AK194:AK197)</f>
        <v>0</v>
      </c>
      <c r="AL193" s="52"/>
      <c r="AM193" s="52"/>
      <c r="AN193" s="444"/>
      <c r="AO193" s="52"/>
      <c r="AP193" s="52">
        <f>SUM(AP194:AP197)</f>
        <v>0</v>
      </c>
      <c r="AQ193" s="52"/>
      <c r="AR193" s="52"/>
      <c r="AS193" s="444"/>
      <c r="AT193" s="52"/>
      <c r="AU193" s="52">
        <f>SUM(AU194:AU197)</f>
        <v>0</v>
      </c>
      <c r="AV193" s="52"/>
      <c r="AW193" s="52"/>
      <c r="AX193" s="444"/>
      <c r="AY193" s="52"/>
      <c r="AZ193" s="52">
        <f>SUM(AZ194:AZ197)</f>
        <v>0</v>
      </c>
      <c r="BA193" s="52"/>
      <c r="BB193" s="52"/>
      <c r="BC193" s="444"/>
      <c r="BD193" s="52"/>
      <c r="BE193" s="52">
        <f>SUM(BE194:BE197)</f>
        <v>0</v>
      </c>
      <c r="BF193" s="52"/>
      <c r="BG193" s="52"/>
      <c r="BH193" s="444"/>
      <c r="BI193" s="52"/>
      <c r="BJ193" s="52">
        <f>SUM(BJ194:BJ197)</f>
        <v>0</v>
      </c>
      <c r="BK193" s="52"/>
      <c r="BL193" s="52"/>
      <c r="BM193" s="444"/>
      <c r="BN193" s="52"/>
      <c r="BO193" s="52">
        <f>SUM(BO194:BO197)</f>
        <v>0</v>
      </c>
      <c r="BP193" s="52"/>
      <c r="BQ193" s="52"/>
      <c r="BR193" s="444"/>
      <c r="BS193" s="52"/>
      <c r="BT193" s="52">
        <f>SUM(BT194:BT197)</f>
        <v>0</v>
      </c>
      <c r="BU193" s="52"/>
      <c r="BV193" s="52"/>
      <c r="BW193" s="118"/>
      <c r="BY193" s="38"/>
      <c r="BZ193" s="38"/>
      <c r="CA193" s="112"/>
    </row>
    <row r="194" spans="4:79" ht="13" hidden="1" x14ac:dyDescent="0.3">
      <c r="D194" s="118" t="s">
        <v>325</v>
      </c>
      <c r="F194" s="385"/>
      <c r="G194" s="442">
        <v>0</v>
      </c>
      <c r="H194" s="443"/>
      <c r="I194" s="52"/>
      <c r="J194" s="444"/>
      <c r="K194" s="445"/>
      <c r="L194" s="442">
        <v>0</v>
      </c>
      <c r="M194" s="443"/>
      <c r="N194" s="52"/>
      <c r="O194" s="444"/>
      <c r="P194" s="445"/>
      <c r="Q194" s="442">
        <v>0</v>
      </c>
      <c r="R194" s="443"/>
      <c r="S194" s="52"/>
      <c r="T194" s="444"/>
      <c r="U194" s="445"/>
      <c r="V194" s="442">
        <v>0</v>
      </c>
      <c r="W194" s="443"/>
      <c r="X194" s="52"/>
      <c r="Y194" s="444"/>
      <c r="Z194" s="445"/>
      <c r="AA194" s="442">
        <v>0</v>
      </c>
      <c r="AB194" s="443"/>
      <c r="AC194" s="52"/>
      <c r="AD194" s="444"/>
      <c r="AE194" s="445"/>
      <c r="AF194" s="442">
        <v>0</v>
      </c>
      <c r="AG194" s="443"/>
      <c r="AH194" s="52"/>
      <c r="AI194" s="444"/>
      <c r="AJ194" s="445"/>
      <c r="AK194" s="442">
        <v>0</v>
      </c>
      <c r="AL194" s="443"/>
      <c r="AM194" s="52"/>
      <c r="AN194" s="444"/>
      <c r="AO194" s="445"/>
      <c r="AP194" s="442">
        <v>0</v>
      </c>
      <c r="AQ194" s="443"/>
      <c r="AR194" s="52"/>
      <c r="AS194" s="444"/>
      <c r="AT194" s="445"/>
      <c r="AU194" s="442">
        <v>0</v>
      </c>
      <c r="AV194" s="443"/>
      <c r="AW194" s="52"/>
      <c r="AX194" s="444"/>
      <c r="AY194" s="445"/>
      <c r="AZ194" s="442">
        <v>0</v>
      </c>
      <c r="BA194" s="443"/>
      <c r="BB194" s="52"/>
      <c r="BC194" s="444"/>
      <c r="BD194" s="445"/>
      <c r="BE194" s="442">
        <v>0</v>
      </c>
      <c r="BF194" s="443"/>
      <c r="BG194" s="52"/>
      <c r="BH194" s="444"/>
      <c r="BI194" s="445"/>
      <c r="BJ194" s="442">
        <v>0</v>
      </c>
      <c r="BK194" s="443"/>
      <c r="BL194" s="52"/>
      <c r="BM194" s="444"/>
      <c r="BN194" s="445"/>
      <c r="BO194" s="442">
        <v>0</v>
      </c>
      <c r="BP194" s="443"/>
      <c r="BQ194" s="52"/>
      <c r="BR194" s="444"/>
      <c r="BS194" s="445"/>
      <c r="BT194" s="442">
        <f>SUM(L194:BO194)</f>
        <v>0</v>
      </c>
      <c r="BU194" s="443"/>
      <c r="BV194" s="52"/>
      <c r="BW194" s="118"/>
      <c r="BY194" s="38"/>
      <c r="BZ194" s="38"/>
      <c r="CA194" s="112"/>
    </row>
    <row r="195" spans="4:79" ht="13" hidden="1" x14ac:dyDescent="0.3">
      <c r="D195" s="118" t="s">
        <v>328</v>
      </c>
      <c r="F195" s="379"/>
      <c r="G195" s="52">
        <v>0</v>
      </c>
      <c r="H195" s="51"/>
      <c r="I195" s="52"/>
      <c r="J195" s="444"/>
      <c r="K195" s="444"/>
      <c r="L195" s="52">
        <v>0</v>
      </c>
      <c r="M195" s="51"/>
      <c r="N195" s="52"/>
      <c r="O195" s="444"/>
      <c r="P195" s="444"/>
      <c r="Q195" s="52">
        <v>0</v>
      </c>
      <c r="R195" s="51"/>
      <c r="S195" s="52"/>
      <c r="T195" s="444"/>
      <c r="U195" s="444"/>
      <c r="V195" s="52">
        <v>0</v>
      </c>
      <c r="W195" s="51"/>
      <c r="X195" s="52"/>
      <c r="Y195" s="444"/>
      <c r="Z195" s="444"/>
      <c r="AA195" s="52">
        <v>0</v>
      </c>
      <c r="AB195" s="51"/>
      <c r="AC195" s="52"/>
      <c r="AD195" s="444"/>
      <c r="AE195" s="444"/>
      <c r="AF195" s="52">
        <v>0</v>
      </c>
      <c r="AG195" s="51"/>
      <c r="AH195" s="52"/>
      <c r="AI195" s="444"/>
      <c r="AJ195" s="444"/>
      <c r="AK195" s="52">
        <v>0</v>
      </c>
      <c r="AL195" s="51"/>
      <c r="AM195" s="52"/>
      <c r="AN195" s="444"/>
      <c r="AO195" s="444"/>
      <c r="AP195" s="52">
        <v>0</v>
      </c>
      <c r="AQ195" s="51"/>
      <c r="AR195" s="52"/>
      <c r="AS195" s="444"/>
      <c r="AT195" s="444"/>
      <c r="AU195" s="52">
        <v>0</v>
      </c>
      <c r="AV195" s="51"/>
      <c r="AW195" s="52"/>
      <c r="AX195" s="444"/>
      <c r="AY195" s="444"/>
      <c r="AZ195" s="52">
        <v>0</v>
      </c>
      <c r="BA195" s="51"/>
      <c r="BB195" s="52"/>
      <c r="BC195" s="444"/>
      <c r="BD195" s="444"/>
      <c r="BE195" s="52">
        <v>0</v>
      </c>
      <c r="BF195" s="51"/>
      <c r="BG195" s="52"/>
      <c r="BH195" s="444"/>
      <c r="BI195" s="444"/>
      <c r="BJ195" s="52">
        <v>0</v>
      </c>
      <c r="BK195" s="51"/>
      <c r="BL195" s="52"/>
      <c r="BM195" s="444"/>
      <c r="BN195" s="444"/>
      <c r="BO195" s="52">
        <v>0</v>
      </c>
      <c r="BP195" s="51"/>
      <c r="BQ195" s="52"/>
      <c r="BR195" s="444"/>
      <c r="BS195" s="444"/>
      <c r="BT195" s="52">
        <f>SUM(L195:BO195)</f>
        <v>0</v>
      </c>
      <c r="BU195" s="51"/>
      <c r="BV195" s="52"/>
      <c r="BW195" s="118"/>
      <c r="BY195" s="38"/>
      <c r="BZ195" s="38"/>
      <c r="CA195" s="112"/>
    </row>
    <row r="196" spans="4:79" ht="13" hidden="1" x14ac:dyDescent="0.3">
      <c r="D196" s="118" t="s">
        <v>329</v>
      </c>
      <c r="F196" s="379"/>
      <c r="G196" s="52">
        <v>0</v>
      </c>
      <c r="H196" s="51"/>
      <c r="I196" s="52"/>
      <c r="J196" s="444"/>
      <c r="K196" s="444"/>
      <c r="L196" s="52">
        <v>0</v>
      </c>
      <c r="M196" s="51"/>
      <c r="N196" s="52"/>
      <c r="O196" s="444"/>
      <c r="P196" s="444"/>
      <c r="Q196" s="52">
        <v>0</v>
      </c>
      <c r="R196" s="51"/>
      <c r="S196" s="52"/>
      <c r="T196" s="444"/>
      <c r="U196" s="444"/>
      <c r="V196" s="52">
        <v>0</v>
      </c>
      <c r="W196" s="51"/>
      <c r="X196" s="52"/>
      <c r="Y196" s="444"/>
      <c r="Z196" s="444"/>
      <c r="AA196" s="52">
        <v>0</v>
      </c>
      <c r="AB196" s="51"/>
      <c r="AC196" s="52"/>
      <c r="AD196" s="444"/>
      <c r="AE196" s="444"/>
      <c r="AF196" s="52">
        <v>0</v>
      </c>
      <c r="AG196" s="51"/>
      <c r="AH196" s="52"/>
      <c r="AI196" s="444"/>
      <c r="AJ196" s="444"/>
      <c r="AK196" s="52">
        <v>0</v>
      </c>
      <c r="AL196" s="51"/>
      <c r="AM196" s="52"/>
      <c r="AN196" s="444"/>
      <c r="AO196" s="444"/>
      <c r="AP196" s="52">
        <v>0</v>
      </c>
      <c r="AQ196" s="51"/>
      <c r="AR196" s="52"/>
      <c r="AS196" s="444"/>
      <c r="AT196" s="444"/>
      <c r="AU196" s="52">
        <v>0</v>
      </c>
      <c r="AV196" s="51"/>
      <c r="AW196" s="52"/>
      <c r="AX196" s="444"/>
      <c r="AY196" s="444"/>
      <c r="AZ196" s="52">
        <v>0</v>
      </c>
      <c r="BA196" s="51"/>
      <c r="BB196" s="52"/>
      <c r="BC196" s="444"/>
      <c r="BD196" s="444"/>
      <c r="BE196" s="52">
        <v>0</v>
      </c>
      <c r="BF196" s="51"/>
      <c r="BG196" s="52"/>
      <c r="BH196" s="444"/>
      <c r="BI196" s="444"/>
      <c r="BJ196" s="52">
        <v>0</v>
      </c>
      <c r="BK196" s="51"/>
      <c r="BL196" s="52"/>
      <c r="BM196" s="444"/>
      <c r="BN196" s="444"/>
      <c r="BO196" s="52">
        <v>0</v>
      </c>
      <c r="BP196" s="51"/>
      <c r="BQ196" s="52"/>
      <c r="BR196" s="444"/>
      <c r="BS196" s="444"/>
      <c r="BT196" s="52">
        <f>SUM(L196:BO196)</f>
        <v>0</v>
      </c>
      <c r="BU196" s="51"/>
      <c r="BV196" s="52"/>
      <c r="BW196" s="118"/>
      <c r="BY196" s="38"/>
      <c r="BZ196" s="38"/>
      <c r="CA196" s="112"/>
    </row>
    <row r="197" spans="4:79" ht="13" hidden="1" x14ac:dyDescent="0.3">
      <c r="D197" s="118" t="s">
        <v>330</v>
      </c>
      <c r="F197" s="398"/>
      <c r="G197" s="98">
        <v>0</v>
      </c>
      <c r="H197" s="97"/>
      <c r="I197" s="52"/>
      <c r="J197" s="444"/>
      <c r="K197" s="453"/>
      <c r="L197" s="98">
        <v>0</v>
      </c>
      <c r="M197" s="97"/>
      <c r="N197" s="52"/>
      <c r="O197" s="444"/>
      <c r="P197" s="453"/>
      <c r="Q197" s="98">
        <v>0</v>
      </c>
      <c r="R197" s="97"/>
      <c r="S197" s="52"/>
      <c r="T197" s="444"/>
      <c r="U197" s="453"/>
      <c r="V197" s="98">
        <v>0</v>
      </c>
      <c r="W197" s="97"/>
      <c r="X197" s="52"/>
      <c r="Y197" s="444"/>
      <c r="Z197" s="453"/>
      <c r="AA197" s="98">
        <v>0</v>
      </c>
      <c r="AB197" s="97"/>
      <c r="AC197" s="52"/>
      <c r="AD197" s="444"/>
      <c r="AE197" s="453"/>
      <c r="AF197" s="98">
        <v>0</v>
      </c>
      <c r="AG197" s="97"/>
      <c r="AH197" s="52"/>
      <c r="AI197" s="444"/>
      <c r="AJ197" s="453"/>
      <c r="AK197" s="98">
        <v>0</v>
      </c>
      <c r="AL197" s="97"/>
      <c r="AM197" s="52"/>
      <c r="AN197" s="444"/>
      <c r="AO197" s="453"/>
      <c r="AP197" s="98">
        <v>0</v>
      </c>
      <c r="AQ197" s="97"/>
      <c r="AR197" s="52"/>
      <c r="AS197" s="444"/>
      <c r="AT197" s="453"/>
      <c r="AU197" s="98">
        <v>0</v>
      </c>
      <c r="AV197" s="97"/>
      <c r="AW197" s="52"/>
      <c r="AX197" s="444"/>
      <c r="AY197" s="453"/>
      <c r="AZ197" s="98">
        <v>0</v>
      </c>
      <c r="BA197" s="97"/>
      <c r="BB197" s="52"/>
      <c r="BC197" s="444"/>
      <c r="BD197" s="453"/>
      <c r="BE197" s="98">
        <v>0</v>
      </c>
      <c r="BF197" s="97"/>
      <c r="BG197" s="52"/>
      <c r="BH197" s="444"/>
      <c r="BI197" s="453"/>
      <c r="BJ197" s="98">
        <v>0</v>
      </c>
      <c r="BK197" s="97"/>
      <c r="BL197" s="52"/>
      <c r="BM197" s="444"/>
      <c r="BN197" s="453"/>
      <c r="BO197" s="98">
        <v>0</v>
      </c>
      <c r="BP197" s="97"/>
      <c r="BQ197" s="52"/>
      <c r="BR197" s="444"/>
      <c r="BS197" s="453"/>
      <c r="BT197" s="98">
        <f>SUM(L197:BO197)</f>
        <v>0</v>
      </c>
      <c r="BU197" s="97"/>
      <c r="BV197" s="52"/>
      <c r="BW197" s="118"/>
      <c r="BY197" s="38"/>
      <c r="BZ197" s="38"/>
      <c r="CA197" s="112"/>
    </row>
    <row r="198" spans="4:79" ht="12.75" hidden="1" customHeight="1" x14ac:dyDescent="0.3">
      <c r="D198" s="118"/>
      <c r="E198" s="465"/>
      <c r="F198" s="223"/>
      <c r="G198" s="52"/>
      <c r="H198" s="52"/>
      <c r="I198" s="52"/>
      <c r="J198" s="444"/>
      <c r="K198" s="223"/>
      <c r="L198" s="52"/>
      <c r="M198" s="52"/>
      <c r="N198" s="52"/>
      <c r="O198" s="444"/>
      <c r="P198" s="223"/>
      <c r="Q198" s="52"/>
      <c r="R198" s="52"/>
      <c r="S198" s="52"/>
      <c r="T198" s="444"/>
      <c r="U198" s="223"/>
      <c r="V198" s="52"/>
      <c r="W198" s="52"/>
      <c r="X198" s="52"/>
      <c r="Y198" s="444"/>
      <c r="Z198" s="223"/>
      <c r="AA198" s="52"/>
      <c r="AB198" s="52"/>
      <c r="AC198" s="52"/>
      <c r="AD198" s="444"/>
      <c r="AE198" s="223"/>
      <c r="AF198" s="52"/>
      <c r="AG198" s="52"/>
      <c r="AH198" s="52"/>
      <c r="AI198" s="444"/>
      <c r="AJ198" s="223"/>
      <c r="AK198" s="52"/>
      <c r="AL198" s="52"/>
      <c r="AM198" s="52"/>
      <c r="AN198" s="444"/>
      <c r="AO198" s="223"/>
      <c r="AP198" s="52"/>
      <c r="AQ198" s="52"/>
      <c r="AR198" s="52"/>
      <c r="AS198" s="444"/>
      <c r="AT198" s="223"/>
      <c r="AU198" s="52"/>
      <c r="AV198" s="52"/>
      <c r="AW198" s="52"/>
      <c r="AX198" s="444"/>
      <c r="AY198" s="223"/>
      <c r="AZ198" s="52"/>
      <c r="BA198" s="52"/>
      <c r="BB198" s="52"/>
      <c r="BC198" s="444"/>
      <c r="BD198" s="223"/>
      <c r="BE198" s="52"/>
      <c r="BF198" s="52"/>
      <c r="BG198" s="52"/>
      <c r="BH198" s="444"/>
      <c r="BI198" s="223"/>
      <c r="BJ198" s="52"/>
      <c r="BK198" s="52"/>
      <c r="BL198" s="52"/>
      <c r="BM198" s="444"/>
      <c r="BN198" s="223"/>
      <c r="BO198" s="52"/>
      <c r="BP198" s="52"/>
      <c r="BQ198" s="52"/>
      <c r="BR198" s="444"/>
      <c r="BS198" s="223"/>
      <c r="BT198" s="52"/>
      <c r="BU198" s="52"/>
      <c r="BV198" s="52"/>
      <c r="BW198" s="118"/>
      <c r="BY198" s="38"/>
      <c r="BZ198" s="38"/>
      <c r="CA198" s="112"/>
    </row>
    <row r="199" spans="4:79" ht="12.75" hidden="1" customHeight="1" x14ac:dyDescent="0.3">
      <c r="D199" s="118" t="s">
        <v>332</v>
      </c>
      <c r="E199" s="465"/>
      <c r="F199" s="223"/>
      <c r="G199" s="52">
        <f>SUM(G200:G202)</f>
        <v>0</v>
      </c>
      <c r="H199" s="52"/>
      <c r="I199" s="52"/>
      <c r="J199" s="444"/>
      <c r="K199" s="52"/>
      <c r="L199" s="52">
        <f>SUM(L200:L202)</f>
        <v>0</v>
      </c>
      <c r="M199" s="52"/>
      <c r="N199" s="52"/>
      <c r="O199" s="444"/>
      <c r="P199" s="223"/>
      <c r="Q199" s="52">
        <f>SUM(Q200:Q202)</f>
        <v>0</v>
      </c>
      <c r="R199" s="52"/>
      <c r="S199" s="52"/>
      <c r="T199" s="444"/>
      <c r="U199" s="223"/>
      <c r="V199" s="52">
        <f>SUM(V200:V202)</f>
        <v>0</v>
      </c>
      <c r="W199" s="52"/>
      <c r="X199" s="52"/>
      <c r="Y199" s="444"/>
      <c r="Z199" s="223"/>
      <c r="AA199" s="52">
        <f>SUM(AA200:AA202)</f>
        <v>0</v>
      </c>
      <c r="AB199" s="52"/>
      <c r="AC199" s="52"/>
      <c r="AD199" s="444"/>
      <c r="AE199" s="223"/>
      <c r="AF199" s="52">
        <f>SUM(AF200:AF202)</f>
        <v>0</v>
      </c>
      <c r="AG199" s="52"/>
      <c r="AH199" s="52"/>
      <c r="AI199" s="444"/>
      <c r="AJ199" s="223"/>
      <c r="AK199" s="52">
        <f>SUM(AK200:AK202)</f>
        <v>0</v>
      </c>
      <c r="AL199" s="52"/>
      <c r="AM199" s="52"/>
      <c r="AN199" s="444"/>
      <c r="AO199" s="223"/>
      <c r="AP199" s="52">
        <f>SUM(AP200:AP202)</f>
        <v>0</v>
      </c>
      <c r="AQ199" s="52"/>
      <c r="AR199" s="52"/>
      <c r="AS199" s="444"/>
      <c r="AT199" s="223"/>
      <c r="AU199" s="52">
        <f>SUM(AU200:AU202)</f>
        <v>0</v>
      </c>
      <c r="AV199" s="52"/>
      <c r="AW199" s="52"/>
      <c r="AX199" s="444"/>
      <c r="AY199" s="223"/>
      <c r="AZ199" s="52">
        <f>SUM(AZ200:AZ202)</f>
        <v>0</v>
      </c>
      <c r="BA199" s="52"/>
      <c r="BB199" s="52"/>
      <c r="BC199" s="444"/>
      <c r="BD199" s="223"/>
      <c r="BE199" s="52">
        <f>SUM(BE200:BE202)</f>
        <v>0</v>
      </c>
      <c r="BF199" s="52"/>
      <c r="BG199" s="52"/>
      <c r="BH199" s="444"/>
      <c r="BI199" s="223"/>
      <c r="BJ199" s="52">
        <f>SUM(BJ200:BJ202)</f>
        <v>0</v>
      </c>
      <c r="BK199" s="52"/>
      <c r="BL199" s="52"/>
      <c r="BM199" s="444"/>
      <c r="BN199" s="223"/>
      <c r="BO199" s="52">
        <f>SUM(BO200:BO202)</f>
        <v>0</v>
      </c>
      <c r="BP199" s="52"/>
      <c r="BQ199" s="52"/>
      <c r="BR199" s="444"/>
      <c r="BS199" s="223"/>
      <c r="BT199" s="52">
        <f>SUM(BT200:BT203)</f>
        <v>0</v>
      </c>
      <c r="BU199" s="52"/>
      <c r="BV199" s="52"/>
      <c r="BW199" s="118"/>
      <c r="BY199" s="38"/>
      <c r="BZ199" s="38"/>
      <c r="CA199" s="112"/>
    </row>
    <row r="200" spans="4:79" ht="12.75" hidden="1" customHeight="1" x14ac:dyDescent="0.3">
      <c r="D200" s="118" t="s">
        <v>325</v>
      </c>
      <c r="E200" s="465"/>
      <c r="F200" s="385"/>
      <c r="G200" s="442">
        <v>0</v>
      </c>
      <c r="H200" s="443"/>
      <c r="I200" s="52"/>
      <c r="J200" s="444"/>
      <c r="K200" s="385"/>
      <c r="L200" s="442">
        <v>0</v>
      </c>
      <c r="M200" s="443"/>
      <c r="N200" s="52"/>
      <c r="O200" s="444"/>
      <c r="P200" s="385"/>
      <c r="Q200" s="442">
        <v>0</v>
      </c>
      <c r="R200" s="443"/>
      <c r="S200" s="52"/>
      <c r="T200" s="444"/>
      <c r="U200" s="385"/>
      <c r="V200" s="442">
        <v>0</v>
      </c>
      <c r="W200" s="443"/>
      <c r="X200" s="52"/>
      <c r="Y200" s="444"/>
      <c r="Z200" s="385"/>
      <c r="AA200" s="442">
        <v>0</v>
      </c>
      <c r="AB200" s="443"/>
      <c r="AC200" s="52"/>
      <c r="AD200" s="444"/>
      <c r="AE200" s="385"/>
      <c r="AF200" s="442">
        <v>0</v>
      </c>
      <c r="AG200" s="443"/>
      <c r="AH200" s="52"/>
      <c r="AI200" s="444"/>
      <c r="AJ200" s="385"/>
      <c r="AK200" s="442">
        <v>0</v>
      </c>
      <c r="AL200" s="443"/>
      <c r="AM200" s="52"/>
      <c r="AN200" s="444"/>
      <c r="AO200" s="385"/>
      <c r="AP200" s="442">
        <v>0</v>
      </c>
      <c r="AQ200" s="443"/>
      <c r="AR200" s="52"/>
      <c r="AS200" s="444"/>
      <c r="AT200" s="385"/>
      <c r="AU200" s="442">
        <v>0</v>
      </c>
      <c r="AV200" s="443"/>
      <c r="AW200" s="52"/>
      <c r="AX200" s="444"/>
      <c r="AY200" s="385"/>
      <c r="AZ200" s="442">
        <v>0</v>
      </c>
      <c r="BA200" s="443"/>
      <c r="BB200" s="52"/>
      <c r="BC200" s="444"/>
      <c r="BD200" s="385"/>
      <c r="BE200" s="442">
        <v>0</v>
      </c>
      <c r="BF200" s="443"/>
      <c r="BG200" s="52"/>
      <c r="BH200" s="444"/>
      <c r="BI200" s="385"/>
      <c r="BJ200" s="442">
        <v>0</v>
      </c>
      <c r="BK200" s="443"/>
      <c r="BL200" s="52"/>
      <c r="BM200" s="444"/>
      <c r="BN200" s="385"/>
      <c r="BO200" s="442">
        <v>0</v>
      </c>
      <c r="BP200" s="443"/>
      <c r="BQ200" s="52"/>
      <c r="BR200" s="444"/>
      <c r="BS200" s="445"/>
      <c r="BT200" s="442">
        <f>SUM(L200:BO200)</f>
        <v>0</v>
      </c>
      <c r="BU200" s="443"/>
      <c r="BV200" s="52"/>
      <c r="BW200" s="118"/>
      <c r="BY200" s="38"/>
      <c r="BZ200" s="38"/>
      <c r="CA200" s="112"/>
    </row>
    <row r="201" spans="4:79" ht="12.75" hidden="1" customHeight="1" x14ac:dyDescent="0.3">
      <c r="D201" s="118" t="s">
        <v>328</v>
      </c>
      <c r="E201" s="465"/>
      <c r="F201" s="379"/>
      <c r="G201" s="52">
        <v>0</v>
      </c>
      <c r="H201" s="51"/>
      <c r="I201" s="52"/>
      <c r="J201" s="444"/>
      <c r="K201" s="379"/>
      <c r="L201" s="52">
        <v>0</v>
      </c>
      <c r="M201" s="51"/>
      <c r="N201" s="52"/>
      <c r="O201" s="444"/>
      <c r="P201" s="379"/>
      <c r="Q201" s="52">
        <v>0</v>
      </c>
      <c r="R201" s="51"/>
      <c r="S201" s="52"/>
      <c r="T201" s="444"/>
      <c r="U201" s="379"/>
      <c r="V201" s="52">
        <v>0</v>
      </c>
      <c r="W201" s="51"/>
      <c r="X201" s="52"/>
      <c r="Y201" s="444"/>
      <c r="Z201" s="379"/>
      <c r="AA201" s="52">
        <v>0</v>
      </c>
      <c r="AB201" s="51"/>
      <c r="AC201" s="52"/>
      <c r="AD201" s="444"/>
      <c r="AE201" s="379"/>
      <c r="AF201" s="52">
        <v>0</v>
      </c>
      <c r="AG201" s="51"/>
      <c r="AH201" s="52"/>
      <c r="AI201" s="444"/>
      <c r="AJ201" s="379"/>
      <c r="AK201" s="52">
        <v>0</v>
      </c>
      <c r="AL201" s="51"/>
      <c r="AM201" s="52"/>
      <c r="AN201" s="444"/>
      <c r="AO201" s="379"/>
      <c r="AP201" s="52">
        <v>0</v>
      </c>
      <c r="AQ201" s="51"/>
      <c r="AR201" s="52"/>
      <c r="AS201" s="444"/>
      <c r="AT201" s="379"/>
      <c r="AU201" s="52">
        <v>0</v>
      </c>
      <c r="AV201" s="51"/>
      <c r="AW201" s="52"/>
      <c r="AX201" s="444"/>
      <c r="AY201" s="379"/>
      <c r="AZ201" s="52">
        <v>0</v>
      </c>
      <c r="BA201" s="51"/>
      <c r="BB201" s="52"/>
      <c r="BC201" s="444"/>
      <c r="BD201" s="379"/>
      <c r="BE201" s="52">
        <v>0</v>
      </c>
      <c r="BF201" s="51"/>
      <c r="BG201" s="52"/>
      <c r="BH201" s="444"/>
      <c r="BI201" s="379"/>
      <c r="BJ201" s="52">
        <v>0</v>
      </c>
      <c r="BK201" s="51"/>
      <c r="BL201" s="52"/>
      <c r="BM201" s="444"/>
      <c r="BN201" s="379"/>
      <c r="BO201" s="52">
        <v>0</v>
      </c>
      <c r="BP201" s="51"/>
      <c r="BQ201" s="52"/>
      <c r="BR201" s="444"/>
      <c r="BS201" s="444"/>
      <c r="BT201" s="52">
        <f>SUM(L201:BO201)</f>
        <v>0</v>
      </c>
      <c r="BU201" s="51"/>
      <c r="BV201" s="52"/>
      <c r="BW201" s="118"/>
      <c r="BY201" s="38"/>
      <c r="BZ201" s="38"/>
      <c r="CA201" s="112"/>
    </row>
    <row r="202" spans="4:79" ht="12.75" hidden="1" customHeight="1" x14ac:dyDescent="0.3">
      <c r="D202" s="118" t="s">
        <v>329</v>
      </c>
      <c r="E202" s="465"/>
      <c r="F202" s="379"/>
      <c r="G202" s="52">
        <v>0</v>
      </c>
      <c r="H202" s="51"/>
      <c r="I202" s="52"/>
      <c r="J202" s="444"/>
      <c r="K202" s="379"/>
      <c r="L202" s="52">
        <v>0</v>
      </c>
      <c r="M202" s="51"/>
      <c r="N202" s="52"/>
      <c r="O202" s="444"/>
      <c r="P202" s="379"/>
      <c r="Q202" s="52">
        <v>0</v>
      </c>
      <c r="R202" s="51"/>
      <c r="S202" s="52"/>
      <c r="T202" s="444"/>
      <c r="U202" s="379"/>
      <c r="V202" s="52">
        <v>0</v>
      </c>
      <c r="W202" s="51"/>
      <c r="X202" s="52"/>
      <c r="Y202" s="444"/>
      <c r="Z202" s="379"/>
      <c r="AA202" s="52">
        <v>0</v>
      </c>
      <c r="AB202" s="51"/>
      <c r="AC202" s="52"/>
      <c r="AD202" s="444"/>
      <c r="AE202" s="379"/>
      <c r="AF202" s="52">
        <v>0</v>
      </c>
      <c r="AG202" s="51"/>
      <c r="AH202" s="52"/>
      <c r="AI202" s="444"/>
      <c r="AJ202" s="379"/>
      <c r="AK202" s="52">
        <v>0</v>
      </c>
      <c r="AL202" s="51"/>
      <c r="AM202" s="52"/>
      <c r="AN202" s="444"/>
      <c r="AO202" s="379"/>
      <c r="AP202" s="52">
        <v>0</v>
      </c>
      <c r="AQ202" s="51"/>
      <c r="AR202" s="52"/>
      <c r="AS202" s="444"/>
      <c r="AT202" s="379"/>
      <c r="AU202" s="52">
        <v>0</v>
      </c>
      <c r="AV202" s="51"/>
      <c r="AW202" s="52"/>
      <c r="AX202" s="444"/>
      <c r="AY202" s="379"/>
      <c r="AZ202" s="52">
        <v>0</v>
      </c>
      <c r="BA202" s="51"/>
      <c r="BB202" s="52"/>
      <c r="BC202" s="444"/>
      <c r="BD202" s="379"/>
      <c r="BE202" s="52">
        <v>0</v>
      </c>
      <c r="BF202" s="51"/>
      <c r="BG202" s="52"/>
      <c r="BH202" s="444"/>
      <c r="BI202" s="379"/>
      <c r="BJ202" s="52">
        <v>0</v>
      </c>
      <c r="BK202" s="51"/>
      <c r="BL202" s="52"/>
      <c r="BM202" s="444"/>
      <c r="BN202" s="379"/>
      <c r="BO202" s="52">
        <v>0</v>
      </c>
      <c r="BP202" s="51"/>
      <c r="BQ202" s="52"/>
      <c r="BR202" s="444"/>
      <c r="BS202" s="444"/>
      <c r="BT202" s="52">
        <f>SUM(L202:BO202)</f>
        <v>0</v>
      </c>
      <c r="BU202" s="51"/>
      <c r="BV202" s="52"/>
      <c r="BW202" s="118"/>
      <c r="BY202" s="38"/>
      <c r="BZ202" s="38"/>
      <c r="CA202" s="112"/>
    </row>
    <row r="203" spans="4:79" ht="12.75" hidden="1" customHeight="1" x14ac:dyDescent="0.3">
      <c r="D203" s="118" t="s">
        <v>330</v>
      </c>
      <c r="E203" s="465"/>
      <c r="F203" s="398"/>
      <c r="G203" s="98">
        <v>0</v>
      </c>
      <c r="H203" s="97"/>
      <c r="I203" s="52"/>
      <c r="J203" s="444"/>
      <c r="K203" s="398"/>
      <c r="L203" s="98">
        <v>0</v>
      </c>
      <c r="M203" s="97"/>
      <c r="N203" s="52"/>
      <c r="O203" s="444"/>
      <c r="P203" s="398"/>
      <c r="Q203" s="98">
        <v>0</v>
      </c>
      <c r="R203" s="97"/>
      <c r="S203" s="52"/>
      <c r="T203" s="444"/>
      <c r="U203" s="398"/>
      <c r="V203" s="98">
        <v>0</v>
      </c>
      <c r="W203" s="97"/>
      <c r="X203" s="52"/>
      <c r="Y203" s="444"/>
      <c r="Z203" s="398"/>
      <c r="AA203" s="98">
        <v>0</v>
      </c>
      <c r="AB203" s="97"/>
      <c r="AC203" s="52"/>
      <c r="AD203" s="444"/>
      <c r="AE203" s="398"/>
      <c r="AF203" s="98">
        <v>0</v>
      </c>
      <c r="AG203" s="97"/>
      <c r="AH203" s="52"/>
      <c r="AI203" s="444"/>
      <c r="AJ203" s="398"/>
      <c r="AK203" s="98">
        <v>0</v>
      </c>
      <c r="AL203" s="97"/>
      <c r="AM203" s="52"/>
      <c r="AN203" s="444"/>
      <c r="AO203" s="398"/>
      <c r="AP203" s="98">
        <v>0</v>
      </c>
      <c r="AQ203" s="97"/>
      <c r="AR203" s="52"/>
      <c r="AS203" s="444"/>
      <c r="AT203" s="398"/>
      <c r="AU203" s="98">
        <v>0</v>
      </c>
      <c r="AV203" s="97"/>
      <c r="AW203" s="52"/>
      <c r="AX203" s="444"/>
      <c r="AY203" s="398"/>
      <c r="AZ203" s="98">
        <v>0</v>
      </c>
      <c r="BA203" s="97"/>
      <c r="BB203" s="52"/>
      <c r="BC203" s="444"/>
      <c r="BD203" s="398"/>
      <c r="BE203" s="98">
        <v>0</v>
      </c>
      <c r="BF203" s="97"/>
      <c r="BG203" s="52"/>
      <c r="BH203" s="444"/>
      <c r="BI203" s="398"/>
      <c r="BJ203" s="98">
        <v>0</v>
      </c>
      <c r="BK203" s="97"/>
      <c r="BL203" s="52"/>
      <c r="BM203" s="444"/>
      <c r="BN203" s="398"/>
      <c r="BO203" s="98">
        <v>0</v>
      </c>
      <c r="BP203" s="97"/>
      <c r="BQ203" s="52"/>
      <c r="BR203" s="444"/>
      <c r="BS203" s="453"/>
      <c r="BT203" s="98">
        <f>SUM(L203:BO203)</f>
        <v>0</v>
      </c>
      <c r="BU203" s="97"/>
      <c r="BV203" s="52"/>
      <c r="BW203" s="118"/>
      <c r="BY203" s="38"/>
      <c r="BZ203" s="38"/>
      <c r="CA203" s="112"/>
    </row>
    <row r="204" spans="4:79" ht="12.75" hidden="1" customHeight="1" x14ac:dyDescent="0.3">
      <c r="D204" s="118"/>
      <c r="E204" s="465"/>
      <c r="F204" s="223"/>
      <c r="G204" s="52"/>
      <c r="H204" s="52"/>
      <c r="I204" s="52"/>
      <c r="J204" s="444"/>
      <c r="K204" s="223"/>
      <c r="L204" s="52"/>
      <c r="M204" s="52"/>
      <c r="N204" s="52"/>
      <c r="O204" s="444"/>
      <c r="P204" s="223"/>
      <c r="Q204" s="52"/>
      <c r="R204" s="52"/>
      <c r="S204" s="52"/>
      <c r="T204" s="444"/>
      <c r="U204" s="223"/>
      <c r="V204" s="52"/>
      <c r="W204" s="52"/>
      <c r="X204" s="52"/>
      <c r="Y204" s="444"/>
      <c r="Z204" s="223"/>
      <c r="AA204" s="52"/>
      <c r="AB204" s="52"/>
      <c r="AC204" s="52"/>
      <c r="AD204" s="444"/>
      <c r="AE204" s="223"/>
      <c r="AF204" s="52"/>
      <c r="AG204" s="52"/>
      <c r="AH204" s="52"/>
      <c r="AI204" s="444"/>
      <c r="AJ204" s="223"/>
      <c r="AK204" s="52"/>
      <c r="AL204" s="52"/>
      <c r="AM204" s="52"/>
      <c r="AN204" s="444"/>
      <c r="AO204" s="223"/>
      <c r="AP204" s="52"/>
      <c r="AQ204" s="52"/>
      <c r="AR204" s="52"/>
      <c r="AS204" s="444"/>
      <c r="AT204" s="223"/>
      <c r="AU204" s="52"/>
      <c r="AV204" s="52"/>
      <c r="AW204" s="52"/>
      <c r="AX204" s="444"/>
      <c r="AY204" s="223"/>
      <c r="AZ204" s="52"/>
      <c r="BA204" s="52"/>
      <c r="BB204" s="52"/>
      <c r="BC204" s="444"/>
      <c r="BD204" s="223"/>
      <c r="BE204" s="52"/>
      <c r="BF204" s="52"/>
      <c r="BG204" s="52"/>
      <c r="BH204" s="444"/>
      <c r="BI204" s="223"/>
      <c r="BJ204" s="52"/>
      <c r="BK204" s="52"/>
      <c r="BL204" s="52"/>
      <c r="BM204" s="444"/>
      <c r="BN204" s="223"/>
      <c r="BO204" s="52"/>
      <c r="BP204" s="52"/>
      <c r="BQ204" s="52"/>
      <c r="BR204" s="444"/>
      <c r="BS204" s="223"/>
      <c r="BT204" s="52"/>
      <c r="BU204" s="52"/>
      <c r="BV204" s="52"/>
      <c r="BW204" s="118"/>
      <c r="BY204" s="38"/>
      <c r="BZ204" s="38"/>
      <c r="CA204" s="112"/>
    </row>
    <row r="205" spans="4:79" ht="12.75" hidden="1" customHeight="1" x14ac:dyDescent="0.3">
      <c r="D205" s="118" t="s">
        <v>333</v>
      </c>
      <c r="E205" s="465"/>
      <c r="G205" s="52">
        <f>SUM(G206:G209)</f>
        <v>0</v>
      </c>
      <c r="H205" s="52"/>
      <c r="I205" s="52"/>
      <c r="J205" s="444"/>
      <c r="L205" s="52">
        <f>SUM(L206:L209)</f>
        <v>0</v>
      </c>
      <c r="M205" s="52"/>
      <c r="N205" s="52"/>
      <c r="O205" s="444"/>
      <c r="Q205" s="52">
        <f>SUM(Q206:Q209)</f>
        <v>0</v>
      </c>
      <c r="R205" s="52"/>
      <c r="S205" s="52"/>
      <c r="T205" s="444"/>
      <c r="V205" s="52">
        <f>SUM(V206:V209)</f>
        <v>0</v>
      </c>
      <c r="W205" s="52"/>
      <c r="X205" s="52"/>
      <c r="Y205" s="444"/>
      <c r="AA205" s="52">
        <f>SUM(AA206:AA209)</f>
        <v>0</v>
      </c>
      <c r="AB205" s="52"/>
      <c r="AC205" s="52"/>
      <c r="AD205" s="444"/>
      <c r="AF205" s="52">
        <f>SUM(AF206:AF209)</f>
        <v>0</v>
      </c>
      <c r="AG205" s="52"/>
      <c r="AH205" s="52"/>
      <c r="AI205" s="444"/>
      <c r="AK205" s="52">
        <f>SUM(AK206:AK209)</f>
        <v>0</v>
      </c>
      <c r="AL205" s="52"/>
      <c r="AM205" s="52"/>
      <c r="AN205" s="444"/>
      <c r="AP205" s="52">
        <f>SUM(AP206:AP209)</f>
        <v>0</v>
      </c>
      <c r="AQ205" s="52"/>
      <c r="AR205" s="52"/>
      <c r="AS205" s="444"/>
      <c r="AU205" s="52">
        <f>SUM(AU206:AU209)</f>
        <v>0</v>
      </c>
      <c r="AV205" s="52"/>
      <c r="AW205" s="52"/>
      <c r="AX205" s="444"/>
      <c r="AZ205" s="52">
        <f>SUM(AZ206:AZ209)</f>
        <v>0</v>
      </c>
      <c r="BA205" s="52"/>
      <c r="BB205" s="52"/>
      <c r="BC205" s="444"/>
      <c r="BE205" s="52">
        <f>SUM(BE206:BE209)</f>
        <v>0</v>
      </c>
      <c r="BF205" s="52"/>
      <c r="BG205" s="52"/>
      <c r="BH205" s="444"/>
      <c r="BJ205" s="52">
        <f>SUM(BJ206:BJ209)</f>
        <v>0</v>
      </c>
      <c r="BK205" s="52"/>
      <c r="BL205" s="52"/>
      <c r="BM205" s="444"/>
      <c r="BO205" s="52">
        <f>SUM(BO206:BO209)</f>
        <v>0</v>
      </c>
      <c r="BP205" s="52"/>
      <c r="BQ205" s="52"/>
      <c r="BR205" s="444"/>
      <c r="BT205" s="52">
        <f>SUM(BT206:BT209)</f>
        <v>0</v>
      </c>
      <c r="BU205" s="52"/>
      <c r="BV205" s="52"/>
      <c r="BW205" s="118"/>
      <c r="BY205" s="38"/>
      <c r="BZ205" s="38"/>
      <c r="CA205" s="112"/>
    </row>
    <row r="206" spans="4:79" ht="12.75" hidden="1" customHeight="1" x14ac:dyDescent="0.3">
      <c r="D206" s="118" t="s">
        <v>325</v>
      </c>
      <c r="E206" s="465"/>
      <c r="F206" s="385"/>
      <c r="G206" s="442">
        <v>0</v>
      </c>
      <c r="H206" s="443"/>
      <c r="I206" s="52"/>
      <c r="J206" s="444"/>
      <c r="K206" s="385"/>
      <c r="L206" s="442">
        <v>0</v>
      </c>
      <c r="M206" s="443"/>
      <c r="N206" s="52"/>
      <c r="O206" s="444"/>
      <c r="P206" s="385"/>
      <c r="Q206" s="442">
        <v>0</v>
      </c>
      <c r="R206" s="443"/>
      <c r="S206" s="52"/>
      <c r="T206" s="444"/>
      <c r="U206" s="385"/>
      <c r="V206" s="442">
        <v>0</v>
      </c>
      <c r="W206" s="443"/>
      <c r="X206" s="52"/>
      <c r="Y206" s="444"/>
      <c r="Z206" s="385"/>
      <c r="AA206" s="442">
        <v>0</v>
      </c>
      <c r="AB206" s="443"/>
      <c r="AC206" s="52"/>
      <c r="AD206" s="444"/>
      <c r="AE206" s="385"/>
      <c r="AF206" s="442">
        <v>0</v>
      </c>
      <c r="AG206" s="443"/>
      <c r="AH206" s="52"/>
      <c r="AI206" s="444"/>
      <c r="AJ206" s="385"/>
      <c r="AK206" s="442">
        <v>0</v>
      </c>
      <c r="AL206" s="443"/>
      <c r="AM206" s="52"/>
      <c r="AN206" s="444"/>
      <c r="AO206" s="385"/>
      <c r="AP206" s="442">
        <v>0</v>
      </c>
      <c r="AQ206" s="443"/>
      <c r="AR206" s="52"/>
      <c r="AS206" s="444"/>
      <c r="AT206" s="385"/>
      <c r="AU206" s="442">
        <v>0</v>
      </c>
      <c r="AV206" s="443"/>
      <c r="AW206" s="52"/>
      <c r="AX206" s="444"/>
      <c r="AY206" s="385"/>
      <c r="AZ206" s="442">
        <v>0</v>
      </c>
      <c r="BA206" s="443"/>
      <c r="BB206" s="52"/>
      <c r="BC206" s="444"/>
      <c r="BD206" s="385"/>
      <c r="BE206" s="442">
        <v>0</v>
      </c>
      <c r="BF206" s="443"/>
      <c r="BG206" s="52"/>
      <c r="BH206" s="444"/>
      <c r="BI206" s="385"/>
      <c r="BJ206" s="442">
        <v>0</v>
      </c>
      <c r="BK206" s="443"/>
      <c r="BL206" s="52"/>
      <c r="BM206" s="444"/>
      <c r="BN206" s="385"/>
      <c r="BO206" s="442">
        <v>0</v>
      </c>
      <c r="BP206" s="443"/>
      <c r="BQ206" s="52"/>
      <c r="BR206" s="444"/>
      <c r="BS206" s="385"/>
      <c r="BT206" s="442">
        <f>SUM(L206:BO206)</f>
        <v>0</v>
      </c>
      <c r="BU206" s="443"/>
      <c r="BV206" s="52"/>
      <c r="BW206" s="118"/>
      <c r="BY206" s="38"/>
      <c r="BZ206" s="38"/>
      <c r="CA206" s="112"/>
    </row>
    <row r="207" spans="4:79" ht="12.75" hidden="1" customHeight="1" x14ac:dyDescent="0.3">
      <c r="D207" s="118" t="s">
        <v>328</v>
      </c>
      <c r="E207" s="465"/>
      <c r="F207" s="379"/>
      <c r="G207" s="52">
        <v>0</v>
      </c>
      <c r="H207" s="51"/>
      <c r="I207" s="52"/>
      <c r="J207" s="444"/>
      <c r="K207" s="379"/>
      <c r="L207" s="52">
        <v>0</v>
      </c>
      <c r="M207" s="51"/>
      <c r="N207" s="52"/>
      <c r="O207" s="444"/>
      <c r="P207" s="379"/>
      <c r="Q207" s="52">
        <v>0</v>
      </c>
      <c r="R207" s="51"/>
      <c r="S207" s="52"/>
      <c r="T207" s="444"/>
      <c r="U207" s="379"/>
      <c r="V207" s="52">
        <v>0</v>
      </c>
      <c r="W207" s="51"/>
      <c r="X207" s="52"/>
      <c r="Y207" s="444"/>
      <c r="Z207" s="379"/>
      <c r="AA207" s="52">
        <v>0</v>
      </c>
      <c r="AB207" s="51"/>
      <c r="AC207" s="52"/>
      <c r="AD207" s="444"/>
      <c r="AE207" s="379"/>
      <c r="AF207" s="52">
        <v>0</v>
      </c>
      <c r="AG207" s="51"/>
      <c r="AH207" s="52"/>
      <c r="AI207" s="444"/>
      <c r="AJ207" s="379"/>
      <c r="AK207" s="52">
        <v>0</v>
      </c>
      <c r="AL207" s="51"/>
      <c r="AM207" s="52"/>
      <c r="AN207" s="444"/>
      <c r="AO207" s="379"/>
      <c r="AP207" s="52">
        <v>0</v>
      </c>
      <c r="AQ207" s="51"/>
      <c r="AR207" s="52"/>
      <c r="AS207" s="444"/>
      <c r="AT207" s="379"/>
      <c r="AU207" s="52">
        <v>0</v>
      </c>
      <c r="AV207" s="51"/>
      <c r="AW207" s="52"/>
      <c r="AX207" s="444"/>
      <c r="AY207" s="379"/>
      <c r="AZ207" s="52">
        <v>0</v>
      </c>
      <c r="BA207" s="51"/>
      <c r="BB207" s="52"/>
      <c r="BC207" s="444"/>
      <c r="BD207" s="379"/>
      <c r="BE207" s="52">
        <v>0</v>
      </c>
      <c r="BF207" s="51"/>
      <c r="BG207" s="52"/>
      <c r="BH207" s="444"/>
      <c r="BI207" s="379"/>
      <c r="BJ207" s="52">
        <v>0</v>
      </c>
      <c r="BK207" s="51"/>
      <c r="BL207" s="52"/>
      <c r="BM207" s="444"/>
      <c r="BN207" s="379"/>
      <c r="BO207" s="52">
        <v>0</v>
      </c>
      <c r="BP207" s="51"/>
      <c r="BQ207" s="52"/>
      <c r="BR207" s="444"/>
      <c r="BS207" s="379"/>
      <c r="BT207" s="52">
        <f>SUM(L207:BO207)</f>
        <v>0</v>
      </c>
      <c r="BU207" s="51"/>
      <c r="BV207" s="52"/>
      <c r="BW207" s="118"/>
      <c r="BY207" s="38"/>
      <c r="BZ207" s="38"/>
      <c r="CA207" s="112"/>
    </row>
    <row r="208" spans="4:79" ht="12.75" hidden="1" customHeight="1" x14ac:dyDescent="0.3">
      <c r="D208" s="118" t="s">
        <v>329</v>
      </c>
      <c r="E208" s="465"/>
      <c r="F208" s="379"/>
      <c r="G208" s="52"/>
      <c r="H208" s="51"/>
      <c r="I208" s="52"/>
      <c r="J208" s="444"/>
      <c r="K208" s="379"/>
      <c r="L208" s="52"/>
      <c r="M208" s="51"/>
      <c r="N208" s="52"/>
      <c r="O208" s="444"/>
      <c r="P208" s="379"/>
      <c r="Q208" s="52"/>
      <c r="R208" s="51"/>
      <c r="S208" s="52"/>
      <c r="T208" s="444"/>
      <c r="U208" s="379"/>
      <c r="V208" s="52"/>
      <c r="W208" s="51"/>
      <c r="X208" s="52"/>
      <c r="Y208" s="444"/>
      <c r="Z208" s="379"/>
      <c r="AA208" s="52"/>
      <c r="AB208" s="51"/>
      <c r="AC208" s="52"/>
      <c r="AD208" s="444"/>
      <c r="AE208" s="379"/>
      <c r="AF208" s="52"/>
      <c r="AG208" s="51"/>
      <c r="AH208" s="52"/>
      <c r="AI208" s="444"/>
      <c r="AJ208" s="379"/>
      <c r="AK208" s="52"/>
      <c r="AL208" s="51"/>
      <c r="AM208" s="52"/>
      <c r="AN208" s="444"/>
      <c r="AO208" s="379"/>
      <c r="AP208" s="52"/>
      <c r="AQ208" s="51"/>
      <c r="AR208" s="52"/>
      <c r="AS208" s="444"/>
      <c r="AT208" s="379"/>
      <c r="AU208" s="52"/>
      <c r="AV208" s="51"/>
      <c r="AW208" s="52"/>
      <c r="AX208" s="444"/>
      <c r="AY208" s="379"/>
      <c r="AZ208" s="52"/>
      <c r="BA208" s="51"/>
      <c r="BB208" s="52"/>
      <c r="BC208" s="444"/>
      <c r="BD208" s="379"/>
      <c r="BE208" s="52"/>
      <c r="BF208" s="51"/>
      <c r="BG208" s="52"/>
      <c r="BH208" s="444"/>
      <c r="BI208" s="379"/>
      <c r="BJ208" s="52"/>
      <c r="BK208" s="51"/>
      <c r="BL208" s="52"/>
      <c r="BM208" s="444"/>
      <c r="BN208" s="379"/>
      <c r="BO208" s="52"/>
      <c r="BP208" s="51"/>
      <c r="BQ208" s="52"/>
      <c r="BR208" s="444"/>
      <c r="BS208" s="379"/>
      <c r="BT208" s="52">
        <f>SUM(L208:BO208)</f>
        <v>0</v>
      </c>
      <c r="BU208" s="51"/>
      <c r="BV208" s="52"/>
      <c r="BW208" s="118"/>
      <c r="BY208" s="38"/>
      <c r="BZ208" s="38"/>
      <c r="CA208" s="112"/>
    </row>
    <row r="209" spans="4:79" ht="12.75" hidden="1" customHeight="1" x14ac:dyDescent="0.3">
      <c r="D209" s="118" t="s">
        <v>330</v>
      </c>
      <c r="E209" s="465"/>
      <c r="F209" s="398"/>
      <c r="G209" s="98">
        <v>0</v>
      </c>
      <c r="H209" s="97"/>
      <c r="I209" s="52"/>
      <c r="J209" s="444"/>
      <c r="K209" s="398"/>
      <c r="L209" s="98">
        <v>0</v>
      </c>
      <c r="M209" s="97"/>
      <c r="N209" s="52"/>
      <c r="O209" s="444"/>
      <c r="P209" s="398"/>
      <c r="Q209" s="98">
        <v>0</v>
      </c>
      <c r="R209" s="97"/>
      <c r="S209" s="52"/>
      <c r="T209" s="444"/>
      <c r="U209" s="398"/>
      <c r="V209" s="98">
        <v>0</v>
      </c>
      <c r="W209" s="97"/>
      <c r="X209" s="52"/>
      <c r="Y209" s="444"/>
      <c r="Z209" s="398"/>
      <c r="AA209" s="98">
        <v>0</v>
      </c>
      <c r="AB209" s="97"/>
      <c r="AC209" s="52"/>
      <c r="AD209" s="444"/>
      <c r="AE209" s="398"/>
      <c r="AF209" s="98">
        <v>0</v>
      </c>
      <c r="AG209" s="97"/>
      <c r="AH209" s="52"/>
      <c r="AI209" s="444"/>
      <c r="AJ209" s="398"/>
      <c r="AK209" s="98">
        <v>0</v>
      </c>
      <c r="AL209" s="97"/>
      <c r="AM209" s="52"/>
      <c r="AN209" s="444"/>
      <c r="AO209" s="398"/>
      <c r="AP209" s="98">
        <v>0</v>
      </c>
      <c r="AQ209" s="97"/>
      <c r="AR209" s="52"/>
      <c r="AS209" s="444"/>
      <c r="AT209" s="398"/>
      <c r="AU209" s="98">
        <v>0</v>
      </c>
      <c r="AV209" s="97"/>
      <c r="AW209" s="52"/>
      <c r="AX209" s="444"/>
      <c r="AY209" s="398"/>
      <c r="AZ209" s="98">
        <v>0</v>
      </c>
      <c r="BA209" s="97"/>
      <c r="BB209" s="52"/>
      <c r="BC209" s="444"/>
      <c r="BD209" s="398"/>
      <c r="BE209" s="98">
        <v>0</v>
      </c>
      <c r="BF209" s="97"/>
      <c r="BG209" s="52"/>
      <c r="BH209" s="444"/>
      <c r="BI209" s="398"/>
      <c r="BJ209" s="98">
        <v>0</v>
      </c>
      <c r="BK209" s="97"/>
      <c r="BL209" s="52"/>
      <c r="BM209" s="444"/>
      <c r="BN209" s="398"/>
      <c r="BO209" s="98">
        <v>0</v>
      </c>
      <c r="BP209" s="97"/>
      <c r="BQ209" s="52"/>
      <c r="BR209" s="444"/>
      <c r="BS209" s="398"/>
      <c r="BT209" s="98">
        <f>SUM(L209:BO209)</f>
        <v>0</v>
      </c>
      <c r="BU209" s="97"/>
      <c r="BV209" s="52"/>
      <c r="BW209" s="118"/>
      <c r="BY209" s="38"/>
      <c r="BZ209" s="38"/>
      <c r="CA209" s="112"/>
    </row>
    <row r="210" spans="4:79" ht="12.75" hidden="1" customHeight="1" x14ac:dyDescent="0.3">
      <c r="D210" s="118"/>
      <c r="E210" s="465"/>
      <c r="G210" s="52"/>
      <c r="H210" s="52"/>
      <c r="I210" s="52"/>
      <c r="J210" s="444"/>
      <c r="L210" s="52"/>
      <c r="M210" s="52"/>
      <c r="N210" s="52"/>
      <c r="O210" s="444"/>
      <c r="Q210" s="52"/>
      <c r="R210" s="52"/>
      <c r="S210" s="52"/>
      <c r="T210" s="444"/>
      <c r="V210" s="52"/>
      <c r="W210" s="52"/>
      <c r="X210" s="52"/>
      <c r="Y210" s="444"/>
      <c r="AA210" s="52"/>
      <c r="AB210" s="52"/>
      <c r="AC210" s="52"/>
      <c r="AD210" s="444"/>
      <c r="AF210" s="52"/>
      <c r="AG210" s="52"/>
      <c r="AH210" s="52"/>
      <c r="AI210" s="444"/>
      <c r="AK210" s="52"/>
      <c r="AL210" s="52"/>
      <c r="AM210" s="52"/>
      <c r="AN210" s="444"/>
      <c r="AP210" s="52"/>
      <c r="AQ210" s="52"/>
      <c r="AR210" s="52"/>
      <c r="AS210" s="444"/>
      <c r="AU210" s="52"/>
      <c r="AV210" s="52"/>
      <c r="AW210" s="52"/>
      <c r="AX210" s="444"/>
      <c r="AZ210" s="52"/>
      <c r="BA210" s="52"/>
      <c r="BB210" s="52"/>
      <c r="BC210" s="444"/>
      <c r="BE210" s="52"/>
      <c r="BF210" s="52"/>
      <c r="BG210" s="52"/>
      <c r="BH210" s="444"/>
      <c r="BJ210" s="52"/>
      <c r="BK210" s="52"/>
      <c r="BL210" s="52"/>
      <c r="BM210" s="444"/>
      <c r="BO210" s="52"/>
      <c r="BP210" s="52"/>
      <c r="BQ210" s="52"/>
      <c r="BR210" s="444"/>
      <c r="BT210" s="52"/>
      <c r="BU210" s="52"/>
      <c r="BV210" s="52"/>
      <c r="BW210" s="118"/>
      <c r="BY210" s="38"/>
      <c r="BZ210" s="38"/>
      <c r="CA210" s="112"/>
    </row>
    <row r="211" spans="4:79" ht="12.75" hidden="1" customHeight="1" x14ac:dyDescent="0.3">
      <c r="D211" s="118" t="s">
        <v>334</v>
      </c>
      <c r="G211" s="52">
        <f>SUM(G212:G215)</f>
        <v>0</v>
      </c>
      <c r="H211" s="52"/>
      <c r="I211" s="52"/>
      <c r="J211" s="444"/>
      <c r="K211" s="52"/>
      <c r="L211" s="52">
        <f>SUM(L212:L215)</f>
        <v>0</v>
      </c>
      <c r="M211" s="52"/>
      <c r="N211" s="52"/>
      <c r="O211" s="444"/>
      <c r="P211" s="52"/>
      <c r="Q211" s="52">
        <f>SUM(Q212:Q215)</f>
        <v>0</v>
      </c>
      <c r="R211" s="52"/>
      <c r="S211" s="52"/>
      <c r="T211" s="444"/>
      <c r="U211" s="52"/>
      <c r="V211" s="52">
        <f>SUM(V212:V215)</f>
        <v>0</v>
      </c>
      <c r="W211" s="52"/>
      <c r="X211" s="52"/>
      <c r="Y211" s="444"/>
      <c r="Z211" s="52"/>
      <c r="AA211" s="52">
        <f>SUM(AA212:AA215)</f>
        <v>0</v>
      </c>
      <c r="AB211" s="52"/>
      <c r="AC211" s="52"/>
      <c r="AD211" s="444"/>
      <c r="AE211" s="52"/>
      <c r="AF211" s="52">
        <f>SUM(AF212:AF215)</f>
        <v>0</v>
      </c>
      <c r="AG211" s="52"/>
      <c r="AH211" s="52"/>
      <c r="AI211" s="444"/>
      <c r="AJ211" s="52"/>
      <c r="AK211" s="52">
        <f>SUM(AK212:AK215)</f>
        <v>0</v>
      </c>
      <c r="AL211" s="52"/>
      <c r="AM211" s="52"/>
      <c r="AN211" s="444"/>
      <c r="AO211" s="52"/>
      <c r="AP211" s="52">
        <f>SUM(AP212:AP215)</f>
        <v>0</v>
      </c>
      <c r="AQ211" s="52"/>
      <c r="AR211" s="52"/>
      <c r="AS211" s="444"/>
      <c r="AT211" s="52"/>
      <c r="AU211" s="52">
        <f>SUM(AU212:AU215)</f>
        <v>0</v>
      </c>
      <c r="AV211" s="52"/>
      <c r="AW211" s="52"/>
      <c r="AX211" s="444"/>
      <c r="AY211" s="52"/>
      <c r="AZ211" s="52">
        <f>SUM(AZ212:AZ215)</f>
        <v>0</v>
      </c>
      <c r="BA211" s="52"/>
      <c r="BB211" s="52"/>
      <c r="BC211" s="444"/>
      <c r="BD211" s="52"/>
      <c r="BE211" s="52">
        <f>SUM(BE212:BE215)</f>
        <v>0</v>
      </c>
      <c r="BF211" s="52"/>
      <c r="BG211" s="52"/>
      <c r="BH211" s="444"/>
      <c r="BI211" s="52"/>
      <c r="BJ211" s="52">
        <f>SUM(BJ212:BJ215)</f>
        <v>0</v>
      </c>
      <c r="BK211" s="52"/>
      <c r="BL211" s="52"/>
      <c r="BM211" s="444"/>
      <c r="BN211" s="52"/>
      <c r="BO211" s="52">
        <f>SUM(BO212:BO215)</f>
        <v>0</v>
      </c>
      <c r="BP211" s="52"/>
      <c r="BQ211" s="52"/>
      <c r="BR211" s="444"/>
      <c r="BS211" s="52"/>
      <c r="BT211" s="52">
        <f>SUM(BT212:BT215)</f>
        <v>0</v>
      </c>
      <c r="BU211" s="52"/>
      <c r="BV211" s="52"/>
      <c r="BW211" s="118"/>
      <c r="BY211" s="38"/>
      <c r="BZ211" s="38"/>
      <c r="CA211" s="112"/>
    </row>
    <row r="212" spans="4:79" ht="12.75" hidden="1" customHeight="1" x14ac:dyDescent="0.3">
      <c r="D212" s="118" t="s">
        <v>325</v>
      </c>
      <c r="F212" s="385"/>
      <c r="G212" s="442">
        <v>0</v>
      </c>
      <c r="H212" s="443"/>
      <c r="I212" s="52"/>
      <c r="J212" s="444"/>
      <c r="K212" s="445"/>
      <c r="L212" s="442">
        <v>0</v>
      </c>
      <c r="M212" s="443"/>
      <c r="N212" s="52"/>
      <c r="O212" s="444"/>
      <c r="P212" s="445"/>
      <c r="Q212" s="442">
        <v>0</v>
      </c>
      <c r="R212" s="443"/>
      <c r="S212" s="52"/>
      <c r="T212" s="444"/>
      <c r="U212" s="445"/>
      <c r="V212" s="442">
        <v>0</v>
      </c>
      <c r="W212" s="443"/>
      <c r="X212" s="52"/>
      <c r="Y212" s="444"/>
      <c r="Z212" s="445"/>
      <c r="AA212" s="442">
        <v>0</v>
      </c>
      <c r="AB212" s="443"/>
      <c r="AC212" s="52"/>
      <c r="AD212" s="444"/>
      <c r="AE212" s="445"/>
      <c r="AF212" s="442">
        <v>0</v>
      </c>
      <c r="AG212" s="443"/>
      <c r="AH212" s="52"/>
      <c r="AI212" s="444"/>
      <c r="AJ212" s="445"/>
      <c r="AK212" s="442">
        <v>0</v>
      </c>
      <c r="AL212" s="443"/>
      <c r="AM212" s="52"/>
      <c r="AN212" s="444"/>
      <c r="AO212" s="445"/>
      <c r="AP212" s="442">
        <v>0</v>
      </c>
      <c r="AQ212" s="443"/>
      <c r="AR212" s="52"/>
      <c r="AS212" s="444"/>
      <c r="AT212" s="445"/>
      <c r="AU212" s="442">
        <v>0</v>
      </c>
      <c r="AV212" s="443"/>
      <c r="AW212" s="52"/>
      <c r="AX212" s="444"/>
      <c r="AY212" s="445"/>
      <c r="AZ212" s="442">
        <v>0</v>
      </c>
      <c r="BA212" s="443"/>
      <c r="BB212" s="52"/>
      <c r="BC212" s="444"/>
      <c r="BD212" s="445"/>
      <c r="BE212" s="442">
        <v>0</v>
      </c>
      <c r="BF212" s="443"/>
      <c r="BG212" s="52"/>
      <c r="BH212" s="444"/>
      <c r="BI212" s="445"/>
      <c r="BJ212" s="442">
        <v>0</v>
      </c>
      <c r="BK212" s="443"/>
      <c r="BL212" s="52"/>
      <c r="BM212" s="444"/>
      <c r="BN212" s="445"/>
      <c r="BO212" s="442">
        <v>0</v>
      </c>
      <c r="BP212" s="443"/>
      <c r="BQ212" s="52"/>
      <c r="BR212" s="444"/>
      <c r="BS212" s="445"/>
      <c r="BT212" s="442">
        <f>SUM(L212:BO212)</f>
        <v>0</v>
      </c>
      <c r="BU212" s="443"/>
      <c r="BV212" s="52"/>
      <c r="BW212" s="118"/>
      <c r="BY212" s="38"/>
      <c r="BZ212" s="38"/>
      <c r="CA212" s="112"/>
    </row>
    <row r="213" spans="4:79" ht="12.75" hidden="1" customHeight="1" x14ac:dyDescent="0.3">
      <c r="D213" s="118" t="s">
        <v>328</v>
      </c>
      <c r="F213" s="379"/>
      <c r="G213" s="52">
        <v>0</v>
      </c>
      <c r="H213" s="51"/>
      <c r="I213" s="52"/>
      <c r="J213" s="444"/>
      <c r="K213" s="444"/>
      <c r="L213" s="52">
        <v>0</v>
      </c>
      <c r="M213" s="51"/>
      <c r="N213" s="52"/>
      <c r="O213" s="444"/>
      <c r="P213" s="444"/>
      <c r="Q213" s="52">
        <v>0</v>
      </c>
      <c r="R213" s="51"/>
      <c r="S213" s="52"/>
      <c r="T213" s="444"/>
      <c r="U213" s="444"/>
      <c r="V213" s="52">
        <v>0</v>
      </c>
      <c r="W213" s="51"/>
      <c r="X213" s="52"/>
      <c r="Y213" s="444"/>
      <c r="Z213" s="444"/>
      <c r="AA213" s="52">
        <v>0</v>
      </c>
      <c r="AB213" s="51"/>
      <c r="AC213" s="52"/>
      <c r="AD213" s="444"/>
      <c r="AE213" s="444"/>
      <c r="AF213" s="52">
        <v>0</v>
      </c>
      <c r="AG213" s="51"/>
      <c r="AH213" s="52"/>
      <c r="AI213" s="444"/>
      <c r="AJ213" s="444"/>
      <c r="AK213" s="52">
        <v>0</v>
      </c>
      <c r="AL213" s="51"/>
      <c r="AM213" s="52"/>
      <c r="AN213" s="444"/>
      <c r="AO213" s="444"/>
      <c r="AP213" s="52">
        <v>0</v>
      </c>
      <c r="AQ213" s="51"/>
      <c r="AR213" s="52"/>
      <c r="AS213" s="444"/>
      <c r="AT213" s="444"/>
      <c r="AU213" s="52">
        <v>0</v>
      </c>
      <c r="AV213" s="51"/>
      <c r="AW213" s="52"/>
      <c r="AX213" s="444"/>
      <c r="AY213" s="444"/>
      <c r="AZ213" s="52">
        <v>0</v>
      </c>
      <c r="BA213" s="51"/>
      <c r="BB213" s="52"/>
      <c r="BC213" s="444"/>
      <c r="BD213" s="444"/>
      <c r="BE213" s="52">
        <v>0</v>
      </c>
      <c r="BF213" s="51"/>
      <c r="BG213" s="52"/>
      <c r="BH213" s="444"/>
      <c r="BI213" s="444"/>
      <c r="BJ213" s="52">
        <v>0</v>
      </c>
      <c r="BK213" s="51"/>
      <c r="BL213" s="52"/>
      <c r="BM213" s="444"/>
      <c r="BN213" s="444"/>
      <c r="BO213" s="52">
        <v>0</v>
      </c>
      <c r="BP213" s="51"/>
      <c r="BQ213" s="52"/>
      <c r="BR213" s="444"/>
      <c r="BS213" s="444"/>
      <c r="BT213" s="52">
        <f>SUM(L213:BO213)</f>
        <v>0</v>
      </c>
      <c r="BU213" s="51"/>
      <c r="BV213" s="52"/>
      <c r="BW213" s="118"/>
      <c r="BY213" s="38"/>
      <c r="BZ213" s="38"/>
      <c r="CA213" s="112"/>
    </row>
    <row r="214" spans="4:79" ht="12.75" hidden="1" customHeight="1" x14ac:dyDescent="0.3">
      <c r="D214" s="118" t="s">
        <v>329</v>
      </c>
      <c r="F214" s="379"/>
      <c r="G214" s="52"/>
      <c r="H214" s="51"/>
      <c r="I214" s="52"/>
      <c r="J214" s="444"/>
      <c r="K214" s="444"/>
      <c r="L214" s="52"/>
      <c r="M214" s="51"/>
      <c r="N214" s="52"/>
      <c r="O214" s="444"/>
      <c r="P214" s="444"/>
      <c r="Q214" s="52"/>
      <c r="R214" s="51"/>
      <c r="S214" s="52"/>
      <c r="T214" s="444"/>
      <c r="U214" s="444"/>
      <c r="V214" s="52"/>
      <c r="W214" s="51"/>
      <c r="X214" s="52"/>
      <c r="Y214" s="444"/>
      <c r="Z214" s="444"/>
      <c r="AA214" s="52"/>
      <c r="AB214" s="51"/>
      <c r="AC214" s="52"/>
      <c r="AD214" s="444"/>
      <c r="AE214" s="444"/>
      <c r="AF214" s="52"/>
      <c r="AG214" s="51"/>
      <c r="AH214" s="52"/>
      <c r="AI214" s="444"/>
      <c r="AJ214" s="444"/>
      <c r="AK214" s="52"/>
      <c r="AL214" s="51"/>
      <c r="AM214" s="52"/>
      <c r="AN214" s="444"/>
      <c r="AO214" s="444"/>
      <c r="AP214" s="52"/>
      <c r="AQ214" s="51"/>
      <c r="AR214" s="52"/>
      <c r="AS214" s="444"/>
      <c r="AT214" s="444"/>
      <c r="AU214" s="52"/>
      <c r="AV214" s="51"/>
      <c r="AW214" s="52"/>
      <c r="AX214" s="444"/>
      <c r="AY214" s="444"/>
      <c r="AZ214" s="52"/>
      <c r="BA214" s="51"/>
      <c r="BB214" s="52"/>
      <c r="BC214" s="444"/>
      <c r="BD214" s="444"/>
      <c r="BE214" s="52"/>
      <c r="BF214" s="51"/>
      <c r="BG214" s="52"/>
      <c r="BH214" s="444"/>
      <c r="BI214" s="444"/>
      <c r="BJ214" s="52"/>
      <c r="BK214" s="51"/>
      <c r="BL214" s="52"/>
      <c r="BM214" s="444"/>
      <c r="BN214" s="444"/>
      <c r="BO214" s="52"/>
      <c r="BP214" s="51"/>
      <c r="BQ214" s="52"/>
      <c r="BR214" s="444"/>
      <c r="BS214" s="444"/>
      <c r="BT214" s="52">
        <f>SUM(L214:BO214)</f>
        <v>0</v>
      </c>
      <c r="BU214" s="51"/>
      <c r="BV214" s="52"/>
      <c r="BW214" s="118"/>
      <c r="BY214" s="38"/>
      <c r="BZ214" s="38"/>
      <c r="CA214" s="112"/>
    </row>
    <row r="215" spans="4:79" ht="12.75" hidden="1" customHeight="1" x14ac:dyDescent="0.3">
      <c r="D215" s="118" t="s">
        <v>330</v>
      </c>
      <c r="F215" s="398"/>
      <c r="G215" s="98">
        <v>0</v>
      </c>
      <c r="H215" s="97"/>
      <c r="I215" s="52"/>
      <c r="J215" s="444"/>
      <c r="K215" s="453"/>
      <c r="L215" s="98">
        <v>0</v>
      </c>
      <c r="M215" s="97"/>
      <c r="N215" s="52"/>
      <c r="O215" s="444"/>
      <c r="P215" s="453"/>
      <c r="Q215" s="98">
        <v>0</v>
      </c>
      <c r="R215" s="97"/>
      <c r="S215" s="52"/>
      <c r="T215" s="444"/>
      <c r="U215" s="453"/>
      <c r="V215" s="98">
        <v>0</v>
      </c>
      <c r="W215" s="97"/>
      <c r="X215" s="52"/>
      <c r="Y215" s="444"/>
      <c r="Z215" s="453"/>
      <c r="AA215" s="98">
        <v>0</v>
      </c>
      <c r="AB215" s="97"/>
      <c r="AC215" s="52"/>
      <c r="AD215" s="444"/>
      <c r="AE215" s="453"/>
      <c r="AF215" s="98">
        <v>0</v>
      </c>
      <c r="AG215" s="97"/>
      <c r="AH215" s="52"/>
      <c r="AI215" s="444"/>
      <c r="AJ215" s="453"/>
      <c r="AK215" s="98">
        <v>0</v>
      </c>
      <c r="AL215" s="97"/>
      <c r="AM215" s="52"/>
      <c r="AN215" s="444"/>
      <c r="AO215" s="453"/>
      <c r="AP215" s="98">
        <v>0</v>
      </c>
      <c r="AQ215" s="97"/>
      <c r="AR215" s="52"/>
      <c r="AS215" s="444"/>
      <c r="AT215" s="453"/>
      <c r="AU215" s="98">
        <v>0</v>
      </c>
      <c r="AV215" s="97"/>
      <c r="AW215" s="52"/>
      <c r="AX215" s="444"/>
      <c r="AY215" s="453"/>
      <c r="AZ215" s="98">
        <v>0</v>
      </c>
      <c r="BA215" s="97"/>
      <c r="BB215" s="52"/>
      <c r="BC215" s="444"/>
      <c r="BD215" s="453"/>
      <c r="BE215" s="98">
        <v>0</v>
      </c>
      <c r="BF215" s="97"/>
      <c r="BG215" s="52"/>
      <c r="BH215" s="444"/>
      <c r="BI215" s="453"/>
      <c r="BJ215" s="98">
        <v>0</v>
      </c>
      <c r="BK215" s="97"/>
      <c r="BL215" s="52"/>
      <c r="BM215" s="444"/>
      <c r="BN215" s="453"/>
      <c r="BO215" s="98">
        <v>0</v>
      </c>
      <c r="BP215" s="97"/>
      <c r="BQ215" s="52"/>
      <c r="BR215" s="444"/>
      <c r="BS215" s="453"/>
      <c r="BT215" s="98">
        <f>SUM(L215:BO215)</f>
        <v>0</v>
      </c>
      <c r="BU215" s="97"/>
      <c r="BV215" s="52"/>
      <c r="BW215" s="118"/>
      <c r="BY215" s="38"/>
      <c r="BZ215" s="38"/>
      <c r="CA215" s="112"/>
    </row>
    <row r="216" spans="4:79" ht="12.75" hidden="1" customHeight="1" x14ac:dyDescent="0.3">
      <c r="D216" s="118"/>
      <c r="E216" s="465"/>
      <c r="G216" s="52"/>
      <c r="H216" s="52"/>
      <c r="I216" s="52"/>
      <c r="J216" s="444"/>
      <c r="L216" s="52"/>
      <c r="M216" s="52"/>
      <c r="N216" s="52"/>
      <c r="O216" s="444"/>
      <c r="Q216" s="52"/>
      <c r="R216" s="52"/>
      <c r="S216" s="52"/>
      <c r="T216" s="444"/>
      <c r="V216" s="52"/>
      <c r="W216" s="52"/>
      <c r="X216" s="52"/>
      <c r="Y216" s="444"/>
      <c r="AA216" s="52"/>
      <c r="AB216" s="52"/>
      <c r="AC216" s="52"/>
      <c r="AD216" s="444"/>
      <c r="AF216" s="52"/>
      <c r="AG216" s="52"/>
      <c r="AH216" s="52"/>
      <c r="AI216" s="444"/>
      <c r="AK216" s="52"/>
      <c r="AL216" s="52"/>
      <c r="AM216" s="52"/>
      <c r="AN216" s="444"/>
      <c r="AP216" s="52"/>
      <c r="AQ216" s="52"/>
      <c r="AR216" s="52"/>
      <c r="AS216" s="444"/>
      <c r="AU216" s="52"/>
      <c r="AV216" s="52"/>
      <c r="AW216" s="52"/>
      <c r="AX216" s="444"/>
      <c r="AZ216" s="52"/>
      <c r="BA216" s="52"/>
      <c r="BB216" s="52"/>
      <c r="BC216" s="444"/>
      <c r="BE216" s="52"/>
      <c r="BF216" s="52"/>
      <c r="BG216" s="52"/>
      <c r="BH216" s="444"/>
      <c r="BJ216" s="52"/>
      <c r="BK216" s="52"/>
      <c r="BL216" s="52"/>
      <c r="BM216" s="444"/>
      <c r="BO216" s="52"/>
      <c r="BP216" s="52"/>
      <c r="BQ216" s="52"/>
      <c r="BR216" s="444"/>
      <c r="BT216" s="52"/>
      <c r="BU216" s="52"/>
      <c r="BV216" s="52"/>
      <c r="BW216" s="118"/>
      <c r="BY216" s="38"/>
      <c r="BZ216" s="38"/>
      <c r="CA216" s="112"/>
    </row>
    <row r="217" spans="4:79" ht="12.75" hidden="1" customHeight="1" x14ac:dyDescent="0.3">
      <c r="D217" s="118" t="s">
        <v>336</v>
      </c>
      <c r="G217" s="52">
        <f>SUM(G218:G221)</f>
        <v>0</v>
      </c>
      <c r="H217" s="52"/>
      <c r="I217" s="52"/>
      <c r="J217" s="444"/>
      <c r="K217" s="52"/>
      <c r="L217" s="52">
        <f>SUM(L218:L221)</f>
        <v>0</v>
      </c>
      <c r="M217" s="52"/>
      <c r="N217" s="52"/>
      <c r="O217" s="444"/>
      <c r="P217" s="52"/>
      <c r="Q217" s="52">
        <f>SUM(Q218:Q221)</f>
        <v>0</v>
      </c>
      <c r="R217" s="52"/>
      <c r="S217" s="52"/>
      <c r="T217" s="444"/>
      <c r="U217" s="52"/>
      <c r="V217" s="52">
        <f>SUM(V218:V221)</f>
        <v>0</v>
      </c>
      <c r="W217" s="52"/>
      <c r="X217" s="52"/>
      <c r="Y217" s="444"/>
      <c r="Z217" s="52"/>
      <c r="AA217" s="52">
        <f>SUM(AA218:AA221)</f>
        <v>0</v>
      </c>
      <c r="AB217" s="52"/>
      <c r="AC217" s="52"/>
      <c r="AD217" s="444"/>
      <c r="AE217" s="52"/>
      <c r="AF217" s="52">
        <f>SUM(AF218:AF221)</f>
        <v>0</v>
      </c>
      <c r="AG217" s="52"/>
      <c r="AH217" s="52"/>
      <c r="AI217" s="444"/>
      <c r="AJ217" s="52"/>
      <c r="AK217" s="52">
        <f>SUM(AK218:AK221)</f>
        <v>0</v>
      </c>
      <c r="AL217" s="52"/>
      <c r="AM217" s="52"/>
      <c r="AN217" s="444"/>
      <c r="AO217" s="52"/>
      <c r="AP217" s="52">
        <f>SUM(AP218:AP221)</f>
        <v>0</v>
      </c>
      <c r="AQ217" s="52"/>
      <c r="AR217" s="52"/>
      <c r="AS217" s="444"/>
      <c r="AT217" s="52"/>
      <c r="AU217" s="52">
        <f>SUM(AU218:AU221)</f>
        <v>0</v>
      </c>
      <c r="AV217" s="52"/>
      <c r="AW217" s="52"/>
      <c r="AX217" s="444"/>
      <c r="AY217" s="52"/>
      <c r="AZ217" s="52">
        <f>SUM(AZ218:AZ221)</f>
        <v>0</v>
      </c>
      <c r="BA217" s="52"/>
      <c r="BB217" s="52"/>
      <c r="BC217" s="444"/>
      <c r="BD217" s="52"/>
      <c r="BE217" s="52">
        <f>SUM(BE218:BE221)</f>
        <v>0</v>
      </c>
      <c r="BF217" s="52"/>
      <c r="BG217" s="52"/>
      <c r="BH217" s="444"/>
      <c r="BI217" s="52"/>
      <c r="BJ217" s="52">
        <f>SUM(BJ218:BJ221)</f>
        <v>0</v>
      </c>
      <c r="BK217" s="52"/>
      <c r="BL217" s="52"/>
      <c r="BM217" s="444"/>
      <c r="BN217" s="52"/>
      <c r="BO217" s="52">
        <f>SUM(BO218:BO221)</f>
        <v>0</v>
      </c>
      <c r="BP217" s="52"/>
      <c r="BQ217" s="52"/>
      <c r="BR217" s="444"/>
      <c r="BS217" s="52"/>
      <c r="BT217" s="52">
        <f>SUM(BT218:BT221)</f>
        <v>0</v>
      </c>
      <c r="BU217" s="52"/>
      <c r="BV217" s="52"/>
      <c r="BW217" s="118"/>
      <c r="BY217" s="38"/>
      <c r="BZ217" s="38"/>
      <c r="CA217" s="112"/>
    </row>
    <row r="218" spans="4:79" ht="12.75" hidden="1" customHeight="1" x14ac:dyDescent="0.3">
      <c r="D218" s="118" t="s">
        <v>325</v>
      </c>
      <c r="F218" s="385"/>
      <c r="G218" s="442">
        <v>0</v>
      </c>
      <c r="H218" s="443"/>
      <c r="I218" s="52"/>
      <c r="J218" s="444"/>
      <c r="K218" s="445"/>
      <c r="L218" s="442">
        <v>0</v>
      </c>
      <c r="M218" s="443"/>
      <c r="N218" s="52"/>
      <c r="O218" s="444"/>
      <c r="P218" s="445"/>
      <c r="Q218" s="442">
        <v>0</v>
      </c>
      <c r="R218" s="443"/>
      <c r="S218" s="52"/>
      <c r="T218" s="444"/>
      <c r="U218" s="445"/>
      <c r="V218" s="442">
        <v>0</v>
      </c>
      <c r="W218" s="443"/>
      <c r="X218" s="52"/>
      <c r="Y218" s="444"/>
      <c r="Z218" s="445"/>
      <c r="AA218" s="442">
        <v>0</v>
      </c>
      <c r="AB218" s="443"/>
      <c r="AC218" s="52"/>
      <c r="AD218" s="444"/>
      <c r="AE218" s="445"/>
      <c r="AF218" s="442">
        <v>0</v>
      </c>
      <c r="AG218" s="443"/>
      <c r="AH218" s="52"/>
      <c r="AI218" s="444"/>
      <c r="AJ218" s="445"/>
      <c r="AK218" s="442">
        <v>0</v>
      </c>
      <c r="AL218" s="443"/>
      <c r="AM218" s="52"/>
      <c r="AN218" s="444"/>
      <c r="AO218" s="445"/>
      <c r="AP218" s="442">
        <v>0</v>
      </c>
      <c r="AQ218" s="443"/>
      <c r="AR218" s="52"/>
      <c r="AS218" s="444"/>
      <c r="AT218" s="445"/>
      <c r="AU218" s="442">
        <v>0</v>
      </c>
      <c r="AV218" s="443"/>
      <c r="AW218" s="52"/>
      <c r="AX218" s="444"/>
      <c r="AY218" s="445"/>
      <c r="AZ218" s="442">
        <v>0</v>
      </c>
      <c r="BA218" s="443"/>
      <c r="BB218" s="52"/>
      <c r="BC218" s="444"/>
      <c r="BD218" s="445"/>
      <c r="BE218" s="442">
        <v>0</v>
      </c>
      <c r="BF218" s="443"/>
      <c r="BG218" s="52"/>
      <c r="BH218" s="444"/>
      <c r="BI218" s="445"/>
      <c r="BJ218" s="442">
        <v>0</v>
      </c>
      <c r="BK218" s="443"/>
      <c r="BL218" s="52"/>
      <c r="BM218" s="444"/>
      <c r="BN218" s="445"/>
      <c r="BO218" s="442">
        <v>0</v>
      </c>
      <c r="BP218" s="443"/>
      <c r="BQ218" s="52"/>
      <c r="BR218" s="444"/>
      <c r="BS218" s="445"/>
      <c r="BT218" s="442">
        <f>SUM(L218:BO218)</f>
        <v>0</v>
      </c>
      <c r="BU218" s="443"/>
      <c r="BV218" s="52"/>
      <c r="BW218" s="118"/>
      <c r="BY218" s="38"/>
      <c r="BZ218" s="38"/>
      <c r="CA218" s="112"/>
    </row>
    <row r="219" spans="4:79" ht="12.75" hidden="1" customHeight="1" x14ac:dyDescent="0.3">
      <c r="D219" s="118" t="s">
        <v>328</v>
      </c>
      <c r="F219" s="379"/>
      <c r="G219" s="52">
        <v>0</v>
      </c>
      <c r="H219" s="51"/>
      <c r="I219" s="52"/>
      <c r="J219" s="444"/>
      <c r="K219" s="444"/>
      <c r="L219" s="52">
        <v>0</v>
      </c>
      <c r="M219" s="51"/>
      <c r="N219" s="52"/>
      <c r="O219" s="444"/>
      <c r="P219" s="444"/>
      <c r="Q219" s="52">
        <v>0</v>
      </c>
      <c r="R219" s="51"/>
      <c r="S219" s="52"/>
      <c r="T219" s="444"/>
      <c r="U219" s="444"/>
      <c r="V219" s="52">
        <v>0</v>
      </c>
      <c r="W219" s="51"/>
      <c r="X219" s="52"/>
      <c r="Y219" s="444"/>
      <c r="Z219" s="444"/>
      <c r="AA219" s="52">
        <v>0</v>
      </c>
      <c r="AB219" s="51"/>
      <c r="AC219" s="52"/>
      <c r="AD219" s="444"/>
      <c r="AE219" s="444"/>
      <c r="AF219" s="52">
        <v>0</v>
      </c>
      <c r="AG219" s="51"/>
      <c r="AH219" s="52"/>
      <c r="AI219" s="444"/>
      <c r="AJ219" s="444"/>
      <c r="AK219" s="52">
        <v>0</v>
      </c>
      <c r="AL219" s="51"/>
      <c r="AM219" s="52"/>
      <c r="AN219" s="444"/>
      <c r="AO219" s="444"/>
      <c r="AP219" s="52">
        <v>0</v>
      </c>
      <c r="AQ219" s="51"/>
      <c r="AR219" s="52"/>
      <c r="AS219" s="444"/>
      <c r="AT219" s="444"/>
      <c r="AU219" s="52">
        <v>0</v>
      </c>
      <c r="AV219" s="51"/>
      <c r="AW219" s="52"/>
      <c r="AX219" s="444"/>
      <c r="AY219" s="444"/>
      <c r="AZ219" s="52">
        <v>0</v>
      </c>
      <c r="BA219" s="51"/>
      <c r="BB219" s="52"/>
      <c r="BC219" s="444"/>
      <c r="BD219" s="444"/>
      <c r="BE219" s="52">
        <v>0</v>
      </c>
      <c r="BF219" s="51"/>
      <c r="BG219" s="52"/>
      <c r="BH219" s="444"/>
      <c r="BI219" s="444"/>
      <c r="BJ219" s="52">
        <v>0</v>
      </c>
      <c r="BK219" s="51"/>
      <c r="BL219" s="52"/>
      <c r="BM219" s="444"/>
      <c r="BN219" s="444"/>
      <c r="BO219" s="52">
        <v>0</v>
      </c>
      <c r="BP219" s="51"/>
      <c r="BQ219" s="52"/>
      <c r="BR219" s="444"/>
      <c r="BS219" s="444"/>
      <c r="BT219" s="52">
        <f>SUM(L219:BO219)</f>
        <v>0</v>
      </c>
      <c r="BU219" s="51"/>
      <c r="BV219" s="52"/>
      <c r="BW219" s="118"/>
      <c r="BY219" s="38"/>
      <c r="BZ219" s="38"/>
      <c r="CA219" s="112"/>
    </row>
    <row r="220" spans="4:79" ht="12.75" hidden="1" customHeight="1" x14ac:dyDescent="0.3">
      <c r="D220" s="118" t="s">
        <v>329</v>
      </c>
      <c r="F220" s="379"/>
      <c r="G220" s="52"/>
      <c r="H220" s="51"/>
      <c r="I220" s="52"/>
      <c r="J220" s="444"/>
      <c r="K220" s="444"/>
      <c r="L220" s="52"/>
      <c r="M220" s="51"/>
      <c r="N220" s="52"/>
      <c r="O220" s="444"/>
      <c r="P220" s="444"/>
      <c r="Q220" s="52"/>
      <c r="R220" s="51"/>
      <c r="S220" s="52"/>
      <c r="T220" s="444"/>
      <c r="U220" s="444"/>
      <c r="V220" s="52"/>
      <c r="W220" s="51"/>
      <c r="X220" s="52"/>
      <c r="Y220" s="444"/>
      <c r="Z220" s="444"/>
      <c r="AA220" s="52"/>
      <c r="AB220" s="51"/>
      <c r="AC220" s="52"/>
      <c r="AD220" s="444"/>
      <c r="AE220" s="444"/>
      <c r="AF220" s="52"/>
      <c r="AG220" s="51"/>
      <c r="AH220" s="52"/>
      <c r="AI220" s="444"/>
      <c r="AJ220" s="444"/>
      <c r="AK220" s="52"/>
      <c r="AL220" s="51"/>
      <c r="AM220" s="52"/>
      <c r="AN220" s="444"/>
      <c r="AO220" s="444"/>
      <c r="AP220" s="52"/>
      <c r="AQ220" s="51"/>
      <c r="AR220" s="52"/>
      <c r="AS220" s="444"/>
      <c r="AT220" s="444"/>
      <c r="AU220" s="52"/>
      <c r="AV220" s="51"/>
      <c r="AW220" s="52"/>
      <c r="AX220" s="444"/>
      <c r="AY220" s="444"/>
      <c r="AZ220" s="52"/>
      <c r="BA220" s="51"/>
      <c r="BB220" s="52"/>
      <c r="BC220" s="444"/>
      <c r="BD220" s="444"/>
      <c r="BE220" s="52"/>
      <c r="BF220" s="51"/>
      <c r="BG220" s="52"/>
      <c r="BH220" s="444"/>
      <c r="BI220" s="444"/>
      <c r="BJ220" s="52"/>
      <c r="BK220" s="51"/>
      <c r="BL220" s="52"/>
      <c r="BM220" s="444"/>
      <c r="BN220" s="444"/>
      <c r="BO220" s="52"/>
      <c r="BP220" s="51"/>
      <c r="BQ220" s="52"/>
      <c r="BR220" s="444"/>
      <c r="BS220" s="444"/>
      <c r="BT220" s="52">
        <f>SUM(L220:BO220)</f>
        <v>0</v>
      </c>
      <c r="BU220" s="51"/>
      <c r="BV220" s="52"/>
      <c r="BW220" s="118"/>
      <c r="BY220" s="38"/>
      <c r="BZ220" s="38"/>
      <c r="CA220" s="112"/>
    </row>
    <row r="221" spans="4:79" ht="12.75" hidden="1" customHeight="1" x14ac:dyDescent="0.3">
      <c r="D221" s="118" t="s">
        <v>330</v>
      </c>
      <c r="F221" s="398"/>
      <c r="G221" s="98">
        <v>0</v>
      </c>
      <c r="H221" s="97"/>
      <c r="I221" s="52"/>
      <c r="J221" s="444"/>
      <c r="K221" s="453"/>
      <c r="L221" s="98">
        <v>0</v>
      </c>
      <c r="M221" s="97"/>
      <c r="N221" s="52"/>
      <c r="O221" s="444"/>
      <c r="P221" s="453"/>
      <c r="Q221" s="98">
        <v>0</v>
      </c>
      <c r="R221" s="97"/>
      <c r="S221" s="52"/>
      <c r="T221" s="444"/>
      <c r="U221" s="453"/>
      <c r="V221" s="98">
        <v>0</v>
      </c>
      <c r="W221" s="97"/>
      <c r="X221" s="52"/>
      <c r="Y221" s="444"/>
      <c r="Z221" s="453"/>
      <c r="AA221" s="98">
        <v>0</v>
      </c>
      <c r="AB221" s="97"/>
      <c r="AC221" s="52"/>
      <c r="AD221" s="444"/>
      <c r="AE221" s="453"/>
      <c r="AF221" s="98">
        <v>0</v>
      </c>
      <c r="AG221" s="97"/>
      <c r="AH221" s="52"/>
      <c r="AI221" s="444"/>
      <c r="AJ221" s="453"/>
      <c r="AK221" s="98">
        <v>0</v>
      </c>
      <c r="AL221" s="97"/>
      <c r="AM221" s="52"/>
      <c r="AN221" s="444"/>
      <c r="AO221" s="453"/>
      <c r="AP221" s="98">
        <v>0</v>
      </c>
      <c r="AQ221" s="97"/>
      <c r="AR221" s="52"/>
      <c r="AS221" s="444"/>
      <c r="AT221" s="453"/>
      <c r="AU221" s="98">
        <v>0</v>
      </c>
      <c r="AV221" s="97"/>
      <c r="AW221" s="52"/>
      <c r="AX221" s="444"/>
      <c r="AY221" s="453"/>
      <c r="AZ221" s="98">
        <v>0</v>
      </c>
      <c r="BA221" s="97"/>
      <c r="BB221" s="52"/>
      <c r="BC221" s="444"/>
      <c r="BD221" s="453"/>
      <c r="BE221" s="98">
        <v>0</v>
      </c>
      <c r="BF221" s="97"/>
      <c r="BG221" s="52"/>
      <c r="BH221" s="444"/>
      <c r="BI221" s="453"/>
      <c r="BJ221" s="98">
        <v>0</v>
      </c>
      <c r="BK221" s="97"/>
      <c r="BL221" s="52"/>
      <c r="BM221" s="444"/>
      <c r="BN221" s="453"/>
      <c r="BO221" s="98">
        <v>0</v>
      </c>
      <c r="BP221" s="97"/>
      <c r="BQ221" s="52"/>
      <c r="BR221" s="444"/>
      <c r="BS221" s="453"/>
      <c r="BT221" s="98">
        <f>SUM(L221:BO221)</f>
        <v>0</v>
      </c>
      <c r="BU221" s="97"/>
      <c r="BV221" s="52"/>
      <c r="BW221" s="118"/>
      <c r="BY221" s="38"/>
      <c r="BZ221" s="38"/>
      <c r="CA221" s="112"/>
    </row>
    <row r="222" spans="4:79" ht="12.75" hidden="1" customHeight="1" x14ac:dyDescent="0.3">
      <c r="D222" s="118"/>
      <c r="E222" s="465"/>
      <c r="F222" s="223"/>
      <c r="G222" s="52"/>
      <c r="H222" s="52"/>
      <c r="I222" s="52"/>
      <c r="J222" s="444"/>
      <c r="K222" s="223"/>
      <c r="L222" s="52"/>
      <c r="M222" s="52"/>
      <c r="N222" s="52"/>
      <c r="O222" s="444"/>
      <c r="P222" s="223"/>
      <c r="Q222" s="52"/>
      <c r="R222" s="52"/>
      <c r="S222" s="52"/>
      <c r="T222" s="444"/>
      <c r="U222" s="223"/>
      <c r="V222" s="52"/>
      <c r="W222" s="52"/>
      <c r="X222" s="52"/>
      <c r="Y222" s="444"/>
      <c r="Z222" s="223"/>
      <c r="AA222" s="52"/>
      <c r="AB222" s="52"/>
      <c r="AC222" s="52"/>
      <c r="AD222" s="444"/>
      <c r="AE222" s="223"/>
      <c r="AF222" s="52"/>
      <c r="AG222" s="52"/>
      <c r="AH222" s="52"/>
      <c r="AI222" s="444"/>
      <c r="AJ222" s="223"/>
      <c r="AK222" s="52"/>
      <c r="AL222" s="52"/>
      <c r="AM222" s="52"/>
      <c r="AN222" s="444"/>
      <c r="AO222" s="223"/>
      <c r="AP222" s="52"/>
      <c r="AQ222" s="52"/>
      <c r="AR222" s="52"/>
      <c r="AS222" s="444"/>
      <c r="AT222" s="223"/>
      <c r="AU222" s="52"/>
      <c r="AV222" s="52"/>
      <c r="AW222" s="52"/>
      <c r="AX222" s="444"/>
      <c r="AY222" s="223"/>
      <c r="AZ222" s="52"/>
      <c r="BA222" s="52"/>
      <c r="BB222" s="52"/>
      <c r="BC222" s="444"/>
      <c r="BD222" s="223"/>
      <c r="BE222" s="52"/>
      <c r="BF222" s="52"/>
      <c r="BG222" s="52"/>
      <c r="BH222" s="444"/>
      <c r="BI222" s="223"/>
      <c r="BJ222" s="52"/>
      <c r="BK222" s="52"/>
      <c r="BL222" s="52"/>
      <c r="BM222" s="444"/>
      <c r="BN222" s="223"/>
      <c r="BO222" s="52"/>
      <c r="BP222" s="52"/>
      <c r="BQ222" s="52"/>
      <c r="BR222" s="444"/>
      <c r="BS222" s="223"/>
      <c r="BT222" s="52"/>
      <c r="BU222" s="52"/>
      <c r="BV222" s="52"/>
      <c r="BW222" s="118"/>
      <c r="BY222" s="38"/>
      <c r="BZ222" s="38"/>
      <c r="CA222" s="112"/>
    </row>
    <row r="223" spans="4:79" ht="12.75" hidden="1" customHeight="1" x14ac:dyDescent="0.3">
      <c r="D223" s="118" t="s">
        <v>337</v>
      </c>
      <c r="E223" s="465"/>
      <c r="F223" s="223"/>
      <c r="G223" s="52">
        <v>0</v>
      </c>
      <c r="H223" s="52"/>
      <c r="I223" s="52"/>
      <c r="J223" s="444"/>
      <c r="K223" s="223"/>
      <c r="L223" s="52">
        <v>0</v>
      </c>
      <c r="M223" s="52"/>
      <c r="N223" s="52"/>
      <c r="O223" s="444"/>
      <c r="P223" s="223"/>
      <c r="Q223" s="52">
        <v>0</v>
      </c>
      <c r="R223" s="52"/>
      <c r="S223" s="52"/>
      <c r="T223" s="444"/>
      <c r="U223" s="223"/>
      <c r="V223" s="52">
        <v>0</v>
      </c>
      <c r="W223" s="52"/>
      <c r="X223" s="52"/>
      <c r="Y223" s="444"/>
      <c r="Z223" s="223"/>
      <c r="AA223" s="52">
        <v>0</v>
      </c>
      <c r="AB223" s="52"/>
      <c r="AC223" s="52"/>
      <c r="AD223" s="444"/>
      <c r="AE223" s="223"/>
      <c r="AF223" s="52">
        <v>0</v>
      </c>
      <c r="AG223" s="52"/>
      <c r="AH223" s="52"/>
      <c r="AI223" s="444"/>
      <c r="AJ223" s="223"/>
      <c r="AK223" s="52">
        <v>0</v>
      </c>
      <c r="AL223" s="52"/>
      <c r="AM223" s="52"/>
      <c r="AN223" s="444"/>
      <c r="AO223" s="223"/>
      <c r="AP223" s="52">
        <v>0</v>
      </c>
      <c r="AQ223" s="52"/>
      <c r="AR223" s="52"/>
      <c r="AS223" s="444"/>
      <c r="AT223" s="223"/>
      <c r="AU223" s="52">
        <v>0</v>
      </c>
      <c r="AV223" s="52"/>
      <c r="AW223" s="52"/>
      <c r="AX223" s="444"/>
      <c r="AY223" s="223"/>
      <c r="AZ223" s="52">
        <v>0</v>
      </c>
      <c r="BA223" s="52"/>
      <c r="BB223" s="52"/>
      <c r="BC223" s="444"/>
      <c r="BD223" s="223"/>
      <c r="BE223" s="52">
        <v>0</v>
      </c>
      <c r="BF223" s="52"/>
      <c r="BG223" s="52"/>
      <c r="BH223" s="444"/>
      <c r="BI223" s="223"/>
      <c r="BJ223" s="52">
        <v>0</v>
      </c>
      <c r="BK223" s="52"/>
      <c r="BL223" s="52"/>
      <c r="BM223" s="444"/>
      <c r="BN223" s="223"/>
      <c r="BO223" s="52">
        <v>0</v>
      </c>
      <c r="BP223" s="52"/>
      <c r="BQ223" s="52"/>
      <c r="BR223" s="444"/>
      <c r="BS223" s="223"/>
      <c r="BT223" s="52">
        <f>SUM(BT224:BT227)</f>
        <v>0</v>
      </c>
      <c r="BU223" s="52"/>
      <c r="BV223" s="52"/>
      <c r="BW223" s="118"/>
      <c r="BY223" s="38"/>
      <c r="BZ223" s="38"/>
      <c r="CA223" s="112"/>
    </row>
    <row r="224" spans="4:79" ht="12.75" hidden="1" customHeight="1" x14ac:dyDescent="0.3">
      <c r="D224" s="118" t="s">
        <v>325</v>
      </c>
      <c r="E224" s="465"/>
      <c r="F224" s="466"/>
      <c r="G224" s="442">
        <v>0</v>
      </c>
      <c r="H224" s="443"/>
      <c r="I224" s="52"/>
      <c r="J224" s="444"/>
      <c r="K224" s="466"/>
      <c r="L224" s="442">
        <v>0</v>
      </c>
      <c r="M224" s="443"/>
      <c r="N224" s="52"/>
      <c r="O224" s="444"/>
      <c r="P224" s="466"/>
      <c r="Q224" s="442">
        <v>0</v>
      </c>
      <c r="R224" s="443"/>
      <c r="S224" s="52"/>
      <c r="T224" s="444"/>
      <c r="U224" s="466"/>
      <c r="V224" s="442">
        <v>0</v>
      </c>
      <c r="W224" s="443"/>
      <c r="X224" s="52"/>
      <c r="Y224" s="444"/>
      <c r="Z224" s="466"/>
      <c r="AA224" s="442">
        <v>0</v>
      </c>
      <c r="AB224" s="443"/>
      <c r="AC224" s="52"/>
      <c r="AD224" s="444"/>
      <c r="AE224" s="466"/>
      <c r="AF224" s="442">
        <v>0</v>
      </c>
      <c r="AG224" s="443"/>
      <c r="AH224" s="52"/>
      <c r="AI224" s="444"/>
      <c r="AJ224" s="466"/>
      <c r="AK224" s="442">
        <v>0</v>
      </c>
      <c r="AL224" s="443"/>
      <c r="AM224" s="52"/>
      <c r="AN224" s="444"/>
      <c r="AO224" s="466"/>
      <c r="AP224" s="442">
        <v>0</v>
      </c>
      <c r="AQ224" s="443"/>
      <c r="AR224" s="52"/>
      <c r="AS224" s="444"/>
      <c r="AT224" s="466"/>
      <c r="AU224" s="442">
        <v>0</v>
      </c>
      <c r="AV224" s="443"/>
      <c r="AW224" s="52"/>
      <c r="AX224" s="444"/>
      <c r="AY224" s="466"/>
      <c r="AZ224" s="442">
        <v>0</v>
      </c>
      <c r="BA224" s="443"/>
      <c r="BB224" s="52"/>
      <c r="BC224" s="444"/>
      <c r="BD224" s="466"/>
      <c r="BE224" s="442">
        <v>0</v>
      </c>
      <c r="BF224" s="443"/>
      <c r="BG224" s="52"/>
      <c r="BH224" s="444"/>
      <c r="BI224" s="466"/>
      <c r="BJ224" s="442">
        <v>0</v>
      </c>
      <c r="BK224" s="443"/>
      <c r="BL224" s="52"/>
      <c r="BM224" s="444"/>
      <c r="BN224" s="466"/>
      <c r="BO224" s="442">
        <v>0</v>
      </c>
      <c r="BP224" s="443"/>
      <c r="BQ224" s="52"/>
      <c r="BR224" s="444"/>
      <c r="BS224" s="466"/>
      <c r="BT224" s="442">
        <f>SUM(L224:BO224)</f>
        <v>0</v>
      </c>
      <c r="BU224" s="443"/>
      <c r="BV224" s="52"/>
      <c r="BW224" s="118"/>
      <c r="BY224" s="38"/>
      <c r="BZ224" s="38"/>
      <c r="CA224" s="112"/>
    </row>
    <row r="225" spans="4:79" ht="12.75" hidden="1" customHeight="1" x14ac:dyDescent="0.3">
      <c r="D225" s="118" t="s">
        <v>328</v>
      </c>
      <c r="E225" s="465"/>
      <c r="F225" s="468"/>
      <c r="G225" s="52">
        <v>0</v>
      </c>
      <c r="H225" s="51"/>
      <c r="I225" s="52"/>
      <c r="J225" s="444"/>
      <c r="K225" s="468"/>
      <c r="L225" s="52">
        <v>0</v>
      </c>
      <c r="M225" s="51"/>
      <c r="N225" s="52"/>
      <c r="O225" s="444"/>
      <c r="P225" s="468"/>
      <c r="Q225" s="52">
        <v>0</v>
      </c>
      <c r="R225" s="51"/>
      <c r="S225" s="52"/>
      <c r="T225" s="444"/>
      <c r="U225" s="468"/>
      <c r="V225" s="52">
        <v>0</v>
      </c>
      <c r="W225" s="51"/>
      <c r="X225" s="52"/>
      <c r="Y225" s="444"/>
      <c r="Z225" s="468"/>
      <c r="AA225" s="52">
        <v>0</v>
      </c>
      <c r="AB225" s="51"/>
      <c r="AC225" s="52"/>
      <c r="AD225" s="444"/>
      <c r="AE225" s="468"/>
      <c r="AF225" s="52">
        <v>0</v>
      </c>
      <c r="AG225" s="51"/>
      <c r="AH225" s="52"/>
      <c r="AI225" s="444"/>
      <c r="AJ225" s="468"/>
      <c r="AK225" s="52">
        <v>0</v>
      </c>
      <c r="AL225" s="51"/>
      <c r="AM225" s="52"/>
      <c r="AN225" s="444"/>
      <c r="AO225" s="468"/>
      <c r="AP225" s="52">
        <v>0</v>
      </c>
      <c r="AQ225" s="51"/>
      <c r="AR225" s="52"/>
      <c r="AS225" s="444"/>
      <c r="AT225" s="468"/>
      <c r="AU225" s="52">
        <v>0</v>
      </c>
      <c r="AV225" s="51"/>
      <c r="AW225" s="52"/>
      <c r="AX225" s="444"/>
      <c r="AY225" s="468"/>
      <c r="AZ225" s="52">
        <v>0</v>
      </c>
      <c r="BA225" s="51"/>
      <c r="BB225" s="52"/>
      <c r="BC225" s="444"/>
      <c r="BD225" s="468"/>
      <c r="BE225" s="52">
        <v>0</v>
      </c>
      <c r="BF225" s="51"/>
      <c r="BG225" s="52"/>
      <c r="BH225" s="444"/>
      <c r="BI225" s="468"/>
      <c r="BJ225" s="52">
        <v>0</v>
      </c>
      <c r="BK225" s="51"/>
      <c r="BL225" s="52"/>
      <c r="BM225" s="444"/>
      <c r="BN225" s="468"/>
      <c r="BO225" s="52">
        <v>0</v>
      </c>
      <c r="BP225" s="51"/>
      <c r="BQ225" s="52"/>
      <c r="BR225" s="444"/>
      <c r="BS225" s="468"/>
      <c r="BT225" s="52">
        <f>SUM(L225:BO225)</f>
        <v>0</v>
      </c>
      <c r="BU225" s="51"/>
      <c r="BV225" s="52"/>
      <c r="BW225" s="118"/>
      <c r="BY225" s="38"/>
      <c r="BZ225" s="38"/>
      <c r="CA225" s="112"/>
    </row>
    <row r="226" spans="4:79" ht="12.75" hidden="1" customHeight="1" x14ac:dyDescent="0.3">
      <c r="D226" s="118" t="s">
        <v>329</v>
      </c>
      <c r="E226" s="465"/>
      <c r="F226" s="468"/>
      <c r="G226" s="52">
        <v>0</v>
      </c>
      <c r="H226" s="51"/>
      <c r="I226" s="52"/>
      <c r="J226" s="444"/>
      <c r="K226" s="468"/>
      <c r="L226" s="52">
        <v>0</v>
      </c>
      <c r="M226" s="51"/>
      <c r="N226" s="52"/>
      <c r="O226" s="444"/>
      <c r="P226" s="468"/>
      <c r="Q226" s="52">
        <v>0</v>
      </c>
      <c r="R226" s="51"/>
      <c r="S226" s="52"/>
      <c r="T226" s="444"/>
      <c r="U226" s="468"/>
      <c r="V226" s="52">
        <v>0</v>
      </c>
      <c r="W226" s="51"/>
      <c r="X226" s="52"/>
      <c r="Y226" s="444"/>
      <c r="Z226" s="468"/>
      <c r="AA226" s="52">
        <v>0</v>
      </c>
      <c r="AB226" s="51"/>
      <c r="AC226" s="52"/>
      <c r="AD226" s="444"/>
      <c r="AE226" s="468"/>
      <c r="AF226" s="52">
        <v>0</v>
      </c>
      <c r="AG226" s="51"/>
      <c r="AH226" s="52"/>
      <c r="AI226" s="444"/>
      <c r="AJ226" s="468"/>
      <c r="AK226" s="52">
        <v>0</v>
      </c>
      <c r="AL226" s="51"/>
      <c r="AM226" s="52"/>
      <c r="AN226" s="444"/>
      <c r="AO226" s="468"/>
      <c r="AP226" s="52">
        <v>0</v>
      </c>
      <c r="AQ226" s="51"/>
      <c r="AR226" s="52"/>
      <c r="AS226" s="444"/>
      <c r="AT226" s="468"/>
      <c r="AU226" s="52">
        <v>0</v>
      </c>
      <c r="AV226" s="51"/>
      <c r="AW226" s="52"/>
      <c r="AX226" s="444"/>
      <c r="AY226" s="468"/>
      <c r="AZ226" s="52">
        <v>0</v>
      </c>
      <c r="BA226" s="51"/>
      <c r="BB226" s="52"/>
      <c r="BC226" s="444"/>
      <c r="BD226" s="468"/>
      <c r="BE226" s="52">
        <v>0</v>
      </c>
      <c r="BF226" s="51"/>
      <c r="BG226" s="52"/>
      <c r="BH226" s="444"/>
      <c r="BI226" s="468"/>
      <c r="BJ226" s="52">
        <v>0</v>
      </c>
      <c r="BK226" s="51"/>
      <c r="BL226" s="52"/>
      <c r="BM226" s="444"/>
      <c r="BN226" s="468"/>
      <c r="BO226" s="52">
        <v>0</v>
      </c>
      <c r="BP226" s="51"/>
      <c r="BQ226" s="52"/>
      <c r="BR226" s="444"/>
      <c r="BS226" s="468"/>
      <c r="BT226" s="52">
        <f>SUM(L226:BO226)</f>
        <v>0</v>
      </c>
      <c r="BU226" s="51"/>
      <c r="BV226" s="52"/>
      <c r="BW226" s="118"/>
      <c r="BY226" s="38"/>
      <c r="BZ226" s="38"/>
      <c r="CA226" s="112"/>
    </row>
    <row r="227" spans="4:79" ht="12.75" hidden="1" customHeight="1" x14ac:dyDescent="0.3">
      <c r="D227" s="118" t="s">
        <v>330</v>
      </c>
      <c r="E227" s="465"/>
      <c r="F227" s="470"/>
      <c r="G227" s="98">
        <v>0</v>
      </c>
      <c r="H227" s="97"/>
      <c r="I227" s="52"/>
      <c r="J227" s="444"/>
      <c r="K227" s="398"/>
      <c r="L227" s="98">
        <v>0</v>
      </c>
      <c r="M227" s="97"/>
      <c r="N227" s="52"/>
      <c r="O227" s="444"/>
      <c r="P227" s="398"/>
      <c r="Q227" s="98">
        <v>0</v>
      </c>
      <c r="R227" s="97"/>
      <c r="S227" s="52"/>
      <c r="T227" s="444"/>
      <c r="U227" s="398"/>
      <c r="V227" s="98">
        <v>0</v>
      </c>
      <c r="W227" s="97"/>
      <c r="X227" s="52"/>
      <c r="Y227" s="444"/>
      <c r="Z227" s="398"/>
      <c r="AA227" s="98">
        <v>0</v>
      </c>
      <c r="AB227" s="97"/>
      <c r="AC227" s="52"/>
      <c r="AD227" s="444"/>
      <c r="AE227" s="398"/>
      <c r="AF227" s="98">
        <v>0</v>
      </c>
      <c r="AG227" s="97"/>
      <c r="AH227" s="52"/>
      <c r="AI227" s="444"/>
      <c r="AJ227" s="398"/>
      <c r="AK227" s="98">
        <v>0</v>
      </c>
      <c r="AL227" s="97"/>
      <c r="AM227" s="52"/>
      <c r="AN227" s="444"/>
      <c r="AO227" s="398"/>
      <c r="AP227" s="98">
        <v>0</v>
      </c>
      <c r="AQ227" s="97"/>
      <c r="AR227" s="52"/>
      <c r="AS227" s="444"/>
      <c r="AT227" s="453"/>
      <c r="AU227" s="98">
        <v>0</v>
      </c>
      <c r="AV227" s="97"/>
      <c r="AW227" s="52"/>
      <c r="AX227" s="444"/>
      <c r="AY227" s="453"/>
      <c r="AZ227" s="98">
        <v>0</v>
      </c>
      <c r="BA227" s="97"/>
      <c r="BB227" s="52"/>
      <c r="BC227" s="444"/>
      <c r="BD227" s="453"/>
      <c r="BE227" s="98">
        <v>0</v>
      </c>
      <c r="BF227" s="97"/>
      <c r="BG227" s="52"/>
      <c r="BH227" s="444"/>
      <c r="BI227" s="453"/>
      <c r="BJ227" s="98">
        <v>0</v>
      </c>
      <c r="BK227" s="97"/>
      <c r="BL227" s="52"/>
      <c r="BM227" s="444"/>
      <c r="BN227" s="453"/>
      <c r="BO227" s="98">
        <v>0</v>
      </c>
      <c r="BP227" s="97"/>
      <c r="BQ227" s="52"/>
      <c r="BR227" s="444"/>
      <c r="BS227" s="453"/>
      <c r="BT227" s="98">
        <f>SUM(L227:BO227)</f>
        <v>0</v>
      </c>
      <c r="BU227" s="97"/>
      <c r="BV227" s="52"/>
      <c r="BW227" s="118"/>
      <c r="BY227" s="38"/>
      <c r="BZ227" s="38"/>
      <c r="CA227" s="112"/>
    </row>
    <row r="228" spans="4:79" ht="12.75" hidden="1" customHeight="1" x14ac:dyDescent="0.3">
      <c r="D228" s="118"/>
      <c r="E228" s="465"/>
      <c r="F228" s="223"/>
      <c r="G228" s="52"/>
      <c r="H228" s="52"/>
      <c r="I228" s="52"/>
      <c r="J228" s="444"/>
      <c r="K228" s="223"/>
      <c r="L228" s="52"/>
      <c r="M228" s="52"/>
      <c r="N228" s="52"/>
      <c r="O228" s="444"/>
      <c r="P228" s="223"/>
      <c r="Q228" s="52"/>
      <c r="R228" s="52"/>
      <c r="S228" s="52"/>
      <c r="T228" s="444"/>
      <c r="U228" s="223"/>
      <c r="V228" s="52"/>
      <c r="W228" s="52"/>
      <c r="X228" s="52"/>
      <c r="Y228" s="444"/>
      <c r="Z228" s="223"/>
      <c r="AA228" s="52"/>
      <c r="AB228" s="52"/>
      <c r="AC228" s="52"/>
      <c r="AD228" s="444"/>
      <c r="AE228" s="223"/>
      <c r="AF228" s="52"/>
      <c r="AG228" s="52"/>
      <c r="AH228" s="52"/>
      <c r="AI228" s="444"/>
      <c r="AJ228" s="223"/>
      <c r="AK228" s="52"/>
      <c r="AL228" s="52"/>
      <c r="AM228" s="52"/>
      <c r="AN228" s="444"/>
      <c r="AO228" s="223"/>
      <c r="AP228" s="52"/>
      <c r="AQ228" s="52"/>
      <c r="AR228" s="52"/>
      <c r="AS228" s="444"/>
      <c r="AT228" s="223"/>
      <c r="AU228" s="52"/>
      <c r="AV228" s="52"/>
      <c r="AW228" s="52"/>
      <c r="AX228" s="444"/>
      <c r="AY228" s="223"/>
      <c r="AZ228" s="52"/>
      <c r="BA228" s="52"/>
      <c r="BB228" s="52"/>
      <c r="BC228" s="444"/>
      <c r="BD228" s="223"/>
      <c r="BE228" s="52"/>
      <c r="BF228" s="52"/>
      <c r="BG228" s="52"/>
      <c r="BH228" s="444"/>
      <c r="BI228" s="223"/>
      <c r="BJ228" s="52"/>
      <c r="BK228" s="52"/>
      <c r="BL228" s="52"/>
      <c r="BM228" s="444"/>
      <c r="BN228" s="223"/>
      <c r="BO228" s="52"/>
      <c r="BP228" s="52"/>
      <c r="BQ228" s="52"/>
      <c r="BR228" s="444"/>
      <c r="BS228" s="223"/>
      <c r="BT228" s="52"/>
      <c r="BU228" s="52"/>
      <c r="BV228" s="52"/>
      <c r="BW228" s="118"/>
      <c r="BY228" s="38"/>
      <c r="BZ228" s="38"/>
      <c r="CA228" s="112"/>
    </row>
    <row r="229" spans="4:79" ht="12.75" hidden="1" customHeight="1" x14ac:dyDescent="0.3">
      <c r="D229" s="118" t="s">
        <v>338</v>
      </c>
      <c r="E229" s="465"/>
      <c r="F229" s="223"/>
      <c r="G229" s="52">
        <f>SUM(G230:G233)</f>
        <v>0</v>
      </c>
      <c r="H229" s="52"/>
      <c r="I229" s="52"/>
      <c r="J229" s="444"/>
      <c r="K229" s="223"/>
      <c r="L229" s="52">
        <f>SUM(L230:L233)</f>
        <v>0</v>
      </c>
      <c r="M229" s="52"/>
      <c r="N229" s="52"/>
      <c r="O229" s="444"/>
      <c r="P229" s="223"/>
      <c r="Q229" s="52">
        <f>SUM(Q230:Q233)</f>
        <v>0</v>
      </c>
      <c r="R229" s="52"/>
      <c r="S229" s="52"/>
      <c r="T229" s="444"/>
      <c r="U229" s="223"/>
      <c r="V229" s="52">
        <f>SUM(V230:V233)</f>
        <v>0</v>
      </c>
      <c r="W229" s="52"/>
      <c r="X229" s="52"/>
      <c r="Y229" s="444"/>
      <c r="Z229" s="223"/>
      <c r="AA229" s="52">
        <f>SUM(AA230:AA233)</f>
        <v>0</v>
      </c>
      <c r="AB229" s="52"/>
      <c r="AC229" s="52"/>
      <c r="AD229" s="444"/>
      <c r="AE229" s="223"/>
      <c r="AF229" s="52">
        <f>SUM(AF230:AF233)</f>
        <v>0</v>
      </c>
      <c r="AG229" s="52"/>
      <c r="AH229" s="52"/>
      <c r="AI229" s="444"/>
      <c r="AJ229" s="223"/>
      <c r="AK229" s="52">
        <f>SUM(AK230:AK233)</f>
        <v>0</v>
      </c>
      <c r="AL229" s="52"/>
      <c r="AM229" s="52"/>
      <c r="AN229" s="444"/>
      <c r="AO229" s="223"/>
      <c r="AP229" s="52">
        <f>SUM(AP230:AP233)</f>
        <v>0</v>
      </c>
      <c r="AQ229" s="52"/>
      <c r="AR229" s="52"/>
      <c r="AS229" s="444"/>
      <c r="AT229" s="223"/>
      <c r="AU229" s="52">
        <f>SUM(AU230:AU233)</f>
        <v>0</v>
      </c>
      <c r="AV229" s="52"/>
      <c r="AW229" s="52"/>
      <c r="AX229" s="444"/>
      <c r="AY229" s="223"/>
      <c r="AZ229" s="52">
        <f>SUM(AZ230:AZ233)</f>
        <v>0</v>
      </c>
      <c r="BA229" s="52"/>
      <c r="BB229" s="52"/>
      <c r="BC229" s="444"/>
      <c r="BD229" s="223"/>
      <c r="BE229" s="52">
        <f>SUM(BE230:BE233)</f>
        <v>0</v>
      </c>
      <c r="BF229" s="52"/>
      <c r="BG229" s="52"/>
      <c r="BH229" s="444"/>
      <c r="BI229" s="223"/>
      <c r="BJ229" s="52">
        <f>SUM(BJ230:BJ233)</f>
        <v>0</v>
      </c>
      <c r="BK229" s="52"/>
      <c r="BL229" s="52"/>
      <c r="BM229" s="444"/>
      <c r="BN229" s="223"/>
      <c r="BO229" s="52">
        <f>SUM(BO230:BO233)</f>
        <v>0</v>
      </c>
      <c r="BP229" s="52"/>
      <c r="BQ229" s="52"/>
      <c r="BR229" s="444"/>
      <c r="BS229" s="223"/>
      <c r="BT229" s="52">
        <f>SUM(BT230:BT233)</f>
        <v>0</v>
      </c>
      <c r="BU229" s="52"/>
      <c r="BV229" s="52"/>
      <c r="BW229" s="118"/>
      <c r="BY229" s="38"/>
      <c r="BZ229" s="38"/>
      <c r="CA229" s="112"/>
    </row>
    <row r="230" spans="4:79" ht="12.75" hidden="1" customHeight="1" x14ac:dyDescent="0.3">
      <c r="D230" s="118" t="s">
        <v>325</v>
      </c>
      <c r="E230" s="465"/>
      <c r="F230" s="466"/>
      <c r="G230" s="442">
        <v>0</v>
      </c>
      <c r="H230" s="443"/>
      <c r="I230" s="52"/>
      <c r="J230" s="444"/>
      <c r="K230" s="466"/>
      <c r="L230" s="442">
        <v>0</v>
      </c>
      <c r="M230" s="443"/>
      <c r="N230" s="52"/>
      <c r="O230" s="444"/>
      <c r="P230" s="466"/>
      <c r="Q230" s="442">
        <v>0</v>
      </c>
      <c r="R230" s="443"/>
      <c r="S230" s="52"/>
      <c r="T230" s="444"/>
      <c r="U230" s="466"/>
      <c r="V230" s="442">
        <v>0</v>
      </c>
      <c r="W230" s="443"/>
      <c r="X230" s="52"/>
      <c r="Y230" s="444"/>
      <c r="Z230" s="466"/>
      <c r="AA230" s="442">
        <v>0</v>
      </c>
      <c r="AB230" s="443"/>
      <c r="AC230" s="52"/>
      <c r="AD230" s="444"/>
      <c r="AE230" s="466"/>
      <c r="AF230" s="442">
        <v>0</v>
      </c>
      <c r="AG230" s="443"/>
      <c r="AH230" s="52"/>
      <c r="AI230" s="444"/>
      <c r="AJ230" s="466"/>
      <c r="AK230" s="442">
        <v>0</v>
      </c>
      <c r="AL230" s="443"/>
      <c r="AM230" s="52"/>
      <c r="AN230" s="444"/>
      <c r="AO230" s="466"/>
      <c r="AP230" s="442">
        <v>0</v>
      </c>
      <c r="AQ230" s="443"/>
      <c r="AR230" s="52"/>
      <c r="AS230" s="444"/>
      <c r="AT230" s="466"/>
      <c r="AU230" s="442">
        <v>0</v>
      </c>
      <c r="AV230" s="443"/>
      <c r="AW230" s="52"/>
      <c r="AX230" s="444"/>
      <c r="AY230" s="466"/>
      <c r="AZ230" s="442">
        <v>0</v>
      </c>
      <c r="BA230" s="443"/>
      <c r="BB230" s="52"/>
      <c r="BC230" s="444"/>
      <c r="BD230" s="466"/>
      <c r="BE230" s="442">
        <v>0</v>
      </c>
      <c r="BF230" s="443"/>
      <c r="BG230" s="52"/>
      <c r="BH230" s="444"/>
      <c r="BI230" s="466"/>
      <c r="BJ230" s="442">
        <v>0</v>
      </c>
      <c r="BK230" s="443"/>
      <c r="BL230" s="52"/>
      <c r="BM230" s="444"/>
      <c r="BN230" s="466"/>
      <c r="BO230" s="442">
        <v>0</v>
      </c>
      <c r="BP230" s="443"/>
      <c r="BQ230" s="52"/>
      <c r="BR230" s="444"/>
      <c r="BS230" s="466"/>
      <c r="BT230" s="442">
        <f>SUM(L230:BO230)</f>
        <v>0</v>
      </c>
      <c r="BU230" s="443"/>
      <c r="BV230" s="52"/>
      <c r="BW230" s="118"/>
      <c r="BY230" s="38"/>
      <c r="BZ230" s="38"/>
      <c r="CA230" s="112"/>
    </row>
    <row r="231" spans="4:79" ht="12.75" hidden="1" customHeight="1" x14ac:dyDescent="0.3">
      <c r="D231" s="118" t="s">
        <v>328</v>
      </c>
      <c r="E231" s="465"/>
      <c r="F231" s="468"/>
      <c r="G231" s="52">
        <v>0</v>
      </c>
      <c r="H231" s="51"/>
      <c r="I231" s="52"/>
      <c r="J231" s="444"/>
      <c r="K231" s="468"/>
      <c r="L231" s="52">
        <v>0</v>
      </c>
      <c r="M231" s="51"/>
      <c r="N231" s="52"/>
      <c r="O231" s="444"/>
      <c r="P231" s="468"/>
      <c r="Q231" s="52">
        <v>0</v>
      </c>
      <c r="R231" s="51"/>
      <c r="S231" s="52"/>
      <c r="T231" s="444"/>
      <c r="U231" s="468"/>
      <c r="V231" s="52">
        <v>0</v>
      </c>
      <c r="W231" s="51"/>
      <c r="X231" s="52"/>
      <c r="Y231" s="444"/>
      <c r="Z231" s="468"/>
      <c r="AA231" s="52">
        <v>0</v>
      </c>
      <c r="AB231" s="51"/>
      <c r="AC231" s="52"/>
      <c r="AD231" s="444"/>
      <c r="AE231" s="468"/>
      <c r="AF231" s="52">
        <v>0</v>
      </c>
      <c r="AG231" s="51"/>
      <c r="AH231" s="52"/>
      <c r="AI231" s="444"/>
      <c r="AJ231" s="468"/>
      <c r="AK231" s="52">
        <v>0</v>
      </c>
      <c r="AL231" s="51"/>
      <c r="AM231" s="52"/>
      <c r="AN231" s="444"/>
      <c r="AO231" s="468"/>
      <c r="AP231" s="52">
        <v>0</v>
      </c>
      <c r="AQ231" s="51"/>
      <c r="AR231" s="52"/>
      <c r="AS231" s="444"/>
      <c r="AT231" s="468"/>
      <c r="AU231" s="52">
        <v>0</v>
      </c>
      <c r="AV231" s="51"/>
      <c r="AW231" s="52"/>
      <c r="AX231" s="444"/>
      <c r="AY231" s="468"/>
      <c r="AZ231" s="52">
        <v>0</v>
      </c>
      <c r="BA231" s="51"/>
      <c r="BB231" s="52"/>
      <c r="BC231" s="444"/>
      <c r="BD231" s="468"/>
      <c r="BE231" s="52">
        <v>0</v>
      </c>
      <c r="BF231" s="51"/>
      <c r="BG231" s="52"/>
      <c r="BH231" s="444"/>
      <c r="BI231" s="468"/>
      <c r="BJ231" s="52">
        <v>0</v>
      </c>
      <c r="BK231" s="51"/>
      <c r="BL231" s="52"/>
      <c r="BM231" s="444"/>
      <c r="BN231" s="468"/>
      <c r="BO231" s="52">
        <v>0</v>
      </c>
      <c r="BP231" s="51"/>
      <c r="BQ231" s="52"/>
      <c r="BR231" s="444"/>
      <c r="BS231" s="468"/>
      <c r="BT231" s="52">
        <f>SUM(L231:BO231)</f>
        <v>0</v>
      </c>
      <c r="BU231" s="51"/>
      <c r="BV231" s="52"/>
      <c r="BW231" s="118"/>
      <c r="BY231" s="38"/>
      <c r="BZ231" s="38"/>
      <c r="CA231" s="112"/>
    </row>
    <row r="232" spans="4:79" ht="12.75" hidden="1" customHeight="1" x14ac:dyDescent="0.3">
      <c r="D232" s="118" t="s">
        <v>329</v>
      </c>
      <c r="E232" s="465"/>
      <c r="F232" s="468"/>
      <c r="G232" s="52">
        <v>0</v>
      </c>
      <c r="H232" s="51"/>
      <c r="I232" s="52"/>
      <c r="J232" s="444"/>
      <c r="K232" s="468"/>
      <c r="L232" s="52">
        <v>0</v>
      </c>
      <c r="M232" s="51"/>
      <c r="N232" s="52"/>
      <c r="O232" s="444"/>
      <c r="P232" s="468"/>
      <c r="Q232" s="52">
        <v>0</v>
      </c>
      <c r="R232" s="51"/>
      <c r="S232" s="52"/>
      <c r="T232" s="444"/>
      <c r="U232" s="468"/>
      <c r="V232" s="52">
        <v>0</v>
      </c>
      <c r="W232" s="51"/>
      <c r="X232" s="52"/>
      <c r="Y232" s="444"/>
      <c r="Z232" s="468"/>
      <c r="AA232" s="52">
        <v>0</v>
      </c>
      <c r="AB232" s="51"/>
      <c r="AC232" s="52"/>
      <c r="AD232" s="444"/>
      <c r="AE232" s="468"/>
      <c r="AF232" s="52">
        <v>0</v>
      </c>
      <c r="AG232" s="51"/>
      <c r="AH232" s="52"/>
      <c r="AI232" s="444"/>
      <c r="AJ232" s="468"/>
      <c r="AK232" s="52">
        <v>0</v>
      </c>
      <c r="AL232" s="51"/>
      <c r="AM232" s="52"/>
      <c r="AN232" s="444"/>
      <c r="AO232" s="468"/>
      <c r="AP232" s="52">
        <v>0</v>
      </c>
      <c r="AQ232" s="51"/>
      <c r="AR232" s="52"/>
      <c r="AS232" s="444"/>
      <c r="AT232" s="468"/>
      <c r="AU232" s="52">
        <v>0</v>
      </c>
      <c r="AV232" s="51"/>
      <c r="AW232" s="52"/>
      <c r="AX232" s="444"/>
      <c r="AY232" s="468"/>
      <c r="AZ232" s="52">
        <v>0</v>
      </c>
      <c r="BA232" s="51"/>
      <c r="BB232" s="52"/>
      <c r="BC232" s="444"/>
      <c r="BD232" s="468"/>
      <c r="BE232" s="52">
        <v>0</v>
      </c>
      <c r="BF232" s="51"/>
      <c r="BG232" s="52"/>
      <c r="BH232" s="444"/>
      <c r="BI232" s="468"/>
      <c r="BJ232" s="52">
        <v>0</v>
      </c>
      <c r="BK232" s="51"/>
      <c r="BL232" s="52"/>
      <c r="BM232" s="444"/>
      <c r="BN232" s="468"/>
      <c r="BO232" s="52">
        <v>0</v>
      </c>
      <c r="BP232" s="51"/>
      <c r="BQ232" s="52"/>
      <c r="BR232" s="444"/>
      <c r="BS232" s="468"/>
      <c r="BT232" s="52">
        <f>SUM(L232:BO232)</f>
        <v>0</v>
      </c>
      <c r="BU232" s="51"/>
      <c r="BV232" s="52"/>
      <c r="BW232" s="118"/>
      <c r="BY232" s="38"/>
      <c r="BZ232" s="38"/>
      <c r="CA232" s="112"/>
    </row>
    <row r="233" spans="4:79" ht="12.75" hidden="1" customHeight="1" x14ac:dyDescent="0.3">
      <c r="D233" s="118" t="s">
        <v>330</v>
      </c>
      <c r="E233" s="465"/>
      <c r="F233" s="398"/>
      <c r="G233" s="98">
        <v>0</v>
      </c>
      <c r="H233" s="97"/>
      <c r="I233" s="52"/>
      <c r="J233" s="444"/>
      <c r="K233" s="398"/>
      <c r="L233" s="98">
        <v>0</v>
      </c>
      <c r="M233" s="97"/>
      <c r="N233" s="52"/>
      <c r="O233" s="444"/>
      <c r="P233" s="398"/>
      <c r="Q233" s="98">
        <v>0</v>
      </c>
      <c r="R233" s="97"/>
      <c r="S233" s="52"/>
      <c r="T233" s="444"/>
      <c r="U233" s="398"/>
      <c r="V233" s="98">
        <v>0</v>
      </c>
      <c r="W233" s="97"/>
      <c r="X233" s="52"/>
      <c r="Y233" s="444"/>
      <c r="Z233" s="398"/>
      <c r="AA233" s="98">
        <v>0</v>
      </c>
      <c r="AB233" s="97"/>
      <c r="AC233" s="52"/>
      <c r="AD233" s="444"/>
      <c r="AE233" s="398"/>
      <c r="AF233" s="98">
        <v>0</v>
      </c>
      <c r="AG233" s="97"/>
      <c r="AH233" s="52"/>
      <c r="AI233" s="444"/>
      <c r="AJ233" s="398"/>
      <c r="AK233" s="98">
        <v>0</v>
      </c>
      <c r="AL233" s="97"/>
      <c r="AM233" s="52"/>
      <c r="AN233" s="444"/>
      <c r="AO233" s="398"/>
      <c r="AP233" s="98">
        <v>0</v>
      </c>
      <c r="AQ233" s="97"/>
      <c r="AR233" s="52"/>
      <c r="AS233" s="444"/>
      <c r="AT233" s="453"/>
      <c r="AU233" s="98">
        <v>0</v>
      </c>
      <c r="AV233" s="97"/>
      <c r="AW233" s="52"/>
      <c r="AX233" s="444"/>
      <c r="AY233" s="453"/>
      <c r="AZ233" s="98">
        <v>0</v>
      </c>
      <c r="BA233" s="97"/>
      <c r="BB233" s="52"/>
      <c r="BC233" s="444"/>
      <c r="BD233" s="453"/>
      <c r="BE233" s="98">
        <v>0</v>
      </c>
      <c r="BF233" s="97"/>
      <c r="BG233" s="52"/>
      <c r="BH233" s="444"/>
      <c r="BI233" s="453"/>
      <c r="BJ233" s="98">
        <v>0</v>
      </c>
      <c r="BK233" s="97"/>
      <c r="BL233" s="52"/>
      <c r="BM233" s="444"/>
      <c r="BN233" s="453"/>
      <c r="BO233" s="98">
        <v>0</v>
      </c>
      <c r="BP233" s="97"/>
      <c r="BQ233" s="52"/>
      <c r="BR233" s="444"/>
      <c r="BS233" s="453"/>
      <c r="BT233" s="98">
        <f>SUM(L233:BO233)</f>
        <v>0</v>
      </c>
      <c r="BU233" s="97"/>
      <c r="BV233" s="52"/>
      <c r="BW233" s="118"/>
      <c r="BY233" s="38"/>
      <c r="BZ233" s="38"/>
      <c r="CA233" s="112"/>
    </row>
    <row r="234" spans="4:79" ht="12.75" hidden="1" customHeight="1" x14ac:dyDescent="0.3">
      <c r="D234" s="118"/>
      <c r="E234" s="465"/>
      <c r="F234" s="223"/>
      <c r="G234" s="52"/>
      <c r="H234" s="52"/>
      <c r="I234" s="52"/>
      <c r="J234" s="444"/>
      <c r="K234" s="223"/>
      <c r="L234" s="52"/>
      <c r="M234" s="52"/>
      <c r="N234" s="52"/>
      <c r="O234" s="444"/>
      <c r="P234" s="223"/>
      <c r="Q234" s="52"/>
      <c r="R234" s="52"/>
      <c r="S234" s="52"/>
      <c r="T234" s="444"/>
      <c r="U234" s="223"/>
      <c r="V234" s="52"/>
      <c r="W234" s="52"/>
      <c r="X234" s="52"/>
      <c r="Y234" s="444"/>
      <c r="Z234" s="223"/>
      <c r="AA234" s="52"/>
      <c r="AB234" s="52"/>
      <c r="AC234" s="52"/>
      <c r="AD234" s="444"/>
      <c r="AE234" s="223"/>
      <c r="AF234" s="52"/>
      <c r="AG234" s="52"/>
      <c r="AH234" s="52"/>
      <c r="AI234" s="444"/>
      <c r="AJ234" s="223"/>
      <c r="AK234" s="52"/>
      <c r="AL234" s="52"/>
      <c r="AM234" s="52"/>
      <c r="AN234" s="444"/>
      <c r="AO234" s="223"/>
      <c r="AP234" s="52"/>
      <c r="AQ234" s="52"/>
      <c r="AR234" s="52"/>
      <c r="AS234" s="444"/>
      <c r="AT234" s="223"/>
      <c r="AU234" s="52"/>
      <c r="AV234" s="52"/>
      <c r="AW234" s="52"/>
      <c r="AX234" s="444"/>
      <c r="AY234" s="223"/>
      <c r="AZ234" s="52"/>
      <c r="BA234" s="52"/>
      <c r="BB234" s="52"/>
      <c r="BC234" s="444"/>
      <c r="BD234" s="223"/>
      <c r="BE234" s="52"/>
      <c r="BF234" s="52"/>
      <c r="BG234" s="52"/>
      <c r="BH234" s="444"/>
      <c r="BI234" s="223"/>
      <c r="BJ234" s="52"/>
      <c r="BK234" s="52"/>
      <c r="BL234" s="52"/>
      <c r="BM234" s="444"/>
      <c r="BN234" s="223"/>
      <c r="BO234" s="52"/>
      <c r="BP234" s="52"/>
      <c r="BQ234" s="52"/>
      <c r="BR234" s="444"/>
      <c r="BS234" s="223"/>
      <c r="BT234" s="52"/>
      <c r="BU234" s="52"/>
      <c r="BV234" s="52"/>
      <c r="BW234" s="118"/>
      <c r="BY234" s="38"/>
      <c r="BZ234" s="38"/>
      <c r="CA234" s="112"/>
    </row>
    <row r="235" spans="4:79" ht="12.75" hidden="1" customHeight="1" x14ac:dyDescent="0.3">
      <c r="D235" s="118" t="s">
        <v>339</v>
      </c>
      <c r="E235" s="465"/>
      <c r="F235" s="223"/>
      <c r="G235" s="52">
        <f>SUM(G236:G239)</f>
        <v>0</v>
      </c>
      <c r="H235" s="52"/>
      <c r="I235" s="52"/>
      <c r="J235" s="444"/>
      <c r="K235" s="223"/>
      <c r="L235" s="52">
        <f>SUM(L236:L239)</f>
        <v>0</v>
      </c>
      <c r="M235" s="52"/>
      <c r="N235" s="52"/>
      <c r="O235" s="444"/>
      <c r="P235" s="223"/>
      <c r="Q235" s="52">
        <f>SUM(Q236:Q239)</f>
        <v>0</v>
      </c>
      <c r="R235" s="52"/>
      <c r="S235" s="52"/>
      <c r="T235" s="444"/>
      <c r="U235" s="223"/>
      <c r="V235" s="52">
        <f>SUM(V236:V239)</f>
        <v>0</v>
      </c>
      <c r="W235" s="52"/>
      <c r="X235" s="52"/>
      <c r="Y235" s="444"/>
      <c r="Z235" s="223"/>
      <c r="AA235" s="52">
        <f>SUM(AA236:AA239)</f>
        <v>0</v>
      </c>
      <c r="AB235" s="52"/>
      <c r="AC235" s="52"/>
      <c r="AD235" s="444"/>
      <c r="AE235" s="223"/>
      <c r="AF235" s="52">
        <f>SUM(AF236:AF239)</f>
        <v>0</v>
      </c>
      <c r="AG235" s="52"/>
      <c r="AH235" s="52"/>
      <c r="AI235" s="444"/>
      <c r="AJ235" s="223"/>
      <c r="AK235" s="52">
        <f>SUM(AK236:AK239)</f>
        <v>0</v>
      </c>
      <c r="AL235" s="52"/>
      <c r="AM235" s="52"/>
      <c r="AN235" s="444"/>
      <c r="AO235" s="223"/>
      <c r="AP235" s="52">
        <f>SUM(AP236:AP239)</f>
        <v>0</v>
      </c>
      <c r="AQ235" s="52"/>
      <c r="AR235" s="52"/>
      <c r="AS235" s="444"/>
      <c r="AT235" s="223"/>
      <c r="AU235" s="52">
        <f>SUM(AU236:AU239)</f>
        <v>0</v>
      </c>
      <c r="AV235" s="52"/>
      <c r="AW235" s="52"/>
      <c r="AX235" s="444"/>
      <c r="AY235" s="223"/>
      <c r="AZ235" s="52">
        <f>SUM(AZ236:AZ239)</f>
        <v>0</v>
      </c>
      <c r="BA235" s="52"/>
      <c r="BB235" s="52"/>
      <c r="BC235" s="444"/>
      <c r="BD235" s="223"/>
      <c r="BE235" s="52">
        <f>SUM(BE236:BE239)</f>
        <v>0</v>
      </c>
      <c r="BF235" s="52"/>
      <c r="BG235" s="52"/>
      <c r="BH235" s="444"/>
      <c r="BI235" s="223"/>
      <c r="BJ235" s="52">
        <f>SUM(BJ236:BJ239)</f>
        <v>0</v>
      </c>
      <c r="BK235" s="52"/>
      <c r="BL235" s="52"/>
      <c r="BM235" s="444"/>
      <c r="BN235" s="223"/>
      <c r="BO235" s="52">
        <f>SUM(BO236:BO239)</f>
        <v>0</v>
      </c>
      <c r="BP235" s="52"/>
      <c r="BQ235" s="52"/>
      <c r="BR235" s="444"/>
      <c r="BS235" s="223"/>
      <c r="BT235" s="52">
        <f>SUM(BT236:BT239)</f>
        <v>0</v>
      </c>
      <c r="BU235" s="52"/>
      <c r="BV235" s="52"/>
      <c r="BW235" s="118"/>
      <c r="BY235" s="38"/>
      <c r="BZ235" s="38"/>
      <c r="CA235" s="112"/>
    </row>
    <row r="236" spans="4:79" ht="12.75" hidden="1" customHeight="1" x14ac:dyDescent="0.3">
      <c r="D236" s="118" t="s">
        <v>325</v>
      </c>
      <c r="E236" s="465"/>
      <c r="F236" s="466"/>
      <c r="G236" s="442">
        <v>0</v>
      </c>
      <c r="H236" s="443"/>
      <c r="I236" s="52"/>
      <c r="J236" s="444"/>
      <c r="K236" s="466"/>
      <c r="L236" s="442">
        <v>0</v>
      </c>
      <c r="M236" s="443"/>
      <c r="N236" s="52"/>
      <c r="O236" s="444"/>
      <c r="P236" s="466"/>
      <c r="Q236" s="442">
        <v>0</v>
      </c>
      <c r="R236" s="443"/>
      <c r="S236" s="52"/>
      <c r="T236" s="444"/>
      <c r="U236" s="466"/>
      <c r="V236" s="442">
        <v>0</v>
      </c>
      <c r="W236" s="443"/>
      <c r="X236" s="52"/>
      <c r="Y236" s="444"/>
      <c r="Z236" s="466"/>
      <c r="AA236" s="442">
        <v>0</v>
      </c>
      <c r="AB236" s="443"/>
      <c r="AC236" s="52"/>
      <c r="AD236" s="444"/>
      <c r="AE236" s="466"/>
      <c r="AF236" s="442">
        <v>0</v>
      </c>
      <c r="AG236" s="443"/>
      <c r="AH236" s="52"/>
      <c r="AI236" s="444"/>
      <c r="AJ236" s="466"/>
      <c r="AK236" s="442">
        <v>0</v>
      </c>
      <c r="AL236" s="443"/>
      <c r="AM236" s="52"/>
      <c r="AN236" s="444"/>
      <c r="AO236" s="466"/>
      <c r="AP236" s="442">
        <v>0</v>
      </c>
      <c r="AQ236" s="443"/>
      <c r="AR236" s="52"/>
      <c r="AS236" s="444"/>
      <c r="AT236" s="466"/>
      <c r="AU236" s="442">
        <v>0</v>
      </c>
      <c r="AV236" s="443"/>
      <c r="AW236" s="52"/>
      <c r="AX236" s="444"/>
      <c r="AY236" s="466"/>
      <c r="AZ236" s="442">
        <v>0</v>
      </c>
      <c r="BA236" s="443"/>
      <c r="BB236" s="52"/>
      <c r="BC236" s="444"/>
      <c r="BD236" s="466"/>
      <c r="BE236" s="442">
        <v>0</v>
      </c>
      <c r="BF236" s="443"/>
      <c r="BG236" s="52"/>
      <c r="BH236" s="444"/>
      <c r="BI236" s="466"/>
      <c r="BJ236" s="442">
        <v>0</v>
      </c>
      <c r="BK236" s="443"/>
      <c r="BL236" s="52"/>
      <c r="BM236" s="444"/>
      <c r="BN236" s="466"/>
      <c r="BO236" s="442">
        <v>0</v>
      </c>
      <c r="BP236" s="443"/>
      <c r="BQ236" s="52"/>
      <c r="BR236" s="444"/>
      <c r="BS236" s="466"/>
      <c r="BT236" s="442">
        <f>SUM(L236:BO236)</f>
        <v>0</v>
      </c>
      <c r="BU236" s="443"/>
      <c r="BV236" s="52"/>
      <c r="BW236" s="118"/>
      <c r="BY236" s="38"/>
      <c r="BZ236" s="38"/>
      <c r="CA236" s="112"/>
    </row>
    <row r="237" spans="4:79" ht="12.75" hidden="1" customHeight="1" x14ac:dyDescent="0.3">
      <c r="D237" s="118" t="s">
        <v>328</v>
      </c>
      <c r="E237" s="465"/>
      <c r="F237" s="468"/>
      <c r="G237" s="52">
        <v>0</v>
      </c>
      <c r="H237" s="51"/>
      <c r="I237" s="52"/>
      <c r="J237" s="444"/>
      <c r="K237" s="468"/>
      <c r="L237" s="52">
        <v>0</v>
      </c>
      <c r="M237" s="51"/>
      <c r="N237" s="52"/>
      <c r="O237" s="444"/>
      <c r="P237" s="468"/>
      <c r="Q237" s="52">
        <v>0</v>
      </c>
      <c r="R237" s="51"/>
      <c r="S237" s="52"/>
      <c r="T237" s="444"/>
      <c r="U237" s="468"/>
      <c r="V237" s="52">
        <v>0</v>
      </c>
      <c r="W237" s="51"/>
      <c r="X237" s="52"/>
      <c r="Y237" s="444"/>
      <c r="Z237" s="468"/>
      <c r="AA237" s="52">
        <v>0</v>
      </c>
      <c r="AB237" s="51"/>
      <c r="AC237" s="52"/>
      <c r="AD237" s="444"/>
      <c r="AE237" s="468"/>
      <c r="AF237" s="52">
        <v>0</v>
      </c>
      <c r="AG237" s="51"/>
      <c r="AH237" s="52"/>
      <c r="AI237" s="444"/>
      <c r="AJ237" s="468"/>
      <c r="AK237" s="52">
        <v>0</v>
      </c>
      <c r="AL237" s="51"/>
      <c r="AM237" s="52"/>
      <c r="AN237" s="444"/>
      <c r="AO237" s="468"/>
      <c r="AP237" s="52">
        <v>0</v>
      </c>
      <c r="AQ237" s="51"/>
      <c r="AR237" s="52"/>
      <c r="AS237" s="444"/>
      <c r="AT237" s="468"/>
      <c r="AU237" s="52">
        <v>0</v>
      </c>
      <c r="AV237" s="51"/>
      <c r="AW237" s="52"/>
      <c r="AX237" s="444"/>
      <c r="AY237" s="468"/>
      <c r="AZ237" s="52">
        <v>0</v>
      </c>
      <c r="BA237" s="51"/>
      <c r="BB237" s="52"/>
      <c r="BC237" s="444"/>
      <c r="BD237" s="468"/>
      <c r="BE237" s="52">
        <v>0</v>
      </c>
      <c r="BF237" s="51"/>
      <c r="BG237" s="52"/>
      <c r="BH237" s="444"/>
      <c r="BI237" s="468"/>
      <c r="BJ237" s="52">
        <v>0</v>
      </c>
      <c r="BK237" s="51"/>
      <c r="BL237" s="52"/>
      <c r="BM237" s="444"/>
      <c r="BN237" s="468"/>
      <c r="BO237" s="52">
        <v>0</v>
      </c>
      <c r="BP237" s="51"/>
      <c r="BQ237" s="52"/>
      <c r="BR237" s="444"/>
      <c r="BS237" s="468"/>
      <c r="BT237" s="52">
        <f>SUM(L237:BO237)</f>
        <v>0</v>
      </c>
      <c r="BU237" s="51"/>
      <c r="BV237" s="52"/>
      <c r="BW237" s="118"/>
      <c r="BY237" s="38"/>
      <c r="BZ237" s="38"/>
      <c r="CA237" s="112"/>
    </row>
    <row r="238" spans="4:79" ht="12.75" hidden="1" customHeight="1" x14ac:dyDescent="0.3">
      <c r="D238" s="118" t="s">
        <v>329</v>
      </c>
      <c r="E238" s="465"/>
      <c r="F238" s="468"/>
      <c r="G238" s="52"/>
      <c r="H238" s="51"/>
      <c r="I238" s="52"/>
      <c r="J238" s="444"/>
      <c r="K238" s="468"/>
      <c r="L238" s="52"/>
      <c r="M238" s="51"/>
      <c r="N238" s="52"/>
      <c r="O238" s="444"/>
      <c r="P238" s="468"/>
      <c r="Q238" s="52"/>
      <c r="R238" s="51"/>
      <c r="S238" s="52"/>
      <c r="T238" s="444"/>
      <c r="U238" s="468"/>
      <c r="V238" s="52"/>
      <c r="W238" s="51"/>
      <c r="X238" s="52"/>
      <c r="Y238" s="444"/>
      <c r="Z238" s="468"/>
      <c r="AA238" s="52"/>
      <c r="AB238" s="51"/>
      <c r="AC238" s="52"/>
      <c r="AD238" s="444"/>
      <c r="AE238" s="468"/>
      <c r="AF238" s="52"/>
      <c r="AG238" s="51"/>
      <c r="AH238" s="52"/>
      <c r="AI238" s="444"/>
      <c r="AJ238" s="468"/>
      <c r="AK238" s="52"/>
      <c r="AL238" s="51"/>
      <c r="AM238" s="52"/>
      <c r="AN238" s="444"/>
      <c r="AO238" s="468"/>
      <c r="AP238" s="52"/>
      <c r="AQ238" s="51"/>
      <c r="AR238" s="52"/>
      <c r="AS238" s="444"/>
      <c r="AT238" s="468"/>
      <c r="AU238" s="52"/>
      <c r="AV238" s="51"/>
      <c r="AW238" s="52"/>
      <c r="AX238" s="444"/>
      <c r="AY238" s="468"/>
      <c r="AZ238" s="52"/>
      <c r="BA238" s="51"/>
      <c r="BB238" s="52"/>
      <c r="BC238" s="444"/>
      <c r="BD238" s="468"/>
      <c r="BE238" s="52"/>
      <c r="BF238" s="51"/>
      <c r="BG238" s="52"/>
      <c r="BH238" s="444"/>
      <c r="BI238" s="468"/>
      <c r="BJ238" s="52"/>
      <c r="BK238" s="51"/>
      <c r="BL238" s="52"/>
      <c r="BM238" s="444"/>
      <c r="BN238" s="468"/>
      <c r="BO238" s="52"/>
      <c r="BP238" s="51"/>
      <c r="BQ238" s="52"/>
      <c r="BR238" s="444"/>
      <c r="BS238" s="468"/>
      <c r="BT238" s="52">
        <f>SUM(L238:BO238)</f>
        <v>0</v>
      </c>
      <c r="BU238" s="51"/>
      <c r="BV238" s="52"/>
      <c r="BW238" s="118"/>
      <c r="BY238" s="38"/>
      <c r="BZ238" s="38"/>
      <c r="CA238" s="112"/>
    </row>
    <row r="239" spans="4:79" ht="12.75" hidden="1" customHeight="1" x14ac:dyDescent="0.3">
      <c r="D239" s="118" t="s">
        <v>330</v>
      </c>
      <c r="E239" s="465"/>
      <c r="F239" s="398"/>
      <c r="G239" s="98">
        <v>0</v>
      </c>
      <c r="H239" s="97"/>
      <c r="I239" s="52"/>
      <c r="J239" s="444"/>
      <c r="K239" s="398"/>
      <c r="L239" s="98">
        <v>0</v>
      </c>
      <c r="M239" s="97"/>
      <c r="N239" s="52"/>
      <c r="O239" s="444"/>
      <c r="P239" s="398"/>
      <c r="Q239" s="98">
        <v>0</v>
      </c>
      <c r="R239" s="97"/>
      <c r="S239" s="52"/>
      <c r="T239" s="444"/>
      <c r="U239" s="398"/>
      <c r="V239" s="98">
        <v>0</v>
      </c>
      <c r="W239" s="97"/>
      <c r="X239" s="52"/>
      <c r="Y239" s="444"/>
      <c r="Z239" s="398"/>
      <c r="AA239" s="98">
        <v>0</v>
      </c>
      <c r="AB239" s="97"/>
      <c r="AC239" s="52"/>
      <c r="AD239" s="444"/>
      <c r="AE239" s="398"/>
      <c r="AF239" s="98">
        <v>0</v>
      </c>
      <c r="AG239" s="97"/>
      <c r="AH239" s="52"/>
      <c r="AI239" s="444"/>
      <c r="AJ239" s="398"/>
      <c r="AK239" s="98">
        <v>0</v>
      </c>
      <c r="AL239" s="97"/>
      <c r="AM239" s="52"/>
      <c r="AN239" s="444"/>
      <c r="AO239" s="398"/>
      <c r="AP239" s="98">
        <v>0</v>
      </c>
      <c r="AQ239" s="97"/>
      <c r="AR239" s="52"/>
      <c r="AS239" s="444"/>
      <c r="AT239" s="453"/>
      <c r="AU239" s="98">
        <v>0</v>
      </c>
      <c r="AV239" s="97"/>
      <c r="AW239" s="52"/>
      <c r="AX239" s="444"/>
      <c r="AY239" s="453"/>
      <c r="AZ239" s="98">
        <v>0</v>
      </c>
      <c r="BA239" s="97"/>
      <c r="BB239" s="52"/>
      <c r="BC239" s="444"/>
      <c r="BD239" s="453"/>
      <c r="BE239" s="98">
        <v>0</v>
      </c>
      <c r="BF239" s="97"/>
      <c r="BG239" s="52"/>
      <c r="BH239" s="444"/>
      <c r="BI239" s="453"/>
      <c r="BJ239" s="98">
        <v>0</v>
      </c>
      <c r="BK239" s="97"/>
      <c r="BL239" s="52"/>
      <c r="BM239" s="444"/>
      <c r="BN239" s="453"/>
      <c r="BO239" s="98">
        <v>0</v>
      </c>
      <c r="BP239" s="97"/>
      <c r="BQ239" s="52"/>
      <c r="BR239" s="444"/>
      <c r="BS239" s="453"/>
      <c r="BT239" s="98">
        <f>SUM(L239:BO239)</f>
        <v>0</v>
      </c>
      <c r="BU239" s="97"/>
      <c r="BV239" s="52"/>
      <c r="BW239" s="118"/>
      <c r="BY239" s="38"/>
      <c r="BZ239" s="38"/>
      <c r="CA239" s="112"/>
    </row>
    <row r="240" spans="4:79" ht="12.75" hidden="1" customHeight="1" x14ac:dyDescent="0.3">
      <c r="D240" s="118"/>
      <c r="E240" s="465"/>
      <c r="F240" s="223"/>
      <c r="G240" s="52"/>
      <c r="H240" s="52"/>
      <c r="I240" s="52"/>
      <c r="J240" s="444"/>
      <c r="K240" s="223"/>
      <c r="L240" s="52"/>
      <c r="M240" s="52"/>
      <c r="N240" s="52"/>
      <c r="O240" s="444"/>
      <c r="P240" s="223"/>
      <c r="Q240" s="52"/>
      <c r="R240" s="52"/>
      <c r="S240" s="52"/>
      <c r="T240" s="444"/>
      <c r="U240" s="223"/>
      <c r="V240" s="52"/>
      <c r="W240" s="52"/>
      <c r="X240" s="52"/>
      <c r="Y240" s="444"/>
      <c r="Z240" s="223"/>
      <c r="AA240" s="52"/>
      <c r="AB240" s="52"/>
      <c r="AC240" s="52"/>
      <c r="AD240" s="444"/>
      <c r="AE240" s="223"/>
      <c r="AF240" s="52"/>
      <c r="AG240" s="52"/>
      <c r="AH240" s="52"/>
      <c r="AI240" s="444"/>
      <c r="AJ240" s="223"/>
      <c r="AK240" s="52"/>
      <c r="AL240" s="52"/>
      <c r="AM240" s="52"/>
      <c r="AN240" s="444"/>
      <c r="AO240" s="223"/>
      <c r="AP240" s="52"/>
      <c r="AQ240" s="52"/>
      <c r="AR240" s="52"/>
      <c r="AS240" s="444"/>
      <c r="AT240" s="223"/>
      <c r="AU240" s="52"/>
      <c r="AV240" s="52"/>
      <c r="AW240" s="52"/>
      <c r="AX240" s="444"/>
      <c r="AY240" s="223"/>
      <c r="AZ240" s="52"/>
      <c r="BA240" s="52"/>
      <c r="BB240" s="52"/>
      <c r="BC240" s="444"/>
      <c r="BD240" s="223"/>
      <c r="BE240" s="52"/>
      <c r="BF240" s="52"/>
      <c r="BG240" s="52"/>
      <c r="BH240" s="444"/>
      <c r="BI240" s="223"/>
      <c r="BJ240" s="52"/>
      <c r="BK240" s="52"/>
      <c r="BL240" s="52"/>
      <c r="BM240" s="444"/>
      <c r="BN240" s="223"/>
      <c r="BO240" s="52"/>
      <c r="BP240" s="52"/>
      <c r="BQ240" s="52"/>
      <c r="BR240" s="444"/>
      <c r="BS240" s="223"/>
      <c r="BT240" s="52"/>
      <c r="BU240" s="52"/>
      <c r="BV240" s="52"/>
      <c r="BW240" s="118"/>
      <c r="BY240" s="38"/>
      <c r="BZ240" s="38"/>
      <c r="CA240" s="112"/>
    </row>
    <row r="241" spans="4:79" ht="12.75" hidden="1" customHeight="1" x14ac:dyDescent="0.3">
      <c r="D241" s="118" t="s">
        <v>368</v>
      </c>
      <c r="G241" s="52">
        <f>SUM(G242:G245)</f>
        <v>0</v>
      </c>
      <c r="H241" s="52"/>
      <c r="I241" s="52"/>
      <c r="J241" s="444"/>
      <c r="K241" s="52"/>
      <c r="L241" s="52">
        <f>SUM(L242:L245)</f>
        <v>0</v>
      </c>
      <c r="M241" s="52"/>
      <c r="N241" s="52"/>
      <c r="O241" s="444"/>
      <c r="P241" s="52"/>
      <c r="Q241" s="52">
        <f>SUM(Q242:Q245)</f>
        <v>0</v>
      </c>
      <c r="R241" s="52"/>
      <c r="S241" s="52"/>
      <c r="T241" s="444"/>
      <c r="U241" s="52"/>
      <c r="V241" s="52">
        <f>SUM(V242:V245)</f>
        <v>0</v>
      </c>
      <c r="W241" s="52"/>
      <c r="X241" s="52"/>
      <c r="Y241" s="444"/>
      <c r="Z241" s="52"/>
      <c r="AA241" s="52">
        <f>SUM(AA242:AA245)</f>
        <v>0</v>
      </c>
      <c r="AB241" s="52"/>
      <c r="AC241" s="52"/>
      <c r="AD241" s="444"/>
      <c r="AE241" s="52"/>
      <c r="AF241" s="52">
        <f>SUM(AF242:AF245)</f>
        <v>0</v>
      </c>
      <c r="AG241" s="52"/>
      <c r="AH241" s="52"/>
      <c r="AI241" s="444"/>
      <c r="AJ241" s="52"/>
      <c r="AK241" s="52">
        <f>SUM(AK242:AK245)</f>
        <v>0</v>
      </c>
      <c r="AL241" s="52"/>
      <c r="AM241" s="52"/>
      <c r="AN241" s="444"/>
      <c r="AO241" s="52"/>
      <c r="AP241" s="52">
        <f>SUM(AP242:AP245)</f>
        <v>0</v>
      </c>
      <c r="AQ241" s="52"/>
      <c r="AR241" s="52"/>
      <c r="AS241" s="444"/>
      <c r="AT241" s="52"/>
      <c r="AU241" s="52">
        <f>SUM(AU242:AU245)</f>
        <v>0</v>
      </c>
      <c r="AV241" s="52"/>
      <c r="AW241" s="52"/>
      <c r="AX241" s="444"/>
      <c r="AY241" s="52"/>
      <c r="AZ241" s="52">
        <f>SUM(AZ242:AZ245)</f>
        <v>0</v>
      </c>
      <c r="BA241" s="52"/>
      <c r="BB241" s="52"/>
      <c r="BC241" s="444"/>
      <c r="BD241" s="52"/>
      <c r="BE241" s="52">
        <f>SUM(BE242:BE245)</f>
        <v>0</v>
      </c>
      <c r="BF241" s="52"/>
      <c r="BG241" s="52"/>
      <c r="BH241" s="444"/>
      <c r="BI241" s="52"/>
      <c r="BJ241" s="52">
        <f>SUM(BJ242:BJ245)</f>
        <v>0</v>
      </c>
      <c r="BK241" s="52"/>
      <c r="BL241" s="52"/>
      <c r="BM241" s="444"/>
      <c r="BN241" s="52"/>
      <c r="BO241" s="52">
        <f>SUM(BO242:BO245)</f>
        <v>0</v>
      </c>
      <c r="BP241" s="52"/>
      <c r="BQ241" s="52"/>
      <c r="BR241" s="444"/>
      <c r="BS241" s="52"/>
      <c r="BT241" s="52">
        <f>SUM(BT242:BT245)</f>
        <v>0</v>
      </c>
      <c r="BU241" s="52"/>
      <c r="BV241" s="52"/>
      <c r="BW241" s="118"/>
      <c r="BY241" s="38"/>
      <c r="BZ241" s="38"/>
      <c r="CA241" s="112"/>
    </row>
    <row r="242" spans="4:79" ht="12.75" hidden="1" customHeight="1" x14ac:dyDescent="0.3">
      <c r="D242" s="118" t="s">
        <v>325</v>
      </c>
      <c r="F242" s="385"/>
      <c r="G242" s="442">
        <v>0</v>
      </c>
      <c r="H242" s="443"/>
      <c r="I242" s="52"/>
      <c r="J242" s="444"/>
      <c r="K242" s="385"/>
      <c r="L242" s="442">
        <v>0</v>
      </c>
      <c r="M242" s="443"/>
      <c r="N242" s="52"/>
      <c r="O242" s="444"/>
      <c r="P242" s="385"/>
      <c r="Q242" s="442">
        <v>0</v>
      </c>
      <c r="R242" s="443"/>
      <c r="S242" s="52"/>
      <c r="T242" s="444"/>
      <c r="U242" s="385"/>
      <c r="V242" s="442">
        <v>0</v>
      </c>
      <c r="W242" s="443"/>
      <c r="X242" s="52"/>
      <c r="Y242" s="444"/>
      <c r="Z242" s="385"/>
      <c r="AA242" s="442">
        <v>0</v>
      </c>
      <c r="AB242" s="443"/>
      <c r="AC242" s="52"/>
      <c r="AD242" s="444"/>
      <c r="AE242" s="385"/>
      <c r="AF242" s="442">
        <v>0</v>
      </c>
      <c r="AG242" s="443"/>
      <c r="AH242" s="52"/>
      <c r="AI242" s="444"/>
      <c r="AJ242" s="385"/>
      <c r="AK242" s="442">
        <v>0</v>
      </c>
      <c r="AL242" s="443"/>
      <c r="AM242" s="52"/>
      <c r="AN242" s="444"/>
      <c r="AO242" s="385"/>
      <c r="AP242" s="442">
        <v>0</v>
      </c>
      <c r="AQ242" s="443"/>
      <c r="AR242" s="52"/>
      <c r="AS242" s="444"/>
      <c r="AT242" s="445"/>
      <c r="AU242" s="442">
        <v>0</v>
      </c>
      <c r="AV242" s="443"/>
      <c r="AW242" s="52"/>
      <c r="AX242" s="444"/>
      <c r="AY242" s="445"/>
      <c r="AZ242" s="442">
        <v>0</v>
      </c>
      <c r="BA242" s="443"/>
      <c r="BB242" s="52"/>
      <c r="BC242" s="444"/>
      <c r="BD242" s="445"/>
      <c r="BE242" s="442">
        <v>0</v>
      </c>
      <c r="BF242" s="443"/>
      <c r="BG242" s="52"/>
      <c r="BH242" s="444"/>
      <c r="BI242" s="445"/>
      <c r="BJ242" s="442">
        <v>0</v>
      </c>
      <c r="BK242" s="443"/>
      <c r="BL242" s="52"/>
      <c r="BM242" s="444"/>
      <c r="BN242" s="445"/>
      <c r="BO242" s="442">
        <v>0</v>
      </c>
      <c r="BP242" s="443"/>
      <c r="BQ242" s="52"/>
      <c r="BR242" s="444"/>
      <c r="BS242" s="445"/>
      <c r="BT242" s="442">
        <f>SUM(L242:BO242)</f>
        <v>0</v>
      </c>
      <c r="BU242" s="443"/>
      <c r="BV242" s="52"/>
      <c r="BW242" s="118"/>
      <c r="BY242" s="38"/>
      <c r="BZ242" s="38"/>
      <c r="CA242" s="112"/>
    </row>
    <row r="243" spans="4:79" ht="12.75" hidden="1" customHeight="1" x14ac:dyDescent="0.3">
      <c r="D243" s="118" t="s">
        <v>328</v>
      </c>
      <c r="F243" s="379"/>
      <c r="G243" s="52">
        <v>0</v>
      </c>
      <c r="H243" s="51"/>
      <c r="I243" s="52"/>
      <c r="J243" s="444"/>
      <c r="K243" s="379"/>
      <c r="L243" s="52">
        <v>0</v>
      </c>
      <c r="M243" s="51"/>
      <c r="N243" s="52"/>
      <c r="O243" s="444"/>
      <c r="P243" s="379"/>
      <c r="Q243" s="52">
        <v>0</v>
      </c>
      <c r="R243" s="51"/>
      <c r="S243" s="52"/>
      <c r="T243" s="444"/>
      <c r="U243" s="379"/>
      <c r="V243" s="52">
        <v>0</v>
      </c>
      <c r="W243" s="51"/>
      <c r="X243" s="52"/>
      <c r="Y243" s="444"/>
      <c r="Z243" s="379"/>
      <c r="AA243" s="52">
        <v>0</v>
      </c>
      <c r="AB243" s="51"/>
      <c r="AC243" s="52"/>
      <c r="AD243" s="444"/>
      <c r="AE243" s="379"/>
      <c r="AF243" s="52">
        <v>0</v>
      </c>
      <c r="AG243" s="51"/>
      <c r="AH243" s="52"/>
      <c r="AI243" s="444"/>
      <c r="AJ243" s="379"/>
      <c r="AK243" s="52">
        <v>0</v>
      </c>
      <c r="AL243" s="51"/>
      <c r="AM243" s="52"/>
      <c r="AN243" s="444"/>
      <c r="AO243" s="379"/>
      <c r="AP243" s="52">
        <v>0</v>
      </c>
      <c r="AQ243" s="51"/>
      <c r="AR243" s="52"/>
      <c r="AS243" s="444"/>
      <c r="AT243" s="444"/>
      <c r="AU243" s="52">
        <v>0</v>
      </c>
      <c r="AV243" s="51"/>
      <c r="AW243" s="52"/>
      <c r="AX243" s="444"/>
      <c r="AY243" s="444"/>
      <c r="AZ243" s="52">
        <v>0</v>
      </c>
      <c r="BA243" s="51"/>
      <c r="BB243" s="52"/>
      <c r="BC243" s="444"/>
      <c r="BD243" s="444"/>
      <c r="BE243" s="52">
        <v>0</v>
      </c>
      <c r="BF243" s="51"/>
      <c r="BG243" s="52"/>
      <c r="BH243" s="444"/>
      <c r="BI243" s="444"/>
      <c r="BJ243" s="52">
        <v>0</v>
      </c>
      <c r="BK243" s="51"/>
      <c r="BL243" s="52"/>
      <c r="BM243" s="444"/>
      <c r="BN243" s="444"/>
      <c r="BO243" s="52">
        <v>0</v>
      </c>
      <c r="BP243" s="51"/>
      <c r="BQ243" s="52"/>
      <c r="BR243" s="444"/>
      <c r="BS243" s="444"/>
      <c r="BT243" s="52">
        <f>SUM(L243:BO243)</f>
        <v>0</v>
      </c>
      <c r="BU243" s="51"/>
      <c r="BV243" s="52"/>
      <c r="BW243" s="118"/>
      <c r="BY243" s="38"/>
      <c r="BZ243" s="38"/>
      <c r="CA243" s="112"/>
    </row>
    <row r="244" spans="4:79" ht="12.75" hidden="1" customHeight="1" x14ac:dyDescent="0.3">
      <c r="D244" s="118" t="s">
        <v>343</v>
      </c>
      <c r="F244" s="379"/>
      <c r="G244" s="52">
        <v>0</v>
      </c>
      <c r="H244" s="51"/>
      <c r="I244" s="52"/>
      <c r="J244" s="444"/>
      <c r="K244" s="379"/>
      <c r="L244" s="52">
        <v>0</v>
      </c>
      <c r="M244" s="51"/>
      <c r="N244" s="52"/>
      <c r="O244" s="444"/>
      <c r="P244" s="379"/>
      <c r="Q244" s="52">
        <v>0</v>
      </c>
      <c r="R244" s="51"/>
      <c r="S244" s="52"/>
      <c r="T244" s="444"/>
      <c r="U244" s="379"/>
      <c r="V244" s="52">
        <v>0</v>
      </c>
      <c r="W244" s="51"/>
      <c r="X244" s="52"/>
      <c r="Y244" s="444"/>
      <c r="Z244" s="379"/>
      <c r="AA244" s="52">
        <v>0</v>
      </c>
      <c r="AB244" s="51"/>
      <c r="AC244" s="52"/>
      <c r="AD244" s="444"/>
      <c r="AE244" s="379"/>
      <c r="AF244" s="52">
        <v>0</v>
      </c>
      <c r="AG244" s="51"/>
      <c r="AH244" s="52"/>
      <c r="AI244" s="444"/>
      <c r="AJ244" s="379"/>
      <c r="AK244" s="52">
        <v>0</v>
      </c>
      <c r="AL244" s="51"/>
      <c r="AM244" s="52"/>
      <c r="AN244" s="444"/>
      <c r="AO244" s="379"/>
      <c r="AP244" s="52">
        <v>0</v>
      </c>
      <c r="AQ244" s="51"/>
      <c r="AR244" s="52"/>
      <c r="AS244" s="444"/>
      <c r="AT244" s="444"/>
      <c r="AU244" s="52">
        <v>0</v>
      </c>
      <c r="AV244" s="51"/>
      <c r="AW244" s="52"/>
      <c r="AX244" s="444"/>
      <c r="AY244" s="444"/>
      <c r="AZ244" s="52">
        <v>0</v>
      </c>
      <c r="BA244" s="51"/>
      <c r="BB244" s="52"/>
      <c r="BC244" s="444"/>
      <c r="BD244" s="444"/>
      <c r="BE244" s="52">
        <v>0</v>
      </c>
      <c r="BF244" s="51"/>
      <c r="BG244" s="52"/>
      <c r="BH244" s="444"/>
      <c r="BI244" s="444"/>
      <c r="BJ244" s="52">
        <v>0</v>
      </c>
      <c r="BK244" s="51"/>
      <c r="BL244" s="52"/>
      <c r="BM244" s="444"/>
      <c r="BN244" s="444"/>
      <c r="BO244" s="52">
        <v>0</v>
      </c>
      <c r="BP244" s="51"/>
      <c r="BQ244" s="52"/>
      <c r="BR244" s="444"/>
      <c r="BS244" s="444"/>
      <c r="BT244" s="52">
        <f>SUM(L244:BO244)</f>
        <v>0</v>
      </c>
      <c r="BU244" s="51"/>
      <c r="BV244" s="52"/>
      <c r="BW244" s="118"/>
      <c r="BY244" s="38"/>
      <c r="BZ244" s="38"/>
      <c r="CA244" s="112"/>
    </row>
    <row r="245" spans="4:79" ht="12.75" hidden="1" customHeight="1" x14ac:dyDescent="0.3">
      <c r="D245" s="118" t="s">
        <v>330</v>
      </c>
      <c r="F245" s="398"/>
      <c r="G245" s="98">
        <v>0</v>
      </c>
      <c r="H245" s="97"/>
      <c r="I245" s="52"/>
      <c r="J245" s="444"/>
      <c r="K245" s="398"/>
      <c r="L245" s="98">
        <v>0</v>
      </c>
      <c r="M245" s="97"/>
      <c r="N245" s="52"/>
      <c r="O245" s="444"/>
      <c r="P245" s="398"/>
      <c r="Q245" s="98">
        <v>0</v>
      </c>
      <c r="R245" s="97"/>
      <c r="S245" s="52"/>
      <c r="T245" s="444"/>
      <c r="U245" s="398"/>
      <c r="V245" s="98">
        <v>0</v>
      </c>
      <c r="W245" s="97"/>
      <c r="X245" s="52"/>
      <c r="Y245" s="444"/>
      <c r="Z245" s="398"/>
      <c r="AA245" s="98">
        <v>0</v>
      </c>
      <c r="AB245" s="97"/>
      <c r="AC245" s="52"/>
      <c r="AD245" s="444"/>
      <c r="AE245" s="398"/>
      <c r="AF245" s="98">
        <v>0</v>
      </c>
      <c r="AG245" s="97"/>
      <c r="AH245" s="52"/>
      <c r="AI245" s="444"/>
      <c r="AJ245" s="398"/>
      <c r="AK245" s="98">
        <v>0</v>
      </c>
      <c r="AL245" s="97"/>
      <c r="AM245" s="52"/>
      <c r="AN245" s="444"/>
      <c r="AO245" s="398"/>
      <c r="AP245" s="98">
        <v>0</v>
      </c>
      <c r="AQ245" s="97"/>
      <c r="AR245" s="52"/>
      <c r="AS245" s="444"/>
      <c r="AT245" s="453"/>
      <c r="AU245" s="98">
        <v>0</v>
      </c>
      <c r="AV245" s="97"/>
      <c r="AW245" s="52"/>
      <c r="AX245" s="444"/>
      <c r="AY245" s="453"/>
      <c r="AZ245" s="98">
        <v>0</v>
      </c>
      <c r="BA245" s="97"/>
      <c r="BB245" s="52"/>
      <c r="BC245" s="444"/>
      <c r="BD245" s="453"/>
      <c r="BE245" s="98">
        <v>0</v>
      </c>
      <c r="BF245" s="97"/>
      <c r="BG245" s="52"/>
      <c r="BH245" s="444"/>
      <c r="BI245" s="453"/>
      <c r="BJ245" s="98">
        <v>0</v>
      </c>
      <c r="BK245" s="97"/>
      <c r="BL245" s="52"/>
      <c r="BM245" s="444"/>
      <c r="BN245" s="453"/>
      <c r="BO245" s="98">
        <v>0</v>
      </c>
      <c r="BP245" s="97"/>
      <c r="BQ245" s="52"/>
      <c r="BR245" s="444"/>
      <c r="BS245" s="453"/>
      <c r="BT245" s="98">
        <f>SUM(L245:BO245)</f>
        <v>0</v>
      </c>
      <c r="BU245" s="97"/>
      <c r="BV245" s="52"/>
      <c r="BW245" s="118"/>
      <c r="BY245" s="38"/>
      <c r="BZ245" s="38"/>
      <c r="CA245" s="112"/>
    </row>
    <row r="246" spans="4:79" ht="12.75" hidden="1" customHeight="1" x14ac:dyDescent="0.3">
      <c r="D246" s="118"/>
      <c r="G246" s="52"/>
      <c r="H246" s="52"/>
      <c r="I246" s="52"/>
      <c r="J246" s="444"/>
      <c r="L246" s="52"/>
      <c r="M246" s="52"/>
      <c r="N246" s="52"/>
      <c r="O246" s="444"/>
      <c r="Q246" s="52"/>
      <c r="R246" s="52"/>
      <c r="S246" s="52"/>
      <c r="T246" s="444"/>
      <c r="V246" s="52"/>
      <c r="W246" s="52"/>
      <c r="X246" s="52"/>
      <c r="Y246" s="444"/>
      <c r="AA246" s="52"/>
      <c r="AB246" s="52"/>
      <c r="AC246" s="52"/>
      <c r="AD246" s="444"/>
      <c r="AF246" s="52"/>
      <c r="AG246" s="52"/>
      <c r="AH246" s="52"/>
      <c r="AI246" s="444"/>
      <c r="AK246" s="52"/>
      <c r="AL246" s="52"/>
      <c r="AM246" s="52"/>
      <c r="AN246" s="444"/>
      <c r="AP246" s="52"/>
      <c r="AQ246" s="52"/>
      <c r="AR246" s="52"/>
      <c r="AS246" s="444"/>
      <c r="AT246" s="52"/>
      <c r="AU246" s="52"/>
      <c r="AV246" s="52"/>
      <c r="AW246" s="52"/>
      <c r="AX246" s="444"/>
      <c r="AY246" s="52"/>
      <c r="AZ246" s="52"/>
      <c r="BA246" s="52"/>
      <c r="BB246" s="52"/>
      <c r="BC246" s="444"/>
      <c r="BD246" s="52"/>
      <c r="BE246" s="52"/>
      <c r="BF246" s="52"/>
      <c r="BG246" s="52"/>
      <c r="BH246" s="444"/>
      <c r="BI246" s="52"/>
      <c r="BJ246" s="52"/>
      <c r="BK246" s="52"/>
      <c r="BL246" s="52"/>
      <c r="BM246" s="444"/>
      <c r="BN246" s="52"/>
      <c r="BO246" s="52"/>
      <c r="BP246" s="52"/>
      <c r="BQ246" s="52"/>
      <c r="BR246" s="444"/>
      <c r="BS246" s="52"/>
      <c r="BT246" s="52"/>
      <c r="BU246" s="52"/>
      <c r="BV246" s="52"/>
      <c r="BW246" s="118"/>
      <c r="BY246" s="38"/>
      <c r="BZ246" s="38"/>
      <c r="CA246" s="112"/>
    </row>
    <row r="247" spans="4:79" ht="12.75" hidden="1" customHeight="1" x14ac:dyDescent="0.3">
      <c r="D247" s="118" t="s">
        <v>368</v>
      </c>
      <c r="G247" s="52">
        <f>SUM(G248:G251)</f>
        <v>0</v>
      </c>
      <c r="H247" s="52"/>
      <c r="I247" s="52"/>
      <c r="J247" s="444"/>
      <c r="K247" s="52"/>
      <c r="L247" s="52">
        <f>SUM(L248:L251)</f>
        <v>0</v>
      </c>
      <c r="M247" s="52"/>
      <c r="N247" s="52"/>
      <c r="O247" s="444"/>
      <c r="P247" s="52"/>
      <c r="Q247" s="52">
        <f>SUM(Q248:Q251)</f>
        <v>0</v>
      </c>
      <c r="R247" s="52"/>
      <c r="S247" s="52"/>
      <c r="T247" s="444"/>
      <c r="U247" s="52"/>
      <c r="V247" s="52">
        <f>SUM(V248:V251)</f>
        <v>0</v>
      </c>
      <c r="W247" s="52"/>
      <c r="X247" s="52"/>
      <c r="Y247" s="444"/>
      <c r="Z247" s="52"/>
      <c r="AA247" s="52">
        <f>SUM(AA248:AA251)</f>
        <v>0</v>
      </c>
      <c r="AB247" s="52"/>
      <c r="AC247" s="52"/>
      <c r="AD247" s="444"/>
      <c r="AE247" s="52"/>
      <c r="AF247" s="52">
        <f>SUM(AF248:AF251)</f>
        <v>0</v>
      </c>
      <c r="AG247" s="52"/>
      <c r="AH247" s="52"/>
      <c r="AI247" s="444"/>
      <c r="AJ247" s="52"/>
      <c r="AK247" s="52">
        <f>SUM(AK248:AK251)</f>
        <v>0</v>
      </c>
      <c r="AL247" s="52"/>
      <c r="AM247" s="52"/>
      <c r="AN247" s="444"/>
      <c r="AO247" s="52"/>
      <c r="AP247" s="52">
        <f>SUM(AP248:AP251)</f>
        <v>0</v>
      </c>
      <c r="AQ247" s="52"/>
      <c r="AR247" s="52"/>
      <c r="AS247" s="444"/>
      <c r="AT247" s="52"/>
      <c r="AU247" s="52">
        <f>SUM(AU248:AU251)</f>
        <v>0</v>
      </c>
      <c r="AV247" s="52"/>
      <c r="AW247" s="52"/>
      <c r="AX247" s="444"/>
      <c r="AY247" s="52"/>
      <c r="AZ247" s="52">
        <f>SUM(AZ248:AZ251)</f>
        <v>0</v>
      </c>
      <c r="BA247" s="52"/>
      <c r="BB247" s="52"/>
      <c r="BC247" s="444"/>
      <c r="BD247" s="52"/>
      <c r="BE247" s="52">
        <f>SUM(BE248:BE251)</f>
        <v>0</v>
      </c>
      <c r="BF247" s="52"/>
      <c r="BG247" s="52"/>
      <c r="BH247" s="444"/>
      <c r="BI247" s="52"/>
      <c r="BJ247" s="52">
        <f>SUM(BJ248:BJ251)</f>
        <v>0</v>
      </c>
      <c r="BK247" s="52"/>
      <c r="BL247" s="52"/>
      <c r="BM247" s="444"/>
      <c r="BN247" s="52"/>
      <c r="BO247" s="52">
        <f>SUM(BO248:BO251)</f>
        <v>0</v>
      </c>
      <c r="BP247" s="52"/>
      <c r="BQ247" s="52"/>
      <c r="BR247" s="444"/>
      <c r="BS247" s="52"/>
      <c r="BT247" s="52">
        <f>SUM(BT248:BT251)</f>
        <v>0</v>
      </c>
      <c r="BU247" s="52"/>
      <c r="BV247" s="52"/>
      <c r="BW247" s="118"/>
      <c r="BY247" s="38"/>
      <c r="BZ247" s="38"/>
      <c r="CA247" s="112"/>
    </row>
    <row r="248" spans="4:79" ht="12.75" hidden="1" customHeight="1" x14ac:dyDescent="0.3">
      <c r="D248" s="118" t="s">
        <v>325</v>
      </c>
      <c r="F248" s="385"/>
      <c r="G248" s="442">
        <v>0</v>
      </c>
      <c r="H248" s="443"/>
      <c r="I248" s="52"/>
      <c r="J248" s="444"/>
      <c r="K248" s="385"/>
      <c r="L248" s="442">
        <v>0</v>
      </c>
      <c r="M248" s="443"/>
      <c r="N248" s="52"/>
      <c r="O248" s="444"/>
      <c r="P248" s="385"/>
      <c r="Q248" s="442">
        <v>0</v>
      </c>
      <c r="R248" s="443"/>
      <c r="S248" s="52"/>
      <c r="T248" s="444"/>
      <c r="U248" s="385"/>
      <c r="V248" s="442">
        <v>0</v>
      </c>
      <c r="W248" s="443"/>
      <c r="X248" s="52"/>
      <c r="Y248" s="444"/>
      <c r="Z248" s="385"/>
      <c r="AA248" s="442">
        <v>0</v>
      </c>
      <c r="AB248" s="443"/>
      <c r="AC248" s="52"/>
      <c r="AD248" s="444"/>
      <c r="AE248" s="385"/>
      <c r="AF248" s="442">
        <v>0</v>
      </c>
      <c r="AG248" s="443"/>
      <c r="AH248" s="52"/>
      <c r="AI248" s="444"/>
      <c r="AJ248" s="385"/>
      <c r="AK248" s="442">
        <v>0</v>
      </c>
      <c r="AL248" s="443"/>
      <c r="AM248" s="52"/>
      <c r="AN248" s="444"/>
      <c r="AO248" s="385"/>
      <c r="AP248" s="442">
        <v>0</v>
      </c>
      <c r="AQ248" s="443"/>
      <c r="AR248" s="52"/>
      <c r="AS248" s="444"/>
      <c r="AT248" s="445"/>
      <c r="AU248" s="442">
        <v>0</v>
      </c>
      <c r="AV248" s="443"/>
      <c r="AW248" s="52"/>
      <c r="AX248" s="444"/>
      <c r="AY248" s="445"/>
      <c r="AZ248" s="442">
        <v>0</v>
      </c>
      <c r="BA248" s="443"/>
      <c r="BB248" s="52"/>
      <c r="BC248" s="444"/>
      <c r="BD248" s="445"/>
      <c r="BE248" s="442">
        <v>0</v>
      </c>
      <c r="BF248" s="443"/>
      <c r="BG248" s="52"/>
      <c r="BH248" s="444"/>
      <c r="BI248" s="445"/>
      <c r="BJ248" s="442">
        <v>0</v>
      </c>
      <c r="BK248" s="443"/>
      <c r="BL248" s="52"/>
      <c r="BM248" s="444"/>
      <c r="BN248" s="445"/>
      <c r="BO248" s="442">
        <v>0</v>
      </c>
      <c r="BP248" s="443"/>
      <c r="BQ248" s="52"/>
      <c r="BR248" s="444"/>
      <c r="BS248" s="445"/>
      <c r="BT248" s="442">
        <f>SUM(L248:BO248)</f>
        <v>0</v>
      </c>
      <c r="BU248" s="443"/>
      <c r="BV248" s="52"/>
      <c r="BW248" s="118"/>
      <c r="BY248" s="38"/>
      <c r="BZ248" s="38"/>
      <c r="CA248" s="112"/>
    </row>
    <row r="249" spans="4:79" ht="12.75" hidden="1" customHeight="1" x14ac:dyDescent="0.3">
      <c r="D249" s="118" t="s">
        <v>328</v>
      </c>
      <c r="F249" s="379"/>
      <c r="G249" s="52">
        <v>0</v>
      </c>
      <c r="H249" s="51"/>
      <c r="I249" s="52"/>
      <c r="J249" s="444"/>
      <c r="K249" s="379"/>
      <c r="L249" s="52">
        <v>0</v>
      </c>
      <c r="M249" s="51"/>
      <c r="N249" s="52"/>
      <c r="O249" s="444"/>
      <c r="P249" s="379"/>
      <c r="Q249" s="52">
        <v>0</v>
      </c>
      <c r="R249" s="51"/>
      <c r="S249" s="52"/>
      <c r="T249" s="444"/>
      <c r="U249" s="379"/>
      <c r="V249" s="52">
        <v>0</v>
      </c>
      <c r="W249" s="51"/>
      <c r="X249" s="52"/>
      <c r="Y249" s="444"/>
      <c r="Z249" s="379"/>
      <c r="AA249" s="52">
        <v>0</v>
      </c>
      <c r="AB249" s="51"/>
      <c r="AC249" s="52"/>
      <c r="AD249" s="444"/>
      <c r="AE249" s="379"/>
      <c r="AF249" s="52">
        <v>0</v>
      </c>
      <c r="AG249" s="51"/>
      <c r="AH249" s="52"/>
      <c r="AI249" s="444"/>
      <c r="AJ249" s="379"/>
      <c r="AK249" s="52">
        <v>0</v>
      </c>
      <c r="AL249" s="51"/>
      <c r="AM249" s="52"/>
      <c r="AN249" s="444"/>
      <c r="AO249" s="379"/>
      <c r="AP249" s="52">
        <v>0</v>
      </c>
      <c r="AQ249" s="51"/>
      <c r="AR249" s="52"/>
      <c r="AS249" s="444"/>
      <c r="AT249" s="444"/>
      <c r="AU249" s="52">
        <v>0</v>
      </c>
      <c r="AV249" s="51"/>
      <c r="AW249" s="52"/>
      <c r="AX249" s="444"/>
      <c r="AY249" s="444"/>
      <c r="AZ249" s="52">
        <v>0</v>
      </c>
      <c r="BA249" s="51"/>
      <c r="BB249" s="52"/>
      <c r="BC249" s="444"/>
      <c r="BD249" s="444"/>
      <c r="BE249" s="52">
        <v>0</v>
      </c>
      <c r="BF249" s="51"/>
      <c r="BG249" s="52"/>
      <c r="BH249" s="444"/>
      <c r="BI249" s="444"/>
      <c r="BJ249" s="52">
        <v>0</v>
      </c>
      <c r="BK249" s="51"/>
      <c r="BL249" s="52"/>
      <c r="BM249" s="444"/>
      <c r="BN249" s="444"/>
      <c r="BO249" s="52">
        <v>0</v>
      </c>
      <c r="BP249" s="51"/>
      <c r="BQ249" s="52"/>
      <c r="BR249" s="444"/>
      <c r="BS249" s="444"/>
      <c r="BT249" s="52">
        <f>SUM(L249:BO249)</f>
        <v>0</v>
      </c>
      <c r="BU249" s="51"/>
      <c r="BV249" s="52"/>
      <c r="BW249" s="118"/>
      <c r="BY249" s="38"/>
      <c r="BZ249" s="38"/>
      <c r="CA249" s="112"/>
    </row>
    <row r="250" spans="4:79" ht="12.75" hidden="1" customHeight="1" x14ac:dyDescent="0.3">
      <c r="D250" s="118" t="s">
        <v>343</v>
      </c>
      <c r="F250" s="379"/>
      <c r="G250" s="52">
        <v>0</v>
      </c>
      <c r="H250" s="51"/>
      <c r="I250" s="52"/>
      <c r="J250" s="444"/>
      <c r="K250" s="379"/>
      <c r="L250" s="52">
        <v>0</v>
      </c>
      <c r="M250" s="51"/>
      <c r="N250" s="52"/>
      <c r="O250" s="444"/>
      <c r="P250" s="379"/>
      <c r="Q250" s="52">
        <v>0</v>
      </c>
      <c r="R250" s="51"/>
      <c r="S250" s="52"/>
      <c r="T250" s="444"/>
      <c r="U250" s="379"/>
      <c r="V250" s="52">
        <v>0</v>
      </c>
      <c r="W250" s="51"/>
      <c r="X250" s="52"/>
      <c r="Y250" s="444"/>
      <c r="Z250" s="379"/>
      <c r="AA250" s="52">
        <v>0</v>
      </c>
      <c r="AB250" s="51"/>
      <c r="AC250" s="52"/>
      <c r="AD250" s="444"/>
      <c r="AE250" s="379"/>
      <c r="AF250" s="52">
        <v>0</v>
      </c>
      <c r="AG250" s="51"/>
      <c r="AH250" s="52"/>
      <c r="AI250" s="444"/>
      <c r="AJ250" s="379"/>
      <c r="AK250" s="52">
        <v>0</v>
      </c>
      <c r="AL250" s="51"/>
      <c r="AM250" s="52"/>
      <c r="AN250" s="444"/>
      <c r="AO250" s="379"/>
      <c r="AP250" s="52">
        <v>0</v>
      </c>
      <c r="AQ250" s="51"/>
      <c r="AR250" s="52"/>
      <c r="AS250" s="444"/>
      <c r="AT250" s="444"/>
      <c r="AU250" s="52">
        <v>0</v>
      </c>
      <c r="AV250" s="51"/>
      <c r="AW250" s="52"/>
      <c r="AX250" s="444"/>
      <c r="AY250" s="444"/>
      <c r="AZ250" s="52">
        <v>0</v>
      </c>
      <c r="BA250" s="51"/>
      <c r="BB250" s="52"/>
      <c r="BC250" s="444"/>
      <c r="BD250" s="444"/>
      <c r="BE250" s="52">
        <v>0</v>
      </c>
      <c r="BF250" s="51"/>
      <c r="BG250" s="52"/>
      <c r="BH250" s="444"/>
      <c r="BI250" s="444"/>
      <c r="BJ250" s="52">
        <v>0</v>
      </c>
      <c r="BK250" s="51"/>
      <c r="BL250" s="52"/>
      <c r="BM250" s="444"/>
      <c r="BN250" s="444"/>
      <c r="BO250" s="52">
        <v>0</v>
      </c>
      <c r="BP250" s="51"/>
      <c r="BQ250" s="52"/>
      <c r="BR250" s="444"/>
      <c r="BS250" s="444"/>
      <c r="BT250" s="52">
        <f>SUM(L250:BO250)</f>
        <v>0</v>
      </c>
      <c r="BU250" s="51"/>
      <c r="BV250" s="52"/>
      <c r="BW250" s="118"/>
      <c r="BY250" s="38"/>
      <c r="BZ250" s="38"/>
      <c r="CA250" s="112"/>
    </row>
    <row r="251" spans="4:79" ht="12.75" hidden="1" customHeight="1" x14ac:dyDescent="0.3">
      <c r="D251" s="118" t="s">
        <v>330</v>
      </c>
      <c r="F251" s="398"/>
      <c r="G251" s="98">
        <v>0</v>
      </c>
      <c r="H251" s="97"/>
      <c r="I251" s="52"/>
      <c r="J251" s="444"/>
      <c r="K251" s="398"/>
      <c r="L251" s="98">
        <v>0</v>
      </c>
      <c r="M251" s="97"/>
      <c r="N251" s="52"/>
      <c r="O251" s="444"/>
      <c r="P251" s="398"/>
      <c r="Q251" s="98">
        <v>0</v>
      </c>
      <c r="R251" s="97"/>
      <c r="S251" s="52"/>
      <c r="T251" s="444"/>
      <c r="U251" s="398"/>
      <c r="V251" s="98">
        <v>0</v>
      </c>
      <c r="W251" s="97"/>
      <c r="X251" s="52"/>
      <c r="Y251" s="444"/>
      <c r="Z251" s="398"/>
      <c r="AA251" s="98">
        <v>0</v>
      </c>
      <c r="AB251" s="97"/>
      <c r="AC251" s="52"/>
      <c r="AD251" s="444"/>
      <c r="AE251" s="398"/>
      <c r="AF251" s="98">
        <v>0</v>
      </c>
      <c r="AG251" s="97"/>
      <c r="AH251" s="52"/>
      <c r="AI251" s="444"/>
      <c r="AJ251" s="398"/>
      <c r="AK251" s="98">
        <v>0</v>
      </c>
      <c r="AL251" s="97"/>
      <c r="AM251" s="52"/>
      <c r="AN251" s="444"/>
      <c r="AO251" s="398"/>
      <c r="AP251" s="98">
        <v>0</v>
      </c>
      <c r="AQ251" s="97"/>
      <c r="AR251" s="52"/>
      <c r="AS251" s="444"/>
      <c r="AT251" s="453"/>
      <c r="AU251" s="98">
        <v>0</v>
      </c>
      <c r="AV251" s="97"/>
      <c r="AW251" s="52"/>
      <c r="AX251" s="444"/>
      <c r="AY251" s="453"/>
      <c r="AZ251" s="98">
        <v>0</v>
      </c>
      <c r="BA251" s="97"/>
      <c r="BB251" s="52"/>
      <c r="BC251" s="444"/>
      <c r="BD251" s="453"/>
      <c r="BE251" s="98">
        <v>0</v>
      </c>
      <c r="BF251" s="97"/>
      <c r="BG251" s="52"/>
      <c r="BH251" s="444"/>
      <c r="BI251" s="453"/>
      <c r="BJ251" s="98">
        <v>0</v>
      </c>
      <c r="BK251" s="97"/>
      <c r="BL251" s="52"/>
      <c r="BM251" s="444"/>
      <c r="BN251" s="453"/>
      <c r="BO251" s="98">
        <v>0</v>
      </c>
      <c r="BP251" s="97"/>
      <c r="BQ251" s="52"/>
      <c r="BR251" s="444"/>
      <c r="BS251" s="453"/>
      <c r="BT251" s="98">
        <f>SUM(L251:BO251)</f>
        <v>0</v>
      </c>
      <c r="BU251" s="97"/>
      <c r="BV251" s="52"/>
      <c r="BW251" s="118"/>
      <c r="BY251" s="38"/>
      <c r="BZ251" s="38"/>
      <c r="CA251" s="112"/>
    </row>
    <row r="252" spans="4:79" ht="12.75" hidden="1" customHeight="1" x14ac:dyDescent="0.3">
      <c r="D252" s="118"/>
      <c r="G252" s="52"/>
      <c r="H252" s="52"/>
      <c r="I252" s="52"/>
      <c r="J252" s="444"/>
      <c r="L252" s="52"/>
      <c r="M252" s="52"/>
      <c r="N252" s="52"/>
      <c r="O252" s="444"/>
      <c r="Q252" s="52"/>
      <c r="R252" s="52"/>
      <c r="S252" s="52"/>
      <c r="T252" s="444"/>
      <c r="V252" s="52"/>
      <c r="W252" s="52"/>
      <c r="X252" s="52"/>
      <c r="Y252" s="444"/>
      <c r="AA252" s="52"/>
      <c r="AB252" s="52"/>
      <c r="AC252" s="52"/>
      <c r="AD252" s="444"/>
      <c r="AF252" s="52"/>
      <c r="AG252" s="52"/>
      <c r="AH252" s="52"/>
      <c r="AI252" s="444"/>
      <c r="AK252" s="52"/>
      <c r="AL252" s="52"/>
      <c r="AM252" s="52"/>
      <c r="AN252" s="444"/>
      <c r="AP252" s="52"/>
      <c r="AQ252" s="52"/>
      <c r="AR252" s="52"/>
      <c r="AS252" s="444"/>
      <c r="AT252" s="52"/>
      <c r="AU252" s="52"/>
      <c r="AV252" s="52"/>
      <c r="AW252" s="52"/>
      <c r="AX252" s="444"/>
      <c r="AY252" s="52"/>
      <c r="AZ252" s="52"/>
      <c r="BA252" s="52"/>
      <c r="BB252" s="52"/>
      <c r="BC252" s="444"/>
      <c r="BD252" s="52"/>
      <c r="BE252" s="52"/>
      <c r="BF252" s="52"/>
      <c r="BG252" s="52"/>
      <c r="BH252" s="444"/>
      <c r="BI252" s="52"/>
      <c r="BJ252" s="52"/>
      <c r="BK252" s="52"/>
      <c r="BL252" s="52"/>
      <c r="BM252" s="444"/>
      <c r="BN252" s="52"/>
      <c r="BO252" s="52"/>
      <c r="BP252" s="52"/>
      <c r="BQ252" s="52"/>
      <c r="BR252" s="444"/>
      <c r="BS252" s="52"/>
      <c r="BT252" s="52"/>
      <c r="BU252" s="52"/>
      <c r="BV252" s="52"/>
      <c r="BW252" s="118"/>
      <c r="BY252" s="38"/>
      <c r="BZ252" s="38"/>
      <c r="CA252" s="112"/>
    </row>
    <row r="253" spans="4:79" ht="12.75" customHeight="1" x14ac:dyDescent="0.3">
      <c r="D253" s="118" t="s">
        <v>342</v>
      </c>
      <c r="E253" s="465"/>
      <c r="G253" s="52">
        <f>SUM(G254:G256)</f>
        <v>0</v>
      </c>
      <c r="H253" s="52"/>
      <c r="I253" s="52"/>
      <c r="J253" s="444"/>
      <c r="L253" s="52">
        <f>SUM(L254:L256)</f>
        <v>0</v>
      </c>
      <c r="M253" s="52"/>
      <c r="N253" s="52"/>
      <c r="O253" s="444"/>
      <c r="Q253" s="52">
        <f>SUM(Q254:Q256)</f>
        <v>0</v>
      </c>
      <c r="R253" s="52"/>
      <c r="S253" s="52"/>
      <c r="T253" s="444"/>
      <c r="V253" s="52">
        <f>SUM(V254:V256)</f>
        <v>0</v>
      </c>
      <c r="W253" s="52"/>
      <c r="X253" s="52"/>
      <c r="Y253" s="444"/>
      <c r="AA253" s="52">
        <f>SUM(AA254:AA256)</f>
        <v>0</v>
      </c>
      <c r="AB253" s="52"/>
      <c r="AC253" s="52"/>
      <c r="AD253" s="444"/>
      <c r="AF253" s="52">
        <f>SUM(AF254:AF256)</f>
        <v>0</v>
      </c>
      <c r="AG253" s="52"/>
      <c r="AH253" s="52"/>
      <c r="AI253" s="444"/>
      <c r="AK253" s="52">
        <f>SUM(AK254:AK256)</f>
        <v>0</v>
      </c>
      <c r="AL253" s="52"/>
      <c r="AM253" s="52"/>
      <c r="AN253" s="444"/>
      <c r="AP253" s="52">
        <f>SUM(AP254:AP256)</f>
        <v>0</v>
      </c>
      <c r="AQ253" s="52"/>
      <c r="AR253" s="52"/>
      <c r="AS253" s="444"/>
      <c r="AU253" s="52">
        <f>SUM(AU254:AU256)</f>
        <v>0</v>
      </c>
      <c r="AV253" s="52"/>
      <c r="AW253" s="52"/>
      <c r="AX253" s="444"/>
      <c r="AZ253" s="52">
        <f>SUM(AZ254:AZ256)</f>
        <v>0</v>
      </c>
      <c r="BA253" s="52"/>
      <c r="BB253" s="52"/>
      <c r="BC253" s="444"/>
      <c r="BE253" s="52">
        <f>SUM(BE254:BE256)</f>
        <v>0</v>
      </c>
      <c r="BF253" s="52"/>
      <c r="BG253" s="52"/>
      <c r="BH253" s="444"/>
      <c r="BJ253" s="52">
        <f>SUM(BJ254:BJ256)</f>
        <v>0</v>
      </c>
      <c r="BK253" s="52"/>
      <c r="BL253" s="52"/>
      <c r="BM253" s="444"/>
      <c r="BO253" s="52">
        <f>SUM(BO254:BO256)</f>
        <v>0</v>
      </c>
      <c r="BP253" s="52"/>
      <c r="BQ253" s="52"/>
      <c r="BR253" s="444"/>
      <c r="BT253" s="52">
        <f>SUM(BT254:BT256)</f>
        <v>0</v>
      </c>
      <c r="BU253" s="52"/>
      <c r="BV253" s="52"/>
      <c r="BW253" s="118"/>
      <c r="BY253" s="38"/>
      <c r="BZ253" s="38"/>
      <c r="CA253" s="112"/>
    </row>
    <row r="254" spans="4:79" ht="12.75" customHeight="1" x14ac:dyDescent="0.3">
      <c r="D254" s="118" t="s">
        <v>325</v>
      </c>
      <c r="E254" s="465"/>
      <c r="F254" s="385"/>
      <c r="G254" s="442">
        <v>0</v>
      </c>
      <c r="H254" s="443"/>
      <c r="I254" s="52"/>
      <c r="J254" s="444"/>
      <c r="K254" s="385"/>
      <c r="L254" s="442">
        <v>0</v>
      </c>
      <c r="M254" s="443"/>
      <c r="N254" s="52"/>
      <c r="O254" s="444"/>
      <c r="P254" s="385"/>
      <c r="Q254" s="442">
        <v>0</v>
      </c>
      <c r="R254" s="443"/>
      <c r="S254" s="52"/>
      <c r="T254" s="444"/>
      <c r="U254" s="385"/>
      <c r="V254" s="442">
        <v>0</v>
      </c>
      <c r="W254" s="443"/>
      <c r="X254" s="52"/>
      <c r="Y254" s="444"/>
      <c r="Z254" s="385"/>
      <c r="AA254" s="442">
        <v>0</v>
      </c>
      <c r="AB254" s="443"/>
      <c r="AC254" s="52"/>
      <c r="AD254" s="444"/>
      <c r="AE254" s="385"/>
      <c r="AF254" s="442">
        <v>0</v>
      </c>
      <c r="AG254" s="443"/>
      <c r="AH254" s="52"/>
      <c r="AI254" s="444"/>
      <c r="AJ254" s="385"/>
      <c r="AK254" s="442">
        <v>0</v>
      </c>
      <c r="AL254" s="443"/>
      <c r="AM254" s="52"/>
      <c r="AN254" s="444"/>
      <c r="AO254" s="385"/>
      <c r="AP254" s="442">
        <v>0</v>
      </c>
      <c r="AQ254" s="443"/>
      <c r="AR254" s="52"/>
      <c r="AS254" s="444"/>
      <c r="AT254" s="385"/>
      <c r="AU254" s="442">
        <v>0</v>
      </c>
      <c r="AV254" s="443"/>
      <c r="AW254" s="52"/>
      <c r="AX254" s="444"/>
      <c r="AY254" s="385"/>
      <c r="AZ254" s="442">
        <v>0</v>
      </c>
      <c r="BA254" s="443"/>
      <c r="BB254" s="52"/>
      <c r="BC254" s="444"/>
      <c r="BD254" s="385"/>
      <c r="BE254" s="442">
        <v>0</v>
      </c>
      <c r="BF254" s="443"/>
      <c r="BG254" s="52"/>
      <c r="BH254" s="444"/>
      <c r="BI254" s="385"/>
      <c r="BJ254" s="442">
        <v>0</v>
      </c>
      <c r="BK254" s="443"/>
      <c r="BL254" s="52"/>
      <c r="BM254" s="444"/>
      <c r="BN254" s="385"/>
      <c r="BO254" s="442">
        <v>0</v>
      </c>
      <c r="BP254" s="443"/>
      <c r="BQ254" s="52"/>
      <c r="BR254" s="444"/>
      <c r="BS254" s="385"/>
      <c r="BT254" s="442">
        <f>SUM(L254:BO254)</f>
        <v>0</v>
      </c>
      <c r="BU254" s="443"/>
      <c r="BV254" s="52"/>
      <c r="BW254" s="118"/>
      <c r="BY254" s="38"/>
      <c r="BZ254" s="38"/>
      <c r="CA254" s="112"/>
    </row>
    <row r="255" spans="4:79" ht="12.75" customHeight="1" x14ac:dyDescent="0.3">
      <c r="D255" s="118" t="s">
        <v>328</v>
      </c>
      <c r="E255" s="465"/>
      <c r="F255" s="379"/>
      <c r="G255" s="52">
        <v>0</v>
      </c>
      <c r="H255" s="51"/>
      <c r="I255" s="52"/>
      <c r="J255" s="444"/>
      <c r="K255" s="379"/>
      <c r="L255" s="52">
        <v>0</v>
      </c>
      <c r="M255" s="51"/>
      <c r="N255" s="52"/>
      <c r="O255" s="444"/>
      <c r="P255" s="379"/>
      <c r="Q255" s="52">
        <v>0</v>
      </c>
      <c r="R255" s="51"/>
      <c r="S255" s="52"/>
      <c r="T255" s="444"/>
      <c r="U255" s="379"/>
      <c r="V255" s="52">
        <v>0</v>
      </c>
      <c r="W255" s="51"/>
      <c r="X255" s="52"/>
      <c r="Y255" s="444"/>
      <c r="Z255" s="379"/>
      <c r="AA255" s="52">
        <v>0</v>
      </c>
      <c r="AB255" s="51"/>
      <c r="AC255" s="52"/>
      <c r="AD255" s="444"/>
      <c r="AE255" s="379"/>
      <c r="AF255" s="52">
        <v>0</v>
      </c>
      <c r="AG255" s="51"/>
      <c r="AH255" s="52"/>
      <c r="AI255" s="444"/>
      <c r="AJ255" s="379"/>
      <c r="AK255" s="52">
        <v>0</v>
      </c>
      <c r="AL255" s="51"/>
      <c r="AM255" s="52"/>
      <c r="AN255" s="444"/>
      <c r="AO255" s="379"/>
      <c r="AP255" s="52">
        <v>0</v>
      </c>
      <c r="AQ255" s="51"/>
      <c r="AR255" s="52"/>
      <c r="AS255" s="444"/>
      <c r="AT255" s="379"/>
      <c r="AU255" s="52">
        <v>0</v>
      </c>
      <c r="AV255" s="51"/>
      <c r="AW255" s="52"/>
      <c r="AX255" s="444"/>
      <c r="AY255" s="379"/>
      <c r="AZ255" s="52">
        <v>0</v>
      </c>
      <c r="BA255" s="51"/>
      <c r="BB255" s="52"/>
      <c r="BC255" s="444"/>
      <c r="BD255" s="379"/>
      <c r="BE255" s="52">
        <v>0</v>
      </c>
      <c r="BF255" s="51"/>
      <c r="BG255" s="52"/>
      <c r="BH255" s="444"/>
      <c r="BI255" s="379"/>
      <c r="BJ255" s="52">
        <v>0</v>
      </c>
      <c r="BK255" s="51"/>
      <c r="BL255" s="52"/>
      <c r="BM255" s="444"/>
      <c r="BN255" s="379"/>
      <c r="BO255" s="52">
        <v>0</v>
      </c>
      <c r="BP255" s="51"/>
      <c r="BQ255" s="52"/>
      <c r="BR255" s="444"/>
      <c r="BS255" s="379"/>
      <c r="BT255" s="52">
        <f>SUM(L255:BO255)</f>
        <v>0</v>
      </c>
      <c r="BU255" s="51"/>
      <c r="BV255" s="52"/>
      <c r="BW255" s="118"/>
      <c r="BY255" s="38"/>
      <c r="BZ255" s="38"/>
      <c r="CA255" s="112"/>
    </row>
    <row r="256" spans="4:79" ht="12.75" customHeight="1" x14ac:dyDescent="0.3">
      <c r="D256" s="118" t="s">
        <v>343</v>
      </c>
      <c r="E256" s="465"/>
      <c r="F256" s="398"/>
      <c r="G256" s="98">
        <v>0</v>
      </c>
      <c r="H256" s="97"/>
      <c r="I256" s="52"/>
      <c r="J256" s="444"/>
      <c r="K256" s="398"/>
      <c r="L256" s="98">
        <v>0</v>
      </c>
      <c r="M256" s="97"/>
      <c r="N256" s="52"/>
      <c r="O256" s="444"/>
      <c r="P256" s="398"/>
      <c r="Q256" s="98">
        <v>0</v>
      </c>
      <c r="R256" s="97"/>
      <c r="S256" s="52"/>
      <c r="T256" s="444"/>
      <c r="U256" s="398"/>
      <c r="V256" s="98">
        <v>0</v>
      </c>
      <c r="W256" s="97"/>
      <c r="X256" s="52"/>
      <c r="Y256" s="444"/>
      <c r="Z256" s="398"/>
      <c r="AA256" s="98">
        <v>0</v>
      </c>
      <c r="AB256" s="97"/>
      <c r="AC256" s="52"/>
      <c r="AD256" s="444"/>
      <c r="AE256" s="398"/>
      <c r="AF256" s="98">
        <v>0</v>
      </c>
      <c r="AG256" s="97"/>
      <c r="AH256" s="52"/>
      <c r="AI256" s="444"/>
      <c r="AJ256" s="398"/>
      <c r="AK256" s="98">
        <v>0</v>
      </c>
      <c r="AL256" s="97"/>
      <c r="AM256" s="52"/>
      <c r="AN256" s="444"/>
      <c r="AO256" s="398"/>
      <c r="AP256" s="98">
        <v>0</v>
      </c>
      <c r="AQ256" s="97"/>
      <c r="AR256" s="52"/>
      <c r="AS256" s="444"/>
      <c r="AT256" s="398"/>
      <c r="AU256" s="98">
        <v>0</v>
      </c>
      <c r="AV256" s="97"/>
      <c r="AW256" s="52"/>
      <c r="AX256" s="444"/>
      <c r="AY256" s="398"/>
      <c r="AZ256" s="98">
        <v>0</v>
      </c>
      <c r="BA256" s="97"/>
      <c r="BB256" s="52"/>
      <c r="BC256" s="444"/>
      <c r="BD256" s="398"/>
      <c r="BE256" s="98">
        <v>0</v>
      </c>
      <c r="BF256" s="97"/>
      <c r="BG256" s="52"/>
      <c r="BH256" s="444"/>
      <c r="BI256" s="398"/>
      <c r="BJ256" s="98">
        <v>0</v>
      </c>
      <c r="BK256" s="97"/>
      <c r="BL256" s="52"/>
      <c r="BM256" s="444"/>
      <c r="BN256" s="398"/>
      <c r="BO256" s="98">
        <v>0</v>
      </c>
      <c r="BP256" s="97"/>
      <c r="BQ256" s="52"/>
      <c r="BR256" s="444"/>
      <c r="BS256" s="398"/>
      <c r="BT256" s="98">
        <f>SUM(L256:BO256)</f>
        <v>0</v>
      </c>
      <c r="BU256" s="97"/>
      <c r="BV256" s="52"/>
      <c r="BW256" s="118"/>
      <c r="BY256" s="38"/>
      <c r="BZ256" s="38"/>
      <c r="CA256" s="112"/>
    </row>
    <row r="257" spans="4:79" ht="12.75" customHeight="1" x14ac:dyDescent="0.3">
      <c r="D257" s="118"/>
      <c r="E257" s="465"/>
      <c r="G257" s="52"/>
      <c r="H257" s="52"/>
      <c r="I257" s="52"/>
      <c r="J257" s="444"/>
      <c r="L257" s="52"/>
      <c r="M257" s="52"/>
      <c r="N257" s="52"/>
      <c r="O257" s="444"/>
      <c r="Q257" s="52"/>
      <c r="R257" s="52"/>
      <c r="S257" s="52"/>
      <c r="T257" s="444"/>
      <c r="V257" s="52"/>
      <c r="W257" s="52"/>
      <c r="X257" s="52"/>
      <c r="Y257" s="444"/>
      <c r="AA257" s="52"/>
      <c r="AB257" s="52"/>
      <c r="AC257" s="52"/>
      <c r="AD257" s="444"/>
      <c r="AF257" s="52"/>
      <c r="AG257" s="52"/>
      <c r="AH257" s="52"/>
      <c r="AI257" s="444"/>
      <c r="AK257" s="52"/>
      <c r="AL257" s="52"/>
      <c r="AM257" s="52"/>
      <c r="AN257" s="444"/>
      <c r="AP257" s="52"/>
      <c r="AQ257" s="52"/>
      <c r="AR257" s="52"/>
      <c r="AS257" s="444"/>
      <c r="AU257" s="52"/>
      <c r="AV257" s="52"/>
      <c r="AW257" s="52"/>
      <c r="AX257" s="444"/>
      <c r="AZ257" s="52"/>
      <c r="BA257" s="52"/>
      <c r="BB257" s="52"/>
      <c r="BC257" s="444"/>
      <c r="BE257" s="52"/>
      <c r="BF257" s="52"/>
      <c r="BG257" s="52"/>
      <c r="BH257" s="444"/>
      <c r="BJ257" s="52"/>
      <c r="BK257" s="52"/>
      <c r="BL257" s="52"/>
      <c r="BM257" s="444"/>
      <c r="BO257" s="52"/>
      <c r="BP257" s="52"/>
      <c r="BQ257" s="52"/>
      <c r="BR257" s="444"/>
      <c r="BT257" s="52"/>
      <c r="BU257" s="52"/>
      <c r="BV257" s="52"/>
      <c r="BW257" s="118"/>
      <c r="BY257" s="38"/>
      <c r="BZ257" s="38"/>
      <c r="CA257" s="112"/>
    </row>
    <row r="258" spans="4:79" ht="12.75" customHeight="1" x14ac:dyDescent="0.3">
      <c r="D258" s="118" t="s">
        <v>344</v>
      </c>
      <c r="G258" s="52">
        <f>SUM(G259:G261)</f>
        <v>3310802</v>
      </c>
      <c r="H258" s="52"/>
      <c r="I258" s="52"/>
      <c r="J258" s="444"/>
      <c r="K258" s="52"/>
      <c r="L258" s="52">
        <f>SUM(L259:L261)</f>
        <v>2306360</v>
      </c>
      <c r="M258" s="52"/>
      <c r="N258" s="52"/>
      <c r="O258" s="444"/>
      <c r="P258" s="52"/>
      <c r="Q258" s="52">
        <f>SUM(Q259:Q261)</f>
        <v>0</v>
      </c>
      <c r="R258" s="52"/>
      <c r="S258" s="52"/>
      <c r="T258" s="444"/>
      <c r="U258" s="52"/>
      <c r="V258" s="52">
        <f>SUM(V259:V261)</f>
        <v>1004442</v>
      </c>
      <c r="W258" s="52"/>
      <c r="X258" s="52"/>
      <c r="Y258" s="444"/>
      <c r="Z258" s="52"/>
      <c r="AA258" s="52">
        <f>SUM(AA259:AA261)</f>
        <v>0</v>
      </c>
      <c r="AB258" s="52"/>
      <c r="AC258" s="52"/>
      <c r="AD258" s="444"/>
      <c r="AE258" s="52"/>
      <c r="AF258" s="52">
        <f>SUM(AF259:AF261)</f>
        <v>0</v>
      </c>
      <c r="AG258" s="52"/>
      <c r="AH258" s="52"/>
      <c r="AI258" s="444"/>
      <c r="AJ258" s="52"/>
      <c r="AK258" s="52">
        <f>SUM(AK259:AK261)</f>
        <v>0</v>
      </c>
      <c r="AL258" s="52"/>
      <c r="AM258" s="52"/>
      <c r="AN258" s="444"/>
      <c r="AO258" s="52"/>
      <c r="AP258" s="52">
        <f>SUM(AP259:AP261)</f>
        <v>0</v>
      </c>
      <c r="AQ258" s="52"/>
      <c r="AR258" s="52"/>
      <c r="AS258" s="444"/>
      <c r="AT258" s="52"/>
      <c r="AU258" s="52">
        <f>SUM(AU259:AU261)</f>
        <v>0</v>
      </c>
      <c r="AV258" s="52"/>
      <c r="AW258" s="52"/>
      <c r="AX258" s="444"/>
      <c r="AY258" s="52"/>
      <c r="AZ258" s="52">
        <f>SUM(AZ259:AZ261)</f>
        <v>0</v>
      </c>
      <c r="BA258" s="52"/>
      <c r="BB258" s="52"/>
      <c r="BC258" s="444"/>
      <c r="BD258" s="52"/>
      <c r="BE258" s="52">
        <f>SUM(BE259:BE261)</f>
        <v>0</v>
      </c>
      <c r="BF258" s="52"/>
      <c r="BG258" s="52"/>
      <c r="BH258" s="444"/>
      <c r="BI258" s="52"/>
      <c r="BJ258" s="52">
        <f>SUM(BJ259:BJ261)</f>
        <v>0</v>
      </c>
      <c r="BK258" s="52"/>
      <c r="BL258" s="52"/>
      <c r="BM258" s="444"/>
      <c r="BN258" s="52"/>
      <c r="BO258" s="52">
        <f>SUM(BO259:BO261)</f>
        <v>0</v>
      </c>
      <c r="BP258" s="52"/>
      <c r="BQ258" s="52"/>
      <c r="BR258" s="444"/>
      <c r="BS258" s="52"/>
      <c r="BT258" s="52">
        <f>SUM(BT259:BT261)</f>
        <v>3310802</v>
      </c>
      <c r="BU258" s="52"/>
      <c r="BV258" s="52"/>
      <c r="BW258" s="118"/>
      <c r="BY258" s="38"/>
      <c r="BZ258" s="38"/>
      <c r="CA258" s="112"/>
    </row>
    <row r="259" spans="4:79" ht="12.75" customHeight="1" x14ac:dyDescent="0.3">
      <c r="D259" s="118" t="s">
        <v>325</v>
      </c>
      <c r="F259" s="385"/>
      <c r="G259" s="442">
        <v>3018492</v>
      </c>
      <c r="H259" s="443"/>
      <c r="I259" s="52"/>
      <c r="J259" s="444"/>
      <c r="K259" s="445"/>
      <c r="L259" s="442">
        <f>2306360-192613</f>
        <v>2113747</v>
      </c>
      <c r="M259" s="443"/>
      <c r="N259" s="52"/>
      <c r="O259" s="444"/>
      <c r="P259" s="445"/>
      <c r="Q259" s="442">
        <v>0</v>
      </c>
      <c r="R259" s="443"/>
      <c r="S259" s="52"/>
      <c r="T259" s="444"/>
      <c r="U259" s="445"/>
      <c r="V259" s="442">
        <f>1004442-99697</f>
        <v>904745</v>
      </c>
      <c r="W259" s="443"/>
      <c r="X259" s="52"/>
      <c r="Y259" s="444"/>
      <c r="Z259" s="445"/>
      <c r="AA259" s="442">
        <v>0</v>
      </c>
      <c r="AB259" s="443"/>
      <c r="AC259" s="52"/>
      <c r="AD259" s="444"/>
      <c r="AE259" s="445"/>
      <c r="AF259" s="442">
        <v>0</v>
      </c>
      <c r="AG259" s="443"/>
      <c r="AH259" s="52"/>
      <c r="AI259" s="444"/>
      <c r="AJ259" s="445"/>
      <c r="AK259" s="442">
        <v>0</v>
      </c>
      <c r="AL259" s="443"/>
      <c r="AM259" s="52"/>
      <c r="AN259" s="444"/>
      <c r="AO259" s="445"/>
      <c r="AP259" s="442">
        <v>0</v>
      </c>
      <c r="AQ259" s="443"/>
      <c r="AR259" s="52"/>
      <c r="AS259" s="444"/>
      <c r="AT259" s="445"/>
      <c r="AU259" s="442">
        <v>0</v>
      </c>
      <c r="AV259" s="443"/>
      <c r="AW259" s="52"/>
      <c r="AX259" s="444"/>
      <c r="AY259" s="445"/>
      <c r="AZ259" s="442">
        <v>0</v>
      </c>
      <c r="BA259" s="443"/>
      <c r="BB259" s="52"/>
      <c r="BC259" s="444"/>
      <c r="BD259" s="445"/>
      <c r="BE259" s="442">
        <v>0</v>
      </c>
      <c r="BF259" s="443"/>
      <c r="BG259" s="52"/>
      <c r="BH259" s="444"/>
      <c r="BI259" s="445"/>
      <c r="BJ259" s="442">
        <v>0</v>
      </c>
      <c r="BK259" s="443"/>
      <c r="BL259" s="52"/>
      <c r="BM259" s="444"/>
      <c r="BN259" s="445"/>
      <c r="BO259" s="442">
        <v>0</v>
      </c>
      <c r="BP259" s="443"/>
      <c r="BQ259" s="52"/>
      <c r="BR259" s="444"/>
      <c r="BS259" s="445"/>
      <c r="BT259" s="442">
        <f>SUM(L259:BO259)</f>
        <v>3018492</v>
      </c>
      <c r="BU259" s="443"/>
      <c r="BV259" s="52"/>
      <c r="BW259" s="118"/>
      <c r="BY259" s="38"/>
      <c r="BZ259" s="38"/>
      <c r="CA259" s="112"/>
    </row>
    <row r="260" spans="4:79" ht="12.75" customHeight="1" x14ac:dyDescent="0.3">
      <c r="D260" s="118" t="s">
        <v>328</v>
      </c>
      <c r="F260" s="379"/>
      <c r="G260" s="52">
        <v>292310</v>
      </c>
      <c r="H260" s="51"/>
      <c r="I260" s="52"/>
      <c r="J260" s="444"/>
      <c r="K260" s="444"/>
      <c r="L260" s="52">
        <v>192613</v>
      </c>
      <c r="M260" s="51"/>
      <c r="N260" s="52"/>
      <c r="O260" s="444"/>
      <c r="P260" s="444"/>
      <c r="Q260" s="52">
        <v>0</v>
      </c>
      <c r="R260" s="51"/>
      <c r="S260" s="52"/>
      <c r="T260" s="444"/>
      <c r="U260" s="444"/>
      <c r="V260" s="52">
        <v>99697</v>
      </c>
      <c r="W260" s="51"/>
      <c r="X260" s="52"/>
      <c r="Y260" s="444"/>
      <c r="Z260" s="444"/>
      <c r="AA260" s="52">
        <v>0</v>
      </c>
      <c r="AB260" s="51"/>
      <c r="AC260" s="52"/>
      <c r="AD260" s="444"/>
      <c r="AE260" s="444"/>
      <c r="AF260" s="52">
        <v>0</v>
      </c>
      <c r="AG260" s="51"/>
      <c r="AH260" s="52"/>
      <c r="AI260" s="444"/>
      <c r="AJ260" s="444"/>
      <c r="AK260" s="52">
        <v>0</v>
      </c>
      <c r="AL260" s="51"/>
      <c r="AM260" s="52"/>
      <c r="AN260" s="444"/>
      <c r="AO260" s="444"/>
      <c r="AP260" s="52">
        <v>0</v>
      </c>
      <c r="AQ260" s="51"/>
      <c r="AR260" s="52"/>
      <c r="AS260" s="444"/>
      <c r="AT260" s="444"/>
      <c r="AU260" s="52">
        <v>0</v>
      </c>
      <c r="AV260" s="51"/>
      <c r="AW260" s="52"/>
      <c r="AX260" s="444"/>
      <c r="AY260" s="444"/>
      <c r="AZ260" s="52">
        <v>0</v>
      </c>
      <c r="BA260" s="51"/>
      <c r="BB260" s="52"/>
      <c r="BC260" s="444"/>
      <c r="BD260" s="444"/>
      <c r="BE260" s="52">
        <v>0</v>
      </c>
      <c r="BF260" s="51"/>
      <c r="BG260" s="52"/>
      <c r="BH260" s="444"/>
      <c r="BI260" s="444"/>
      <c r="BJ260" s="52">
        <v>0</v>
      </c>
      <c r="BK260" s="51"/>
      <c r="BL260" s="52"/>
      <c r="BM260" s="444"/>
      <c r="BN260" s="444"/>
      <c r="BO260" s="52">
        <v>0</v>
      </c>
      <c r="BP260" s="51"/>
      <c r="BQ260" s="52"/>
      <c r="BR260" s="444"/>
      <c r="BS260" s="444"/>
      <c r="BT260" s="52">
        <f>SUM(L260:BO260)</f>
        <v>292310</v>
      </c>
      <c r="BU260" s="51"/>
      <c r="BV260" s="52"/>
      <c r="BW260" s="118"/>
      <c r="BY260" s="38"/>
      <c r="BZ260" s="38"/>
      <c r="CA260" s="112"/>
    </row>
    <row r="261" spans="4:79" ht="12.75" customHeight="1" x14ac:dyDescent="0.3">
      <c r="D261" s="118" t="s">
        <v>343</v>
      </c>
      <c r="F261" s="398"/>
      <c r="G261" s="98">
        <v>0</v>
      </c>
      <c r="H261" s="97"/>
      <c r="I261" s="52"/>
      <c r="J261" s="444"/>
      <c r="K261" s="453"/>
      <c r="L261" s="98">
        <v>0</v>
      </c>
      <c r="M261" s="97"/>
      <c r="N261" s="52"/>
      <c r="O261" s="444"/>
      <c r="P261" s="453"/>
      <c r="Q261" s="98">
        <v>0</v>
      </c>
      <c r="R261" s="97"/>
      <c r="S261" s="52"/>
      <c r="T261" s="444"/>
      <c r="U261" s="453"/>
      <c r="V261" s="98">
        <v>0</v>
      </c>
      <c r="W261" s="97"/>
      <c r="X261" s="52"/>
      <c r="Y261" s="444"/>
      <c r="Z261" s="453"/>
      <c r="AA261" s="98">
        <v>0</v>
      </c>
      <c r="AB261" s="97"/>
      <c r="AC261" s="52"/>
      <c r="AD261" s="444"/>
      <c r="AE261" s="453"/>
      <c r="AF261" s="98">
        <v>0</v>
      </c>
      <c r="AG261" s="97"/>
      <c r="AH261" s="52"/>
      <c r="AI261" s="444"/>
      <c r="AJ261" s="453"/>
      <c r="AK261" s="98">
        <v>0</v>
      </c>
      <c r="AL261" s="97"/>
      <c r="AM261" s="52"/>
      <c r="AN261" s="444"/>
      <c r="AO261" s="453"/>
      <c r="AP261" s="98">
        <v>0</v>
      </c>
      <c r="AQ261" s="97"/>
      <c r="AR261" s="52"/>
      <c r="AS261" s="444"/>
      <c r="AT261" s="453"/>
      <c r="AU261" s="98">
        <v>0</v>
      </c>
      <c r="AV261" s="97"/>
      <c r="AW261" s="52"/>
      <c r="AX261" s="444"/>
      <c r="AY261" s="453"/>
      <c r="AZ261" s="98">
        <v>0</v>
      </c>
      <c r="BA261" s="97"/>
      <c r="BB261" s="52"/>
      <c r="BC261" s="444"/>
      <c r="BD261" s="453"/>
      <c r="BE261" s="98">
        <v>0</v>
      </c>
      <c r="BF261" s="97"/>
      <c r="BG261" s="52"/>
      <c r="BH261" s="444"/>
      <c r="BI261" s="453"/>
      <c r="BJ261" s="98">
        <v>0</v>
      </c>
      <c r="BK261" s="97"/>
      <c r="BL261" s="52"/>
      <c r="BM261" s="444"/>
      <c r="BN261" s="453"/>
      <c r="BO261" s="98">
        <v>0</v>
      </c>
      <c r="BP261" s="97"/>
      <c r="BQ261" s="52"/>
      <c r="BR261" s="444"/>
      <c r="BS261" s="453"/>
      <c r="BT261" s="98">
        <f>SUM(L261:BO261)</f>
        <v>0</v>
      </c>
      <c r="BU261" s="97"/>
      <c r="BV261" s="52"/>
      <c r="BW261" s="118"/>
      <c r="BY261" s="38"/>
      <c r="BZ261" s="38"/>
      <c r="CA261" s="112"/>
    </row>
    <row r="262" spans="4:79" ht="12.75" customHeight="1" x14ac:dyDescent="0.3">
      <c r="D262" s="118"/>
      <c r="G262" s="52"/>
      <c r="H262" s="52"/>
      <c r="I262" s="52"/>
      <c r="J262" s="444"/>
      <c r="K262" s="52"/>
      <c r="L262" s="52"/>
      <c r="M262" s="52"/>
      <c r="N262" s="52"/>
      <c r="O262" s="444"/>
      <c r="P262" s="52"/>
      <c r="Q262" s="52"/>
      <c r="R262" s="52"/>
      <c r="S262" s="52"/>
      <c r="T262" s="444"/>
      <c r="U262" s="52"/>
      <c r="V262" s="52"/>
      <c r="W262" s="52"/>
      <c r="X262" s="52"/>
      <c r="Y262" s="444"/>
      <c r="Z262" s="52"/>
      <c r="AA262" s="52"/>
      <c r="AB262" s="52"/>
      <c r="AC262" s="52"/>
      <c r="AD262" s="444"/>
      <c r="AE262" s="52"/>
      <c r="AF262" s="52"/>
      <c r="AG262" s="52"/>
      <c r="AH262" s="52"/>
      <c r="AI262" s="444"/>
      <c r="AJ262" s="52"/>
      <c r="AK262" s="52"/>
      <c r="AL262" s="52"/>
      <c r="AM262" s="52"/>
      <c r="AN262" s="444"/>
      <c r="AO262" s="52"/>
      <c r="AP262" s="52"/>
      <c r="AQ262" s="52"/>
      <c r="AR262" s="52"/>
      <c r="AS262" s="444"/>
      <c r="AT262" s="52"/>
      <c r="AU262" s="52"/>
      <c r="AV262" s="52"/>
      <c r="AW262" s="52"/>
      <c r="AX262" s="444"/>
      <c r="AY262" s="52"/>
      <c r="AZ262" s="52"/>
      <c r="BA262" s="52"/>
      <c r="BB262" s="52"/>
      <c r="BC262" s="444"/>
      <c r="BD262" s="52"/>
      <c r="BE262" s="52"/>
      <c r="BF262" s="52"/>
      <c r="BG262" s="52"/>
      <c r="BH262" s="444"/>
      <c r="BI262" s="52"/>
      <c r="BJ262" s="52"/>
      <c r="BK262" s="52"/>
      <c r="BL262" s="52"/>
      <c r="BM262" s="444"/>
      <c r="BN262" s="52"/>
      <c r="BO262" s="52"/>
      <c r="BP262" s="52"/>
      <c r="BQ262" s="52"/>
      <c r="BR262" s="444"/>
      <c r="BS262" s="52"/>
      <c r="BT262" s="52"/>
      <c r="BU262" s="52"/>
      <c r="BV262" s="52"/>
      <c r="BW262" s="118"/>
      <c r="BY262" s="38"/>
      <c r="BZ262" s="38"/>
      <c r="CA262" s="112"/>
    </row>
    <row r="263" spans="4:79" ht="12.75" customHeight="1" x14ac:dyDescent="0.3">
      <c r="D263" s="118" t="s">
        <v>345</v>
      </c>
      <c r="G263" s="52">
        <f>SUM(G264:G266)</f>
        <v>0</v>
      </c>
      <c r="H263" s="52"/>
      <c r="I263" s="52"/>
      <c r="J263" s="444"/>
      <c r="K263" s="52"/>
      <c r="L263" s="52">
        <f>SUM(L264:L266)</f>
        <v>0</v>
      </c>
      <c r="M263" s="52"/>
      <c r="N263" s="52"/>
      <c r="O263" s="444"/>
      <c r="P263" s="52"/>
      <c r="Q263" s="52">
        <f>SUM(Q264:Q266)</f>
        <v>0</v>
      </c>
      <c r="R263" s="52"/>
      <c r="S263" s="52"/>
      <c r="T263" s="444"/>
      <c r="U263" s="52"/>
      <c r="V263" s="52">
        <f>SUM(V264:V266)</f>
        <v>0</v>
      </c>
      <c r="W263" s="52"/>
      <c r="X263" s="52"/>
      <c r="Y263" s="444"/>
      <c r="Z263" s="52"/>
      <c r="AA263" s="52">
        <f>SUM(AA264:AA266)</f>
        <v>0</v>
      </c>
      <c r="AB263" s="52"/>
      <c r="AC263" s="52"/>
      <c r="AD263" s="444"/>
      <c r="AE263" s="52"/>
      <c r="AF263" s="52">
        <f>SUM(AF264:AF266)</f>
        <v>0</v>
      </c>
      <c r="AG263" s="52"/>
      <c r="AH263" s="52"/>
      <c r="AI263" s="444"/>
      <c r="AJ263" s="52"/>
      <c r="AK263" s="52">
        <f>SUM(AK264:AK266)</f>
        <v>0</v>
      </c>
      <c r="AL263" s="52"/>
      <c r="AM263" s="52"/>
      <c r="AN263" s="444"/>
      <c r="AO263" s="52"/>
      <c r="AP263" s="52">
        <f>SUM(AP264:AP266)</f>
        <v>0</v>
      </c>
      <c r="AQ263" s="52"/>
      <c r="AR263" s="52"/>
      <c r="AS263" s="444"/>
      <c r="AT263" s="52"/>
      <c r="AU263" s="52">
        <f>SUM(AU264:AU266)</f>
        <v>0</v>
      </c>
      <c r="AV263" s="52"/>
      <c r="AW263" s="52"/>
      <c r="AX263" s="444"/>
      <c r="AY263" s="52"/>
      <c r="AZ263" s="52">
        <f>SUM(AZ264:AZ266)</f>
        <v>0</v>
      </c>
      <c r="BA263" s="52"/>
      <c r="BB263" s="52"/>
      <c r="BC263" s="444"/>
      <c r="BD263" s="52"/>
      <c r="BE263" s="52">
        <f>SUM(BE264:BE266)</f>
        <v>0</v>
      </c>
      <c r="BF263" s="52"/>
      <c r="BG263" s="52"/>
      <c r="BH263" s="444"/>
      <c r="BI263" s="52"/>
      <c r="BJ263" s="52">
        <f>SUM(BJ264:BJ266)</f>
        <v>0</v>
      </c>
      <c r="BK263" s="52"/>
      <c r="BL263" s="52"/>
      <c r="BM263" s="444"/>
      <c r="BN263" s="52"/>
      <c r="BO263" s="52">
        <f>SUM(BO264:BO266)</f>
        <v>0</v>
      </c>
      <c r="BP263" s="52"/>
      <c r="BQ263" s="52"/>
      <c r="BR263" s="444"/>
      <c r="BS263" s="52"/>
      <c r="BT263" s="52">
        <f>SUM(BT264:BT266)</f>
        <v>0</v>
      </c>
      <c r="BU263" s="52"/>
      <c r="BV263" s="52"/>
      <c r="BW263" s="118"/>
      <c r="BY263" s="38"/>
      <c r="BZ263" s="38"/>
      <c r="CA263" s="112"/>
    </row>
    <row r="264" spans="4:79" ht="12.75" customHeight="1" x14ac:dyDescent="0.3">
      <c r="D264" s="118" t="s">
        <v>325</v>
      </c>
      <c r="F264" s="385"/>
      <c r="G264" s="442">
        <v>0</v>
      </c>
      <c r="H264" s="443"/>
      <c r="I264" s="52"/>
      <c r="J264" s="444"/>
      <c r="K264" s="445"/>
      <c r="L264" s="442">
        <v>0</v>
      </c>
      <c r="M264" s="443"/>
      <c r="N264" s="52"/>
      <c r="O264" s="444"/>
      <c r="P264" s="445"/>
      <c r="Q264" s="442">
        <v>0</v>
      </c>
      <c r="R264" s="443"/>
      <c r="S264" s="52"/>
      <c r="T264" s="444"/>
      <c r="U264" s="445"/>
      <c r="V264" s="442">
        <v>0</v>
      </c>
      <c r="W264" s="443"/>
      <c r="X264" s="52"/>
      <c r="Y264" s="444"/>
      <c r="Z264" s="445"/>
      <c r="AA264" s="442">
        <v>0</v>
      </c>
      <c r="AB264" s="443"/>
      <c r="AC264" s="52"/>
      <c r="AD264" s="444"/>
      <c r="AE264" s="445"/>
      <c r="AF264" s="442">
        <v>0</v>
      </c>
      <c r="AG264" s="443"/>
      <c r="AH264" s="52"/>
      <c r="AI264" s="444"/>
      <c r="AJ264" s="445"/>
      <c r="AK264" s="442">
        <v>0</v>
      </c>
      <c r="AL264" s="443"/>
      <c r="AM264" s="52"/>
      <c r="AN264" s="444"/>
      <c r="AO264" s="445"/>
      <c r="AP264" s="442">
        <v>0</v>
      </c>
      <c r="AQ264" s="443"/>
      <c r="AR264" s="52"/>
      <c r="AS264" s="444"/>
      <c r="AT264" s="445"/>
      <c r="AU264" s="442">
        <v>0</v>
      </c>
      <c r="AV264" s="443"/>
      <c r="AW264" s="52"/>
      <c r="AX264" s="444"/>
      <c r="AY264" s="445"/>
      <c r="AZ264" s="442">
        <v>0</v>
      </c>
      <c r="BA264" s="443"/>
      <c r="BB264" s="52"/>
      <c r="BC264" s="444"/>
      <c r="BD264" s="445"/>
      <c r="BE264" s="442">
        <v>0</v>
      </c>
      <c r="BF264" s="443"/>
      <c r="BG264" s="52"/>
      <c r="BH264" s="444"/>
      <c r="BI264" s="445"/>
      <c r="BJ264" s="442">
        <v>0</v>
      </c>
      <c r="BK264" s="443"/>
      <c r="BL264" s="52"/>
      <c r="BM264" s="444"/>
      <c r="BN264" s="445"/>
      <c r="BO264" s="442">
        <v>0</v>
      </c>
      <c r="BP264" s="443"/>
      <c r="BQ264" s="52"/>
      <c r="BR264" s="444"/>
      <c r="BS264" s="445"/>
      <c r="BT264" s="442">
        <f>SUM(L264:BO264)</f>
        <v>0</v>
      </c>
      <c r="BU264" s="443"/>
      <c r="BV264" s="52"/>
      <c r="BW264" s="118"/>
      <c r="BY264" s="38"/>
      <c r="BZ264" s="38"/>
      <c r="CA264" s="112"/>
    </row>
    <row r="265" spans="4:79" ht="12.75" customHeight="1" x14ac:dyDescent="0.3">
      <c r="D265" s="118" t="s">
        <v>328</v>
      </c>
      <c r="F265" s="379"/>
      <c r="G265" s="52">
        <v>0</v>
      </c>
      <c r="H265" s="51"/>
      <c r="I265" s="52"/>
      <c r="J265" s="444"/>
      <c r="K265" s="444"/>
      <c r="L265" s="52">
        <v>0</v>
      </c>
      <c r="M265" s="51"/>
      <c r="N265" s="52"/>
      <c r="O265" s="444"/>
      <c r="P265" s="444"/>
      <c r="Q265" s="52">
        <v>0</v>
      </c>
      <c r="R265" s="51"/>
      <c r="S265" s="52"/>
      <c r="T265" s="444"/>
      <c r="U265" s="444"/>
      <c r="V265" s="52">
        <v>0</v>
      </c>
      <c r="W265" s="51"/>
      <c r="X265" s="52"/>
      <c r="Y265" s="444"/>
      <c r="Z265" s="444"/>
      <c r="AA265" s="52">
        <v>0</v>
      </c>
      <c r="AB265" s="51"/>
      <c r="AC265" s="52"/>
      <c r="AD265" s="444"/>
      <c r="AE265" s="444"/>
      <c r="AF265" s="52">
        <v>0</v>
      </c>
      <c r="AG265" s="51"/>
      <c r="AH265" s="52"/>
      <c r="AI265" s="444"/>
      <c r="AJ265" s="444"/>
      <c r="AK265" s="52">
        <v>0</v>
      </c>
      <c r="AL265" s="51"/>
      <c r="AM265" s="52"/>
      <c r="AN265" s="444"/>
      <c r="AO265" s="444"/>
      <c r="AP265" s="52">
        <v>0</v>
      </c>
      <c r="AQ265" s="51"/>
      <c r="AR265" s="52"/>
      <c r="AS265" s="444"/>
      <c r="AT265" s="444"/>
      <c r="AU265" s="52">
        <v>0</v>
      </c>
      <c r="AV265" s="51"/>
      <c r="AW265" s="52"/>
      <c r="AX265" s="444"/>
      <c r="AY265" s="444"/>
      <c r="AZ265" s="52">
        <v>0</v>
      </c>
      <c r="BA265" s="51"/>
      <c r="BB265" s="52"/>
      <c r="BC265" s="444"/>
      <c r="BD265" s="444"/>
      <c r="BE265" s="52">
        <v>0</v>
      </c>
      <c r="BF265" s="51"/>
      <c r="BG265" s="52"/>
      <c r="BH265" s="444"/>
      <c r="BI265" s="444"/>
      <c r="BJ265" s="52">
        <v>0</v>
      </c>
      <c r="BK265" s="51"/>
      <c r="BL265" s="52"/>
      <c r="BM265" s="444"/>
      <c r="BN265" s="444"/>
      <c r="BO265" s="52">
        <v>0</v>
      </c>
      <c r="BP265" s="51"/>
      <c r="BQ265" s="52"/>
      <c r="BR265" s="444"/>
      <c r="BS265" s="444"/>
      <c r="BT265" s="52">
        <f>SUM(L265:BO265)</f>
        <v>0</v>
      </c>
      <c r="BU265" s="51"/>
      <c r="BV265" s="52"/>
      <c r="BW265" s="118"/>
      <c r="BY265" s="38"/>
      <c r="BZ265" s="38"/>
      <c r="CA265" s="112"/>
    </row>
    <row r="266" spans="4:79" ht="12.75" customHeight="1" x14ac:dyDescent="0.3">
      <c r="D266" s="118" t="s">
        <v>343</v>
      </c>
      <c r="F266" s="398"/>
      <c r="G266" s="98">
        <v>0</v>
      </c>
      <c r="H266" s="97"/>
      <c r="I266" s="52"/>
      <c r="J266" s="444"/>
      <c r="K266" s="453"/>
      <c r="L266" s="98">
        <v>0</v>
      </c>
      <c r="M266" s="97"/>
      <c r="N266" s="52"/>
      <c r="O266" s="444"/>
      <c r="P266" s="453"/>
      <c r="Q266" s="98">
        <v>0</v>
      </c>
      <c r="R266" s="97"/>
      <c r="S266" s="52"/>
      <c r="T266" s="444"/>
      <c r="U266" s="453"/>
      <c r="V266" s="98">
        <v>0</v>
      </c>
      <c r="W266" s="97"/>
      <c r="X266" s="52"/>
      <c r="Y266" s="444"/>
      <c r="Z266" s="453"/>
      <c r="AA266" s="98">
        <v>0</v>
      </c>
      <c r="AB266" s="97"/>
      <c r="AC266" s="52"/>
      <c r="AD266" s="444"/>
      <c r="AE266" s="453"/>
      <c r="AF266" s="98">
        <v>0</v>
      </c>
      <c r="AG266" s="97"/>
      <c r="AH266" s="52"/>
      <c r="AI266" s="444"/>
      <c r="AJ266" s="453"/>
      <c r="AK266" s="98">
        <v>0</v>
      </c>
      <c r="AL266" s="97"/>
      <c r="AM266" s="52"/>
      <c r="AN266" s="444"/>
      <c r="AO266" s="453"/>
      <c r="AP266" s="98">
        <v>0</v>
      </c>
      <c r="AQ266" s="97"/>
      <c r="AR266" s="52"/>
      <c r="AS266" s="444"/>
      <c r="AT266" s="453"/>
      <c r="AU266" s="98">
        <v>0</v>
      </c>
      <c r="AV266" s="97"/>
      <c r="AW266" s="52"/>
      <c r="AX266" s="444"/>
      <c r="AY266" s="453"/>
      <c r="AZ266" s="98">
        <v>0</v>
      </c>
      <c r="BA266" s="97"/>
      <c r="BB266" s="52"/>
      <c r="BC266" s="444"/>
      <c r="BD266" s="453"/>
      <c r="BE266" s="98">
        <v>0</v>
      </c>
      <c r="BF266" s="97"/>
      <c r="BG266" s="52"/>
      <c r="BH266" s="444"/>
      <c r="BI266" s="453"/>
      <c r="BJ266" s="98">
        <v>0</v>
      </c>
      <c r="BK266" s="97"/>
      <c r="BL266" s="52"/>
      <c r="BM266" s="444"/>
      <c r="BN266" s="453"/>
      <c r="BO266" s="98">
        <v>0</v>
      </c>
      <c r="BP266" s="97"/>
      <c r="BQ266" s="52"/>
      <c r="BR266" s="444"/>
      <c r="BS266" s="453"/>
      <c r="BT266" s="98">
        <f>SUM(L266:BO266)</f>
        <v>0</v>
      </c>
      <c r="BU266" s="97"/>
      <c r="BV266" s="52"/>
      <c r="BW266" s="118"/>
      <c r="BY266" s="38"/>
      <c r="BZ266" s="38"/>
      <c r="CA266" s="112"/>
    </row>
    <row r="267" spans="4:79" ht="12.75" customHeight="1" x14ac:dyDescent="0.3">
      <c r="D267" s="118"/>
      <c r="G267" s="52"/>
      <c r="H267" s="52"/>
      <c r="I267" s="52"/>
      <c r="J267" s="444"/>
      <c r="K267" s="52"/>
      <c r="L267" s="52"/>
      <c r="M267" s="52"/>
      <c r="N267" s="52"/>
      <c r="O267" s="444"/>
      <c r="P267" s="52"/>
      <c r="Q267" s="52"/>
      <c r="R267" s="52"/>
      <c r="S267" s="52"/>
      <c r="T267" s="444"/>
      <c r="U267" s="52"/>
      <c r="V267" s="52"/>
      <c r="W267" s="52"/>
      <c r="X267" s="52"/>
      <c r="Y267" s="444"/>
      <c r="Z267" s="52"/>
      <c r="AA267" s="52"/>
      <c r="AB267" s="52"/>
      <c r="AC267" s="52"/>
      <c r="AD267" s="444"/>
      <c r="AE267" s="52"/>
      <c r="AF267" s="52"/>
      <c r="AG267" s="52"/>
      <c r="AH267" s="52"/>
      <c r="AI267" s="444"/>
      <c r="AJ267" s="52"/>
      <c r="AK267" s="52"/>
      <c r="AL267" s="52"/>
      <c r="AM267" s="52"/>
      <c r="AN267" s="444"/>
      <c r="AO267" s="52"/>
      <c r="AP267" s="52"/>
      <c r="AQ267" s="52"/>
      <c r="AR267" s="52"/>
      <c r="AS267" s="444"/>
      <c r="AT267" s="52"/>
      <c r="AU267" s="52"/>
      <c r="AV267" s="52"/>
      <c r="AW267" s="52"/>
      <c r="AX267" s="444"/>
      <c r="AY267" s="52"/>
      <c r="AZ267" s="52"/>
      <c r="BA267" s="52"/>
      <c r="BB267" s="52"/>
      <c r="BC267" s="444"/>
      <c r="BD267" s="52"/>
      <c r="BE267" s="52"/>
      <c r="BF267" s="52"/>
      <c r="BG267" s="52"/>
      <c r="BH267" s="444"/>
      <c r="BI267" s="52"/>
      <c r="BJ267" s="52"/>
      <c r="BK267" s="52"/>
      <c r="BL267" s="52"/>
      <c r="BM267" s="444"/>
      <c r="BN267" s="52"/>
      <c r="BO267" s="52"/>
      <c r="BP267" s="52"/>
      <c r="BQ267" s="52"/>
      <c r="BR267" s="444"/>
      <c r="BS267" s="52"/>
      <c r="BT267" s="52"/>
      <c r="BU267" s="52"/>
      <c r="BV267" s="52"/>
      <c r="BW267" s="118"/>
      <c r="BY267" s="38"/>
      <c r="BZ267" s="38"/>
      <c r="CA267" s="112"/>
    </row>
    <row r="268" spans="4:79" ht="12.75" customHeight="1" x14ac:dyDescent="0.3">
      <c r="D268" s="118" t="s">
        <v>346</v>
      </c>
      <c r="G268" s="52">
        <f>SUM(G269:G271)</f>
        <v>1791329</v>
      </c>
      <c r="H268" s="52"/>
      <c r="I268" s="52"/>
      <c r="J268" s="444"/>
      <c r="K268" s="52"/>
      <c r="L268" s="52">
        <f>SUM(L269:L271)</f>
        <v>0</v>
      </c>
      <c r="M268" s="52"/>
      <c r="N268" s="52"/>
      <c r="O268" s="444"/>
      <c r="P268" s="52"/>
      <c r="Q268" s="52">
        <f>SUM(Q269:Q271)</f>
        <v>1500149</v>
      </c>
      <c r="R268" s="52"/>
      <c r="S268" s="52"/>
      <c r="T268" s="444"/>
      <c r="U268" s="52"/>
      <c r="V268" s="52">
        <f>SUM(V269:V271)</f>
        <v>291180</v>
      </c>
      <c r="W268" s="52"/>
      <c r="X268" s="52"/>
      <c r="Y268" s="444"/>
      <c r="Z268" s="52"/>
      <c r="AA268" s="52">
        <f>SUM(AA269:AA271)</f>
        <v>0</v>
      </c>
      <c r="AB268" s="52"/>
      <c r="AC268" s="52"/>
      <c r="AD268" s="444"/>
      <c r="AE268" s="52"/>
      <c r="AF268" s="52">
        <f>SUM(AF269:AF271)</f>
        <v>0</v>
      </c>
      <c r="AG268" s="52"/>
      <c r="AH268" s="52"/>
      <c r="AI268" s="444"/>
      <c r="AJ268" s="52"/>
      <c r="AK268" s="52">
        <f>SUM(AK269:AK271)</f>
        <v>0</v>
      </c>
      <c r="AL268" s="52"/>
      <c r="AM268" s="52"/>
      <c r="AN268" s="444"/>
      <c r="AO268" s="52"/>
      <c r="AP268" s="52">
        <f>SUM(AP269:AP271)</f>
        <v>0</v>
      </c>
      <c r="AQ268" s="52"/>
      <c r="AR268" s="52"/>
      <c r="AS268" s="444"/>
      <c r="AT268" s="52"/>
      <c r="AU268" s="52">
        <f>SUM(AU269:AU271)</f>
        <v>0</v>
      </c>
      <c r="AV268" s="52"/>
      <c r="AW268" s="52"/>
      <c r="AX268" s="444"/>
      <c r="AY268" s="52"/>
      <c r="AZ268" s="52">
        <f>SUM(AZ269:AZ271)</f>
        <v>0</v>
      </c>
      <c r="BA268" s="52"/>
      <c r="BB268" s="52"/>
      <c r="BC268" s="444"/>
      <c r="BD268" s="52"/>
      <c r="BE268" s="52">
        <f>SUM(BE269:BE271)</f>
        <v>0</v>
      </c>
      <c r="BF268" s="52"/>
      <c r="BG268" s="52"/>
      <c r="BH268" s="444"/>
      <c r="BI268" s="52"/>
      <c r="BJ268" s="52">
        <f>SUM(BJ269:BJ271)</f>
        <v>0</v>
      </c>
      <c r="BK268" s="52"/>
      <c r="BL268" s="52"/>
      <c r="BM268" s="444"/>
      <c r="BN268" s="52"/>
      <c r="BO268" s="52">
        <f>SUM(BO269:BO271)</f>
        <v>0</v>
      </c>
      <c r="BP268" s="52"/>
      <c r="BQ268" s="52"/>
      <c r="BR268" s="444"/>
      <c r="BS268" s="52"/>
      <c r="BT268" s="52">
        <f>SUM(BT269:BT271)</f>
        <v>1791329</v>
      </c>
      <c r="BU268" s="52"/>
      <c r="BV268" s="52"/>
      <c r="BW268" s="118"/>
      <c r="BY268" s="38"/>
      <c r="BZ268" s="38"/>
      <c r="CA268" s="112"/>
    </row>
    <row r="269" spans="4:79" ht="12.75" customHeight="1" x14ac:dyDescent="0.3">
      <c r="D269" s="118" t="s">
        <v>325</v>
      </c>
      <c r="F269" s="385"/>
      <c r="G269" s="442">
        <v>1568131</v>
      </c>
      <c r="H269" s="443"/>
      <c r="I269" s="52"/>
      <c r="J269" s="444"/>
      <c r="K269" s="445"/>
      <c r="L269" s="442">
        <v>0</v>
      </c>
      <c r="M269" s="443"/>
      <c r="N269" s="52"/>
      <c r="O269" s="444"/>
      <c r="P269" s="445"/>
      <c r="Q269" s="442">
        <f>1500149-186627</f>
        <v>1313522</v>
      </c>
      <c r="R269" s="443"/>
      <c r="S269" s="52"/>
      <c r="T269" s="444"/>
      <c r="U269" s="445"/>
      <c r="V269" s="442">
        <f>291180-36571</f>
        <v>254609</v>
      </c>
      <c r="W269" s="443"/>
      <c r="X269" s="52"/>
      <c r="Y269" s="444"/>
      <c r="Z269" s="445"/>
      <c r="AA269" s="442">
        <v>0</v>
      </c>
      <c r="AB269" s="443"/>
      <c r="AC269" s="52"/>
      <c r="AD269" s="444"/>
      <c r="AE269" s="445"/>
      <c r="AF269" s="442">
        <v>0</v>
      </c>
      <c r="AG269" s="443"/>
      <c r="AH269" s="52"/>
      <c r="AI269" s="444"/>
      <c r="AJ269" s="445"/>
      <c r="AK269" s="442">
        <v>0</v>
      </c>
      <c r="AL269" s="443"/>
      <c r="AM269" s="52"/>
      <c r="AN269" s="444"/>
      <c r="AO269" s="445"/>
      <c r="AP269" s="442">
        <v>0</v>
      </c>
      <c r="AQ269" s="443"/>
      <c r="AR269" s="52"/>
      <c r="AS269" s="444"/>
      <c r="AT269" s="445"/>
      <c r="AU269" s="442">
        <v>0</v>
      </c>
      <c r="AV269" s="443"/>
      <c r="AW269" s="52"/>
      <c r="AX269" s="444"/>
      <c r="AY269" s="445"/>
      <c r="AZ269" s="442">
        <v>0</v>
      </c>
      <c r="BA269" s="443"/>
      <c r="BB269" s="52"/>
      <c r="BC269" s="444"/>
      <c r="BD269" s="445"/>
      <c r="BE269" s="442">
        <v>0</v>
      </c>
      <c r="BF269" s="443"/>
      <c r="BG269" s="52"/>
      <c r="BH269" s="444"/>
      <c r="BI269" s="445"/>
      <c r="BJ269" s="442">
        <v>0</v>
      </c>
      <c r="BK269" s="443"/>
      <c r="BL269" s="52"/>
      <c r="BM269" s="444"/>
      <c r="BN269" s="445"/>
      <c r="BO269" s="442">
        <v>0</v>
      </c>
      <c r="BP269" s="443"/>
      <c r="BQ269" s="52"/>
      <c r="BR269" s="444"/>
      <c r="BS269" s="445"/>
      <c r="BT269" s="442">
        <f>SUM(L269:BO269)</f>
        <v>1568131</v>
      </c>
      <c r="BU269" s="443"/>
      <c r="BV269" s="52"/>
      <c r="BW269" s="118"/>
      <c r="BY269" s="38"/>
      <c r="BZ269" s="38"/>
      <c r="CA269" s="112"/>
    </row>
    <row r="270" spans="4:79" ht="12.75" customHeight="1" x14ac:dyDescent="0.3">
      <c r="D270" s="118" t="s">
        <v>328</v>
      </c>
      <c r="F270" s="379"/>
      <c r="G270" s="52">
        <v>223198</v>
      </c>
      <c r="H270" s="51"/>
      <c r="I270" s="52"/>
      <c r="J270" s="444"/>
      <c r="K270" s="444"/>
      <c r="L270" s="52">
        <v>0</v>
      </c>
      <c r="M270" s="51"/>
      <c r="N270" s="52"/>
      <c r="O270" s="444"/>
      <c r="P270" s="444"/>
      <c r="Q270" s="52">
        <v>186627</v>
      </c>
      <c r="R270" s="51"/>
      <c r="S270" s="52"/>
      <c r="T270" s="444"/>
      <c r="U270" s="444"/>
      <c r="V270" s="52">
        <v>36571</v>
      </c>
      <c r="W270" s="51"/>
      <c r="X270" s="52"/>
      <c r="Y270" s="444"/>
      <c r="Z270" s="444"/>
      <c r="AA270" s="52">
        <v>0</v>
      </c>
      <c r="AB270" s="51"/>
      <c r="AC270" s="52"/>
      <c r="AD270" s="444"/>
      <c r="AE270" s="444"/>
      <c r="AF270" s="52">
        <v>0</v>
      </c>
      <c r="AG270" s="51"/>
      <c r="AH270" s="52"/>
      <c r="AI270" s="444"/>
      <c r="AJ270" s="444"/>
      <c r="AK270" s="52">
        <v>0</v>
      </c>
      <c r="AL270" s="51"/>
      <c r="AM270" s="52"/>
      <c r="AN270" s="444"/>
      <c r="AO270" s="444"/>
      <c r="AP270" s="52">
        <v>0</v>
      </c>
      <c r="AQ270" s="51"/>
      <c r="AR270" s="52"/>
      <c r="AS270" s="444"/>
      <c r="AT270" s="444"/>
      <c r="AU270" s="52">
        <v>0</v>
      </c>
      <c r="AV270" s="51"/>
      <c r="AW270" s="52"/>
      <c r="AX270" s="444"/>
      <c r="AY270" s="444"/>
      <c r="AZ270" s="52">
        <v>0</v>
      </c>
      <c r="BA270" s="51"/>
      <c r="BB270" s="52"/>
      <c r="BC270" s="444"/>
      <c r="BD270" s="444"/>
      <c r="BE270" s="52">
        <v>0</v>
      </c>
      <c r="BF270" s="51"/>
      <c r="BG270" s="52"/>
      <c r="BH270" s="444"/>
      <c r="BI270" s="444"/>
      <c r="BJ270" s="52">
        <v>0</v>
      </c>
      <c r="BK270" s="51"/>
      <c r="BL270" s="52"/>
      <c r="BM270" s="444"/>
      <c r="BN270" s="444"/>
      <c r="BO270" s="52">
        <v>0</v>
      </c>
      <c r="BP270" s="51"/>
      <c r="BQ270" s="52"/>
      <c r="BR270" s="444"/>
      <c r="BS270" s="444"/>
      <c r="BT270" s="52">
        <f>SUM(L270:BO270)</f>
        <v>223198</v>
      </c>
      <c r="BU270" s="51"/>
      <c r="BV270" s="52"/>
      <c r="BW270" s="118"/>
      <c r="BY270" s="38"/>
      <c r="BZ270" s="38"/>
      <c r="CA270" s="112"/>
    </row>
    <row r="271" spans="4:79" ht="12.75" customHeight="1" x14ac:dyDescent="0.3">
      <c r="D271" s="118" t="s">
        <v>343</v>
      </c>
      <c r="F271" s="398"/>
      <c r="G271" s="98">
        <v>0</v>
      </c>
      <c r="H271" s="97"/>
      <c r="I271" s="52"/>
      <c r="J271" s="444"/>
      <c r="K271" s="453"/>
      <c r="L271" s="98">
        <v>0</v>
      </c>
      <c r="M271" s="97"/>
      <c r="N271" s="52"/>
      <c r="O271" s="444"/>
      <c r="P271" s="453"/>
      <c r="Q271" s="98">
        <v>0</v>
      </c>
      <c r="R271" s="97"/>
      <c r="S271" s="52"/>
      <c r="T271" s="444"/>
      <c r="U271" s="453"/>
      <c r="V271" s="98">
        <v>0</v>
      </c>
      <c r="W271" s="97"/>
      <c r="X271" s="52"/>
      <c r="Y271" s="444"/>
      <c r="Z271" s="453"/>
      <c r="AA271" s="98">
        <v>0</v>
      </c>
      <c r="AB271" s="97"/>
      <c r="AC271" s="52"/>
      <c r="AD271" s="444"/>
      <c r="AE271" s="453"/>
      <c r="AF271" s="98">
        <v>0</v>
      </c>
      <c r="AG271" s="97"/>
      <c r="AH271" s="52"/>
      <c r="AI271" s="444"/>
      <c r="AJ271" s="453"/>
      <c r="AK271" s="98">
        <v>0</v>
      </c>
      <c r="AL271" s="97"/>
      <c r="AM271" s="52"/>
      <c r="AN271" s="444"/>
      <c r="AO271" s="453"/>
      <c r="AP271" s="98">
        <v>0</v>
      </c>
      <c r="AQ271" s="97"/>
      <c r="AR271" s="52"/>
      <c r="AS271" s="444"/>
      <c r="AT271" s="453"/>
      <c r="AU271" s="98">
        <v>0</v>
      </c>
      <c r="AV271" s="97"/>
      <c r="AW271" s="52"/>
      <c r="AX271" s="444"/>
      <c r="AY271" s="453"/>
      <c r="AZ271" s="98">
        <v>0</v>
      </c>
      <c r="BA271" s="97"/>
      <c r="BB271" s="52"/>
      <c r="BC271" s="444"/>
      <c r="BD271" s="453"/>
      <c r="BE271" s="98">
        <v>0</v>
      </c>
      <c r="BF271" s="97"/>
      <c r="BG271" s="52"/>
      <c r="BH271" s="444"/>
      <c r="BI271" s="453"/>
      <c r="BJ271" s="98">
        <v>0</v>
      </c>
      <c r="BK271" s="97"/>
      <c r="BL271" s="52"/>
      <c r="BM271" s="444"/>
      <c r="BN271" s="453"/>
      <c r="BO271" s="98">
        <v>0</v>
      </c>
      <c r="BP271" s="97"/>
      <c r="BQ271" s="52"/>
      <c r="BR271" s="444"/>
      <c r="BS271" s="453"/>
      <c r="BT271" s="98">
        <f>SUM(L271:BO271)</f>
        <v>0</v>
      </c>
      <c r="BU271" s="97"/>
      <c r="BV271" s="52"/>
      <c r="BW271" s="118"/>
      <c r="BY271" s="38"/>
      <c r="BZ271" s="38"/>
      <c r="CA271" s="112"/>
    </row>
    <row r="272" spans="4:79" ht="12.75" customHeight="1" x14ac:dyDescent="0.3">
      <c r="D272" s="118"/>
      <c r="G272" s="52"/>
      <c r="H272" s="52"/>
      <c r="I272" s="52"/>
      <c r="J272" s="444"/>
      <c r="K272" s="52"/>
      <c r="L272" s="52"/>
      <c r="M272" s="52"/>
      <c r="N272" s="52"/>
      <c r="O272" s="444"/>
      <c r="P272" s="52"/>
      <c r="Q272" s="52"/>
      <c r="R272" s="52"/>
      <c r="S272" s="52"/>
      <c r="T272" s="444"/>
      <c r="U272" s="52"/>
      <c r="V272" s="52"/>
      <c r="W272" s="52"/>
      <c r="X272" s="52"/>
      <c r="Y272" s="444"/>
      <c r="Z272" s="52"/>
      <c r="AA272" s="52"/>
      <c r="AB272" s="52"/>
      <c r="AC272" s="52"/>
      <c r="AD272" s="444"/>
      <c r="AE272" s="52"/>
      <c r="AF272" s="52"/>
      <c r="AG272" s="52"/>
      <c r="AH272" s="52"/>
      <c r="AI272" s="444"/>
      <c r="AJ272" s="52"/>
      <c r="AK272" s="52"/>
      <c r="AL272" s="52"/>
      <c r="AM272" s="52"/>
      <c r="AN272" s="444"/>
      <c r="AO272" s="52"/>
      <c r="AP272" s="52"/>
      <c r="AQ272" s="52"/>
      <c r="AR272" s="52"/>
      <c r="AS272" s="444"/>
      <c r="AT272" s="52"/>
      <c r="AU272" s="52"/>
      <c r="AV272" s="52"/>
      <c r="AW272" s="52"/>
      <c r="AX272" s="444"/>
      <c r="AY272" s="52"/>
      <c r="AZ272" s="52"/>
      <c r="BA272" s="52"/>
      <c r="BB272" s="52"/>
      <c r="BC272" s="444"/>
      <c r="BD272" s="52"/>
      <c r="BE272" s="52"/>
      <c r="BF272" s="52"/>
      <c r="BG272" s="52"/>
      <c r="BH272" s="444"/>
      <c r="BI272" s="52"/>
      <c r="BJ272" s="52"/>
      <c r="BK272" s="52"/>
      <c r="BL272" s="52"/>
      <c r="BM272" s="444"/>
      <c r="BN272" s="52"/>
      <c r="BO272" s="52"/>
      <c r="BP272" s="52"/>
      <c r="BQ272" s="52"/>
      <c r="BR272" s="444"/>
      <c r="BS272" s="52"/>
      <c r="BT272" s="52"/>
      <c r="BU272" s="52"/>
      <c r="BV272" s="52"/>
      <c r="BW272" s="118"/>
      <c r="BY272" s="38"/>
      <c r="BZ272" s="38"/>
      <c r="CA272" s="112"/>
    </row>
    <row r="273" spans="4:79" ht="12.75" customHeight="1" x14ac:dyDescent="0.3">
      <c r="D273" s="118" t="s">
        <v>347</v>
      </c>
      <c r="G273" s="52">
        <f>SUM(G274:G276)</f>
        <v>797850</v>
      </c>
      <c r="H273" s="52"/>
      <c r="I273" s="52"/>
      <c r="J273" s="444"/>
      <c r="K273" s="52"/>
      <c r="L273" s="52">
        <f>SUM(L274:L276)</f>
        <v>382735</v>
      </c>
      <c r="M273" s="52"/>
      <c r="N273" s="52"/>
      <c r="O273" s="444"/>
      <c r="P273" s="52"/>
      <c r="Q273" s="52">
        <f>SUM(Q274:Q276)</f>
        <v>299825</v>
      </c>
      <c r="R273" s="52"/>
      <c r="S273" s="52"/>
      <c r="T273" s="444"/>
      <c r="U273" s="52"/>
      <c r="V273" s="52">
        <f>SUM(V274:V276)</f>
        <v>115290</v>
      </c>
      <c r="W273" s="52"/>
      <c r="X273" s="52"/>
      <c r="Y273" s="444"/>
      <c r="Z273" s="52"/>
      <c r="AA273" s="52">
        <f>SUM(AA274:AA276)</f>
        <v>0</v>
      </c>
      <c r="AB273" s="52"/>
      <c r="AC273" s="52"/>
      <c r="AD273" s="444"/>
      <c r="AE273" s="52"/>
      <c r="AF273" s="52">
        <f>SUM(AF274:AF276)</f>
        <v>0</v>
      </c>
      <c r="AG273" s="52"/>
      <c r="AH273" s="52"/>
      <c r="AI273" s="444"/>
      <c r="AJ273" s="52"/>
      <c r="AK273" s="52">
        <f>SUM(AK274:AK276)</f>
        <v>0</v>
      </c>
      <c r="AL273" s="52"/>
      <c r="AM273" s="52"/>
      <c r="AN273" s="444"/>
      <c r="AO273" s="52"/>
      <c r="AP273" s="52">
        <f>SUM(AP274:AP276)</f>
        <v>0</v>
      </c>
      <c r="AQ273" s="52"/>
      <c r="AR273" s="52"/>
      <c r="AS273" s="444"/>
      <c r="AT273" s="52"/>
      <c r="AU273" s="52">
        <f>SUM(AU274:AU276)</f>
        <v>0</v>
      </c>
      <c r="AV273" s="52"/>
      <c r="AW273" s="52"/>
      <c r="AX273" s="444"/>
      <c r="AY273" s="52"/>
      <c r="AZ273" s="52">
        <f>SUM(AZ274:AZ276)</f>
        <v>0</v>
      </c>
      <c r="BA273" s="52"/>
      <c r="BB273" s="52"/>
      <c r="BC273" s="444"/>
      <c r="BD273" s="52"/>
      <c r="BE273" s="52">
        <f>SUM(BE274:BE276)</f>
        <v>0</v>
      </c>
      <c r="BF273" s="52"/>
      <c r="BG273" s="52"/>
      <c r="BH273" s="444"/>
      <c r="BI273" s="52"/>
      <c r="BJ273" s="52">
        <f>SUM(BJ274:BJ276)</f>
        <v>0</v>
      </c>
      <c r="BK273" s="52"/>
      <c r="BL273" s="52"/>
      <c r="BM273" s="444"/>
      <c r="BN273" s="52"/>
      <c r="BO273" s="52">
        <f>SUM(BO274:BO276)</f>
        <v>0</v>
      </c>
      <c r="BP273" s="52"/>
      <c r="BQ273" s="52"/>
      <c r="BR273" s="444"/>
      <c r="BS273" s="52"/>
      <c r="BT273" s="52">
        <f>SUM(BT274:BT276)</f>
        <v>797850</v>
      </c>
      <c r="BU273" s="52"/>
      <c r="BV273" s="52"/>
      <c r="BW273" s="118"/>
      <c r="BY273" s="38"/>
      <c r="BZ273" s="38"/>
      <c r="CA273" s="112"/>
    </row>
    <row r="274" spans="4:79" ht="12.75" customHeight="1" x14ac:dyDescent="0.3">
      <c r="D274" s="118" t="s">
        <v>325</v>
      </c>
      <c r="F274" s="385"/>
      <c r="G274" s="442">
        <v>709898</v>
      </c>
      <c r="H274" s="443"/>
      <c r="I274" s="52"/>
      <c r="J274" s="444"/>
      <c r="K274" s="445"/>
      <c r="L274" s="442">
        <f>382735-37035</f>
        <v>345700</v>
      </c>
      <c r="M274" s="443"/>
      <c r="N274" s="52"/>
      <c r="O274" s="444"/>
      <c r="P274" s="445"/>
      <c r="Q274" s="442">
        <f>299825-36486</f>
        <v>263339</v>
      </c>
      <c r="R274" s="443"/>
      <c r="S274" s="52"/>
      <c r="T274" s="444"/>
      <c r="U274" s="445"/>
      <c r="V274" s="442">
        <f>115290-14431</f>
        <v>100859</v>
      </c>
      <c r="W274" s="443"/>
      <c r="X274" s="52"/>
      <c r="Y274" s="444"/>
      <c r="Z274" s="445"/>
      <c r="AA274" s="442">
        <v>0</v>
      </c>
      <c r="AB274" s="443"/>
      <c r="AC274" s="52"/>
      <c r="AD274" s="444"/>
      <c r="AE274" s="445"/>
      <c r="AF274" s="442">
        <v>0</v>
      </c>
      <c r="AG274" s="443"/>
      <c r="AH274" s="52"/>
      <c r="AI274" s="444"/>
      <c r="AJ274" s="445"/>
      <c r="AK274" s="442">
        <v>0</v>
      </c>
      <c r="AL274" s="443"/>
      <c r="AM274" s="52"/>
      <c r="AN274" s="444"/>
      <c r="AO274" s="445"/>
      <c r="AP274" s="442">
        <v>0</v>
      </c>
      <c r="AQ274" s="443"/>
      <c r="AR274" s="52"/>
      <c r="AS274" s="444"/>
      <c r="AT274" s="445"/>
      <c r="AU274" s="442">
        <v>0</v>
      </c>
      <c r="AV274" s="443"/>
      <c r="AW274" s="52"/>
      <c r="AX274" s="444"/>
      <c r="AY274" s="445"/>
      <c r="AZ274" s="442">
        <v>0</v>
      </c>
      <c r="BA274" s="443"/>
      <c r="BB274" s="52"/>
      <c r="BC274" s="444"/>
      <c r="BD274" s="445"/>
      <c r="BE274" s="442">
        <v>0</v>
      </c>
      <c r="BF274" s="443"/>
      <c r="BG274" s="52"/>
      <c r="BH274" s="444"/>
      <c r="BI274" s="445"/>
      <c r="BJ274" s="442">
        <v>0</v>
      </c>
      <c r="BK274" s="443"/>
      <c r="BL274" s="52"/>
      <c r="BM274" s="444"/>
      <c r="BN274" s="445"/>
      <c r="BO274" s="442">
        <v>0</v>
      </c>
      <c r="BP274" s="443"/>
      <c r="BQ274" s="52"/>
      <c r="BR274" s="444"/>
      <c r="BS274" s="445"/>
      <c r="BT274" s="442">
        <f>SUM(L274:BO274)</f>
        <v>709898</v>
      </c>
      <c r="BU274" s="443"/>
      <c r="BV274" s="52"/>
      <c r="BW274" s="118"/>
      <c r="BY274" s="38"/>
      <c r="BZ274" s="38"/>
      <c r="CA274" s="112"/>
    </row>
    <row r="275" spans="4:79" ht="12.75" customHeight="1" x14ac:dyDescent="0.3">
      <c r="D275" s="118" t="s">
        <v>328</v>
      </c>
      <c r="F275" s="379"/>
      <c r="G275" s="52">
        <v>87952</v>
      </c>
      <c r="H275" s="51"/>
      <c r="I275" s="52"/>
      <c r="J275" s="444"/>
      <c r="K275" s="444"/>
      <c r="L275" s="52">
        <v>37035</v>
      </c>
      <c r="M275" s="51"/>
      <c r="N275" s="52"/>
      <c r="O275" s="444"/>
      <c r="P275" s="444"/>
      <c r="Q275" s="52">
        <v>36486</v>
      </c>
      <c r="R275" s="51"/>
      <c r="S275" s="52"/>
      <c r="T275" s="444"/>
      <c r="U275" s="444"/>
      <c r="V275" s="52">
        <v>14431</v>
      </c>
      <c r="W275" s="51"/>
      <c r="X275" s="52"/>
      <c r="Y275" s="444"/>
      <c r="Z275" s="444"/>
      <c r="AA275" s="52">
        <v>0</v>
      </c>
      <c r="AB275" s="51"/>
      <c r="AC275" s="52"/>
      <c r="AD275" s="444"/>
      <c r="AE275" s="444"/>
      <c r="AF275" s="52">
        <v>0</v>
      </c>
      <c r="AG275" s="51"/>
      <c r="AH275" s="52"/>
      <c r="AI275" s="444"/>
      <c r="AJ275" s="444"/>
      <c r="AK275" s="52">
        <v>0</v>
      </c>
      <c r="AL275" s="51"/>
      <c r="AM275" s="52"/>
      <c r="AN275" s="444"/>
      <c r="AO275" s="444"/>
      <c r="AP275" s="52">
        <v>0</v>
      </c>
      <c r="AQ275" s="51"/>
      <c r="AR275" s="52"/>
      <c r="AS275" s="444"/>
      <c r="AT275" s="444"/>
      <c r="AU275" s="52">
        <v>0</v>
      </c>
      <c r="AV275" s="51"/>
      <c r="AW275" s="52"/>
      <c r="AX275" s="444"/>
      <c r="AY275" s="444"/>
      <c r="AZ275" s="52">
        <v>0</v>
      </c>
      <c r="BA275" s="51"/>
      <c r="BB275" s="52"/>
      <c r="BC275" s="444"/>
      <c r="BD275" s="444"/>
      <c r="BE275" s="52">
        <v>0</v>
      </c>
      <c r="BF275" s="51"/>
      <c r="BG275" s="52"/>
      <c r="BH275" s="444"/>
      <c r="BI275" s="444"/>
      <c r="BJ275" s="52">
        <v>0</v>
      </c>
      <c r="BK275" s="51"/>
      <c r="BL275" s="52"/>
      <c r="BM275" s="444"/>
      <c r="BN275" s="444"/>
      <c r="BO275" s="52">
        <v>0</v>
      </c>
      <c r="BP275" s="51"/>
      <c r="BQ275" s="52"/>
      <c r="BR275" s="444"/>
      <c r="BS275" s="444"/>
      <c r="BT275" s="52">
        <f>SUM(L275:BO275)</f>
        <v>87952</v>
      </c>
      <c r="BU275" s="51"/>
      <c r="BV275" s="52"/>
      <c r="BW275" s="118"/>
      <c r="BY275" s="38"/>
      <c r="BZ275" s="38"/>
      <c r="CA275" s="112"/>
    </row>
    <row r="276" spans="4:79" ht="12.75" customHeight="1" x14ac:dyDescent="0.3">
      <c r="D276" s="118" t="s">
        <v>343</v>
      </c>
      <c r="F276" s="398"/>
      <c r="G276" s="98">
        <v>0</v>
      </c>
      <c r="H276" s="97"/>
      <c r="I276" s="52"/>
      <c r="J276" s="444"/>
      <c r="K276" s="453"/>
      <c r="L276" s="98">
        <v>0</v>
      </c>
      <c r="M276" s="97"/>
      <c r="N276" s="52"/>
      <c r="O276" s="444"/>
      <c r="P276" s="453"/>
      <c r="Q276" s="98">
        <v>0</v>
      </c>
      <c r="R276" s="97"/>
      <c r="S276" s="52"/>
      <c r="T276" s="444"/>
      <c r="U276" s="453"/>
      <c r="V276" s="98">
        <v>0</v>
      </c>
      <c r="W276" s="97"/>
      <c r="X276" s="52"/>
      <c r="Y276" s="444"/>
      <c r="Z276" s="453"/>
      <c r="AA276" s="98">
        <v>0</v>
      </c>
      <c r="AB276" s="97"/>
      <c r="AC276" s="52"/>
      <c r="AD276" s="444"/>
      <c r="AE276" s="453"/>
      <c r="AF276" s="98">
        <v>0</v>
      </c>
      <c r="AG276" s="97"/>
      <c r="AH276" s="52"/>
      <c r="AI276" s="444"/>
      <c r="AJ276" s="453"/>
      <c r="AK276" s="98">
        <v>0</v>
      </c>
      <c r="AL276" s="97"/>
      <c r="AM276" s="52"/>
      <c r="AN276" s="444"/>
      <c r="AO276" s="453"/>
      <c r="AP276" s="98">
        <v>0</v>
      </c>
      <c r="AQ276" s="97"/>
      <c r="AR276" s="52"/>
      <c r="AS276" s="444"/>
      <c r="AT276" s="453"/>
      <c r="AU276" s="98">
        <v>0</v>
      </c>
      <c r="AV276" s="97"/>
      <c r="AW276" s="52"/>
      <c r="AX276" s="444"/>
      <c r="AY276" s="453"/>
      <c r="AZ276" s="98">
        <v>0</v>
      </c>
      <c r="BA276" s="97"/>
      <c r="BB276" s="52"/>
      <c r="BC276" s="444"/>
      <c r="BD276" s="453"/>
      <c r="BE276" s="98">
        <v>0</v>
      </c>
      <c r="BF276" s="97"/>
      <c r="BG276" s="52"/>
      <c r="BH276" s="444"/>
      <c r="BI276" s="453"/>
      <c r="BJ276" s="98">
        <v>0</v>
      </c>
      <c r="BK276" s="97"/>
      <c r="BL276" s="52"/>
      <c r="BM276" s="444"/>
      <c r="BN276" s="453"/>
      <c r="BO276" s="98">
        <v>0</v>
      </c>
      <c r="BP276" s="97"/>
      <c r="BQ276" s="52"/>
      <c r="BR276" s="444"/>
      <c r="BS276" s="453"/>
      <c r="BT276" s="98">
        <f>SUM(L276:BO276)</f>
        <v>0</v>
      </c>
      <c r="BU276" s="97"/>
      <c r="BV276" s="52"/>
      <c r="BW276" s="118"/>
      <c r="BY276" s="38"/>
      <c r="BZ276" s="38"/>
      <c r="CA276" s="112"/>
    </row>
    <row r="277" spans="4:79" ht="12.75" customHeight="1" x14ac:dyDescent="0.3">
      <c r="D277" s="118"/>
      <c r="G277" s="52"/>
      <c r="H277" s="52"/>
      <c r="I277" s="52"/>
      <c r="J277" s="444"/>
      <c r="K277" s="52"/>
      <c r="L277" s="52"/>
      <c r="M277" s="52"/>
      <c r="N277" s="52"/>
      <c r="O277" s="444"/>
      <c r="P277" s="52"/>
      <c r="Q277" s="52"/>
      <c r="R277" s="52"/>
      <c r="S277" s="52"/>
      <c r="T277" s="444"/>
      <c r="U277" s="52"/>
      <c r="V277" s="52"/>
      <c r="W277" s="52"/>
      <c r="X277" s="52"/>
      <c r="Y277" s="444"/>
      <c r="Z277" s="52"/>
      <c r="AA277" s="52"/>
      <c r="AB277" s="52"/>
      <c r="AC277" s="52"/>
      <c r="AD277" s="444"/>
      <c r="AE277" s="52"/>
      <c r="AF277" s="52"/>
      <c r="AG277" s="52"/>
      <c r="AH277" s="52"/>
      <c r="AI277" s="444"/>
      <c r="AJ277" s="52"/>
      <c r="AK277" s="52"/>
      <c r="AL277" s="52"/>
      <c r="AM277" s="52"/>
      <c r="AN277" s="444"/>
      <c r="AO277" s="52"/>
      <c r="AP277" s="52"/>
      <c r="AQ277" s="52"/>
      <c r="AR277" s="52"/>
      <c r="AS277" s="444"/>
      <c r="AT277" s="52"/>
      <c r="AU277" s="52"/>
      <c r="AV277" s="52"/>
      <c r="AW277" s="52"/>
      <c r="AX277" s="444"/>
      <c r="AY277" s="52"/>
      <c r="AZ277" s="52"/>
      <c r="BA277" s="52"/>
      <c r="BB277" s="52"/>
      <c r="BC277" s="444"/>
      <c r="BD277" s="52"/>
      <c r="BE277" s="52"/>
      <c r="BF277" s="52"/>
      <c r="BG277" s="52"/>
      <c r="BH277" s="444"/>
      <c r="BI277" s="52"/>
      <c r="BJ277" s="52"/>
      <c r="BK277" s="52"/>
      <c r="BL277" s="52"/>
      <c r="BM277" s="444"/>
      <c r="BN277" s="52"/>
      <c r="BO277" s="52"/>
      <c r="BP277" s="52"/>
      <c r="BQ277" s="52"/>
      <c r="BR277" s="444"/>
      <c r="BS277" s="52"/>
      <c r="BT277" s="52"/>
      <c r="BU277" s="52"/>
      <c r="BV277" s="52"/>
      <c r="BW277" s="118"/>
      <c r="BY277" s="38"/>
      <c r="BZ277" s="38"/>
      <c r="CA277" s="112"/>
    </row>
    <row r="278" spans="4:79" ht="12.75" hidden="1" customHeight="1" x14ac:dyDescent="0.3">
      <c r="D278" s="118" t="s">
        <v>348</v>
      </c>
      <c r="G278" s="52">
        <f>SUM(G279:G281)</f>
        <v>0</v>
      </c>
      <c r="H278" s="52"/>
      <c r="I278" s="52"/>
      <c r="J278" s="444"/>
      <c r="K278" s="52"/>
      <c r="L278" s="52">
        <f>SUM(L279:L281)</f>
        <v>0</v>
      </c>
      <c r="M278" s="52"/>
      <c r="N278" s="52"/>
      <c r="O278" s="444"/>
      <c r="P278" s="52"/>
      <c r="Q278" s="52">
        <f>SUM(Q279:Q281)</f>
        <v>0</v>
      </c>
      <c r="R278" s="52"/>
      <c r="S278" s="52"/>
      <c r="T278" s="444"/>
      <c r="U278" s="52"/>
      <c r="V278" s="52">
        <f>SUM(V279:V281)</f>
        <v>0</v>
      </c>
      <c r="W278" s="52"/>
      <c r="X278" s="52"/>
      <c r="Y278" s="444"/>
      <c r="Z278" s="52"/>
      <c r="AA278" s="52">
        <f>SUM(AA279:AA281)</f>
        <v>0</v>
      </c>
      <c r="AB278" s="52"/>
      <c r="AC278" s="52"/>
      <c r="AD278" s="444"/>
      <c r="AE278" s="52"/>
      <c r="AF278" s="52">
        <f>SUM(AF279:AF281)</f>
        <v>0</v>
      </c>
      <c r="AG278" s="52"/>
      <c r="AH278" s="52"/>
      <c r="AI278" s="444"/>
      <c r="AJ278" s="52"/>
      <c r="AK278" s="52">
        <f>SUM(AK279:AK281)</f>
        <v>0</v>
      </c>
      <c r="AL278" s="52"/>
      <c r="AM278" s="52"/>
      <c r="AN278" s="444"/>
      <c r="AO278" s="52"/>
      <c r="AP278" s="52">
        <f>SUM(AP279:AP281)</f>
        <v>0</v>
      </c>
      <c r="AQ278" s="52"/>
      <c r="AR278" s="52"/>
      <c r="AS278" s="444"/>
      <c r="AT278" s="52"/>
      <c r="AU278" s="52">
        <f>SUM(AU279:AU281)</f>
        <v>0</v>
      </c>
      <c r="AV278" s="52"/>
      <c r="AW278" s="52"/>
      <c r="AX278" s="444"/>
      <c r="AY278" s="52"/>
      <c r="AZ278" s="52">
        <f>SUM(AZ279:AZ281)</f>
        <v>0</v>
      </c>
      <c r="BA278" s="52"/>
      <c r="BB278" s="52"/>
      <c r="BC278" s="444"/>
      <c r="BD278" s="52"/>
      <c r="BE278" s="52">
        <f>SUM(BE279:BE281)</f>
        <v>0</v>
      </c>
      <c r="BF278" s="52"/>
      <c r="BG278" s="52"/>
      <c r="BH278" s="444"/>
      <c r="BI278" s="52"/>
      <c r="BJ278" s="52">
        <f>SUM(BJ279:BJ281)</f>
        <v>0</v>
      </c>
      <c r="BK278" s="52"/>
      <c r="BL278" s="52"/>
      <c r="BM278" s="444"/>
      <c r="BN278" s="52"/>
      <c r="BO278" s="52">
        <f>SUM(BO279:BO281)</f>
        <v>0</v>
      </c>
      <c r="BP278" s="52"/>
      <c r="BQ278" s="52"/>
      <c r="BR278" s="444"/>
      <c r="BS278" s="52"/>
      <c r="BT278" s="52">
        <f>SUM(BT279:BT281)</f>
        <v>0</v>
      </c>
      <c r="BU278" s="52"/>
      <c r="BV278" s="52"/>
      <c r="BW278" s="118"/>
      <c r="BY278" s="38"/>
      <c r="BZ278" s="38"/>
      <c r="CA278" s="112"/>
    </row>
    <row r="279" spans="4:79" ht="12.75" hidden="1" customHeight="1" x14ac:dyDescent="0.3">
      <c r="D279" s="118" t="s">
        <v>325</v>
      </c>
      <c r="F279" s="385"/>
      <c r="G279" s="442">
        <v>0</v>
      </c>
      <c r="H279" s="443"/>
      <c r="I279" s="52"/>
      <c r="J279" s="444"/>
      <c r="K279" s="445"/>
      <c r="L279" s="442">
        <v>0</v>
      </c>
      <c r="M279" s="443"/>
      <c r="N279" s="52"/>
      <c r="O279" s="444"/>
      <c r="P279" s="445"/>
      <c r="Q279" s="442">
        <v>0</v>
      </c>
      <c r="R279" s="443"/>
      <c r="S279" s="52"/>
      <c r="T279" s="444"/>
      <c r="U279" s="445"/>
      <c r="V279" s="442">
        <v>0</v>
      </c>
      <c r="W279" s="443"/>
      <c r="X279" s="52"/>
      <c r="Y279" s="444"/>
      <c r="Z279" s="445"/>
      <c r="AA279" s="442">
        <v>0</v>
      </c>
      <c r="AB279" s="443"/>
      <c r="AC279" s="52"/>
      <c r="AD279" s="444"/>
      <c r="AE279" s="445"/>
      <c r="AF279" s="442">
        <v>0</v>
      </c>
      <c r="AG279" s="443"/>
      <c r="AH279" s="52"/>
      <c r="AI279" s="444"/>
      <c r="AJ279" s="445"/>
      <c r="AK279" s="442">
        <v>0</v>
      </c>
      <c r="AL279" s="443"/>
      <c r="AM279" s="52"/>
      <c r="AN279" s="444"/>
      <c r="AO279" s="445"/>
      <c r="AP279" s="442">
        <v>0</v>
      </c>
      <c r="AQ279" s="443"/>
      <c r="AR279" s="52"/>
      <c r="AS279" s="444"/>
      <c r="AT279" s="445"/>
      <c r="AU279" s="442">
        <v>0</v>
      </c>
      <c r="AV279" s="443"/>
      <c r="AW279" s="52"/>
      <c r="AX279" s="444"/>
      <c r="AY279" s="445"/>
      <c r="AZ279" s="442">
        <v>0</v>
      </c>
      <c r="BA279" s="443"/>
      <c r="BB279" s="52"/>
      <c r="BC279" s="444"/>
      <c r="BD279" s="445"/>
      <c r="BE279" s="442">
        <v>0</v>
      </c>
      <c r="BF279" s="443"/>
      <c r="BG279" s="52"/>
      <c r="BH279" s="444"/>
      <c r="BI279" s="445"/>
      <c r="BJ279" s="442">
        <v>0</v>
      </c>
      <c r="BK279" s="443"/>
      <c r="BL279" s="52"/>
      <c r="BM279" s="444"/>
      <c r="BN279" s="445"/>
      <c r="BO279" s="442">
        <v>0</v>
      </c>
      <c r="BP279" s="443"/>
      <c r="BQ279" s="52"/>
      <c r="BR279" s="444"/>
      <c r="BS279" s="445"/>
      <c r="BT279" s="442">
        <f>SUM(L279:BO279)</f>
        <v>0</v>
      </c>
      <c r="BU279" s="443"/>
      <c r="BV279" s="52"/>
      <c r="BW279" s="118"/>
      <c r="BY279" s="38"/>
      <c r="BZ279" s="38"/>
      <c r="CA279" s="112"/>
    </row>
    <row r="280" spans="4:79" ht="12.75" hidden="1" customHeight="1" x14ac:dyDescent="0.3">
      <c r="D280" s="118" t="s">
        <v>328</v>
      </c>
      <c r="F280" s="379"/>
      <c r="G280" s="52">
        <v>0</v>
      </c>
      <c r="H280" s="51"/>
      <c r="I280" s="52"/>
      <c r="J280" s="444"/>
      <c r="K280" s="444"/>
      <c r="L280" s="52">
        <v>0</v>
      </c>
      <c r="M280" s="51"/>
      <c r="N280" s="52"/>
      <c r="O280" s="444"/>
      <c r="P280" s="444"/>
      <c r="Q280" s="52">
        <v>0</v>
      </c>
      <c r="R280" s="51"/>
      <c r="S280" s="52"/>
      <c r="T280" s="444"/>
      <c r="U280" s="444"/>
      <c r="V280" s="52">
        <v>0</v>
      </c>
      <c r="W280" s="51"/>
      <c r="X280" s="52"/>
      <c r="Y280" s="444"/>
      <c r="Z280" s="444"/>
      <c r="AA280" s="52">
        <v>0</v>
      </c>
      <c r="AB280" s="51"/>
      <c r="AC280" s="52"/>
      <c r="AD280" s="444"/>
      <c r="AE280" s="444"/>
      <c r="AF280" s="52">
        <v>0</v>
      </c>
      <c r="AG280" s="51"/>
      <c r="AH280" s="52"/>
      <c r="AI280" s="444"/>
      <c r="AJ280" s="444"/>
      <c r="AK280" s="52">
        <v>0</v>
      </c>
      <c r="AL280" s="51"/>
      <c r="AM280" s="52"/>
      <c r="AN280" s="444"/>
      <c r="AO280" s="444"/>
      <c r="AP280" s="52">
        <v>0</v>
      </c>
      <c r="AQ280" s="51"/>
      <c r="AR280" s="52"/>
      <c r="AS280" s="444"/>
      <c r="AT280" s="444"/>
      <c r="AU280" s="52">
        <v>0</v>
      </c>
      <c r="AV280" s="51"/>
      <c r="AW280" s="52"/>
      <c r="AX280" s="444"/>
      <c r="AY280" s="444"/>
      <c r="AZ280" s="52">
        <v>0</v>
      </c>
      <c r="BA280" s="51"/>
      <c r="BB280" s="52"/>
      <c r="BC280" s="444"/>
      <c r="BD280" s="444"/>
      <c r="BE280" s="52">
        <v>0</v>
      </c>
      <c r="BF280" s="51"/>
      <c r="BG280" s="52"/>
      <c r="BH280" s="444"/>
      <c r="BI280" s="444"/>
      <c r="BJ280" s="52">
        <v>0</v>
      </c>
      <c r="BK280" s="51"/>
      <c r="BL280" s="52"/>
      <c r="BM280" s="444"/>
      <c r="BN280" s="444"/>
      <c r="BO280" s="52">
        <v>0</v>
      </c>
      <c r="BP280" s="51"/>
      <c r="BQ280" s="52"/>
      <c r="BR280" s="444"/>
      <c r="BS280" s="444"/>
      <c r="BT280" s="52">
        <f>SUM(L280:BO280)</f>
        <v>0</v>
      </c>
      <c r="BU280" s="51"/>
      <c r="BV280" s="52"/>
      <c r="BW280" s="118"/>
      <c r="BY280" s="38"/>
      <c r="BZ280" s="38"/>
      <c r="CA280" s="112"/>
    </row>
    <row r="281" spans="4:79" ht="12.75" hidden="1" customHeight="1" x14ac:dyDescent="0.3">
      <c r="D281" s="118" t="s">
        <v>343</v>
      </c>
      <c r="F281" s="398"/>
      <c r="G281" s="98">
        <v>0</v>
      </c>
      <c r="H281" s="97"/>
      <c r="I281" s="52"/>
      <c r="J281" s="444"/>
      <c r="K281" s="453"/>
      <c r="L281" s="98">
        <v>0</v>
      </c>
      <c r="M281" s="97"/>
      <c r="N281" s="52"/>
      <c r="O281" s="444"/>
      <c r="P281" s="453"/>
      <c r="Q281" s="98">
        <v>0</v>
      </c>
      <c r="R281" s="97"/>
      <c r="S281" s="52"/>
      <c r="T281" s="444"/>
      <c r="U281" s="453"/>
      <c r="V281" s="98">
        <v>0</v>
      </c>
      <c r="W281" s="97"/>
      <c r="X281" s="52"/>
      <c r="Y281" s="444"/>
      <c r="Z281" s="453"/>
      <c r="AA281" s="98">
        <v>0</v>
      </c>
      <c r="AB281" s="97"/>
      <c r="AC281" s="52"/>
      <c r="AD281" s="444"/>
      <c r="AE281" s="453"/>
      <c r="AF281" s="98">
        <v>0</v>
      </c>
      <c r="AG281" s="97"/>
      <c r="AH281" s="52"/>
      <c r="AI281" s="444"/>
      <c r="AJ281" s="453"/>
      <c r="AK281" s="98">
        <v>0</v>
      </c>
      <c r="AL281" s="97"/>
      <c r="AM281" s="52"/>
      <c r="AN281" s="444"/>
      <c r="AO281" s="453"/>
      <c r="AP281" s="98">
        <v>0</v>
      </c>
      <c r="AQ281" s="97"/>
      <c r="AR281" s="52"/>
      <c r="AS281" s="444"/>
      <c r="AT281" s="453"/>
      <c r="AU281" s="98">
        <v>0</v>
      </c>
      <c r="AV281" s="97"/>
      <c r="AW281" s="52"/>
      <c r="AX281" s="444"/>
      <c r="AY281" s="453"/>
      <c r="AZ281" s="98">
        <v>0</v>
      </c>
      <c r="BA281" s="97"/>
      <c r="BB281" s="52"/>
      <c r="BC281" s="444"/>
      <c r="BD281" s="453"/>
      <c r="BE281" s="98">
        <v>0</v>
      </c>
      <c r="BF281" s="97"/>
      <c r="BG281" s="52"/>
      <c r="BH281" s="444"/>
      <c r="BI281" s="453"/>
      <c r="BJ281" s="98">
        <v>0</v>
      </c>
      <c r="BK281" s="97"/>
      <c r="BL281" s="52"/>
      <c r="BM281" s="444"/>
      <c r="BN281" s="453"/>
      <c r="BO281" s="98">
        <v>0</v>
      </c>
      <c r="BP281" s="97"/>
      <c r="BQ281" s="52"/>
      <c r="BR281" s="444"/>
      <c r="BS281" s="453"/>
      <c r="BT281" s="98">
        <f>SUM(L281:BO281)</f>
        <v>0</v>
      </c>
      <c r="BU281" s="97"/>
      <c r="BV281" s="52"/>
      <c r="BW281" s="118"/>
      <c r="BY281" s="38"/>
      <c r="BZ281" s="38"/>
      <c r="CA281" s="112"/>
    </row>
    <row r="282" spans="4:79" ht="12.75" hidden="1" customHeight="1" x14ac:dyDescent="0.3">
      <c r="D282" s="118"/>
      <c r="G282" s="52"/>
      <c r="H282" s="52"/>
      <c r="I282" s="52"/>
      <c r="J282" s="444"/>
      <c r="K282" s="52"/>
      <c r="L282" s="52"/>
      <c r="M282" s="52"/>
      <c r="N282" s="52"/>
      <c r="O282" s="444"/>
      <c r="P282" s="52"/>
      <c r="Q282" s="52"/>
      <c r="R282" s="52"/>
      <c r="S282" s="52"/>
      <c r="T282" s="444"/>
      <c r="U282" s="52"/>
      <c r="V282" s="52"/>
      <c r="W282" s="52"/>
      <c r="X282" s="52"/>
      <c r="Y282" s="444"/>
      <c r="Z282" s="52"/>
      <c r="AA282" s="52"/>
      <c r="AB282" s="52"/>
      <c r="AC282" s="52"/>
      <c r="AD282" s="444"/>
      <c r="AE282" s="52"/>
      <c r="AF282" s="52"/>
      <c r="AG282" s="52"/>
      <c r="AH282" s="52"/>
      <c r="AI282" s="444"/>
      <c r="AJ282" s="52"/>
      <c r="AK282" s="52"/>
      <c r="AL282" s="52"/>
      <c r="AM282" s="52"/>
      <c r="AN282" s="444"/>
      <c r="AO282" s="52"/>
      <c r="AP282" s="52"/>
      <c r="AQ282" s="52"/>
      <c r="AR282" s="52"/>
      <c r="AS282" s="444"/>
      <c r="AT282" s="52"/>
      <c r="AU282" s="52"/>
      <c r="AV282" s="52"/>
      <c r="AW282" s="52"/>
      <c r="AX282" s="444"/>
      <c r="AY282" s="52"/>
      <c r="AZ282" s="52"/>
      <c r="BA282" s="52"/>
      <c r="BB282" s="52"/>
      <c r="BC282" s="444"/>
      <c r="BD282" s="52"/>
      <c r="BE282" s="52"/>
      <c r="BF282" s="52"/>
      <c r="BG282" s="52"/>
      <c r="BH282" s="444"/>
      <c r="BI282" s="52"/>
      <c r="BJ282" s="52"/>
      <c r="BK282" s="52"/>
      <c r="BL282" s="52"/>
      <c r="BM282" s="444"/>
      <c r="BN282" s="52"/>
      <c r="BO282" s="52"/>
      <c r="BP282" s="52"/>
      <c r="BQ282" s="52"/>
      <c r="BR282" s="444"/>
      <c r="BS282" s="52"/>
      <c r="BT282" s="52"/>
      <c r="BU282" s="52"/>
      <c r="BV282" s="52"/>
      <c r="BW282" s="118"/>
      <c r="BY282" s="38"/>
      <c r="BZ282" s="38"/>
      <c r="CA282" s="112"/>
    </row>
    <row r="283" spans="4:79" ht="12.75" customHeight="1" x14ac:dyDescent="0.3">
      <c r="D283" s="118" t="s">
        <v>349</v>
      </c>
      <c r="G283" s="52">
        <f>SUM(G284:G286)</f>
        <v>0</v>
      </c>
      <c r="H283" s="52"/>
      <c r="I283" s="52"/>
      <c r="J283" s="444"/>
      <c r="K283" s="52"/>
      <c r="L283" s="52">
        <f>SUM(L284:L286)</f>
        <v>0</v>
      </c>
      <c r="M283" s="52"/>
      <c r="N283" s="52"/>
      <c r="O283" s="444"/>
      <c r="P283" s="52"/>
      <c r="Q283" s="52">
        <f>SUM(Q284:Q286)</f>
        <v>0</v>
      </c>
      <c r="R283" s="52"/>
      <c r="S283" s="52"/>
      <c r="T283" s="444"/>
      <c r="U283" s="52"/>
      <c r="V283" s="52">
        <f>SUM(V284:V286)</f>
        <v>0</v>
      </c>
      <c r="W283" s="52"/>
      <c r="X283" s="52"/>
      <c r="Y283" s="444"/>
      <c r="Z283" s="52"/>
      <c r="AA283" s="52">
        <f>SUM(AA284:AA286)</f>
        <v>0</v>
      </c>
      <c r="AB283" s="52"/>
      <c r="AC283" s="52"/>
      <c r="AD283" s="444"/>
      <c r="AE283" s="52"/>
      <c r="AF283" s="52">
        <f>SUM(AF284:AF286)</f>
        <v>0</v>
      </c>
      <c r="AG283" s="52"/>
      <c r="AH283" s="52"/>
      <c r="AI283" s="444"/>
      <c r="AJ283" s="52"/>
      <c r="AK283" s="52">
        <f>SUM(AK284:AK286)</f>
        <v>0</v>
      </c>
      <c r="AL283" s="52"/>
      <c r="AM283" s="52"/>
      <c r="AN283" s="444"/>
      <c r="AO283" s="52"/>
      <c r="AP283" s="52">
        <f>SUM(AP284:AP286)</f>
        <v>0</v>
      </c>
      <c r="AQ283" s="52"/>
      <c r="AR283" s="52"/>
      <c r="AS283" s="444"/>
      <c r="AT283" s="52"/>
      <c r="AU283" s="52">
        <f>SUM(AU284:AU286)</f>
        <v>0</v>
      </c>
      <c r="AV283" s="52"/>
      <c r="AW283" s="52"/>
      <c r="AX283" s="444"/>
      <c r="AY283" s="52"/>
      <c r="AZ283" s="52">
        <f>SUM(AZ284:AZ286)</f>
        <v>0</v>
      </c>
      <c r="BA283" s="52"/>
      <c r="BB283" s="52"/>
      <c r="BC283" s="444"/>
      <c r="BD283" s="52"/>
      <c r="BE283" s="52">
        <f>SUM(BE284:BE286)</f>
        <v>0</v>
      </c>
      <c r="BF283" s="52"/>
      <c r="BG283" s="52"/>
      <c r="BH283" s="444"/>
      <c r="BI283" s="52"/>
      <c r="BJ283" s="52">
        <f>SUM(BJ284:BJ286)</f>
        <v>0</v>
      </c>
      <c r="BK283" s="52"/>
      <c r="BL283" s="52"/>
      <c r="BM283" s="444"/>
      <c r="BN283" s="52"/>
      <c r="BO283" s="52">
        <f>SUM(BO284:BO286)</f>
        <v>0</v>
      </c>
      <c r="BP283" s="52"/>
      <c r="BQ283" s="52"/>
      <c r="BR283" s="444"/>
      <c r="BS283" s="52"/>
      <c r="BT283" s="52">
        <f>SUM(BT284:BT286)</f>
        <v>0</v>
      </c>
      <c r="BU283" s="52"/>
      <c r="BV283" s="52"/>
      <c r="BW283" s="118"/>
      <c r="BY283" s="38"/>
      <c r="BZ283" s="38"/>
      <c r="CA283" s="112"/>
    </row>
    <row r="284" spans="4:79" ht="12.75" customHeight="1" x14ac:dyDescent="0.3">
      <c r="D284" s="118" t="s">
        <v>325</v>
      </c>
      <c r="F284" s="385"/>
      <c r="G284" s="442">
        <v>0</v>
      </c>
      <c r="H284" s="443"/>
      <c r="I284" s="52"/>
      <c r="J284" s="444"/>
      <c r="K284" s="445"/>
      <c r="L284" s="442">
        <v>0</v>
      </c>
      <c r="M284" s="443"/>
      <c r="N284" s="52"/>
      <c r="O284" s="444"/>
      <c r="P284" s="445"/>
      <c r="Q284" s="442">
        <v>0</v>
      </c>
      <c r="R284" s="443"/>
      <c r="S284" s="52"/>
      <c r="T284" s="444"/>
      <c r="U284" s="445"/>
      <c r="V284" s="442">
        <v>0</v>
      </c>
      <c r="W284" s="443"/>
      <c r="X284" s="52"/>
      <c r="Y284" s="444"/>
      <c r="Z284" s="445"/>
      <c r="AA284" s="442">
        <v>0</v>
      </c>
      <c r="AB284" s="443"/>
      <c r="AC284" s="52"/>
      <c r="AD284" s="444"/>
      <c r="AE284" s="445"/>
      <c r="AF284" s="442">
        <v>0</v>
      </c>
      <c r="AG284" s="443"/>
      <c r="AH284" s="52"/>
      <c r="AI284" s="444"/>
      <c r="AJ284" s="445"/>
      <c r="AK284" s="442">
        <v>0</v>
      </c>
      <c r="AL284" s="443"/>
      <c r="AM284" s="52"/>
      <c r="AN284" s="444"/>
      <c r="AO284" s="445"/>
      <c r="AP284" s="442">
        <v>0</v>
      </c>
      <c r="AQ284" s="443"/>
      <c r="AR284" s="52"/>
      <c r="AS284" s="444"/>
      <c r="AT284" s="445"/>
      <c r="AU284" s="442">
        <v>0</v>
      </c>
      <c r="AV284" s="443"/>
      <c r="AW284" s="52"/>
      <c r="AX284" s="444"/>
      <c r="AY284" s="445"/>
      <c r="AZ284" s="442">
        <v>0</v>
      </c>
      <c r="BA284" s="443"/>
      <c r="BB284" s="52"/>
      <c r="BC284" s="444"/>
      <c r="BD284" s="445"/>
      <c r="BE284" s="442">
        <v>0</v>
      </c>
      <c r="BF284" s="443"/>
      <c r="BG284" s="52"/>
      <c r="BH284" s="444"/>
      <c r="BI284" s="445"/>
      <c r="BJ284" s="442">
        <v>0</v>
      </c>
      <c r="BK284" s="443"/>
      <c r="BL284" s="52"/>
      <c r="BM284" s="444"/>
      <c r="BN284" s="445"/>
      <c r="BO284" s="442">
        <v>0</v>
      </c>
      <c r="BP284" s="443"/>
      <c r="BQ284" s="52"/>
      <c r="BR284" s="444"/>
      <c r="BS284" s="445"/>
      <c r="BT284" s="442">
        <f>SUM(L284:BO284)</f>
        <v>0</v>
      </c>
      <c r="BU284" s="443"/>
      <c r="BV284" s="52"/>
      <c r="BW284" s="118"/>
      <c r="BY284" s="38"/>
      <c r="BZ284" s="38"/>
      <c r="CA284" s="112"/>
    </row>
    <row r="285" spans="4:79" ht="12.75" customHeight="1" x14ac:dyDescent="0.3">
      <c r="D285" s="118" t="s">
        <v>328</v>
      </c>
      <c r="F285" s="379"/>
      <c r="G285" s="52">
        <v>0</v>
      </c>
      <c r="H285" s="51"/>
      <c r="I285" s="52"/>
      <c r="J285" s="444"/>
      <c r="K285" s="444"/>
      <c r="L285" s="52">
        <v>0</v>
      </c>
      <c r="M285" s="51"/>
      <c r="N285" s="52"/>
      <c r="O285" s="444"/>
      <c r="P285" s="444"/>
      <c r="Q285" s="52">
        <v>0</v>
      </c>
      <c r="R285" s="51"/>
      <c r="S285" s="52"/>
      <c r="T285" s="444"/>
      <c r="U285" s="444"/>
      <c r="V285" s="52">
        <v>0</v>
      </c>
      <c r="W285" s="51"/>
      <c r="X285" s="52"/>
      <c r="Y285" s="444"/>
      <c r="Z285" s="444"/>
      <c r="AA285" s="52">
        <v>0</v>
      </c>
      <c r="AB285" s="51"/>
      <c r="AC285" s="52"/>
      <c r="AD285" s="444"/>
      <c r="AE285" s="444"/>
      <c r="AF285" s="52">
        <v>0</v>
      </c>
      <c r="AG285" s="51"/>
      <c r="AH285" s="52"/>
      <c r="AI285" s="444"/>
      <c r="AJ285" s="444"/>
      <c r="AK285" s="52">
        <v>0</v>
      </c>
      <c r="AL285" s="51"/>
      <c r="AM285" s="52"/>
      <c r="AN285" s="444"/>
      <c r="AO285" s="444"/>
      <c r="AP285" s="52">
        <v>0</v>
      </c>
      <c r="AQ285" s="51"/>
      <c r="AR285" s="52"/>
      <c r="AS285" s="444"/>
      <c r="AT285" s="444"/>
      <c r="AU285" s="52">
        <v>0</v>
      </c>
      <c r="AV285" s="51"/>
      <c r="AW285" s="52"/>
      <c r="AX285" s="444"/>
      <c r="AY285" s="444"/>
      <c r="AZ285" s="52">
        <v>0</v>
      </c>
      <c r="BA285" s="51"/>
      <c r="BB285" s="52"/>
      <c r="BC285" s="444"/>
      <c r="BD285" s="444"/>
      <c r="BE285" s="52">
        <v>0</v>
      </c>
      <c r="BF285" s="51"/>
      <c r="BG285" s="52"/>
      <c r="BH285" s="444"/>
      <c r="BI285" s="444"/>
      <c r="BJ285" s="52">
        <v>0</v>
      </c>
      <c r="BK285" s="51"/>
      <c r="BL285" s="52"/>
      <c r="BM285" s="444"/>
      <c r="BN285" s="444"/>
      <c r="BO285" s="52">
        <v>0</v>
      </c>
      <c r="BP285" s="51"/>
      <c r="BQ285" s="52"/>
      <c r="BR285" s="444"/>
      <c r="BS285" s="444"/>
      <c r="BT285" s="52">
        <f>SUM(L285:BO285)</f>
        <v>0</v>
      </c>
      <c r="BU285" s="51"/>
      <c r="BV285" s="52"/>
      <c r="BW285" s="118"/>
      <c r="BY285" s="38"/>
      <c r="BZ285" s="38"/>
      <c r="CA285" s="112"/>
    </row>
    <row r="286" spans="4:79" ht="12.75" customHeight="1" x14ac:dyDescent="0.3">
      <c r="D286" s="118" t="s">
        <v>343</v>
      </c>
      <c r="F286" s="398"/>
      <c r="G286" s="98">
        <v>0</v>
      </c>
      <c r="H286" s="97"/>
      <c r="I286" s="52"/>
      <c r="J286" s="444"/>
      <c r="K286" s="453"/>
      <c r="L286" s="98">
        <v>0</v>
      </c>
      <c r="M286" s="97"/>
      <c r="N286" s="52"/>
      <c r="O286" s="444"/>
      <c r="P286" s="453"/>
      <c r="Q286" s="98">
        <v>0</v>
      </c>
      <c r="R286" s="97"/>
      <c r="S286" s="52"/>
      <c r="T286" s="444"/>
      <c r="U286" s="453"/>
      <c r="V286" s="98">
        <v>0</v>
      </c>
      <c r="W286" s="97"/>
      <c r="X286" s="52"/>
      <c r="Y286" s="444"/>
      <c r="Z286" s="453"/>
      <c r="AA286" s="98">
        <v>0</v>
      </c>
      <c r="AB286" s="97"/>
      <c r="AC286" s="52"/>
      <c r="AD286" s="444"/>
      <c r="AE286" s="453"/>
      <c r="AF286" s="98">
        <v>0</v>
      </c>
      <c r="AG286" s="97"/>
      <c r="AH286" s="52"/>
      <c r="AI286" s="444"/>
      <c r="AJ286" s="453"/>
      <c r="AK286" s="98">
        <v>0</v>
      </c>
      <c r="AL286" s="97"/>
      <c r="AM286" s="52"/>
      <c r="AN286" s="444"/>
      <c r="AO286" s="453"/>
      <c r="AP286" s="98">
        <v>0</v>
      </c>
      <c r="AQ286" s="97"/>
      <c r="AR286" s="52"/>
      <c r="AS286" s="444"/>
      <c r="AT286" s="453"/>
      <c r="AU286" s="98">
        <v>0</v>
      </c>
      <c r="AV286" s="97"/>
      <c r="AW286" s="52"/>
      <c r="AX286" s="444"/>
      <c r="AY286" s="453"/>
      <c r="AZ286" s="98">
        <v>0</v>
      </c>
      <c r="BA286" s="97"/>
      <c r="BB286" s="52"/>
      <c r="BC286" s="444"/>
      <c r="BD286" s="453"/>
      <c r="BE286" s="98">
        <v>0</v>
      </c>
      <c r="BF286" s="97"/>
      <c r="BG286" s="52"/>
      <c r="BH286" s="444"/>
      <c r="BI286" s="453"/>
      <c r="BJ286" s="98">
        <v>0</v>
      </c>
      <c r="BK286" s="97"/>
      <c r="BL286" s="52"/>
      <c r="BM286" s="444"/>
      <c r="BN286" s="453"/>
      <c r="BO286" s="98">
        <v>0</v>
      </c>
      <c r="BP286" s="97"/>
      <c r="BQ286" s="52"/>
      <c r="BR286" s="444"/>
      <c r="BS286" s="453"/>
      <c r="BT286" s="98">
        <f>SUM(L286:BO286)</f>
        <v>0</v>
      </c>
      <c r="BU286" s="97"/>
      <c r="BV286" s="52"/>
      <c r="BW286" s="118"/>
      <c r="BY286" s="38"/>
      <c r="BZ286" s="38"/>
      <c r="CA286" s="112"/>
    </row>
    <row r="287" spans="4:79" ht="12.75" customHeight="1" x14ac:dyDescent="0.3">
      <c r="D287" s="118"/>
      <c r="G287" s="52"/>
      <c r="H287" s="52"/>
      <c r="I287" s="52"/>
      <c r="J287" s="444"/>
      <c r="K287" s="52"/>
      <c r="L287" s="52"/>
      <c r="M287" s="52"/>
      <c r="N287" s="52"/>
      <c r="O287" s="444"/>
      <c r="P287" s="52"/>
      <c r="Q287" s="52"/>
      <c r="R287" s="52"/>
      <c r="S287" s="52"/>
      <c r="T287" s="444"/>
      <c r="U287" s="52"/>
      <c r="V287" s="52"/>
      <c r="W287" s="52"/>
      <c r="X287" s="52"/>
      <c r="Y287" s="444"/>
      <c r="Z287" s="52"/>
      <c r="AA287" s="52"/>
      <c r="AB287" s="52"/>
      <c r="AC287" s="52"/>
      <c r="AD287" s="444"/>
      <c r="AE287" s="52"/>
      <c r="AF287" s="52"/>
      <c r="AG287" s="52"/>
      <c r="AH287" s="52"/>
      <c r="AI287" s="444"/>
      <c r="AJ287" s="52"/>
      <c r="AK287" s="52"/>
      <c r="AL287" s="52"/>
      <c r="AM287" s="52"/>
      <c r="AN287" s="444"/>
      <c r="AO287" s="52"/>
      <c r="AP287" s="52"/>
      <c r="AQ287" s="52"/>
      <c r="AR287" s="52"/>
      <c r="AS287" s="444"/>
      <c r="AT287" s="52"/>
      <c r="AU287" s="52"/>
      <c r="AV287" s="52"/>
      <c r="AW287" s="52"/>
      <c r="AX287" s="444"/>
      <c r="AY287" s="52"/>
      <c r="AZ287" s="52"/>
      <c r="BA287" s="52"/>
      <c r="BB287" s="52"/>
      <c r="BC287" s="444"/>
      <c r="BD287" s="52"/>
      <c r="BE287" s="52"/>
      <c r="BF287" s="52"/>
      <c r="BG287" s="52"/>
      <c r="BH287" s="444"/>
      <c r="BI287" s="52"/>
      <c r="BJ287" s="52"/>
      <c r="BK287" s="52"/>
      <c r="BL287" s="52"/>
      <c r="BM287" s="444"/>
      <c r="BN287" s="52"/>
      <c r="BO287" s="52"/>
      <c r="BP287" s="52"/>
      <c r="BQ287" s="52"/>
      <c r="BR287" s="444"/>
      <c r="BS287" s="52"/>
      <c r="BT287" s="52"/>
      <c r="BU287" s="52"/>
      <c r="BV287" s="52"/>
      <c r="BW287" s="118"/>
      <c r="BY287" s="38"/>
      <c r="BZ287" s="38"/>
      <c r="CA287" s="112"/>
    </row>
    <row r="288" spans="4:79" ht="12.75" customHeight="1" x14ac:dyDescent="0.3">
      <c r="D288" s="118" t="s">
        <v>350</v>
      </c>
      <c r="G288" s="52">
        <f>SUM(G289:G291)</f>
        <v>703120</v>
      </c>
      <c r="H288" s="52"/>
      <c r="I288" s="52"/>
      <c r="J288" s="444"/>
      <c r="K288" s="52"/>
      <c r="L288" s="52">
        <f>SUM(L289:L291)</f>
        <v>114954</v>
      </c>
      <c r="M288" s="52"/>
      <c r="N288" s="52"/>
      <c r="O288" s="444"/>
      <c r="P288" s="52"/>
      <c r="Q288" s="52">
        <f>SUM(Q289:Q291)</f>
        <v>588166</v>
      </c>
      <c r="R288" s="52"/>
      <c r="S288" s="52"/>
      <c r="T288" s="444"/>
      <c r="U288" s="52"/>
      <c r="V288" s="52">
        <f>SUM(V289:V291)</f>
        <v>0</v>
      </c>
      <c r="W288" s="52"/>
      <c r="X288" s="52"/>
      <c r="Y288" s="444"/>
      <c r="Z288" s="52"/>
      <c r="AA288" s="52">
        <f>SUM(AA289:AA291)</f>
        <v>0</v>
      </c>
      <c r="AB288" s="52"/>
      <c r="AC288" s="52"/>
      <c r="AD288" s="444"/>
      <c r="AE288" s="52"/>
      <c r="AF288" s="52">
        <f>SUM(AF289:AF291)</f>
        <v>0</v>
      </c>
      <c r="AG288" s="52"/>
      <c r="AH288" s="52"/>
      <c r="AI288" s="444"/>
      <c r="AJ288" s="52"/>
      <c r="AK288" s="52">
        <f>SUM(AK289:AK291)</f>
        <v>0</v>
      </c>
      <c r="AL288" s="52"/>
      <c r="AM288" s="52"/>
      <c r="AN288" s="444"/>
      <c r="AO288" s="52"/>
      <c r="AP288" s="52">
        <f>SUM(AP289:AP291)</f>
        <v>0</v>
      </c>
      <c r="AQ288" s="52"/>
      <c r="AR288" s="52"/>
      <c r="AS288" s="444"/>
      <c r="AT288" s="52"/>
      <c r="AU288" s="52">
        <f>SUM(AU289:AU291)</f>
        <v>0</v>
      </c>
      <c r="AV288" s="52"/>
      <c r="AW288" s="52"/>
      <c r="AX288" s="444"/>
      <c r="AY288" s="52"/>
      <c r="AZ288" s="52">
        <f>SUM(AZ289:AZ291)</f>
        <v>0</v>
      </c>
      <c r="BA288" s="52"/>
      <c r="BB288" s="52"/>
      <c r="BC288" s="444"/>
      <c r="BD288" s="52"/>
      <c r="BE288" s="52">
        <f>SUM(BE289:BE291)</f>
        <v>0</v>
      </c>
      <c r="BF288" s="52"/>
      <c r="BG288" s="52"/>
      <c r="BH288" s="444"/>
      <c r="BI288" s="52"/>
      <c r="BJ288" s="52">
        <f>SUM(BJ289:BJ291)</f>
        <v>0</v>
      </c>
      <c r="BK288" s="52"/>
      <c r="BL288" s="52"/>
      <c r="BM288" s="444"/>
      <c r="BN288" s="52"/>
      <c r="BO288" s="52">
        <f>SUM(BO289:BO291)</f>
        <v>0</v>
      </c>
      <c r="BP288" s="52"/>
      <c r="BQ288" s="52"/>
      <c r="BR288" s="444"/>
      <c r="BS288" s="52"/>
      <c r="BT288" s="52">
        <f>SUM(BT289:BT291)</f>
        <v>703120</v>
      </c>
      <c r="BU288" s="52"/>
      <c r="BV288" s="52"/>
      <c r="BW288" s="118"/>
      <c r="BY288" s="38"/>
      <c r="BZ288" s="38"/>
      <c r="CA288" s="112"/>
    </row>
    <row r="289" spans="4:79" ht="12.75" customHeight="1" x14ac:dyDescent="0.3">
      <c r="D289" s="118" t="s">
        <v>325</v>
      </c>
      <c r="F289" s="385"/>
      <c r="G289" s="442">
        <v>602860</v>
      </c>
      <c r="H289" s="443"/>
      <c r="I289" s="52"/>
      <c r="J289" s="444"/>
      <c r="K289" s="445"/>
      <c r="L289" s="442">
        <f>114954-14113</f>
        <v>100841</v>
      </c>
      <c r="M289" s="443"/>
      <c r="N289" s="52"/>
      <c r="O289" s="444"/>
      <c r="P289" s="445"/>
      <c r="Q289" s="442">
        <f>588166-86147</f>
        <v>502019</v>
      </c>
      <c r="R289" s="443"/>
      <c r="S289" s="52"/>
      <c r="T289" s="444"/>
      <c r="U289" s="445"/>
      <c r="V289" s="442">
        <v>0</v>
      </c>
      <c r="W289" s="443"/>
      <c r="X289" s="52"/>
      <c r="Y289" s="444"/>
      <c r="Z289" s="445"/>
      <c r="AA289" s="442">
        <v>0</v>
      </c>
      <c r="AB289" s="443"/>
      <c r="AC289" s="52"/>
      <c r="AD289" s="444"/>
      <c r="AE289" s="445"/>
      <c r="AF289" s="442">
        <v>0</v>
      </c>
      <c r="AG289" s="443"/>
      <c r="AH289" s="52"/>
      <c r="AI289" s="444"/>
      <c r="AJ289" s="445"/>
      <c r="AK289" s="442">
        <v>0</v>
      </c>
      <c r="AL289" s="443"/>
      <c r="AM289" s="52"/>
      <c r="AN289" s="444"/>
      <c r="AO289" s="445"/>
      <c r="AP289" s="442">
        <v>0</v>
      </c>
      <c r="AQ289" s="443"/>
      <c r="AR289" s="52"/>
      <c r="AS289" s="444"/>
      <c r="AT289" s="445"/>
      <c r="AU289" s="442">
        <v>0</v>
      </c>
      <c r="AV289" s="443"/>
      <c r="AW289" s="52"/>
      <c r="AX289" s="444"/>
      <c r="AY289" s="445"/>
      <c r="AZ289" s="442">
        <v>0</v>
      </c>
      <c r="BA289" s="443"/>
      <c r="BB289" s="52"/>
      <c r="BC289" s="444"/>
      <c r="BD289" s="445"/>
      <c r="BE289" s="442">
        <v>0</v>
      </c>
      <c r="BF289" s="443"/>
      <c r="BG289" s="52"/>
      <c r="BH289" s="444"/>
      <c r="BI289" s="445"/>
      <c r="BJ289" s="442">
        <v>0</v>
      </c>
      <c r="BK289" s="443"/>
      <c r="BL289" s="52"/>
      <c r="BM289" s="444"/>
      <c r="BN289" s="445"/>
      <c r="BO289" s="442">
        <v>0</v>
      </c>
      <c r="BP289" s="443"/>
      <c r="BQ289" s="52"/>
      <c r="BR289" s="444"/>
      <c r="BS289" s="445"/>
      <c r="BT289" s="442">
        <f>SUM(L289:BO289)</f>
        <v>602860</v>
      </c>
      <c r="BU289" s="443"/>
      <c r="BV289" s="52"/>
      <c r="BW289" s="118"/>
      <c r="BY289" s="38"/>
      <c r="BZ289" s="38"/>
      <c r="CA289" s="112"/>
    </row>
    <row r="290" spans="4:79" ht="12.75" customHeight="1" x14ac:dyDescent="0.3">
      <c r="D290" s="118" t="s">
        <v>328</v>
      </c>
      <c r="F290" s="379"/>
      <c r="G290" s="52">
        <v>100260</v>
      </c>
      <c r="H290" s="51"/>
      <c r="I290" s="52"/>
      <c r="J290" s="444"/>
      <c r="K290" s="444"/>
      <c r="L290" s="52">
        <v>14113</v>
      </c>
      <c r="M290" s="51"/>
      <c r="N290" s="52"/>
      <c r="O290" s="444"/>
      <c r="P290" s="444"/>
      <c r="Q290" s="52">
        <v>86147</v>
      </c>
      <c r="R290" s="51"/>
      <c r="S290" s="52"/>
      <c r="T290" s="444"/>
      <c r="U290" s="444"/>
      <c r="V290" s="52">
        <v>0</v>
      </c>
      <c r="W290" s="51"/>
      <c r="X290" s="52"/>
      <c r="Y290" s="444"/>
      <c r="Z290" s="444"/>
      <c r="AA290" s="52">
        <v>0</v>
      </c>
      <c r="AB290" s="51"/>
      <c r="AC290" s="52"/>
      <c r="AD290" s="444"/>
      <c r="AE290" s="444"/>
      <c r="AF290" s="52">
        <v>0</v>
      </c>
      <c r="AG290" s="51"/>
      <c r="AH290" s="52"/>
      <c r="AI290" s="444"/>
      <c r="AJ290" s="444"/>
      <c r="AK290" s="52">
        <v>0</v>
      </c>
      <c r="AL290" s="51"/>
      <c r="AM290" s="52"/>
      <c r="AN290" s="444"/>
      <c r="AO290" s="444"/>
      <c r="AP290" s="52">
        <v>0</v>
      </c>
      <c r="AQ290" s="51"/>
      <c r="AR290" s="52"/>
      <c r="AS290" s="444"/>
      <c r="AT290" s="444"/>
      <c r="AU290" s="52">
        <v>0</v>
      </c>
      <c r="AV290" s="51"/>
      <c r="AW290" s="52"/>
      <c r="AX290" s="444"/>
      <c r="AY290" s="444"/>
      <c r="AZ290" s="52">
        <v>0</v>
      </c>
      <c r="BA290" s="51"/>
      <c r="BB290" s="52"/>
      <c r="BC290" s="444"/>
      <c r="BD290" s="444"/>
      <c r="BE290" s="52">
        <v>0</v>
      </c>
      <c r="BF290" s="51"/>
      <c r="BG290" s="52"/>
      <c r="BH290" s="444"/>
      <c r="BI290" s="444"/>
      <c r="BJ290" s="52">
        <v>0</v>
      </c>
      <c r="BK290" s="51"/>
      <c r="BL290" s="52"/>
      <c r="BM290" s="444"/>
      <c r="BN290" s="444"/>
      <c r="BO290" s="52">
        <v>0</v>
      </c>
      <c r="BP290" s="51"/>
      <c r="BQ290" s="52"/>
      <c r="BR290" s="444"/>
      <c r="BS290" s="444"/>
      <c r="BT290" s="52">
        <f>SUM(L290:BO290)</f>
        <v>100260</v>
      </c>
      <c r="BU290" s="51"/>
      <c r="BV290" s="52"/>
      <c r="BW290" s="118"/>
      <c r="BY290" s="38"/>
      <c r="BZ290" s="38"/>
      <c r="CA290" s="112"/>
    </row>
    <row r="291" spans="4:79" ht="12.75" customHeight="1" x14ac:dyDescent="0.3">
      <c r="D291" s="118" t="s">
        <v>330</v>
      </c>
      <c r="F291" s="398"/>
      <c r="G291" s="98">
        <v>0</v>
      </c>
      <c r="H291" s="97"/>
      <c r="I291" s="52"/>
      <c r="J291" s="444"/>
      <c r="K291" s="453"/>
      <c r="L291" s="98">
        <v>0</v>
      </c>
      <c r="M291" s="97"/>
      <c r="N291" s="52"/>
      <c r="O291" s="444"/>
      <c r="P291" s="453"/>
      <c r="Q291" s="98">
        <v>0</v>
      </c>
      <c r="R291" s="97"/>
      <c r="S291" s="52"/>
      <c r="T291" s="444"/>
      <c r="U291" s="453"/>
      <c r="V291" s="98">
        <v>0</v>
      </c>
      <c r="W291" s="97"/>
      <c r="X291" s="52"/>
      <c r="Y291" s="444"/>
      <c r="Z291" s="453"/>
      <c r="AA291" s="98">
        <v>0</v>
      </c>
      <c r="AB291" s="97"/>
      <c r="AC291" s="52"/>
      <c r="AD291" s="444"/>
      <c r="AE291" s="453"/>
      <c r="AF291" s="98">
        <v>0</v>
      </c>
      <c r="AG291" s="97"/>
      <c r="AH291" s="52"/>
      <c r="AI291" s="444"/>
      <c r="AJ291" s="453"/>
      <c r="AK291" s="98">
        <v>0</v>
      </c>
      <c r="AL291" s="97"/>
      <c r="AM291" s="52"/>
      <c r="AN291" s="444"/>
      <c r="AO291" s="453"/>
      <c r="AP291" s="98">
        <v>0</v>
      </c>
      <c r="AQ291" s="97"/>
      <c r="AR291" s="52"/>
      <c r="AS291" s="444"/>
      <c r="AT291" s="453"/>
      <c r="AU291" s="98">
        <v>0</v>
      </c>
      <c r="AV291" s="97"/>
      <c r="AW291" s="52"/>
      <c r="AX291" s="444"/>
      <c r="AY291" s="453"/>
      <c r="AZ291" s="98">
        <v>0</v>
      </c>
      <c r="BA291" s="97"/>
      <c r="BB291" s="52"/>
      <c r="BC291" s="444"/>
      <c r="BD291" s="453"/>
      <c r="BE291" s="98">
        <v>0</v>
      </c>
      <c r="BF291" s="97"/>
      <c r="BG291" s="52"/>
      <c r="BH291" s="444"/>
      <c r="BI291" s="453"/>
      <c r="BJ291" s="98">
        <v>0</v>
      </c>
      <c r="BK291" s="97"/>
      <c r="BL291" s="52"/>
      <c r="BM291" s="444"/>
      <c r="BN291" s="453"/>
      <c r="BO291" s="98">
        <v>0</v>
      </c>
      <c r="BP291" s="97"/>
      <c r="BQ291" s="52"/>
      <c r="BR291" s="444"/>
      <c r="BS291" s="453"/>
      <c r="BT291" s="98">
        <f>SUM(L291:BO291)</f>
        <v>0</v>
      </c>
      <c r="BU291" s="97"/>
      <c r="BV291" s="52"/>
      <c r="BW291" s="118"/>
      <c r="BY291" s="38"/>
      <c r="BZ291" s="38"/>
      <c r="CA291" s="112"/>
    </row>
    <row r="292" spans="4:79" ht="12.75" customHeight="1" x14ac:dyDescent="0.3">
      <c r="D292" s="118"/>
      <c r="G292" s="52"/>
      <c r="H292" s="52"/>
      <c r="I292" s="52"/>
      <c r="J292" s="444"/>
      <c r="K292" s="52"/>
      <c r="L292" s="52"/>
      <c r="M292" s="52"/>
      <c r="N292" s="52"/>
      <c r="O292" s="444"/>
      <c r="P292" s="52"/>
      <c r="Q292" s="52"/>
      <c r="R292" s="52"/>
      <c r="S292" s="52"/>
      <c r="T292" s="444"/>
      <c r="U292" s="52"/>
      <c r="V292" s="52"/>
      <c r="W292" s="52"/>
      <c r="X292" s="52"/>
      <c r="Y292" s="444"/>
      <c r="Z292" s="52"/>
      <c r="AA292" s="52"/>
      <c r="AB292" s="52"/>
      <c r="AC292" s="52"/>
      <c r="AD292" s="444"/>
      <c r="AE292" s="52"/>
      <c r="AF292" s="52"/>
      <c r="AG292" s="52"/>
      <c r="AH292" s="52"/>
      <c r="AI292" s="444"/>
      <c r="AJ292" s="52"/>
      <c r="AK292" s="52"/>
      <c r="AL292" s="52"/>
      <c r="AM292" s="52"/>
      <c r="AN292" s="444"/>
      <c r="AO292" s="52"/>
      <c r="AP292" s="52"/>
      <c r="AQ292" s="52"/>
      <c r="AR292" s="52"/>
      <c r="AS292" s="444"/>
      <c r="AT292" s="52"/>
      <c r="AU292" s="52"/>
      <c r="AV292" s="52"/>
      <c r="AW292" s="52"/>
      <c r="AX292" s="444"/>
      <c r="AY292" s="52"/>
      <c r="AZ292" s="52"/>
      <c r="BA292" s="52"/>
      <c r="BB292" s="52"/>
      <c r="BC292" s="444"/>
      <c r="BD292" s="52"/>
      <c r="BE292" s="52"/>
      <c r="BF292" s="52"/>
      <c r="BG292" s="52"/>
      <c r="BH292" s="444"/>
      <c r="BI292" s="52"/>
      <c r="BJ292" s="52"/>
      <c r="BK292" s="52"/>
      <c r="BL292" s="52"/>
      <c r="BM292" s="444"/>
      <c r="BN292" s="52"/>
      <c r="BO292" s="52"/>
      <c r="BP292" s="52"/>
      <c r="BQ292" s="52"/>
      <c r="BR292" s="444"/>
      <c r="BS292" s="52"/>
      <c r="BT292" s="52"/>
      <c r="BU292" s="52"/>
      <c r="BV292" s="52"/>
      <c r="BW292" s="118"/>
      <c r="BY292" s="38"/>
      <c r="BZ292" s="38"/>
      <c r="CA292" s="112"/>
    </row>
    <row r="293" spans="4:79" ht="12.75" hidden="1" customHeight="1" x14ac:dyDescent="0.3">
      <c r="D293" s="118" t="s">
        <v>351</v>
      </c>
      <c r="G293" s="52">
        <f>SUM(G294:G296)</f>
        <v>0</v>
      </c>
      <c r="H293" s="52"/>
      <c r="I293" s="52"/>
      <c r="J293" s="444"/>
      <c r="K293" s="52"/>
      <c r="L293" s="52">
        <f>SUM(L294:L296)</f>
        <v>0</v>
      </c>
      <c r="M293" s="52"/>
      <c r="N293" s="52"/>
      <c r="O293" s="444"/>
      <c r="P293" s="52"/>
      <c r="Q293" s="52">
        <f>SUM(Q294:Q296)</f>
        <v>0</v>
      </c>
      <c r="R293" s="52"/>
      <c r="S293" s="52"/>
      <c r="T293" s="444"/>
      <c r="U293" s="52"/>
      <c r="V293" s="52">
        <f>SUM(V294:V296)</f>
        <v>0</v>
      </c>
      <c r="W293" s="52"/>
      <c r="X293" s="52"/>
      <c r="Y293" s="444"/>
      <c r="Z293" s="52"/>
      <c r="AA293" s="52">
        <f>SUM(AA294:AA296)</f>
        <v>0</v>
      </c>
      <c r="AB293" s="52"/>
      <c r="AC293" s="52"/>
      <c r="AD293" s="444"/>
      <c r="AE293" s="52"/>
      <c r="AF293" s="52">
        <f>SUM(AF294:AF296)</f>
        <v>0</v>
      </c>
      <c r="AG293" s="52"/>
      <c r="AH293" s="52"/>
      <c r="AI293" s="444"/>
      <c r="AJ293" s="52"/>
      <c r="AK293" s="52">
        <f>SUM(AK294:AK296)</f>
        <v>0</v>
      </c>
      <c r="AL293" s="52"/>
      <c r="AM293" s="52"/>
      <c r="AN293" s="444"/>
      <c r="AO293" s="52"/>
      <c r="AP293" s="52">
        <f>SUM(AP294:AP296)</f>
        <v>0</v>
      </c>
      <c r="AQ293" s="52"/>
      <c r="AR293" s="52"/>
      <c r="AS293" s="444"/>
      <c r="AT293" s="52"/>
      <c r="AU293" s="52">
        <f>SUM(AU294:AU296)</f>
        <v>0</v>
      </c>
      <c r="AV293" s="52"/>
      <c r="AW293" s="52"/>
      <c r="AX293" s="444"/>
      <c r="AY293" s="52"/>
      <c r="AZ293" s="52">
        <f>SUM(AZ294:AZ296)</f>
        <v>0</v>
      </c>
      <c r="BA293" s="52"/>
      <c r="BB293" s="52"/>
      <c r="BC293" s="444"/>
      <c r="BD293" s="52"/>
      <c r="BE293" s="52">
        <f>SUM(BE294:BE296)</f>
        <v>0</v>
      </c>
      <c r="BF293" s="52"/>
      <c r="BG293" s="52"/>
      <c r="BH293" s="444"/>
      <c r="BI293" s="52"/>
      <c r="BJ293" s="52">
        <f>SUM(BJ294:BJ296)</f>
        <v>0</v>
      </c>
      <c r="BK293" s="52"/>
      <c r="BL293" s="52"/>
      <c r="BM293" s="444"/>
      <c r="BN293" s="52"/>
      <c r="BO293" s="52">
        <f>SUM(BO294:BO296)</f>
        <v>0</v>
      </c>
      <c r="BP293" s="52"/>
      <c r="BQ293" s="52"/>
      <c r="BR293" s="444"/>
      <c r="BS293" s="52"/>
      <c r="BT293" s="52">
        <f>SUM(BT294:BT296)</f>
        <v>0</v>
      </c>
      <c r="BU293" s="52"/>
      <c r="BV293" s="52"/>
      <c r="BW293" s="118"/>
      <c r="BY293" s="38"/>
      <c r="BZ293" s="38"/>
      <c r="CA293" s="112"/>
    </row>
    <row r="294" spans="4:79" ht="12.75" hidden="1" customHeight="1" x14ac:dyDescent="0.3">
      <c r="D294" s="118" t="s">
        <v>325</v>
      </c>
      <c r="F294" s="385"/>
      <c r="G294" s="442">
        <v>0</v>
      </c>
      <c r="H294" s="443"/>
      <c r="I294" s="52"/>
      <c r="J294" s="444"/>
      <c r="K294" s="445"/>
      <c r="L294" s="442">
        <v>0</v>
      </c>
      <c r="M294" s="443"/>
      <c r="N294" s="52"/>
      <c r="O294" s="444"/>
      <c r="P294" s="445"/>
      <c r="Q294" s="442">
        <v>0</v>
      </c>
      <c r="R294" s="443"/>
      <c r="S294" s="52"/>
      <c r="T294" s="444"/>
      <c r="U294" s="445"/>
      <c r="V294" s="442">
        <v>0</v>
      </c>
      <c r="W294" s="443"/>
      <c r="X294" s="52"/>
      <c r="Y294" s="444"/>
      <c r="Z294" s="445"/>
      <c r="AA294" s="442">
        <v>0</v>
      </c>
      <c r="AB294" s="443"/>
      <c r="AC294" s="52"/>
      <c r="AD294" s="444"/>
      <c r="AE294" s="445"/>
      <c r="AF294" s="442">
        <v>0</v>
      </c>
      <c r="AG294" s="443"/>
      <c r="AH294" s="52"/>
      <c r="AI294" s="444"/>
      <c r="AJ294" s="445"/>
      <c r="AK294" s="442">
        <v>0</v>
      </c>
      <c r="AL294" s="443"/>
      <c r="AM294" s="52"/>
      <c r="AN294" s="444"/>
      <c r="AO294" s="445"/>
      <c r="AP294" s="442">
        <v>0</v>
      </c>
      <c r="AQ294" s="443"/>
      <c r="AR294" s="52"/>
      <c r="AS294" s="444"/>
      <c r="AT294" s="445"/>
      <c r="AU294" s="442">
        <v>0</v>
      </c>
      <c r="AV294" s="443"/>
      <c r="AW294" s="52"/>
      <c r="AX294" s="444"/>
      <c r="AY294" s="445"/>
      <c r="AZ294" s="442">
        <v>0</v>
      </c>
      <c r="BA294" s="443"/>
      <c r="BB294" s="52"/>
      <c r="BC294" s="444"/>
      <c r="BD294" s="445"/>
      <c r="BE294" s="442">
        <v>0</v>
      </c>
      <c r="BF294" s="443"/>
      <c r="BG294" s="52"/>
      <c r="BH294" s="444"/>
      <c r="BI294" s="445"/>
      <c r="BJ294" s="442">
        <v>0</v>
      </c>
      <c r="BK294" s="443"/>
      <c r="BL294" s="52"/>
      <c r="BM294" s="444"/>
      <c r="BN294" s="445"/>
      <c r="BO294" s="442">
        <v>0</v>
      </c>
      <c r="BP294" s="443"/>
      <c r="BQ294" s="52"/>
      <c r="BR294" s="444"/>
      <c r="BS294" s="445"/>
      <c r="BT294" s="442">
        <f>SUM(L294:BO294)</f>
        <v>0</v>
      </c>
      <c r="BU294" s="443"/>
      <c r="BV294" s="52"/>
      <c r="BW294" s="118"/>
      <c r="BY294" s="38"/>
      <c r="BZ294" s="38"/>
      <c r="CA294" s="112"/>
    </row>
    <row r="295" spans="4:79" ht="12.75" hidden="1" customHeight="1" x14ac:dyDescent="0.3">
      <c r="D295" s="118" t="s">
        <v>328</v>
      </c>
      <c r="F295" s="379"/>
      <c r="G295" s="52">
        <v>0</v>
      </c>
      <c r="H295" s="51"/>
      <c r="I295" s="52"/>
      <c r="J295" s="444"/>
      <c r="K295" s="444"/>
      <c r="L295" s="52">
        <v>0</v>
      </c>
      <c r="M295" s="51"/>
      <c r="N295" s="52"/>
      <c r="O295" s="444"/>
      <c r="P295" s="444"/>
      <c r="Q295" s="52">
        <v>0</v>
      </c>
      <c r="R295" s="51"/>
      <c r="S295" s="52"/>
      <c r="T295" s="444"/>
      <c r="U295" s="444"/>
      <c r="V295" s="52">
        <v>0</v>
      </c>
      <c r="W295" s="51"/>
      <c r="X295" s="52"/>
      <c r="Y295" s="444"/>
      <c r="Z295" s="444"/>
      <c r="AA295" s="52">
        <v>0</v>
      </c>
      <c r="AB295" s="51"/>
      <c r="AC295" s="52"/>
      <c r="AD295" s="444"/>
      <c r="AE295" s="444"/>
      <c r="AF295" s="52">
        <v>0</v>
      </c>
      <c r="AG295" s="51"/>
      <c r="AH295" s="52"/>
      <c r="AI295" s="444"/>
      <c r="AJ295" s="444"/>
      <c r="AK295" s="52">
        <v>0</v>
      </c>
      <c r="AL295" s="51"/>
      <c r="AM295" s="52"/>
      <c r="AN295" s="444"/>
      <c r="AO295" s="444"/>
      <c r="AP295" s="52">
        <v>0</v>
      </c>
      <c r="AQ295" s="51"/>
      <c r="AR295" s="52"/>
      <c r="AS295" s="444"/>
      <c r="AT295" s="444"/>
      <c r="AU295" s="52">
        <v>0</v>
      </c>
      <c r="AV295" s="51"/>
      <c r="AW295" s="52"/>
      <c r="AX295" s="444"/>
      <c r="AY295" s="444"/>
      <c r="AZ295" s="52">
        <v>0</v>
      </c>
      <c r="BA295" s="51"/>
      <c r="BB295" s="52"/>
      <c r="BC295" s="444"/>
      <c r="BD295" s="444"/>
      <c r="BE295" s="52">
        <v>0</v>
      </c>
      <c r="BF295" s="51"/>
      <c r="BG295" s="52"/>
      <c r="BH295" s="444"/>
      <c r="BI295" s="444"/>
      <c r="BJ295" s="52">
        <v>0</v>
      </c>
      <c r="BK295" s="51"/>
      <c r="BL295" s="52"/>
      <c r="BM295" s="444"/>
      <c r="BN295" s="444"/>
      <c r="BO295" s="52">
        <v>0</v>
      </c>
      <c r="BP295" s="51"/>
      <c r="BQ295" s="52"/>
      <c r="BR295" s="444"/>
      <c r="BS295" s="444"/>
      <c r="BT295" s="52">
        <f>SUM(L295:BO295)</f>
        <v>0</v>
      </c>
      <c r="BU295" s="51"/>
      <c r="BV295" s="52"/>
      <c r="BW295" s="118"/>
      <c r="BY295" s="38"/>
      <c r="BZ295" s="38"/>
      <c r="CA295" s="112"/>
    </row>
    <row r="296" spans="4:79" ht="12.75" hidden="1" customHeight="1" x14ac:dyDescent="0.3">
      <c r="D296" s="118" t="s">
        <v>329</v>
      </c>
      <c r="F296" s="398"/>
      <c r="G296" s="98">
        <v>0</v>
      </c>
      <c r="H296" s="97"/>
      <c r="I296" s="52"/>
      <c r="J296" s="444"/>
      <c r="K296" s="453"/>
      <c r="L296" s="98">
        <v>0</v>
      </c>
      <c r="M296" s="97"/>
      <c r="N296" s="52"/>
      <c r="O296" s="444"/>
      <c r="P296" s="453"/>
      <c r="Q296" s="98">
        <v>0</v>
      </c>
      <c r="R296" s="97"/>
      <c r="S296" s="52"/>
      <c r="T296" s="444"/>
      <c r="U296" s="453"/>
      <c r="V296" s="98">
        <v>0</v>
      </c>
      <c r="W296" s="97"/>
      <c r="X296" s="52"/>
      <c r="Y296" s="444"/>
      <c r="Z296" s="453"/>
      <c r="AA296" s="98">
        <v>0</v>
      </c>
      <c r="AB296" s="97"/>
      <c r="AC296" s="52"/>
      <c r="AD296" s="444"/>
      <c r="AE296" s="453"/>
      <c r="AF296" s="98">
        <v>0</v>
      </c>
      <c r="AG296" s="97"/>
      <c r="AH296" s="52"/>
      <c r="AI296" s="444"/>
      <c r="AJ296" s="453"/>
      <c r="AK296" s="98">
        <v>0</v>
      </c>
      <c r="AL296" s="97"/>
      <c r="AM296" s="52"/>
      <c r="AN296" s="444"/>
      <c r="AO296" s="453"/>
      <c r="AP296" s="98">
        <v>0</v>
      </c>
      <c r="AQ296" s="97"/>
      <c r="AR296" s="52"/>
      <c r="AS296" s="444"/>
      <c r="AT296" s="453"/>
      <c r="AU296" s="98">
        <v>0</v>
      </c>
      <c r="AV296" s="97"/>
      <c r="AW296" s="52"/>
      <c r="AX296" s="444"/>
      <c r="AY296" s="453"/>
      <c r="AZ296" s="98">
        <v>0</v>
      </c>
      <c r="BA296" s="97"/>
      <c r="BB296" s="52"/>
      <c r="BC296" s="444"/>
      <c r="BD296" s="453"/>
      <c r="BE296" s="98">
        <v>0</v>
      </c>
      <c r="BF296" s="97"/>
      <c r="BG296" s="52"/>
      <c r="BH296" s="444"/>
      <c r="BI296" s="453"/>
      <c r="BJ296" s="98">
        <v>0</v>
      </c>
      <c r="BK296" s="97"/>
      <c r="BL296" s="52"/>
      <c r="BM296" s="444"/>
      <c r="BN296" s="453"/>
      <c r="BO296" s="98">
        <v>0</v>
      </c>
      <c r="BP296" s="97"/>
      <c r="BQ296" s="52"/>
      <c r="BR296" s="444"/>
      <c r="BS296" s="453"/>
      <c r="BT296" s="98">
        <f>SUM(L296:BO296)</f>
        <v>0</v>
      </c>
      <c r="BU296" s="97"/>
      <c r="BV296" s="52"/>
      <c r="BW296" s="118"/>
      <c r="BY296" s="38"/>
      <c r="BZ296" s="38"/>
      <c r="CA296" s="112"/>
    </row>
    <row r="297" spans="4:79" ht="12.75" hidden="1" customHeight="1" x14ac:dyDescent="0.3">
      <c r="D297" s="118"/>
      <c r="G297" s="52"/>
      <c r="H297" s="52"/>
      <c r="I297" s="52"/>
      <c r="J297" s="444"/>
      <c r="K297" s="52"/>
      <c r="L297" s="52"/>
      <c r="M297" s="52"/>
      <c r="N297" s="52"/>
      <c r="O297" s="444"/>
      <c r="P297" s="52"/>
      <c r="Q297" s="52"/>
      <c r="R297" s="52"/>
      <c r="S297" s="52"/>
      <c r="T297" s="444"/>
      <c r="U297" s="52"/>
      <c r="V297" s="52"/>
      <c r="W297" s="52"/>
      <c r="X297" s="52"/>
      <c r="Y297" s="444"/>
      <c r="Z297" s="52"/>
      <c r="AA297" s="52"/>
      <c r="AB297" s="52"/>
      <c r="AC297" s="52"/>
      <c r="AD297" s="444"/>
      <c r="AE297" s="52"/>
      <c r="AF297" s="52"/>
      <c r="AG297" s="52"/>
      <c r="AH297" s="52"/>
      <c r="AI297" s="444"/>
      <c r="AJ297" s="52"/>
      <c r="AK297" s="52"/>
      <c r="AL297" s="52"/>
      <c r="AM297" s="52"/>
      <c r="AN297" s="444"/>
      <c r="AO297" s="52"/>
      <c r="AP297" s="52"/>
      <c r="AQ297" s="52"/>
      <c r="AR297" s="52"/>
      <c r="AS297" s="444"/>
      <c r="AT297" s="52"/>
      <c r="AU297" s="52"/>
      <c r="AV297" s="52"/>
      <c r="AW297" s="52"/>
      <c r="AX297" s="444"/>
      <c r="AY297" s="52"/>
      <c r="AZ297" s="52"/>
      <c r="BA297" s="52"/>
      <c r="BB297" s="52"/>
      <c r="BC297" s="444"/>
      <c r="BD297" s="52"/>
      <c r="BE297" s="52"/>
      <c r="BF297" s="52"/>
      <c r="BG297" s="52"/>
      <c r="BH297" s="444"/>
      <c r="BI297" s="52"/>
      <c r="BJ297" s="52"/>
      <c r="BK297" s="52"/>
      <c r="BL297" s="52"/>
      <c r="BM297" s="444"/>
      <c r="BN297" s="52"/>
      <c r="BO297" s="52"/>
      <c r="BP297" s="52"/>
      <c r="BQ297" s="52"/>
      <c r="BR297" s="444"/>
      <c r="BS297" s="52"/>
      <c r="BT297" s="52"/>
      <c r="BU297" s="52"/>
      <c r="BV297" s="52"/>
      <c r="BW297" s="118"/>
      <c r="BY297" s="38"/>
      <c r="BZ297" s="38"/>
      <c r="CA297" s="112"/>
    </row>
    <row r="298" spans="4:79" ht="12.75" customHeight="1" x14ac:dyDescent="0.3">
      <c r="D298" s="118" t="s">
        <v>352</v>
      </c>
      <c r="G298" s="52">
        <f>SUM(G299:G301)</f>
        <v>1844694</v>
      </c>
      <c r="H298" s="52"/>
      <c r="I298" s="52"/>
      <c r="J298" s="444"/>
      <c r="K298" s="52"/>
      <c r="L298" s="52">
        <f>SUM(L299:L301)</f>
        <v>178480</v>
      </c>
      <c r="M298" s="52"/>
      <c r="N298" s="52"/>
      <c r="O298" s="444"/>
      <c r="P298" s="52"/>
      <c r="Q298" s="52">
        <f>SUM(Q299:Q301)</f>
        <v>1666214</v>
      </c>
      <c r="R298" s="52"/>
      <c r="S298" s="52"/>
      <c r="T298" s="444"/>
      <c r="U298" s="52"/>
      <c r="V298" s="52">
        <f>SUM(V299:V301)</f>
        <v>0</v>
      </c>
      <c r="W298" s="52"/>
      <c r="X298" s="52"/>
      <c r="Y298" s="444"/>
      <c r="Z298" s="52"/>
      <c r="AA298" s="52">
        <f>SUM(AA299:AA301)</f>
        <v>0</v>
      </c>
      <c r="AB298" s="52"/>
      <c r="AC298" s="52"/>
      <c r="AD298" s="444"/>
      <c r="AE298" s="52"/>
      <c r="AF298" s="52">
        <f>SUM(AF299:AF301)</f>
        <v>0</v>
      </c>
      <c r="AG298" s="52"/>
      <c r="AH298" s="52"/>
      <c r="AI298" s="444"/>
      <c r="AJ298" s="52"/>
      <c r="AK298" s="52">
        <f>SUM(AK299:AK301)</f>
        <v>0</v>
      </c>
      <c r="AL298" s="52"/>
      <c r="AM298" s="52"/>
      <c r="AN298" s="444"/>
      <c r="AO298" s="52"/>
      <c r="AP298" s="52">
        <f>SUM(AP299:AP301)</f>
        <v>0</v>
      </c>
      <c r="AQ298" s="52"/>
      <c r="AR298" s="52"/>
      <c r="AS298" s="444"/>
      <c r="AT298" s="52"/>
      <c r="AU298" s="52">
        <f>SUM(AU299:AU301)</f>
        <v>0</v>
      </c>
      <c r="AV298" s="52"/>
      <c r="AW298" s="52"/>
      <c r="AX298" s="444"/>
      <c r="AY298" s="52"/>
      <c r="AZ298" s="52">
        <f>SUM(AZ299:AZ301)</f>
        <v>0</v>
      </c>
      <c r="BA298" s="52"/>
      <c r="BB298" s="52"/>
      <c r="BC298" s="444"/>
      <c r="BD298" s="52"/>
      <c r="BE298" s="52">
        <f>SUM(BE299:BE301)</f>
        <v>0</v>
      </c>
      <c r="BF298" s="52"/>
      <c r="BG298" s="52"/>
      <c r="BH298" s="444"/>
      <c r="BI298" s="52"/>
      <c r="BJ298" s="52">
        <f>SUM(BJ299:BJ301)</f>
        <v>0</v>
      </c>
      <c r="BK298" s="52"/>
      <c r="BL298" s="52"/>
      <c r="BM298" s="444"/>
      <c r="BN298" s="52"/>
      <c r="BO298" s="52">
        <f>SUM(BO299:BO301)</f>
        <v>0</v>
      </c>
      <c r="BP298" s="52"/>
      <c r="BQ298" s="52"/>
      <c r="BR298" s="444"/>
      <c r="BS298" s="52"/>
      <c r="BT298" s="52">
        <f>SUM(BT299:BT301)</f>
        <v>1844694</v>
      </c>
      <c r="BU298" s="52"/>
      <c r="BV298" s="52"/>
      <c r="BW298" s="118"/>
      <c r="BY298" s="38"/>
      <c r="BZ298" s="38"/>
      <c r="CA298" s="112"/>
    </row>
    <row r="299" spans="4:79" ht="12.75" customHeight="1" x14ac:dyDescent="0.3">
      <c r="D299" s="118" t="s">
        <v>325</v>
      </c>
      <c r="F299" s="385"/>
      <c r="G299" s="442">
        <v>1521404</v>
      </c>
      <c r="H299" s="443"/>
      <c r="I299" s="52"/>
      <c r="J299" s="444"/>
      <c r="K299" s="445"/>
      <c r="L299" s="442">
        <f>178480-27238</f>
        <v>151242</v>
      </c>
      <c r="M299" s="443"/>
      <c r="N299" s="52"/>
      <c r="O299" s="444"/>
      <c r="P299" s="445"/>
      <c r="Q299" s="442">
        <f>1666214-296052</f>
        <v>1370162</v>
      </c>
      <c r="R299" s="443"/>
      <c r="S299" s="52"/>
      <c r="T299" s="444"/>
      <c r="U299" s="445"/>
      <c r="V299" s="442">
        <v>0</v>
      </c>
      <c r="W299" s="443"/>
      <c r="X299" s="52"/>
      <c r="Y299" s="444"/>
      <c r="Z299" s="445"/>
      <c r="AA299" s="442">
        <v>0</v>
      </c>
      <c r="AB299" s="443"/>
      <c r="AC299" s="52"/>
      <c r="AD299" s="444"/>
      <c r="AE299" s="445"/>
      <c r="AF299" s="442">
        <v>0</v>
      </c>
      <c r="AG299" s="443"/>
      <c r="AH299" s="52"/>
      <c r="AI299" s="444"/>
      <c r="AJ299" s="445"/>
      <c r="AK299" s="442">
        <v>0</v>
      </c>
      <c r="AL299" s="443"/>
      <c r="AM299" s="52"/>
      <c r="AN299" s="444"/>
      <c r="AO299" s="445"/>
      <c r="AP299" s="442">
        <v>0</v>
      </c>
      <c r="AQ299" s="443"/>
      <c r="AR299" s="52"/>
      <c r="AS299" s="444"/>
      <c r="AT299" s="445"/>
      <c r="AU299" s="442">
        <v>0</v>
      </c>
      <c r="AV299" s="443"/>
      <c r="AW299" s="52"/>
      <c r="AX299" s="444"/>
      <c r="AY299" s="445"/>
      <c r="AZ299" s="442">
        <v>0</v>
      </c>
      <c r="BA299" s="443"/>
      <c r="BB299" s="52"/>
      <c r="BC299" s="444"/>
      <c r="BD299" s="445"/>
      <c r="BE299" s="442">
        <v>0</v>
      </c>
      <c r="BF299" s="443"/>
      <c r="BG299" s="52"/>
      <c r="BH299" s="444"/>
      <c r="BI299" s="445"/>
      <c r="BJ299" s="442">
        <v>0</v>
      </c>
      <c r="BK299" s="443"/>
      <c r="BL299" s="52"/>
      <c r="BM299" s="444"/>
      <c r="BN299" s="445"/>
      <c r="BO299" s="442">
        <v>0</v>
      </c>
      <c r="BP299" s="443"/>
      <c r="BQ299" s="52"/>
      <c r="BR299" s="444"/>
      <c r="BS299" s="445"/>
      <c r="BT299" s="442">
        <f>SUM(L299:BO299)</f>
        <v>1521404</v>
      </c>
      <c r="BU299" s="443"/>
      <c r="BV299" s="52"/>
      <c r="BW299" s="118"/>
      <c r="BY299" s="38"/>
      <c r="BZ299" s="38"/>
      <c r="CA299" s="112"/>
    </row>
    <row r="300" spans="4:79" ht="12.75" customHeight="1" x14ac:dyDescent="0.3">
      <c r="D300" s="118" t="s">
        <v>328</v>
      </c>
      <c r="F300" s="379"/>
      <c r="G300" s="52">
        <v>323290</v>
      </c>
      <c r="H300" s="51"/>
      <c r="I300" s="52"/>
      <c r="J300" s="444"/>
      <c r="K300" s="444"/>
      <c r="L300" s="52">
        <v>27238</v>
      </c>
      <c r="M300" s="51"/>
      <c r="N300" s="52"/>
      <c r="O300" s="444"/>
      <c r="P300" s="444"/>
      <c r="Q300" s="52">
        <v>296052</v>
      </c>
      <c r="R300" s="51"/>
      <c r="S300" s="52"/>
      <c r="T300" s="444"/>
      <c r="U300" s="444"/>
      <c r="V300" s="52">
        <v>0</v>
      </c>
      <c r="W300" s="51"/>
      <c r="X300" s="52"/>
      <c r="Y300" s="444"/>
      <c r="Z300" s="444"/>
      <c r="AA300" s="52">
        <v>0</v>
      </c>
      <c r="AB300" s="51"/>
      <c r="AC300" s="52"/>
      <c r="AD300" s="444"/>
      <c r="AE300" s="444"/>
      <c r="AF300" s="52">
        <v>0</v>
      </c>
      <c r="AG300" s="51"/>
      <c r="AH300" s="52"/>
      <c r="AI300" s="444"/>
      <c r="AJ300" s="444"/>
      <c r="AK300" s="52">
        <v>0</v>
      </c>
      <c r="AL300" s="51"/>
      <c r="AM300" s="52"/>
      <c r="AN300" s="444"/>
      <c r="AO300" s="444"/>
      <c r="AP300" s="52">
        <v>0</v>
      </c>
      <c r="AQ300" s="51"/>
      <c r="AR300" s="52"/>
      <c r="AS300" s="444"/>
      <c r="AT300" s="444"/>
      <c r="AU300" s="52">
        <v>0</v>
      </c>
      <c r="AV300" s="51"/>
      <c r="AW300" s="52"/>
      <c r="AX300" s="444"/>
      <c r="AY300" s="444"/>
      <c r="AZ300" s="52">
        <v>0</v>
      </c>
      <c r="BA300" s="51"/>
      <c r="BB300" s="52"/>
      <c r="BC300" s="444"/>
      <c r="BD300" s="444"/>
      <c r="BE300" s="52">
        <v>0</v>
      </c>
      <c r="BF300" s="51"/>
      <c r="BG300" s="52"/>
      <c r="BH300" s="444"/>
      <c r="BI300" s="444"/>
      <c r="BJ300" s="52">
        <v>0</v>
      </c>
      <c r="BK300" s="51"/>
      <c r="BL300" s="52"/>
      <c r="BM300" s="444"/>
      <c r="BN300" s="444"/>
      <c r="BO300" s="52">
        <v>0</v>
      </c>
      <c r="BP300" s="51"/>
      <c r="BQ300" s="52"/>
      <c r="BR300" s="444"/>
      <c r="BS300" s="444"/>
      <c r="BT300" s="52">
        <f>SUM(L300:BO300)</f>
        <v>323290</v>
      </c>
      <c r="BU300" s="51"/>
      <c r="BV300" s="52"/>
      <c r="BW300" s="118"/>
      <c r="BY300" s="38"/>
      <c r="BZ300" s="38"/>
      <c r="CA300" s="112"/>
    </row>
    <row r="301" spans="4:79" ht="12.75" customHeight="1" x14ac:dyDescent="0.3">
      <c r="D301" s="118" t="s">
        <v>329</v>
      </c>
      <c r="F301" s="398"/>
      <c r="G301" s="98">
        <v>0</v>
      </c>
      <c r="H301" s="97"/>
      <c r="I301" s="52"/>
      <c r="J301" s="444"/>
      <c r="K301" s="453"/>
      <c r="L301" s="98">
        <v>0</v>
      </c>
      <c r="M301" s="97"/>
      <c r="N301" s="52"/>
      <c r="O301" s="444"/>
      <c r="P301" s="453"/>
      <c r="Q301" s="98">
        <v>0</v>
      </c>
      <c r="R301" s="97"/>
      <c r="S301" s="52"/>
      <c r="T301" s="444"/>
      <c r="U301" s="453"/>
      <c r="V301" s="98">
        <v>0</v>
      </c>
      <c r="W301" s="97"/>
      <c r="X301" s="52"/>
      <c r="Y301" s="444"/>
      <c r="Z301" s="453"/>
      <c r="AA301" s="98">
        <v>0</v>
      </c>
      <c r="AB301" s="97"/>
      <c r="AC301" s="52"/>
      <c r="AD301" s="444"/>
      <c r="AE301" s="453"/>
      <c r="AF301" s="98">
        <v>0</v>
      </c>
      <c r="AG301" s="97"/>
      <c r="AH301" s="52"/>
      <c r="AI301" s="444"/>
      <c r="AJ301" s="453"/>
      <c r="AK301" s="98">
        <v>0</v>
      </c>
      <c r="AL301" s="97"/>
      <c r="AM301" s="52"/>
      <c r="AN301" s="444"/>
      <c r="AO301" s="453"/>
      <c r="AP301" s="98">
        <v>0</v>
      </c>
      <c r="AQ301" s="97"/>
      <c r="AR301" s="52"/>
      <c r="AS301" s="444"/>
      <c r="AT301" s="453"/>
      <c r="AU301" s="98">
        <v>0</v>
      </c>
      <c r="AV301" s="97"/>
      <c r="AW301" s="52"/>
      <c r="AX301" s="444"/>
      <c r="AY301" s="453"/>
      <c r="AZ301" s="98">
        <v>0</v>
      </c>
      <c r="BA301" s="97"/>
      <c r="BB301" s="52"/>
      <c r="BC301" s="444"/>
      <c r="BD301" s="453"/>
      <c r="BE301" s="98">
        <v>0</v>
      </c>
      <c r="BF301" s="97"/>
      <c r="BG301" s="52"/>
      <c r="BH301" s="444"/>
      <c r="BI301" s="453"/>
      <c r="BJ301" s="98">
        <v>0</v>
      </c>
      <c r="BK301" s="97"/>
      <c r="BL301" s="52"/>
      <c r="BM301" s="444"/>
      <c r="BN301" s="453"/>
      <c r="BO301" s="98">
        <v>0</v>
      </c>
      <c r="BP301" s="97"/>
      <c r="BQ301" s="52"/>
      <c r="BR301" s="444"/>
      <c r="BS301" s="453"/>
      <c r="BT301" s="98">
        <f>SUM(L301:BO301)</f>
        <v>0</v>
      </c>
      <c r="BU301" s="97"/>
      <c r="BV301" s="52"/>
      <c r="BW301" s="118"/>
      <c r="BY301" s="38"/>
      <c r="BZ301" s="38"/>
      <c r="CA301" s="112"/>
    </row>
    <row r="302" spans="4:79" ht="12.75" customHeight="1" x14ac:dyDescent="0.3">
      <c r="D302" s="118"/>
      <c r="G302" s="52"/>
      <c r="H302" s="52"/>
      <c r="I302" s="52"/>
      <c r="J302" s="444"/>
      <c r="K302" s="52"/>
      <c r="L302" s="52"/>
      <c r="M302" s="52"/>
      <c r="N302" s="52"/>
      <c r="O302" s="444"/>
      <c r="P302" s="52"/>
      <c r="Q302" s="52"/>
      <c r="R302" s="52"/>
      <c r="S302" s="52"/>
      <c r="T302" s="444"/>
      <c r="U302" s="52"/>
      <c r="V302" s="52"/>
      <c r="W302" s="52"/>
      <c r="X302" s="52"/>
      <c r="Y302" s="444"/>
      <c r="Z302" s="52"/>
      <c r="AA302" s="52"/>
      <c r="AB302" s="52"/>
      <c r="AC302" s="52"/>
      <c r="AD302" s="444"/>
      <c r="AE302" s="52"/>
      <c r="AF302" s="52"/>
      <c r="AG302" s="52"/>
      <c r="AH302" s="52"/>
      <c r="AI302" s="444"/>
      <c r="AJ302" s="52"/>
      <c r="AK302" s="52"/>
      <c r="AL302" s="52"/>
      <c r="AM302" s="52"/>
      <c r="AN302" s="444"/>
      <c r="AO302" s="52"/>
      <c r="AP302" s="52"/>
      <c r="AQ302" s="52"/>
      <c r="AR302" s="52"/>
      <c r="AS302" s="444"/>
      <c r="AT302" s="52"/>
      <c r="AU302" s="52"/>
      <c r="AV302" s="52"/>
      <c r="AW302" s="52"/>
      <c r="AX302" s="444"/>
      <c r="AY302" s="52"/>
      <c r="AZ302" s="52"/>
      <c r="BA302" s="52"/>
      <c r="BB302" s="52"/>
      <c r="BC302" s="444"/>
      <c r="BD302" s="52"/>
      <c r="BE302" s="52"/>
      <c r="BF302" s="52"/>
      <c r="BG302" s="52"/>
      <c r="BH302" s="444"/>
      <c r="BI302" s="52"/>
      <c r="BJ302" s="52"/>
      <c r="BK302" s="52"/>
      <c r="BL302" s="52"/>
      <c r="BM302" s="444"/>
      <c r="BN302" s="52"/>
      <c r="BO302" s="52"/>
      <c r="BP302" s="52"/>
      <c r="BQ302" s="52"/>
      <c r="BR302" s="444"/>
      <c r="BS302" s="52"/>
      <c r="BT302" s="52"/>
      <c r="BU302" s="52"/>
      <c r="BV302" s="52"/>
      <c r="BW302" s="118"/>
      <c r="BY302" s="38"/>
      <c r="BZ302" s="38"/>
      <c r="CA302" s="112"/>
    </row>
    <row r="303" spans="4:79" ht="12.75" customHeight="1" x14ac:dyDescent="0.3">
      <c r="D303" s="118" t="s">
        <v>353</v>
      </c>
      <c r="G303" s="52">
        <f>SUM(G304:G306)</f>
        <v>426979</v>
      </c>
      <c r="H303" s="52"/>
      <c r="I303" s="52"/>
      <c r="J303" s="444"/>
      <c r="K303" s="52"/>
      <c r="L303" s="52">
        <f>SUM(L304:L306)</f>
        <v>426979</v>
      </c>
      <c r="M303" s="52"/>
      <c r="N303" s="52"/>
      <c r="O303" s="444"/>
      <c r="P303" s="52"/>
      <c r="Q303" s="52">
        <f>SUM(Q304:Q306)</f>
        <v>0</v>
      </c>
      <c r="R303" s="52"/>
      <c r="S303" s="52"/>
      <c r="T303" s="444"/>
      <c r="U303" s="52"/>
      <c r="V303" s="52">
        <f>SUM(V304:V306)</f>
        <v>0</v>
      </c>
      <c r="W303" s="52"/>
      <c r="X303" s="52"/>
      <c r="Y303" s="444"/>
      <c r="Z303" s="52"/>
      <c r="AA303" s="52">
        <f>SUM(AA304:AA306)</f>
        <v>0</v>
      </c>
      <c r="AB303" s="52"/>
      <c r="AC303" s="52"/>
      <c r="AD303" s="444"/>
      <c r="AE303" s="52"/>
      <c r="AF303" s="52">
        <f>SUM(AF304:AF306)</f>
        <v>0</v>
      </c>
      <c r="AG303" s="52"/>
      <c r="AH303" s="52"/>
      <c r="AI303" s="444"/>
      <c r="AJ303" s="52"/>
      <c r="AK303" s="52">
        <f>SUM(AK304:AK306)</f>
        <v>0</v>
      </c>
      <c r="AL303" s="52"/>
      <c r="AM303" s="52"/>
      <c r="AN303" s="444"/>
      <c r="AO303" s="52"/>
      <c r="AP303" s="52">
        <f>SUM(AP304:AP306)</f>
        <v>0</v>
      </c>
      <c r="AQ303" s="52"/>
      <c r="AR303" s="52"/>
      <c r="AS303" s="444"/>
      <c r="AT303" s="52"/>
      <c r="AU303" s="52">
        <f>SUM(AU304:AU306)</f>
        <v>0</v>
      </c>
      <c r="AV303" s="52"/>
      <c r="AW303" s="52"/>
      <c r="AX303" s="444"/>
      <c r="AY303" s="52"/>
      <c r="AZ303" s="52">
        <f>SUM(AZ304:AZ306)</f>
        <v>0</v>
      </c>
      <c r="BA303" s="52"/>
      <c r="BB303" s="52"/>
      <c r="BC303" s="444"/>
      <c r="BD303" s="52"/>
      <c r="BE303" s="52">
        <f>SUM(BE304:BE306)</f>
        <v>0</v>
      </c>
      <c r="BF303" s="52"/>
      <c r="BG303" s="52"/>
      <c r="BH303" s="444"/>
      <c r="BI303" s="52"/>
      <c r="BJ303" s="52">
        <f>SUM(BJ304:BJ306)</f>
        <v>0</v>
      </c>
      <c r="BK303" s="52"/>
      <c r="BL303" s="52"/>
      <c r="BM303" s="444"/>
      <c r="BN303" s="52"/>
      <c r="BO303" s="52">
        <f>SUM(BO304:BO306)</f>
        <v>0</v>
      </c>
      <c r="BP303" s="52"/>
      <c r="BQ303" s="52"/>
      <c r="BR303" s="444"/>
      <c r="BS303" s="52"/>
      <c r="BT303" s="52">
        <f>SUM(BT304:BT306)</f>
        <v>426979</v>
      </c>
      <c r="BU303" s="52"/>
      <c r="BV303" s="52"/>
      <c r="BW303" s="118"/>
      <c r="BY303" s="38"/>
      <c r="BZ303" s="38"/>
      <c r="CA303" s="112"/>
    </row>
    <row r="304" spans="4:79" ht="12.75" customHeight="1" x14ac:dyDescent="0.3">
      <c r="D304" s="118" t="s">
        <v>325</v>
      </c>
      <c r="F304" s="385"/>
      <c r="G304" s="442">
        <v>360729</v>
      </c>
      <c r="H304" s="443"/>
      <c r="I304" s="52"/>
      <c r="J304" s="444"/>
      <c r="K304" s="445"/>
      <c r="L304" s="442">
        <f>426979-66250</f>
        <v>360729</v>
      </c>
      <c r="M304" s="443"/>
      <c r="N304" s="52"/>
      <c r="O304" s="444"/>
      <c r="P304" s="445"/>
      <c r="Q304" s="442">
        <v>0</v>
      </c>
      <c r="R304" s="443"/>
      <c r="S304" s="52"/>
      <c r="T304" s="444"/>
      <c r="U304" s="445"/>
      <c r="V304" s="442">
        <v>0</v>
      </c>
      <c r="W304" s="443"/>
      <c r="X304" s="52"/>
      <c r="Y304" s="444"/>
      <c r="Z304" s="445"/>
      <c r="AA304" s="442">
        <v>0</v>
      </c>
      <c r="AB304" s="443"/>
      <c r="AC304" s="52"/>
      <c r="AD304" s="444"/>
      <c r="AE304" s="445"/>
      <c r="AF304" s="442">
        <v>0</v>
      </c>
      <c r="AG304" s="443"/>
      <c r="AH304" s="52"/>
      <c r="AI304" s="444"/>
      <c r="AJ304" s="445"/>
      <c r="AK304" s="442">
        <v>0</v>
      </c>
      <c r="AL304" s="443"/>
      <c r="AM304" s="52"/>
      <c r="AN304" s="444"/>
      <c r="AO304" s="445"/>
      <c r="AP304" s="442">
        <v>0</v>
      </c>
      <c r="AQ304" s="443"/>
      <c r="AR304" s="52"/>
      <c r="AS304" s="444"/>
      <c r="AT304" s="445"/>
      <c r="AU304" s="442">
        <v>0</v>
      </c>
      <c r="AV304" s="443"/>
      <c r="AW304" s="52"/>
      <c r="AX304" s="444"/>
      <c r="AY304" s="445"/>
      <c r="AZ304" s="442">
        <v>0</v>
      </c>
      <c r="BA304" s="443"/>
      <c r="BB304" s="52"/>
      <c r="BC304" s="444"/>
      <c r="BD304" s="445"/>
      <c r="BE304" s="442">
        <v>0</v>
      </c>
      <c r="BF304" s="443"/>
      <c r="BG304" s="52"/>
      <c r="BH304" s="444"/>
      <c r="BI304" s="445"/>
      <c r="BJ304" s="442">
        <v>0</v>
      </c>
      <c r="BK304" s="443"/>
      <c r="BL304" s="52"/>
      <c r="BM304" s="444"/>
      <c r="BN304" s="445"/>
      <c r="BO304" s="442">
        <v>0</v>
      </c>
      <c r="BP304" s="443"/>
      <c r="BQ304" s="52"/>
      <c r="BR304" s="444"/>
      <c r="BS304" s="445"/>
      <c r="BT304" s="442">
        <f>SUM(L304:BO304)</f>
        <v>360729</v>
      </c>
      <c r="BU304" s="443"/>
      <c r="BV304" s="52"/>
      <c r="BW304" s="118"/>
      <c r="BY304" s="38"/>
      <c r="BZ304" s="38"/>
      <c r="CA304" s="112"/>
    </row>
    <row r="305" spans="4:79" ht="12.75" customHeight="1" x14ac:dyDescent="0.3">
      <c r="D305" s="118" t="s">
        <v>328</v>
      </c>
      <c r="F305" s="379"/>
      <c r="G305" s="52">
        <v>66250</v>
      </c>
      <c r="H305" s="51"/>
      <c r="I305" s="52"/>
      <c r="J305" s="444"/>
      <c r="K305" s="444"/>
      <c r="L305" s="52">
        <v>66250</v>
      </c>
      <c r="M305" s="51"/>
      <c r="N305" s="52"/>
      <c r="O305" s="444"/>
      <c r="P305" s="444"/>
      <c r="Q305" s="52">
        <v>0</v>
      </c>
      <c r="R305" s="51"/>
      <c r="S305" s="52"/>
      <c r="T305" s="444"/>
      <c r="U305" s="444"/>
      <c r="V305" s="52">
        <v>0</v>
      </c>
      <c r="W305" s="51"/>
      <c r="X305" s="52"/>
      <c r="Y305" s="444"/>
      <c r="Z305" s="444"/>
      <c r="AA305" s="52">
        <v>0</v>
      </c>
      <c r="AB305" s="51"/>
      <c r="AC305" s="52"/>
      <c r="AD305" s="444"/>
      <c r="AE305" s="444"/>
      <c r="AF305" s="52">
        <v>0</v>
      </c>
      <c r="AG305" s="51"/>
      <c r="AH305" s="52"/>
      <c r="AI305" s="444"/>
      <c r="AJ305" s="444"/>
      <c r="AK305" s="52">
        <v>0</v>
      </c>
      <c r="AL305" s="51"/>
      <c r="AM305" s="52"/>
      <c r="AN305" s="444"/>
      <c r="AO305" s="444"/>
      <c r="AP305" s="52">
        <v>0</v>
      </c>
      <c r="AQ305" s="51"/>
      <c r="AR305" s="52"/>
      <c r="AS305" s="444"/>
      <c r="AT305" s="444"/>
      <c r="AU305" s="52">
        <v>0</v>
      </c>
      <c r="AV305" s="51"/>
      <c r="AW305" s="52"/>
      <c r="AX305" s="444"/>
      <c r="AY305" s="444"/>
      <c r="AZ305" s="52">
        <v>0</v>
      </c>
      <c r="BA305" s="51"/>
      <c r="BB305" s="52"/>
      <c r="BC305" s="444"/>
      <c r="BD305" s="444"/>
      <c r="BE305" s="52">
        <v>0</v>
      </c>
      <c r="BF305" s="51"/>
      <c r="BG305" s="52"/>
      <c r="BH305" s="444"/>
      <c r="BI305" s="444"/>
      <c r="BJ305" s="52">
        <v>0</v>
      </c>
      <c r="BK305" s="51"/>
      <c r="BL305" s="52"/>
      <c r="BM305" s="444"/>
      <c r="BN305" s="444"/>
      <c r="BO305" s="52">
        <v>0</v>
      </c>
      <c r="BP305" s="51"/>
      <c r="BQ305" s="52"/>
      <c r="BR305" s="444"/>
      <c r="BS305" s="444"/>
      <c r="BT305" s="52">
        <f>SUM(L305:BO305)</f>
        <v>66250</v>
      </c>
      <c r="BU305" s="51"/>
      <c r="BV305" s="52"/>
      <c r="BW305" s="118"/>
      <c r="BY305" s="38"/>
      <c r="BZ305" s="38"/>
      <c r="CA305" s="112"/>
    </row>
    <row r="306" spans="4:79" ht="12.75" customHeight="1" x14ac:dyDescent="0.3">
      <c r="D306" s="118" t="s">
        <v>329</v>
      </c>
      <c r="F306" s="398"/>
      <c r="G306" s="98">
        <v>0</v>
      </c>
      <c r="H306" s="97"/>
      <c r="I306" s="52"/>
      <c r="J306" s="444"/>
      <c r="K306" s="453"/>
      <c r="L306" s="98">
        <v>0</v>
      </c>
      <c r="M306" s="97"/>
      <c r="N306" s="52"/>
      <c r="O306" s="444"/>
      <c r="P306" s="453"/>
      <c r="Q306" s="98">
        <v>0</v>
      </c>
      <c r="R306" s="97"/>
      <c r="S306" s="52"/>
      <c r="T306" s="444"/>
      <c r="U306" s="453"/>
      <c r="V306" s="98">
        <v>0</v>
      </c>
      <c r="W306" s="97"/>
      <c r="X306" s="52"/>
      <c r="Y306" s="444"/>
      <c r="Z306" s="453"/>
      <c r="AA306" s="98">
        <v>0</v>
      </c>
      <c r="AB306" s="97"/>
      <c r="AC306" s="52"/>
      <c r="AD306" s="444"/>
      <c r="AE306" s="453"/>
      <c r="AF306" s="98">
        <v>0</v>
      </c>
      <c r="AG306" s="97"/>
      <c r="AH306" s="52"/>
      <c r="AI306" s="444"/>
      <c r="AJ306" s="453"/>
      <c r="AK306" s="98">
        <v>0</v>
      </c>
      <c r="AL306" s="97"/>
      <c r="AM306" s="52"/>
      <c r="AN306" s="444"/>
      <c r="AO306" s="453"/>
      <c r="AP306" s="98">
        <v>0</v>
      </c>
      <c r="AQ306" s="97"/>
      <c r="AR306" s="52"/>
      <c r="AS306" s="444"/>
      <c r="AT306" s="453"/>
      <c r="AU306" s="98">
        <v>0</v>
      </c>
      <c r="AV306" s="97"/>
      <c r="AW306" s="52"/>
      <c r="AX306" s="444"/>
      <c r="AY306" s="453"/>
      <c r="AZ306" s="98">
        <v>0</v>
      </c>
      <c r="BA306" s="97"/>
      <c r="BB306" s="52"/>
      <c r="BC306" s="444"/>
      <c r="BD306" s="453"/>
      <c r="BE306" s="98">
        <v>0</v>
      </c>
      <c r="BF306" s="97"/>
      <c r="BG306" s="52"/>
      <c r="BH306" s="444"/>
      <c r="BI306" s="453"/>
      <c r="BJ306" s="98">
        <v>0</v>
      </c>
      <c r="BK306" s="97"/>
      <c r="BL306" s="52"/>
      <c r="BM306" s="444"/>
      <c r="BN306" s="453"/>
      <c r="BO306" s="98">
        <v>0</v>
      </c>
      <c r="BP306" s="97"/>
      <c r="BQ306" s="52"/>
      <c r="BR306" s="444"/>
      <c r="BS306" s="453"/>
      <c r="BT306" s="98">
        <f>SUM(L306:BO306)</f>
        <v>0</v>
      </c>
      <c r="BU306" s="97"/>
      <c r="BV306" s="52"/>
      <c r="BW306" s="118"/>
      <c r="BY306" s="38"/>
      <c r="BZ306" s="38"/>
      <c r="CA306" s="112"/>
    </row>
    <row r="307" spans="4:79" ht="12.75" hidden="1" customHeight="1" x14ac:dyDescent="0.3">
      <c r="D307" s="118"/>
      <c r="G307" s="52"/>
      <c r="H307" s="52"/>
      <c r="I307" s="52"/>
      <c r="J307" s="444"/>
      <c r="K307" s="52"/>
      <c r="L307" s="52"/>
      <c r="M307" s="52"/>
      <c r="N307" s="52"/>
      <c r="O307" s="444"/>
      <c r="P307" s="52"/>
      <c r="Q307" s="52"/>
      <c r="R307" s="52"/>
      <c r="S307" s="52"/>
      <c r="T307" s="444"/>
      <c r="U307" s="52"/>
      <c r="V307" s="52"/>
      <c r="W307" s="52"/>
      <c r="X307" s="52"/>
      <c r="Y307" s="444"/>
      <c r="Z307" s="52"/>
      <c r="AA307" s="52"/>
      <c r="AB307" s="52"/>
      <c r="AC307" s="52"/>
      <c r="AD307" s="444"/>
      <c r="AE307" s="52"/>
      <c r="AF307" s="52"/>
      <c r="AG307" s="52"/>
      <c r="AH307" s="52"/>
      <c r="AI307" s="444"/>
      <c r="AJ307" s="52"/>
      <c r="AK307" s="52"/>
      <c r="AL307" s="52"/>
      <c r="AM307" s="52"/>
      <c r="AN307" s="444"/>
      <c r="AO307" s="52"/>
      <c r="AP307" s="52"/>
      <c r="AQ307" s="52"/>
      <c r="AR307" s="52"/>
      <c r="AS307" s="444"/>
      <c r="AT307" s="52"/>
      <c r="AU307" s="52"/>
      <c r="AV307" s="52"/>
      <c r="AW307" s="52"/>
      <c r="AX307" s="444"/>
      <c r="AY307" s="52"/>
      <c r="AZ307" s="52"/>
      <c r="BA307" s="52"/>
      <c r="BB307" s="52"/>
      <c r="BC307" s="444"/>
      <c r="BD307" s="52"/>
      <c r="BE307" s="52"/>
      <c r="BF307" s="52"/>
      <c r="BG307" s="52"/>
      <c r="BH307" s="444"/>
      <c r="BI307" s="52"/>
      <c r="BJ307" s="52"/>
      <c r="BK307" s="52"/>
      <c r="BL307" s="52"/>
      <c r="BM307" s="444"/>
      <c r="BN307" s="52"/>
      <c r="BO307" s="52"/>
      <c r="BP307" s="52"/>
      <c r="BQ307" s="52"/>
      <c r="BR307" s="444"/>
      <c r="BS307" s="52"/>
      <c r="BT307" s="52"/>
      <c r="BU307" s="52"/>
      <c r="BV307" s="52"/>
      <c r="BW307" s="118"/>
      <c r="BY307" s="38"/>
      <c r="BZ307" s="38"/>
      <c r="CA307" s="112"/>
    </row>
    <row r="308" spans="4:79" ht="12.75" hidden="1" customHeight="1" x14ac:dyDescent="0.3">
      <c r="D308" s="118" t="s">
        <v>355</v>
      </c>
      <c r="G308" s="52">
        <f>SUM(G309:G311)</f>
        <v>0</v>
      </c>
      <c r="H308" s="52"/>
      <c r="I308" s="52"/>
      <c r="J308" s="444"/>
      <c r="K308" s="52"/>
      <c r="L308" s="52">
        <f>SUM(L309:L311)</f>
        <v>0</v>
      </c>
      <c r="M308" s="52"/>
      <c r="N308" s="52"/>
      <c r="O308" s="444"/>
      <c r="P308" s="52"/>
      <c r="Q308" s="52">
        <f>SUM(Q309:Q311)</f>
        <v>0</v>
      </c>
      <c r="R308" s="52"/>
      <c r="S308" s="52"/>
      <c r="T308" s="444"/>
      <c r="U308" s="52"/>
      <c r="V308" s="52">
        <f>SUM(V309:V311)</f>
        <v>0</v>
      </c>
      <c r="W308" s="52"/>
      <c r="X308" s="52"/>
      <c r="Y308" s="444"/>
      <c r="Z308" s="52"/>
      <c r="AA308" s="52">
        <f>SUM(AA309:AA311)</f>
        <v>0</v>
      </c>
      <c r="AB308" s="52"/>
      <c r="AC308" s="52"/>
      <c r="AD308" s="444"/>
      <c r="AE308" s="52"/>
      <c r="AF308" s="52">
        <f>SUM(AF309:AF311)</f>
        <v>0</v>
      </c>
      <c r="AG308" s="52"/>
      <c r="AH308" s="52"/>
      <c r="AI308" s="444"/>
      <c r="AJ308" s="52"/>
      <c r="AK308" s="52">
        <f>SUM(AK309:AK311)</f>
        <v>0</v>
      </c>
      <c r="AL308" s="52"/>
      <c r="AM308" s="52"/>
      <c r="AN308" s="444"/>
      <c r="AO308" s="52"/>
      <c r="AP308" s="52">
        <f>SUM(AP309:AP311)</f>
        <v>0</v>
      </c>
      <c r="AQ308" s="52"/>
      <c r="AR308" s="52"/>
      <c r="AS308" s="444"/>
      <c r="AT308" s="52"/>
      <c r="AU308" s="52">
        <f>SUM(AU309:AU311)</f>
        <v>0</v>
      </c>
      <c r="AV308" s="52"/>
      <c r="AW308" s="52"/>
      <c r="AX308" s="444"/>
      <c r="AY308" s="52"/>
      <c r="AZ308" s="52">
        <f>SUM(AZ309:AZ311)</f>
        <v>0</v>
      </c>
      <c r="BA308" s="52"/>
      <c r="BB308" s="52"/>
      <c r="BC308" s="444"/>
      <c r="BD308" s="52"/>
      <c r="BE308" s="52">
        <f>SUM(BE309:BE311)</f>
        <v>0</v>
      </c>
      <c r="BF308" s="52"/>
      <c r="BG308" s="52"/>
      <c r="BH308" s="444"/>
      <c r="BI308" s="52"/>
      <c r="BJ308" s="52">
        <f>SUM(BJ309:BJ311)</f>
        <v>0</v>
      </c>
      <c r="BK308" s="52"/>
      <c r="BL308" s="52"/>
      <c r="BM308" s="444"/>
      <c r="BN308" s="52"/>
      <c r="BO308" s="52">
        <f>SUM(BO309:BO311)</f>
        <v>0</v>
      </c>
      <c r="BP308" s="52"/>
      <c r="BQ308" s="52"/>
      <c r="BR308" s="444"/>
      <c r="BS308" s="52"/>
      <c r="BT308" s="52">
        <f>SUM(BT309:BT311)</f>
        <v>0</v>
      </c>
      <c r="BU308" s="52"/>
      <c r="BV308" s="52"/>
      <c r="BW308" s="118"/>
      <c r="BY308" s="38"/>
      <c r="BZ308" s="38"/>
      <c r="CA308" s="112"/>
    </row>
    <row r="309" spans="4:79" ht="12.75" hidden="1" customHeight="1" x14ac:dyDescent="0.3">
      <c r="D309" s="118" t="s">
        <v>325</v>
      </c>
      <c r="F309" s="385"/>
      <c r="G309" s="442">
        <v>0</v>
      </c>
      <c r="H309" s="443"/>
      <c r="I309" s="52"/>
      <c r="J309" s="444"/>
      <c r="K309" s="445"/>
      <c r="L309" s="442">
        <v>0</v>
      </c>
      <c r="M309" s="443"/>
      <c r="N309" s="52"/>
      <c r="O309" s="444"/>
      <c r="P309" s="445"/>
      <c r="Q309" s="442">
        <v>0</v>
      </c>
      <c r="R309" s="443"/>
      <c r="S309" s="52"/>
      <c r="T309" s="444"/>
      <c r="U309" s="445"/>
      <c r="V309" s="442">
        <v>0</v>
      </c>
      <c r="W309" s="443"/>
      <c r="X309" s="52"/>
      <c r="Y309" s="444"/>
      <c r="Z309" s="445"/>
      <c r="AA309" s="442">
        <v>0</v>
      </c>
      <c r="AB309" s="443"/>
      <c r="AC309" s="52"/>
      <c r="AD309" s="444"/>
      <c r="AE309" s="445"/>
      <c r="AF309" s="442">
        <v>0</v>
      </c>
      <c r="AG309" s="443"/>
      <c r="AH309" s="52"/>
      <c r="AI309" s="444"/>
      <c r="AJ309" s="445"/>
      <c r="AK309" s="442">
        <v>0</v>
      </c>
      <c r="AL309" s="443"/>
      <c r="AM309" s="52"/>
      <c r="AN309" s="444"/>
      <c r="AO309" s="445"/>
      <c r="AP309" s="442">
        <v>0</v>
      </c>
      <c r="AQ309" s="443"/>
      <c r="AR309" s="52"/>
      <c r="AS309" s="444"/>
      <c r="AT309" s="445"/>
      <c r="AU309" s="442">
        <v>0</v>
      </c>
      <c r="AV309" s="443"/>
      <c r="AW309" s="52"/>
      <c r="AX309" s="444"/>
      <c r="AY309" s="445"/>
      <c r="AZ309" s="442">
        <v>0</v>
      </c>
      <c r="BA309" s="443"/>
      <c r="BB309" s="52"/>
      <c r="BC309" s="444"/>
      <c r="BD309" s="445"/>
      <c r="BE309" s="442">
        <v>0</v>
      </c>
      <c r="BF309" s="443"/>
      <c r="BG309" s="52"/>
      <c r="BH309" s="444"/>
      <c r="BI309" s="445"/>
      <c r="BJ309" s="442">
        <v>0</v>
      </c>
      <c r="BK309" s="443"/>
      <c r="BL309" s="52"/>
      <c r="BM309" s="444"/>
      <c r="BN309" s="445"/>
      <c r="BO309" s="442">
        <v>0</v>
      </c>
      <c r="BP309" s="443"/>
      <c r="BQ309" s="52"/>
      <c r="BR309" s="444"/>
      <c r="BS309" s="445"/>
      <c r="BT309" s="442">
        <f>SUM(L309:BO309)</f>
        <v>0</v>
      </c>
      <c r="BU309" s="443"/>
      <c r="BV309" s="52"/>
      <c r="BW309" s="118"/>
      <c r="BY309" s="38"/>
      <c r="BZ309" s="38"/>
      <c r="CA309" s="112"/>
    </row>
    <row r="310" spans="4:79" ht="12.75" hidden="1" customHeight="1" x14ac:dyDescent="0.3">
      <c r="D310" s="118" t="s">
        <v>328</v>
      </c>
      <c r="F310" s="379"/>
      <c r="G310" s="52">
        <v>0</v>
      </c>
      <c r="H310" s="51"/>
      <c r="I310" s="52"/>
      <c r="J310" s="444"/>
      <c r="K310" s="444"/>
      <c r="L310" s="52">
        <v>0</v>
      </c>
      <c r="M310" s="51"/>
      <c r="N310" s="52"/>
      <c r="O310" s="444"/>
      <c r="P310" s="444"/>
      <c r="Q310" s="52">
        <v>0</v>
      </c>
      <c r="R310" s="51"/>
      <c r="S310" s="52"/>
      <c r="T310" s="444"/>
      <c r="U310" s="444"/>
      <c r="V310" s="52">
        <v>0</v>
      </c>
      <c r="W310" s="51"/>
      <c r="X310" s="52"/>
      <c r="Y310" s="444"/>
      <c r="Z310" s="444"/>
      <c r="AA310" s="52">
        <v>0</v>
      </c>
      <c r="AB310" s="51"/>
      <c r="AC310" s="52"/>
      <c r="AD310" s="444"/>
      <c r="AE310" s="444"/>
      <c r="AF310" s="52">
        <v>0</v>
      </c>
      <c r="AG310" s="51"/>
      <c r="AH310" s="52"/>
      <c r="AI310" s="444"/>
      <c r="AJ310" s="444"/>
      <c r="AK310" s="52">
        <v>0</v>
      </c>
      <c r="AL310" s="51"/>
      <c r="AM310" s="52"/>
      <c r="AN310" s="444"/>
      <c r="AO310" s="444"/>
      <c r="AP310" s="52">
        <v>0</v>
      </c>
      <c r="AQ310" s="51"/>
      <c r="AR310" s="52"/>
      <c r="AS310" s="444"/>
      <c r="AT310" s="444"/>
      <c r="AU310" s="52">
        <v>0</v>
      </c>
      <c r="AV310" s="51"/>
      <c r="AW310" s="52"/>
      <c r="AX310" s="444"/>
      <c r="AY310" s="444"/>
      <c r="AZ310" s="52">
        <v>0</v>
      </c>
      <c r="BA310" s="51"/>
      <c r="BB310" s="52"/>
      <c r="BC310" s="444"/>
      <c r="BD310" s="444"/>
      <c r="BE310" s="52">
        <v>0</v>
      </c>
      <c r="BF310" s="51"/>
      <c r="BG310" s="52"/>
      <c r="BH310" s="444"/>
      <c r="BI310" s="444"/>
      <c r="BJ310" s="52">
        <v>0</v>
      </c>
      <c r="BK310" s="51"/>
      <c r="BL310" s="52"/>
      <c r="BM310" s="444"/>
      <c r="BN310" s="444"/>
      <c r="BO310" s="52">
        <v>0</v>
      </c>
      <c r="BP310" s="51"/>
      <c r="BQ310" s="52"/>
      <c r="BR310" s="444"/>
      <c r="BS310" s="444"/>
      <c r="BT310" s="52">
        <f>SUM(L310:BO310)</f>
        <v>0</v>
      </c>
      <c r="BU310" s="51"/>
      <c r="BV310" s="52"/>
      <c r="BW310" s="118"/>
      <c r="BY310" s="38"/>
      <c r="BZ310" s="38"/>
      <c r="CA310" s="112"/>
    </row>
    <row r="311" spans="4:79" ht="12.75" hidden="1" customHeight="1" x14ac:dyDescent="0.3">
      <c r="D311" s="118" t="s">
        <v>329</v>
      </c>
      <c r="F311" s="398"/>
      <c r="G311" s="98">
        <v>0</v>
      </c>
      <c r="H311" s="97"/>
      <c r="I311" s="52"/>
      <c r="J311" s="444"/>
      <c r="K311" s="453"/>
      <c r="L311" s="98">
        <v>0</v>
      </c>
      <c r="M311" s="97"/>
      <c r="N311" s="52"/>
      <c r="O311" s="444"/>
      <c r="P311" s="453"/>
      <c r="Q311" s="98">
        <v>0</v>
      </c>
      <c r="R311" s="97"/>
      <c r="S311" s="52"/>
      <c r="T311" s="444"/>
      <c r="U311" s="453"/>
      <c r="V311" s="98">
        <v>0</v>
      </c>
      <c r="W311" s="97"/>
      <c r="X311" s="52"/>
      <c r="Y311" s="444"/>
      <c r="Z311" s="453"/>
      <c r="AA311" s="98">
        <v>0</v>
      </c>
      <c r="AB311" s="97"/>
      <c r="AC311" s="52"/>
      <c r="AD311" s="444"/>
      <c r="AE311" s="453"/>
      <c r="AF311" s="98">
        <v>0</v>
      </c>
      <c r="AG311" s="97"/>
      <c r="AH311" s="52"/>
      <c r="AI311" s="444"/>
      <c r="AJ311" s="453"/>
      <c r="AK311" s="98">
        <v>0</v>
      </c>
      <c r="AL311" s="97"/>
      <c r="AM311" s="52"/>
      <c r="AN311" s="444"/>
      <c r="AO311" s="453"/>
      <c r="AP311" s="98">
        <v>0</v>
      </c>
      <c r="AQ311" s="97"/>
      <c r="AR311" s="52"/>
      <c r="AS311" s="444"/>
      <c r="AT311" s="453"/>
      <c r="AU311" s="98">
        <v>0</v>
      </c>
      <c r="AV311" s="97"/>
      <c r="AW311" s="52"/>
      <c r="AX311" s="444"/>
      <c r="AY311" s="453"/>
      <c r="AZ311" s="98">
        <v>0</v>
      </c>
      <c r="BA311" s="97"/>
      <c r="BB311" s="52"/>
      <c r="BC311" s="444"/>
      <c r="BD311" s="453"/>
      <c r="BE311" s="98">
        <v>0</v>
      </c>
      <c r="BF311" s="97"/>
      <c r="BG311" s="52"/>
      <c r="BH311" s="444"/>
      <c r="BI311" s="453"/>
      <c r="BJ311" s="98">
        <v>0</v>
      </c>
      <c r="BK311" s="97"/>
      <c r="BL311" s="52"/>
      <c r="BM311" s="444"/>
      <c r="BN311" s="453"/>
      <c r="BO311" s="98">
        <v>0</v>
      </c>
      <c r="BP311" s="97"/>
      <c r="BQ311" s="52"/>
      <c r="BR311" s="444"/>
      <c r="BS311" s="453"/>
      <c r="BT311" s="98">
        <f>SUM(L311:BO311)</f>
        <v>0</v>
      </c>
      <c r="BU311" s="97"/>
      <c r="BV311" s="52"/>
      <c r="BW311" s="118"/>
      <c r="BY311" s="38"/>
      <c r="BZ311" s="38"/>
      <c r="CA311" s="112"/>
    </row>
    <row r="312" spans="4:79" ht="12.75" hidden="1" customHeight="1" x14ac:dyDescent="0.3">
      <c r="D312" s="118"/>
      <c r="G312" s="52"/>
      <c r="H312" s="52"/>
      <c r="I312" s="52"/>
      <c r="J312" s="444"/>
      <c r="K312" s="52"/>
      <c r="L312" s="52"/>
      <c r="M312" s="52"/>
      <c r="N312" s="52"/>
      <c r="O312" s="444"/>
      <c r="P312" s="52"/>
      <c r="Q312" s="52"/>
      <c r="R312" s="52"/>
      <c r="S312" s="52"/>
      <c r="T312" s="444"/>
      <c r="U312" s="52"/>
      <c r="V312" s="52"/>
      <c r="W312" s="52"/>
      <c r="X312" s="52"/>
      <c r="Y312" s="444"/>
      <c r="Z312" s="52"/>
      <c r="AA312" s="52"/>
      <c r="AB312" s="52"/>
      <c r="AC312" s="52"/>
      <c r="AD312" s="444"/>
      <c r="AE312" s="52"/>
      <c r="AF312" s="52"/>
      <c r="AG312" s="52"/>
      <c r="AH312" s="52"/>
      <c r="AI312" s="444"/>
      <c r="AJ312" s="52"/>
      <c r="AK312" s="52"/>
      <c r="AL312" s="52"/>
      <c r="AM312" s="52"/>
      <c r="AN312" s="444"/>
      <c r="AO312" s="52"/>
      <c r="AP312" s="52"/>
      <c r="AQ312" s="52"/>
      <c r="AR312" s="52"/>
      <c r="AS312" s="444"/>
      <c r="AT312" s="52"/>
      <c r="AU312" s="52"/>
      <c r="AV312" s="52"/>
      <c r="AW312" s="52"/>
      <c r="AX312" s="444"/>
      <c r="AY312" s="52"/>
      <c r="AZ312" s="52"/>
      <c r="BA312" s="52"/>
      <c r="BB312" s="52"/>
      <c r="BC312" s="444"/>
      <c r="BD312" s="52"/>
      <c r="BE312" s="52"/>
      <c r="BF312" s="52"/>
      <c r="BG312" s="52"/>
      <c r="BH312" s="444"/>
      <c r="BI312" s="52"/>
      <c r="BJ312" s="52"/>
      <c r="BK312" s="52"/>
      <c r="BL312" s="52"/>
      <c r="BM312" s="444"/>
      <c r="BN312" s="52"/>
      <c r="BO312" s="52"/>
      <c r="BP312" s="52"/>
      <c r="BQ312" s="52"/>
      <c r="BR312" s="444"/>
      <c r="BS312" s="52"/>
      <c r="BT312" s="52"/>
      <c r="BU312" s="52"/>
      <c r="BV312" s="52"/>
      <c r="BW312" s="118"/>
      <c r="BY312" s="38"/>
      <c r="BZ312" s="38"/>
      <c r="CA312" s="112"/>
    </row>
    <row r="313" spans="4:79" ht="12.75" hidden="1" customHeight="1" x14ac:dyDescent="0.3">
      <c r="D313" s="118" t="s">
        <v>355</v>
      </c>
      <c r="G313" s="52">
        <f>SUM(G314:G316)</f>
        <v>0</v>
      </c>
      <c r="H313" s="52"/>
      <c r="I313" s="52"/>
      <c r="J313" s="444"/>
      <c r="K313" s="52"/>
      <c r="L313" s="52">
        <f>SUM(L314:L316)</f>
        <v>0</v>
      </c>
      <c r="M313" s="52"/>
      <c r="N313" s="52"/>
      <c r="O313" s="444"/>
      <c r="P313" s="52"/>
      <c r="Q313" s="52">
        <f>SUM(Q314:Q316)</f>
        <v>0</v>
      </c>
      <c r="R313" s="52"/>
      <c r="S313" s="52"/>
      <c r="T313" s="444"/>
      <c r="U313" s="52"/>
      <c r="V313" s="52">
        <f>SUM(V314:V316)</f>
        <v>0</v>
      </c>
      <c r="W313" s="52"/>
      <c r="X313" s="52"/>
      <c r="Y313" s="444"/>
      <c r="Z313" s="52"/>
      <c r="AA313" s="52">
        <f>SUM(AA314:AA316)</f>
        <v>0</v>
      </c>
      <c r="AB313" s="52"/>
      <c r="AC313" s="52"/>
      <c r="AD313" s="444"/>
      <c r="AE313" s="52"/>
      <c r="AF313" s="52">
        <f>SUM(AF314:AF316)</f>
        <v>0</v>
      </c>
      <c r="AG313" s="52"/>
      <c r="AH313" s="52"/>
      <c r="AI313" s="444"/>
      <c r="AJ313" s="52"/>
      <c r="AK313" s="52">
        <f>SUM(AK314:AK316)</f>
        <v>0</v>
      </c>
      <c r="AL313" s="52"/>
      <c r="AM313" s="52"/>
      <c r="AN313" s="444"/>
      <c r="AO313" s="52"/>
      <c r="AP313" s="52">
        <f>SUM(AP314:AP316)</f>
        <v>0</v>
      </c>
      <c r="AQ313" s="52"/>
      <c r="AR313" s="52"/>
      <c r="AS313" s="444"/>
      <c r="AT313" s="52"/>
      <c r="AU313" s="52">
        <f>SUM(AU314:AU316)</f>
        <v>0</v>
      </c>
      <c r="AV313" s="52"/>
      <c r="AW313" s="52"/>
      <c r="AX313" s="444"/>
      <c r="AY313" s="52"/>
      <c r="AZ313" s="52">
        <f>SUM(AZ314:AZ316)</f>
        <v>0</v>
      </c>
      <c r="BA313" s="52"/>
      <c r="BB313" s="52"/>
      <c r="BC313" s="444"/>
      <c r="BD313" s="52"/>
      <c r="BE313" s="52">
        <f>SUM(BE314:BE316)</f>
        <v>0</v>
      </c>
      <c r="BF313" s="52"/>
      <c r="BG313" s="52"/>
      <c r="BH313" s="444"/>
      <c r="BI313" s="52"/>
      <c r="BJ313" s="52">
        <f>SUM(BJ314:BJ316)</f>
        <v>0</v>
      </c>
      <c r="BK313" s="52"/>
      <c r="BL313" s="52"/>
      <c r="BM313" s="444"/>
      <c r="BN313" s="52"/>
      <c r="BO313" s="52">
        <f>SUM(BO314:BO316)</f>
        <v>0</v>
      </c>
      <c r="BP313" s="52"/>
      <c r="BQ313" s="52"/>
      <c r="BR313" s="444"/>
      <c r="BS313" s="52"/>
      <c r="BT313" s="52">
        <f>SUM(BT314:BT316)</f>
        <v>0</v>
      </c>
      <c r="BU313" s="52"/>
      <c r="BV313" s="52"/>
      <c r="BW313" s="118"/>
      <c r="BY313" s="38"/>
      <c r="BZ313" s="38"/>
      <c r="CA313" s="112"/>
    </row>
    <row r="314" spans="4:79" ht="12.75" hidden="1" customHeight="1" x14ac:dyDescent="0.3">
      <c r="D314" s="118" t="s">
        <v>325</v>
      </c>
      <c r="F314" s="385"/>
      <c r="G314" s="442">
        <v>0</v>
      </c>
      <c r="H314" s="443"/>
      <c r="I314" s="52"/>
      <c r="J314" s="444"/>
      <c r="K314" s="445"/>
      <c r="L314" s="442">
        <v>0</v>
      </c>
      <c r="M314" s="443"/>
      <c r="N314" s="52"/>
      <c r="O314" s="444"/>
      <c r="P314" s="445"/>
      <c r="Q314" s="442">
        <v>0</v>
      </c>
      <c r="R314" s="443"/>
      <c r="S314" s="52"/>
      <c r="T314" s="444"/>
      <c r="U314" s="445"/>
      <c r="V314" s="442">
        <v>0</v>
      </c>
      <c r="W314" s="443"/>
      <c r="X314" s="52"/>
      <c r="Y314" s="444"/>
      <c r="Z314" s="445"/>
      <c r="AA314" s="442">
        <v>0</v>
      </c>
      <c r="AB314" s="443"/>
      <c r="AC314" s="52"/>
      <c r="AD314" s="444"/>
      <c r="AE314" s="445"/>
      <c r="AF314" s="442">
        <v>0</v>
      </c>
      <c r="AG314" s="443"/>
      <c r="AH314" s="52"/>
      <c r="AI314" s="444"/>
      <c r="AJ314" s="445"/>
      <c r="AK314" s="442">
        <v>0</v>
      </c>
      <c r="AL314" s="443"/>
      <c r="AM314" s="52"/>
      <c r="AN314" s="444"/>
      <c r="AO314" s="445"/>
      <c r="AP314" s="442">
        <v>0</v>
      </c>
      <c r="AQ314" s="443"/>
      <c r="AR314" s="52"/>
      <c r="AS314" s="444"/>
      <c r="AT314" s="445"/>
      <c r="AU314" s="442">
        <v>0</v>
      </c>
      <c r="AV314" s="443"/>
      <c r="AW314" s="52"/>
      <c r="AX314" s="444"/>
      <c r="AY314" s="445"/>
      <c r="AZ314" s="442">
        <v>0</v>
      </c>
      <c r="BA314" s="443"/>
      <c r="BB314" s="52"/>
      <c r="BC314" s="444"/>
      <c r="BD314" s="445"/>
      <c r="BE314" s="442">
        <v>0</v>
      </c>
      <c r="BF314" s="443"/>
      <c r="BG314" s="52"/>
      <c r="BH314" s="444"/>
      <c r="BI314" s="445"/>
      <c r="BJ314" s="442">
        <v>0</v>
      </c>
      <c r="BK314" s="443"/>
      <c r="BL314" s="52"/>
      <c r="BM314" s="444"/>
      <c r="BN314" s="445"/>
      <c r="BO314" s="442">
        <v>0</v>
      </c>
      <c r="BP314" s="443"/>
      <c r="BQ314" s="52"/>
      <c r="BR314" s="444"/>
      <c r="BS314" s="445"/>
      <c r="BT314" s="442">
        <f>SUM(L314:BO314)</f>
        <v>0</v>
      </c>
      <c r="BU314" s="443"/>
      <c r="BV314" s="52"/>
      <c r="BW314" s="118"/>
      <c r="BY314" s="38"/>
      <c r="BZ314" s="38"/>
      <c r="CA314" s="112"/>
    </row>
    <row r="315" spans="4:79" ht="12.75" hidden="1" customHeight="1" x14ac:dyDescent="0.3">
      <c r="D315" s="118" t="s">
        <v>328</v>
      </c>
      <c r="F315" s="379"/>
      <c r="G315" s="52">
        <v>0</v>
      </c>
      <c r="H315" s="51"/>
      <c r="I315" s="52"/>
      <c r="J315" s="444"/>
      <c r="K315" s="444"/>
      <c r="L315" s="52">
        <v>0</v>
      </c>
      <c r="M315" s="51"/>
      <c r="N315" s="52"/>
      <c r="O315" s="444"/>
      <c r="P315" s="444"/>
      <c r="Q315" s="52">
        <v>0</v>
      </c>
      <c r="R315" s="51"/>
      <c r="S315" s="52"/>
      <c r="T315" s="444"/>
      <c r="U315" s="444"/>
      <c r="V315" s="52">
        <v>0</v>
      </c>
      <c r="W315" s="51"/>
      <c r="X315" s="52"/>
      <c r="Y315" s="444"/>
      <c r="Z315" s="444"/>
      <c r="AA315" s="52">
        <v>0</v>
      </c>
      <c r="AB315" s="51"/>
      <c r="AC315" s="52"/>
      <c r="AD315" s="444"/>
      <c r="AE315" s="444"/>
      <c r="AF315" s="52">
        <v>0</v>
      </c>
      <c r="AG315" s="51"/>
      <c r="AH315" s="52"/>
      <c r="AI315" s="444"/>
      <c r="AJ315" s="444"/>
      <c r="AK315" s="52">
        <v>0</v>
      </c>
      <c r="AL315" s="51"/>
      <c r="AM315" s="52"/>
      <c r="AN315" s="444"/>
      <c r="AO315" s="444"/>
      <c r="AP315" s="52">
        <v>0</v>
      </c>
      <c r="AQ315" s="51"/>
      <c r="AR315" s="52"/>
      <c r="AS315" s="444"/>
      <c r="AT315" s="444"/>
      <c r="AU315" s="52">
        <v>0</v>
      </c>
      <c r="AV315" s="51"/>
      <c r="AW315" s="52"/>
      <c r="AX315" s="444"/>
      <c r="AY315" s="444"/>
      <c r="AZ315" s="52">
        <v>0</v>
      </c>
      <c r="BA315" s="51"/>
      <c r="BB315" s="52"/>
      <c r="BC315" s="444"/>
      <c r="BD315" s="444"/>
      <c r="BE315" s="52">
        <v>0</v>
      </c>
      <c r="BF315" s="51"/>
      <c r="BG315" s="52"/>
      <c r="BH315" s="444"/>
      <c r="BI315" s="444"/>
      <c r="BJ315" s="52">
        <v>0</v>
      </c>
      <c r="BK315" s="51"/>
      <c r="BL315" s="52"/>
      <c r="BM315" s="444"/>
      <c r="BN315" s="444"/>
      <c r="BO315" s="52">
        <v>0</v>
      </c>
      <c r="BP315" s="51"/>
      <c r="BQ315" s="52"/>
      <c r="BR315" s="444"/>
      <c r="BS315" s="444"/>
      <c r="BT315" s="52">
        <f>SUM(L315:BO315)</f>
        <v>0</v>
      </c>
      <c r="BU315" s="51"/>
      <c r="BV315" s="52"/>
      <c r="BW315" s="118"/>
      <c r="BY315" s="38"/>
      <c r="BZ315" s="38"/>
      <c r="CA315" s="112"/>
    </row>
    <row r="316" spans="4:79" ht="12.75" hidden="1" customHeight="1" x14ac:dyDescent="0.3">
      <c r="D316" s="118" t="s">
        <v>329</v>
      </c>
      <c r="F316" s="398"/>
      <c r="G316" s="98">
        <v>0</v>
      </c>
      <c r="H316" s="97"/>
      <c r="I316" s="52"/>
      <c r="J316" s="444"/>
      <c r="K316" s="453"/>
      <c r="L316" s="98">
        <v>0</v>
      </c>
      <c r="M316" s="97"/>
      <c r="N316" s="52"/>
      <c r="O316" s="444"/>
      <c r="P316" s="453"/>
      <c r="Q316" s="98">
        <v>0</v>
      </c>
      <c r="R316" s="97"/>
      <c r="S316" s="52"/>
      <c r="T316" s="444"/>
      <c r="U316" s="453"/>
      <c r="V316" s="98">
        <v>0</v>
      </c>
      <c r="W316" s="97"/>
      <c r="X316" s="52"/>
      <c r="Y316" s="444"/>
      <c r="Z316" s="453"/>
      <c r="AA316" s="98">
        <v>0</v>
      </c>
      <c r="AB316" s="97"/>
      <c r="AC316" s="52"/>
      <c r="AD316" s="444"/>
      <c r="AE316" s="453"/>
      <c r="AF316" s="98">
        <v>0</v>
      </c>
      <c r="AG316" s="97"/>
      <c r="AH316" s="52"/>
      <c r="AI316" s="444"/>
      <c r="AJ316" s="453"/>
      <c r="AK316" s="98">
        <v>0</v>
      </c>
      <c r="AL316" s="97"/>
      <c r="AM316" s="52"/>
      <c r="AN316" s="444"/>
      <c r="AO316" s="453"/>
      <c r="AP316" s="98">
        <v>0</v>
      </c>
      <c r="AQ316" s="97"/>
      <c r="AR316" s="52"/>
      <c r="AS316" s="444"/>
      <c r="AT316" s="453"/>
      <c r="AU316" s="98">
        <v>0</v>
      </c>
      <c r="AV316" s="97"/>
      <c r="AW316" s="52"/>
      <c r="AX316" s="444"/>
      <c r="AY316" s="453"/>
      <c r="AZ316" s="98">
        <v>0</v>
      </c>
      <c r="BA316" s="97"/>
      <c r="BB316" s="52"/>
      <c r="BC316" s="444"/>
      <c r="BD316" s="453"/>
      <c r="BE316" s="98">
        <v>0</v>
      </c>
      <c r="BF316" s="97"/>
      <c r="BG316" s="52"/>
      <c r="BH316" s="444"/>
      <c r="BI316" s="453"/>
      <c r="BJ316" s="98">
        <v>0</v>
      </c>
      <c r="BK316" s="97"/>
      <c r="BL316" s="52"/>
      <c r="BM316" s="444"/>
      <c r="BN316" s="453"/>
      <c r="BO316" s="98">
        <v>0</v>
      </c>
      <c r="BP316" s="97"/>
      <c r="BQ316" s="52"/>
      <c r="BR316" s="444"/>
      <c r="BS316" s="453"/>
      <c r="BT316" s="98">
        <f>SUM(L316:BO316)</f>
        <v>0</v>
      </c>
      <c r="BU316" s="97"/>
      <c r="BV316" s="52"/>
      <c r="BW316" s="118"/>
      <c r="BY316" s="38"/>
      <c r="BZ316" s="38"/>
      <c r="CA316" s="112"/>
    </row>
    <row r="317" spans="4:79" ht="12.75" customHeight="1" x14ac:dyDescent="0.3">
      <c r="D317" s="118"/>
      <c r="G317" s="52"/>
      <c r="H317" s="52"/>
      <c r="I317" s="52"/>
      <c r="J317" s="444"/>
      <c r="K317" s="52"/>
      <c r="L317" s="52"/>
      <c r="M317" s="52"/>
      <c r="N317" s="52"/>
      <c r="O317" s="444"/>
      <c r="P317" s="52"/>
      <c r="Q317" s="52"/>
      <c r="R317" s="52"/>
      <c r="S317" s="52"/>
      <c r="T317" s="444"/>
      <c r="U317" s="52"/>
      <c r="V317" s="52"/>
      <c r="W317" s="52"/>
      <c r="X317" s="52"/>
      <c r="Y317" s="444"/>
      <c r="Z317" s="52"/>
      <c r="AA317" s="52"/>
      <c r="AB317" s="52"/>
      <c r="AC317" s="52"/>
      <c r="AD317" s="444"/>
      <c r="AE317" s="52"/>
      <c r="AF317" s="52"/>
      <c r="AG317" s="52"/>
      <c r="AH317" s="52"/>
      <c r="AI317" s="444"/>
      <c r="AJ317" s="52"/>
      <c r="AK317" s="52"/>
      <c r="AL317" s="52"/>
      <c r="AM317" s="52"/>
      <c r="AN317" s="444"/>
      <c r="AO317" s="52"/>
      <c r="AP317" s="52"/>
      <c r="AQ317" s="52"/>
      <c r="AR317" s="52"/>
      <c r="AS317" s="444"/>
      <c r="AT317" s="52"/>
      <c r="AU317" s="52"/>
      <c r="AV317" s="52"/>
      <c r="AW317" s="52"/>
      <c r="AX317" s="444"/>
      <c r="AY317" s="52"/>
      <c r="AZ317" s="52"/>
      <c r="BA317" s="52"/>
      <c r="BB317" s="52"/>
      <c r="BC317" s="444"/>
      <c r="BD317" s="52"/>
      <c r="BE317" s="52"/>
      <c r="BF317" s="52"/>
      <c r="BG317" s="52"/>
      <c r="BH317" s="444"/>
      <c r="BI317" s="52"/>
      <c r="BJ317" s="52"/>
      <c r="BK317" s="52"/>
      <c r="BL317" s="52"/>
      <c r="BM317" s="444"/>
      <c r="BN317" s="52"/>
      <c r="BO317" s="52"/>
      <c r="BP317" s="52"/>
      <c r="BQ317" s="52"/>
      <c r="BR317" s="444"/>
      <c r="BS317" s="52"/>
      <c r="BT317" s="52"/>
      <c r="BU317" s="52"/>
      <c r="BV317" s="52"/>
      <c r="BW317" s="118"/>
      <c r="BY317" s="38"/>
      <c r="BZ317" s="38"/>
      <c r="CA317" s="112"/>
    </row>
    <row r="318" spans="4:79" s="38" customFormat="1" ht="13" x14ac:dyDescent="0.3">
      <c r="D318" s="219" t="s">
        <v>319</v>
      </c>
      <c r="E318" s="471"/>
      <c r="F318" s="187"/>
      <c r="G318" s="40">
        <f>SUM(G319:G319)</f>
        <v>9753877</v>
      </c>
      <c r="H318" s="40"/>
      <c r="I318" s="40"/>
      <c r="J318" s="441"/>
      <c r="K318" s="40"/>
      <c r="L318" s="40">
        <f>SUM(L319:L319)</f>
        <v>827198</v>
      </c>
      <c r="M318" s="40"/>
      <c r="N318" s="40"/>
      <c r="O318" s="441"/>
      <c r="P318" s="40"/>
      <c r="Q318" s="40">
        <f>SUM(Q319:Q319)</f>
        <v>3114442</v>
      </c>
      <c r="R318" s="40"/>
      <c r="S318" s="40"/>
      <c r="T318" s="441"/>
      <c r="U318" s="40"/>
      <c r="V318" s="40">
        <f>SUM(V319:V319)</f>
        <v>860933</v>
      </c>
      <c r="W318" s="40"/>
      <c r="X318" s="40"/>
      <c r="Y318" s="441"/>
      <c r="Z318" s="40"/>
      <c r="AA318" s="40">
        <f>SUM(AA319:AA319)</f>
        <v>95339</v>
      </c>
      <c r="AB318" s="40"/>
      <c r="AC318" s="40"/>
      <c r="AD318" s="441"/>
      <c r="AE318" s="40"/>
      <c r="AF318" s="40">
        <f>SUM(AF319:AF319)</f>
        <v>2945441</v>
      </c>
      <c r="AG318" s="40"/>
      <c r="AH318" s="40"/>
      <c r="AI318" s="441"/>
      <c r="AJ318" s="40"/>
      <c r="AK318" s="40">
        <f>SUM(AK319:AK319)</f>
        <v>506320</v>
      </c>
      <c r="AL318" s="40"/>
      <c r="AM318" s="40"/>
      <c r="AN318" s="441"/>
      <c r="AO318" s="223"/>
      <c r="AP318" s="40">
        <f>SUM(AP319:AP319)</f>
        <v>513226</v>
      </c>
      <c r="AQ318" s="52"/>
      <c r="AR318" s="40"/>
      <c r="AS318" s="441"/>
      <c r="AT318" s="40"/>
      <c r="AU318" s="40">
        <f>SUM(AU319:AU319)</f>
        <v>532749</v>
      </c>
      <c r="AV318" s="40"/>
      <c r="AW318" s="40"/>
      <c r="AX318" s="441"/>
      <c r="AY318" s="40"/>
      <c r="AZ318" s="40">
        <f>SUM(AZ319:AZ319)</f>
        <v>328260</v>
      </c>
      <c r="BA318" s="40"/>
      <c r="BB318" s="40"/>
      <c r="BC318" s="441"/>
      <c r="BD318" s="40"/>
      <c r="BE318" s="40">
        <f>SUM(BE319:BE319)</f>
        <v>29969</v>
      </c>
      <c r="BF318" s="40"/>
      <c r="BG318" s="40"/>
      <c r="BH318" s="441"/>
      <c r="BI318" s="40"/>
      <c r="BJ318" s="40">
        <f>SUM(BJ319:BJ319)</f>
        <v>1298550</v>
      </c>
      <c r="BK318" s="40"/>
      <c r="BL318" s="40"/>
      <c r="BM318" s="441"/>
      <c r="BN318" s="40"/>
      <c r="BO318" s="40">
        <f>SUM(BO319:BO319)</f>
        <v>850109</v>
      </c>
      <c r="BP318" s="40"/>
      <c r="BQ318" s="40"/>
      <c r="BR318" s="441"/>
      <c r="BS318" s="40"/>
      <c r="BT318" s="40">
        <f>SUM(BT319:BT319)</f>
        <v>11902536</v>
      </c>
      <c r="BU318" s="40"/>
      <c r="BV318" s="40"/>
      <c r="BW318" s="188"/>
      <c r="BX318" s="112"/>
    </row>
    <row r="319" spans="4:79" ht="13" x14ac:dyDescent="0.3">
      <c r="D319" s="118" t="s">
        <v>325</v>
      </c>
      <c r="E319" s="465"/>
      <c r="F319" s="472"/>
      <c r="G319" s="451">
        <f>G322+G325+G328+G331+G334+G337+G340+G343+G346+G349+G352+G355+G358+G361+G364+G367+G370+G373+G376+G379+G382+G385+G388+G391+G394+G397</f>
        <v>9753877</v>
      </c>
      <c r="H319" s="449"/>
      <c r="I319" s="52"/>
      <c r="J319" s="444"/>
      <c r="K319" s="450"/>
      <c r="L319" s="451">
        <f>L322+L325+L328+L331+L334+L337+L340+L343+L346+L349+L352+L355+L358+L361+L364+L367+L370+L373+L376+L379+L382+L385+L388+L391+L394+L397</f>
        <v>827198</v>
      </c>
      <c r="M319" s="449"/>
      <c r="N319" s="52"/>
      <c r="O319" s="444"/>
      <c r="P319" s="450"/>
      <c r="Q319" s="451">
        <f>Q322+Q325+Q328+Q331+Q334+Q337+Q340+Q343+Q346+Q349+Q352+Q355+Q358+Q361+Q364+Q367+Q370+Q373+Q376+Q379+Q382+Q385+Q388+Q391+Q394+Q397</f>
        <v>3114442</v>
      </c>
      <c r="R319" s="449"/>
      <c r="S319" s="52"/>
      <c r="T319" s="444"/>
      <c r="U319" s="450"/>
      <c r="V319" s="451">
        <f>V322+V325+V328+V331+V334+V337+V340+V343+V346+V349+V352+V355+V358+V361+V364+V367+V370+V373+V376+V379+V382+V385+V388+V391+V394+V397</f>
        <v>860933</v>
      </c>
      <c r="W319" s="449"/>
      <c r="X319" s="52"/>
      <c r="Y319" s="444"/>
      <c r="Z319" s="450"/>
      <c r="AA319" s="451">
        <f>AA322+AA325+AA328+AA331+AA334+AA337+AA340+AA343+AA346+AA349+AA352+AA355+AA358+AA361+AA364+AA367+AA370+AA373+AA376+AA379+AA382+AA385+AA388+AA391+AA394+AA397</f>
        <v>95339</v>
      </c>
      <c r="AB319" s="449"/>
      <c r="AC319" s="52"/>
      <c r="AD319" s="444"/>
      <c r="AE319" s="450"/>
      <c r="AF319" s="451">
        <f>AF322+AF325+AF328+AF331+AF334+AF337+AF340+AF343+AF346+AF349+AF352+AF355+AF358+AF361+AF364+AF367+AF370+AF373+AF376+AF379+AF382+AF385+AF388+AF391+AF394+AF397</f>
        <v>2945441</v>
      </c>
      <c r="AG319" s="449"/>
      <c r="AH319" s="52"/>
      <c r="AI319" s="444"/>
      <c r="AJ319" s="450"/>
      <c r="AK319" s="451">
        <f>AK322+AK325+AK328+AK331+AK334+AK337+AK340+AK343+AK346+AK349+AK352+AK355+AK358+AK361+AK364+AK367+AK370+AK373+AK376+AK379+AK382+AK385+AK388+AK391+AK394+AK397</f>
        <v>506320</v>
      </c>
      <c r="AL319" s="449"/>
      <c r="AM319" s="52"/>
      <c r="AN319" s="444"/>
      <c r="AO319" s="450"/>
      <c r="AP319" s="451">
        <f>AP322+AP325+AP328+AP331+AP334+AP337+AP340+AP343+AP346+AP349+AP352+AP355+AP358+AP361+AP364+AP367+AP370+AP373+AP376+AP379+AP382+AP385+AP388+AP391+AP394+AP397</f>
        <v>513226</v>
      </c>
      <c r="AQ319" s="449"/>
      <c r="AR319" s="52"/>
      <c r="AS319" s="444"/>
      <c r="AT319" s="450"/>
      <c r="AU319" s="451">
        <f>AU322+AU325+AU328+AU331+AU334+AU337+AU340+AU343+AU346+AU349+AU352+AU355+AU358+AU361+AU364+AU367+AU370+AU373+AU376+AU379+AU382+AU385+AU388+AU391+AU394+AU397</f>
        <v>532749</v>
      </c>
      <c r="AV319" s="449"/>
      <c r="AW319" s="52"/>
      <c r="AX319" s="444"/>
      <c r="AY319" s="450"/>
      <c r="AZ319" s="451">
        <f>AZ322+AZ325+AZ328+AZ331+AZ334+AZ337+AZ340+AZ343+AZ346+AZ349+AZ352+AZ355+AZ358+AZ361+AZ364+AZ367+AZ370+AZ373+AZ376+AZ379+AZ382+AZ385+AZ388+AZ391+AZ394+AZ397</f>
        <v>328260</v>
      </c>
      <c r="BA319" s="449"/>
      <c r="BB319" s="52"/>
      <c r="BC319" s="444"/>
      <c r="BD319" s="450"/>
      <c r="BE319" s="451">
        <f>BE322+BE325+BE328+BE331+BE334+BE337+BE340+BE343+BE346+BE349+BE352+BE355+BE358+BE361+BE364+BE367+BE370+BE373+BE376+BE379+BE382+BE385+BE388+BE391+BE394+BE397</f>
        <v>29969</v>
      </c>
      <c r="BF319" s="449"/>
      <c r="BG319" s="52"/>
      <c r="BH319" s="444"/>
      <c r="BI319" s="450"/>
      <c r="BJ319" s="451">
        <f>BJ322+BJ325+BJ328+BJ331+BJ334+BJ337+BJ340+BJ343+BJ346+BJ349+BJ352+BJ355+BJ358+BJ361+BJ364+BJ367+BJ370+BJ373+BJ376+BJ379+BJ382+BJ385+BJ388+BJ391+BJ394+BJ397</f>
        <v>1298550</v>
      </c>
      <c r="BK319" s="449"/>
      <c r="BL319" s="52"/>
      <c r="BM319" s="444"/>
      <c r="BN319" s="450"/>
      <c r="BO319" s="451">
        <f>BO322+BO325+BO328+BO331+BO334+BO337+BO340+BO343+BO346+BO349+BO352+BO355+BO358+BO361+BO364+BO367+BO370+BO373+BO376+BO379+BO382+BO385+BO388+BO391+BO394+BO397</f>
        <v>850109</v>
      </c>
      <c r="BP319" s="449"/>
      <c r="BQ319" s="52"/>
      <c r="BR319" s="444"/>
      <c r="BS319" s="450"/>
      <c r="BT319" s="473">
        <f>BT322+BT325+BT328+BT331+BT334+BT337+BT340+BT343+BT346+BT349+BT352+BT355+BT358+BT361+BT364+BT367+BT370+BT373+BT376+BT379+BT382+BT385+BT388+BT391+BT394+BT397</f>
        <v>11902536</v>
      </c>
      <c r="BU319" s="449"/>
      <c r="BV319" s="52"/>
      <c r="BW319" s="118"/>
      <c r="BY319" s="38"/>
      <c r="BZ319" s="38"/>
      <c r="CA319" s="112"/>
    </row>
    <row r="320" spans="4:79" ht="13" x14ac:dyDescent="0.3">
      <c r="D320" s="118"/>
      <c r="E320" s="465"/>
      <c r="F320" s="223"/>
      <c r="G320" s="52"/>
      <c r="H320" s="52"/>
      <c r="I320" s="52"/>
      <c r="J320" s="444"/>
      <c r="K320" s="52"/>
      <c r="L320" s="52"/>
      <c r="M320" s="52"/>
      <c r="N320" s="52"/>
      <c r="O320" s="444"/>
      <c r="P320" s="52"/>
      <c r="Q320" s="52"/>
      <c r="R320" s="52"/>
      <c r="S320" s="52"/>
      <c r="T320" s="444"/>
      <c r="U320" s="52"/>
      <c r="V320" s="52"/>
      <c r="W320" s="52"/>
      <c r="X320" s="52"/>
      <c r="Y320" s="444"/>
      <c r="Z320" s="52"/>
      <c r="AA320" s="52"/>
      <c r="AB320" s="52"/>
      <c r="AC320" s="52"/>
      <c r="AD320" s="444"/>
      <c r="AE320" s="52"/>
      <c r="AF320" s="52"/>
      <c r="AG320" s="52"/>
      <c r="AH320" s="52"/>
      <c r="AI320" s="444"/>
      <c r="AJ320" s="52"/>
      <c r="AK320" s="52"/>
      <c r="AL320" s="52"/>
      <c r="AM320" s="52"/>
      <c r="AN320" s="444"/>
      <c r="AO320" s="52"/>
      <c r="AP320" s="52"/>
      <c r="AQ320" s="52"/>
      <c r="AR320" s="52"/>
      <c r="AS320" s="444"/>
      <c r="AT320" s="52"/>
      <c r="AU320" s="52"/>
      <c r="AV320" s="52"/>
      <c r="AW320" s="52"/>
      <c r="AX320" s="444"/>
      <c r="AY320" s="52"/>
      <c r="AZ320" s="52"/>
      <c r="BA320" s="52"/>
      <c r="BB320" s="52"/>
      <c r="BC320" s="444"/>
      <c r="BD320" s="52"/>
      <c r="BE320" s="52"/>
      <c r="BF320" s="52"/>
      <c r="BG320" s="52"/>
      <c r="BH320" s="444"/>
      <c r="BI320" s="52"/>
      <c r="BJ320" s="52"/>
      <c r="BK320" s="52"/>
      <c r="BL320" s="52"/>
      <c r="BM320" s="444"/>
      <c r="BN320" s="52"/>
      <c r="BO320" s="52"/>
      <c r="BP320" s="52"/>
      <c r="BQ320" s="52"/>
      <c r="BR320" s="444"/>
      <c r="BS320" s="52"/>
      <c r="BT320" s="52"/>
      <c r="BU320" s="52"/>
      <c r="BV320" s="52"/>
      <c r="BW320" s="118"/>
      <c r="BY320" s="38"/>
      <c r="BZ320" s="38"/>
      <c r="CA320" s="112"/>
    </row>
    <row r="321" spans="4:79" ht="12.75" hidden="1" customHeight="1" x14ac:dyDescent="0.3">
      <c r="D321" s="118" t="s">
        <v>369</v>
      </c>
      <c r="G321" s="52">
        <f>SUM(G322:G322)</f>
        <v>0</v>
      </c>
      <c r="H321" s="52"/>
      <c r="I321" s="52"/>
      <c r="J321" s="444"/>
      <c r="K321" s="52"/>
      <c r="L321" s="52">
        <f>SUM(L322:L322)</f>
        <v>0</v>
      </c>
      <c r="M321" s="52"/>
      <c r="N321" s="52"/>
      <c r="O321" s="444"/>
      <c r="P321" s="52"/>
      <c r="Q321" s="52">
        <f>SUM(Q322:Q322)</f>
        <v>0</v>
      </c>
      <c r="R321" s="52"/>
      <c r="S321" s="52"/>
      <c r="T321" s="444"/>
      <c r="U321" s="52"/>
      <c r="V321" s="52">
        <f>SUM(V322:V322)</f>
        <v>0</v>
      </c>
      <c r="W321" s="52"/>
      <c r="X321" s="52"/>
      <c r="Y321" s="444"/>
      <c r="Z321" s="52"/>
      <c r="AA321" s="52">
        <f>SUM(AA322:AA322)</f>
        <v>0</v>
      </c>
      <c r="AB321" s="52"/>
      <c r="AC321" s="52"/>
      <c r="AD321" s="444"/>
      <c r="AE321" s="52"/>
      <c r="AF321" s="52">
        <f>SUM(AF322:AF322)</f>
        <v>0</v>
      </c>
      <c r="AG321" s="52"/>
      <c r="AH321" s="52"/>
      <c r="AI321" s="444"/>
      <c r="AJ321" s="52"/>
      <c r="AK321" s="52">
        <f>SUM(AK322:AK322)</f>
        <v>0</v>
      </c>
      <c r="AL321" s="52"/>
      <c r="AM321" s="52"/>
      <c r="AN321" s="444"/>
      <c r="AO321" s="52"/>
      <c r="AP321" s="52">
        <f>SUM(AP322:AP322)</f>
        <v>0</v>
      </c>
      <c r="AQ321" s="52"/>
      <c r="AR321" s="52"/>
      <c r="AS321" s="444"/>
      <c r="AT321" s="52"/>
      <c r="AU321" s="52">
        <f>SUM(AU322:AU322)</f>
        <v>0</v>
      </c>
      <c r="AV321" s="52"/>
      <c r="AW321" s="52"/>
      <c r="AX321" s="444"/>
      <c r="AY321" s="52"/>
      <c r="AZ321" s="52">
        <f>SUM(AZ322:AZ322)</f>
        <v>0</v>
      </c>
      <c r="BA321" s="52"/>
      <c r="BB321" s="52"/>
      <c r="BC321" s="444"/>
      <c r="BD321" s="52"/>
      <c r="BE321" s="52">
        <f>SUM(BE322:BE322)</f>
        <v>0</v>
      </c>
      <c r="BF321" s="52"/>
      <c r="BG321" s="52"/>
      <c r="BH321" s="444"/>
      <c r="BI321" s="52"/>
      <c r="BJ321" s="52">
        <f>SUM(BJ322:BJ322)</f>
        <v>0</v>
      </c>
      <c r="BK321" s="52"/>
      <c r="BL321" s="52"/>
      <c r="BM321" s="444"/>
      <c r="BN321" s="52"/>
      <c r="BO321" s="52">
        <f>SUM(BO322:BO322)</f>
        <v>0</v>
      </c>
      <c r="BP321" s="52"/>
      <c r="BQ321" s="52"/>
      <c r="BR321" s="444"/>
      <c r="BS321" s="52"/>
      <c r="BT321" s="52">
        <f>SUM(BT322:BT322)</f>
        <v>0</v>
      </c>
      <c r="BU321" s="52"/>
      <c r="BV321" s="52"/>
      <c r="BW321" s="118"/>
      <c r="BY321" s="38"/>
      <c r="BZ321" s="38"/>
      <c r="CA321" s="112"/>
    </row>
    <row r="322" spans="4:79" ht="12.75" hidden="1" customHeight="1" x14ac:dyDescent="0.3">
      <c r="D322" s="118" t="s">
        <v>325</v>
      </c>
      <c r="F322" s="447"/>
      <c r="G322" s="451">
        <v>0</v>
      </c>
      <c r="H322" s="449"/>
      <c r="I322" s="52"/>
      <c r="J322" s="444"/>
      <c r="K322" s="450"/>
      <c r="L322" s="451">
        <v>0</v>
      </c>
      <c r="M322" s="449"/>
      <c r="N322" s="52"/>
      <c r="O322" s="444"/>
      <c r="P322" s="450"/>
      <c r="Q322" s="451">
        <v>0</v>
      </c>
      <c r="R322" s="449"/>
      <c r="S322" s="52"/>
      <c r="T322" s="444"/>
      <c r="U322" s="450"/>
      <c r="V322" s="451">
        <v>0</v>
      </c>
      <c r="W322" s="449"/>
      <c r="X322" s="52"/>
      <c r="Y322" s="444"/>
      <c r="Z322" s="450"/>
      <c r="AA322" s="451">
        <v>0</v>
      </c>
      <c r="AB322" s="449"/>
      <c r="AC322" s="52"/>
      <c r="AD322" s="444"/>
      <c r="AE322" s="450"/>
      <c r="AF322" s="451">
        <v>0</v>
      </c>
      <c r="AG322" s="449"/>
      <c r="AH322" s="52"/>
      <c r="AI322" s="444"/>
      <c r="AJ322" s="450"/>
      <c r="AK322" s="451">
        <v>0</v>
      </c>
      <c r="AL322" s="449"/>
      <c r="AM322" s="52"/>
      <c r="AN322" s="444"/>
      <c r="AO322" s="450"/>
      <c r="AP322" s="451">
        <v>0</v>
      </c>
      <c r="AQ322" s="449"/>
      <c r="AR322" s="52"/>
      <c r="AS322" s="444"/>
      <c r="AT322" s="450"/>
      <c r="AU322" s="451">
        <v>0</v>
      </c>
      <c r="AV322" s="449"/>
      <c r="AW322" s="52"/>
      <c r="AX322" s="444"/>
      <c r="AY322" s="450"/>
      <c r="AZ322" s="451">
        <v>0</v>
      </c>
      <c r="BA322" s="449"/>
      <c r="BB322" s="52"/>
      <c r="BC322" s="444"/>
      <c r="BD322" s="450"/>
      <c r="BE322" s="451">
        <v>0</v>
      </c>
      <c r="BF322" s="449"/>
      <c r="BG322" s="52"/>
      <c r="BH322" s="444"/>
      <c r="BI322" s="450"/>
      <c r="BJ322" s="451">
        <v>0</v>
      </c>
      <c r="BK322" s="449"/>
      <c r="BL322" s="52"/>
      <c r="BM322" s="444"/>
      <c r="BN322" s="450"/>
      <c r="BO322" s="451">
        <v>0</v>
      </c>
      <c r="BP322" s="449"/>
      <c r="BQ322" s="52"/>
      <c r="BR322" s="444"/>
      <c r="BS322" s="450"/>
      <c r="BT322" s="451">
        <f>SUM(L322:BO322)</f>
        <v>0</v>
      </c>
      <c r="BU322" s="449"/>
      <c r="BV322" s="52"/>
      <c r="BW322" s="118"/>
      <c r="BY322" s="38"/>
      <c r="BZ322" s="38"/>
      <c r="CA322" s="112"/>
    </row>
    <row r="323" spans="4:79" ht="12.75" hidden="1" customHeight="1" x14ac:dyDescent="0.3">
      <c r="D323" s="118"/>
      <c r="E323" s="465"/>
      <c r="F323" s="223"/>
      <c r="G323" s="52"/>
      <c r="H323" s="52"/>
      <c r="I323" s="52"/>
      <c r="J323" s="444"/>
      <c r="K323" s="52"/>
      <c r="L323" s="52"/>
      <c r="M323" s="52"/>
      <c r="N323" s="52"/>
      <c r="O323" s="444"/>
      <c r="P323" s="52"/>
      <c r="Q323" s="52"/>
      <c r="R323" s="52"/>
      <c r="S323" s="52"/>
      <c r="T323" s="444"/>
      <c r="U323" s="52"/>
      <c r="V323" s="52"/>
      <c r="W323" s="52"/>
      <c r="X323" s="52"/>
      <c r="Y323" s="444"/>
      <c r="Z323" s="52"/>
      <c r="AA323" s="52"/>
      <c r="AB323" s="52"/>
      <c r="AC323" s="52"/>
      <c r="AD323" s="444"/>
      <c r="AE323" s="52"/>
      <c r="AF323" s="52"/>
      <c r="AG323" s="52"/>
      <c r="AH323" s="52"/>
      <c r="AI323" s="444"/>
      <c r="AJ323" s="52"/>
      <c r="AK323" s="52"/>
      <c r="AL323" s="52"/>
      <c r="AM323" s="52"/>
      <c r="AN323" s="444"/>
      <c r="AO323" s="52"/>
      <c r="AP323" s="52"/>
      <c r="AQ323" s="52"/>
      <c r="AR323" s="52"/>
      <c r="AS323" s="444"/>
      <c r="AT323" s="52"/>
      <c r="AU323" s="52"/>
      <c r="AV323" s="52"/>
      <c r="AW323" s="52"/>
      <c r="AX323" s="444"/>
      <c r="AY323" s="52"/>
      <c r="AZ323" s="52"/>
      <c r="BA323" s="52"/>
      <c r="BB323" s="52"/>
      <c r="BC323" s="444"/>
      <c r="BD323" s="52"/>
      <c r="BE323" s="52"/>
      <c r="BF323" s="52"/>
      <c r="BG323" s="52"/>
      <c r="BH323" s="444"/>
      <c r="BI323" s="52"/>
      <c r="BJ323" s="52"/>
      <c r="BK323" s="52"/>
      <c r="BL323" s="52"/>
      <c r="BM323" s="444"/>
      <c r="BN323" s="52"/>
      <c r="BO323" s="52"/>
      <c r="BP323" s="52"/>
      <c r="BQ323" s="52"/>
      <c r="BR323" s="444"/>
      <c r="BS323" s="52"/>
      <c r="BT323" s="52"/>
      <c r="BU323" s="52"/>
      <c r="BV323" s="52"/>
      <c r="BW323" s="118"/>
      <c r="BY323" s="38"/>
      <c r="BZ323" s="38"/>
      <c r="CA323" s="112"/>
    </row>
    <row r="324" spans="4:79" ht="13" x14ac:dyDescent="0.3">
      <c r="D324" s="118" t="s">
        <v>327</v>
      </c>
      <c r="G324" s="52">
        <f>SUM(G325:G325)</f>
        <v>0</v>
      </c>
      <c r="H324" s="52"/>
      <c r="I324" s="52"/>
      <c r="J324" s="444"/>
      <c r="K324" s="52"/>
      <c r="L324" s="52">
        <f>SUM(L325:L325)</f>
        <v>0</v>
      </c>
      <c r="M324" s="52"/>
      <c r="N324" s="52"/>
      <c r="O324" s="444"/>
      <c r="P324" s="52"/>
      <c r="Q324" s="52">
        <f>SUM(Q325:Q325)</f>
        <v>0</v>
      </c>
      <c r="R324" s="52"/>
      <c r="S324" s="52"/>
      <c r="T324" s="444"/>
      <c r="U324" s="52"/>
      <c r="V324" s="52">
        <f>SUM(V325:V325)</f>
        <v>0</v>
      </c>
      <c r="W324" s="52"/>
      <c r="X324" s="52"/>
      <c r="Y324" s="444"/>
      <c r="Z324" s="52"/>
      <c r="AA324" s="52">
        <f>SUM(AA325:AA325)</f>
        <v>0</v>
      </c>
      <c r="AB324" s="52"/>
      <c r="AC324" s="52"/>
      <c r="AD324" s="444"/>
      <c r="AE324" s="52"/>
      <c r="AF324" s="52">
        <f>SUM(AF325:AF325)</f>
        <v>0</v>
      </c>
      <c r="AG324" s="52"/>
      <c r="AH324" s="52"/>
      <c r="AI324" s="444"/>
      <c r="AJ324" s="52"/>
      <c r="AK324" s="52">
        <f>SUM(AK325:AK325)</f>
        <v>0</v>
      </c>
      <c r="AL324" s="52"/>
      <c r="AM324" s="52"/>
      <c r="AN324" s="444"/>
      <c r="AO324" s="52"/>
      <c r="AP324" s="52">
        <f>SUM(AP325:AP325)</f>
        <v>0</v>
      </c>
      <c r="AQ324" s="52"/>
      <c r="AR324" s="52"/>
      <c r="AS324" s="444"/>
      <c r="AT324" s="52"/>
      <c r="AU324" s="52">
        <f>SUM(AU325:AU325)</f>
        <v>0</v>
      </c>
      <c r="AV324" s="52"/>
      <c r="AW324" s="52"/>
      <c r="AX324" s="444"/>
      <c r="AY324" s="52"/>
      <c r="AZ324" s="52">
        <f>SUM(AZ325:AZ325)</f>
        <v>0</v>
      </c>
      <c r="BA324" s="52"/>
      <c r="BB324" s="52"/>
      <c r="BC324" s="444"/>
      <c r="BD324" s="52"/>
      <c r="BE324" s="52">
        <f>SUM(BE325:BE325)</f>
        <v>0</v>
      </c>
      <c r="BF324" s="52"/>
      <c r="BG324" s="52"/>
      <c r="BH324" s="444"/>
      <c r="BI324" s="52"/>
      <c r="BJ324" s="52">
        <f>SUM(BJ325:BJ325)</f>
        <v>0</v>
      </c>
      <c r="BK324" s="52"/>
      <c r="BL324" s="52"/>
      <c r="BM324" s="444"/>
      <c r="BN324" s="52"/>
      <c r="BO324" s="52">
        <f>SUM(BO325:BO325)</f>
        <v>0</v>
      </c>
      <c r="BP324" s="52"/>
      <c r="BQ324" s="52"/>
      <c r="BR324" s="444"/>
      <c r="BS324" s="52"/>
      <c r="BT324" s="52">
        <f>SUM(BT325:BT325)</f>
        <v>0</v>
      </c>
      <c r="BU324" s="52"/>
      <c r="BV324" s="52"/>
      <c r="BW324" s="118"/>
      <c r="BY324" s="38"/>
      <c r="BZ324" s="38"/>
      <c r="CA324" s="112"/>
    </row>
    <row r="325" spans="4:79" ht="13" x14ac:dyDescent="0.3">
      <c r="D325" s="118" t="s">
        <v>325</v>
      </c>
      <c r="F325" s="447"/>
      <c r="G325" s="451">
        <v>0</v>
      </c>
      <c r="H325" s="449"/>
      <c r="I325" s="52"/>
      <c r="J325" s="444"/>
      <c r="K325" s="450"/>
      <c r="L325" s="451">
        <v>0</v>
      </c>
      <c r="M325" s="449"/>
      <c r="N325" s="52"/>
      <c r="O325" s="444"/>
      <c r="P325" s="450"/>
      <c r="Q325" s="451">
        <v>0</v>
      </c>
      <c r="R325" s="449"/>
      <c r="S325" s="52"/>
      <c r="T325" s="444"/>
      <c r="U325" s="450"/>
      <c r="V325" s="451">
        <v>0</v>
      </c>
      <c r="W325" s="449"/>
      <c r="X325" s="52"/>
      <c r="Y325" s="444"/>
      <c r="Z325" s="450"/>
      <c r="AA325" s="451">
        <v>0</v>
      </c>
      <c r="AB325" s="449"/>
      <c r="AC325" s="52"/>
      <c r="AD325" s="444"/>
      <c r="AE325" s="450"/>
      <c r="AF325" s="451">
        <v>0</v>
      </c>
      <c r="AG325" s="449"/>
      <c r="AH325" s="52"/>
      <c r="AI325" s="444"/>
      <c r="AJ325" s="450"/>
      <c r="AK325" s="451">
        <v>0</v>
      </c>
      <c r="AL325" s="449"/>
      <c r="AM325" s="52"/>
      <c r="AN325" s="444"/>
      <c r="AO325" s="450"/>
      <c r="AP325" s="451">
        <v>0</v>
      </c>
      <c r="AQ325" s="449"/>
      <c r="AR325" s="52"/>
      <c r="AS325" s="444"/>
      <c r="AT325" s="450"/>
      <c r="AU325" s="451">
        <v>0</v>
      </c>
      <c r="AV325" s="449"/>
      <c r="AW325" s="52"/>
      <c r="AX325" s="444"/>
      <c r="AY325" s="450"/>
      <c r="AZ325" s="451">
        <v>0</v>
      </c>
      <c r="BA325" s="449"/>
      <c r="BB325" s="52"/>
      <c r="BC325" s="444"/>
      <c r="BD325" s="450"/>
      <c r="BE325" s="451">
        <v>0</v>
      </c>
      <c r="BF325" s="449"/>
      <c r="BG325" s="52"/>
      <c r="BH325" s="444"/>
      <c r="BI325" s="450"/>
      <c r="BJ325" s="451">
        <v>0</v>
      </c>
      <c r="BK325" s="449"/>
      <c r="BL325" s="52"/>
      <c r="BM325" s="444"/>
      <c r="BN325" s="450"/>
      <c r="BO325" s="451">
        <v>0</v>
      </c>
      <c r="BP325" s="449"/>
      <c r="BQ325" s="52"/>
      <c r="BR325" s="444"/>
      <c r="BS325" s="450"/>
      <c r="BT325" s="451">
        <f>SUM(L325:BO325)</f>
        <v>0</v>
      </c>
      <c r="BU325" s="449"/>
      <c r="BV325" s="52"/>
      <c r="BW325" s="118"/>
      <c r="BY325" s="38"/>
      <c r="BZ325" s="38"/>
      <c r="CA325" s="112"/>
    </row>
    <row r="326" spans="4:79" ht="13" hidden="1" x14ac:dyDescent="0.3">
      <c r="D326" s="118"/>
      <c r="G326" s="52"/>
      <c r="H326" s="52"/>
      <c r="I326" s="52"/>
      <c r="J326" s="444"/>
      <c r="K326" s="52"/>
      <c r="L326" s="52"/>
      <c r="M326" s="52"/>
      <c r="N326" s="52"/>
      <c r="O326" s="444"/>
      <c r="P326" s="52"/>
      <c r="Q326" s="52"/>
      <c r="R326" s="52"/>
      <c r="S326" s="52"/>
      <c r="T326" s="444"/>
      <c r="U326" s="52"/>
      <c r="V326" s="52"/>
      <c r="W326" s="52"/>
      <c r="X326" s="52"/>
      <c r="Y326" s="444"/>
      <c r="Z326" s="52"/>
      <c r="AA326" s="52"/>
      <c r="AB326" s="52"/>
      <c r="AC326" s="52"/>
      <c r="AD326" s="444"/>
      <c r="AE326" s="52"/>
      <c r="AF326" s="52"/>
      <c r="AG326" s="52"/>
      <c r="AH326" s="52"/>
      <c r="AI326" s="444"/>
      <c r="AJ326" s="52"/>
      <c r="AK326" s="52"/>
      <c r="AL326" s="52"/>
      <c r="AM326" s="52"/>
      <c r="AN326" s="444"/>
      <c r="AO326" s="52"/>
      <c r="AP326" s="52"/>
      <c r="AQ326" s="52"/>
      <c r="AR326" s="52"/>
      <c r="AS326" s="444"/>
      <c r="AT326" s="52"/>
      <c r="AU326" s="52"/>
      <c r="AV326" s="52"/>
      <c r="AW326" s="52"/>
      <c r="AX326" s="444"/>
      <c r="AY326" s="52"/>
      <c r="AZ326" s="52"/>
      <c r="BA326" s="52"/>
      <c r="BB326" s="52"/>
      <c r="BC326" s="444"/>
      <c r="BD326" s="52"/>
      <c r="BE326" s="52"/>
      <c r="BF326" s="52"/>
      <c r="BG326" s="52"/>
      <c r="BH326" s="444"/>
      <c r="BI326" s="52"/>
      <c r="BJ326" s="52"/>
      <c r="BK326" s="52"/>
      <c r="BL326" s="52"/>
      <c r="BM326" s="444"/>
      <c r="BN326" s="52"/>
      <c r="BO326" s="52"/>
      <c r="BP326" s="52"/>
      <c r="BQ326" s="52"/>
      <c r="BR326" s="444"/>
      <c r="BS326" s="52"/>
      <c r="BT326" s="52"/>
      <c r="BU326" s="52"/>
      <c r="BV326" s="52"/>
      <c r="BW326" s="118"/>
      <c r="BY326" s="38"/>
      <c r="BZ326" s="38"/>
      <c r="CA326" s="112"/>
    </row>
    <row r="327" spans="4:79" ht="12.75" hidden="1" customHeight="1" x14ac:dyDescent="0.3">
      <c r="D327" s="118" t="s">
        <v>331</v>
      </c>
      <c r="G327" s="52">
        <f>SUM(G328:G328)</f>
        <v>0</v>
      </c>
      <c r="H327" s="52"/>
      <c r="I327" s="52"/>
      <c r="J327" s="444"/>
      <c r="K327" s="52"/>
      <c r="L327" s="52">
        <f>SUM(L328:L328)</f>
        <v>0</v>
      </c>
      <c r="M327" s="52"/>
      <c r="N327" s="52"/>
      <c r="O327" s="444"/>
      <c r="P327" s="52"/>
      <c r="Q327" s="52">
        <f>SUM(Q328:Q328)</f>
        <v>0</v>
      </c>
      <c r="R327" s="52"/>
      <c r="S327" s="52"/>
      <c r="T327" s="444"/>
      <c r="U327" s="52"/>
      <c r="V327" s="52">
        <f>SUM(V328:V328)</f>
        <v>0</v>
      </c>
      <c r="W327" s="52"/>
      <c r="X327" s="52"/>
      <c r="Y327" s="444"/>
      <c r="Z327" s="52"/>
      <c r="AA327" s="52">
        <f>SUM(AA328:AA328)</f>
        <v>0</v>
      </c>
      <c r="AB327" s="52"/>
      <c r="AC327" s="52"/>
      <c r="AD327" s="444"/>
      <c r="AE327" s="52"/>
      <c r="AF327" s="52">
        <f>SUM(AF328:AF328)</f>
        <v>0</v>
      </c>
      <c r="AG327" s="52"/>
      <c r="AH327" s="52"/>
      <c r="AI327" s="444"/>
      <c r="AJ327" s="52"/>
      <c r="AK327" s="52">
        <f>SUM(AK328:AK328)</f>
        <v>0</v>
      </c>
      <c r="AL327" s="52"/>
      <c r="AM327" s="52"/>
      <c r="AN327" s="444"/>
      <c r="AO327" s="52"/>
      <c r="AP327" s="52">
        <f>SUM(AP328:AP328)</f>
        <v>0</v>
      </c>
      <c r="AQ327" s="52"/>
      <c r="AR327" s="52"/>
      <c r="AS327" s="444"/>
      <c r="AT327" s="52"/>
      <c r="AU327" s="52">
        <f>SUM(AU328:AU328)</f>
        <v>0</v>
      </c>
      <c r="AV327" s="52"/>
      <c r="AW327" s="52"/>
      <c r="AX327" s="444"/>
      <c r="AY327" s="52"/>
      <c r="AZ327" s="52">
        <f>SUM(AZ328:AZ328)</f>
        <v>0</v>
      </c>
      <c r="BA327" s="52"/>
      <c r="BB327" s="52"/>
      <c r="BC327" s="444"/>
      <c r="BD327" s="52"/>
      <c r="BE327" s="52">
        <f>SUM(BE328:BE328)</f>
        <v>0</v>
      </c>
      <c r="BF327" s="52"/>
      <c r="BG327" s="52"/>
      <c r="BH327" s="444"/>
      <c r="BI327" s="52"/>
      <c r="BJ327" s="52">
        <f>SUM(BJ328:BJ328)</f>
        <v>0</v>
      </c>
      <c r="BK327" s="52"/>
      <c r="BL327" s="52"/>
      <c r="BM327" s="444"/>
      <c r="BN327" s="52"/>
      <c r="BO327" s="52">
        <f>SUM(BO328:BO328)</f>
        <v>0</v>
      </c>
      <c r="BP327" s="52"/>
      <c r="BQ327" s="52"/>
      <c r="BR327" s="444"/>
      <c r="BS327" s="52"/>
      <c r="BT327" s="52">
        <f>SUM(BT328:BT328)</f>
        <v>0</v>
      </c>
      <c r="BU327" s="52"/>
      <c r="BV327" s="52"/>
      <c r="BW327" s="118"/>
      <c r="BY327" s="38"/>
      <c r="BZ327" s="38"/>
      <c r="CA327" s="112"/>
    </row>
    <row r="328" spans="4:79" ht="12.75" hidden="1" customHeight="1" x14ac:dyDescent="0.3">
      <c r="D328" s="118" t="s">
        <v>325</v>
      </c>
      <c r="F328" s="447"/>
      <c r="G328" s="451">
        <v>0</v>
      </c>
      <c r="H328" s="449"/>
      <c r="I328" s="52"/>
      <c r="J328" s="444"/>
      <c r="K328" s="450"/>
      <c r="L328" s="451">
        <v>0</v>
      </c>
      <c r="M328" s="449"/>
      <c r="N328" s="52"/>
      <c r="O328" s="444"/>
      <c r="P328" s="450"/>
      <c r="Q328" s="451">
        <v>0</v>
      </c>
      <c r="R328" s="449"/>
      <c r="S328" s="52"/>
      <c r="T328" s="444"/>
      <c r="U328" s="450"/>
      <c r="V328" s="451">
        <v>0</v>
      </c>
      <c r="W328" s="449"/>
      <c r="X328" s="52"/>
      <c r="Y328" s="444"/>
      <c r="Z328" s="450"/>
      <c r="AA328" s="451">
        <v>0</v>
      </c>
      <c r="AB328" s="449"/>
      <c r="AC328" s="52"/>
      <c r="AD328" s="444"/>
      <c r="AE328" s="450"/>
      <c r="AF328" s="451">
        <v>0</v>
      </c>
      <c r="AG328" s="449"/>
      <c r="AH328" s="52"/>
      <c r="AI328" s="444"/>
      <c r="AJ328" s="450"/>
      <c r="AK328" s="451">
        <v>0</v>
      </c>
      <c r="AL328" s="449"/>
      <c r="AM328" s="52"/>
      <c r="AN328" s="444"/>
      <c r="AO328" s="450"/>
      <c r="AP328" s="451">
        <v>0</v>
      </c>
      <c r="AQ328" s="449"/>
      <c r="AR328" s="52"/>
      <c r="AS328" s="444"/>
      <c r="AT328" s="450"/>
      <c r="AU328" s="451">
        <v>0</v>
      </c>
      <c r="AV328" s="449"/>
      <c r="AW328" s="52"/>
      <c r="AX328" s="444"/>
      <c r="AY328" s="450"/>
      <c r="AZ328" s="451">
        <v>0</v>
      </c>
      <c r="BA328" s="449"/>
      <c r="BB328" s="52"/>
      <c r="BC328" s="444"/>
      <c r="BD328" s="450"/>
      <c r="BE328" s="451">
        <v>0</v>
      </c>
      <c r="BF328" s="449"/>
      <c r="BG328" s="52"/>
      <c r="BH328" s="444"/>
      <c r="BI328" s="450"/>
      <c r="BJ328" s="451">
        <v>0</v>
      </c>
      <c r="BK328" s="449"/>
      <c r="BL328" s="52"/>
      <c r="BM328" s="444"/>
      <c r="BN328" s="450"/>
      <c r="BO328" s="451">
        <v>0</v>
      </c>
      <c r="BP328" s="449"/>
      <c r="BQ328" s="52"/>
      <c r="BR328" s="444"/>
      <c r="BS328" s="450"/>
      <c r="BT328" s="451">
        <f>SUM(L328:BO328)</f>
        <v>0</v>
      </c>
      <c r="BU328" s="449"/>
      <c r="BV328" s="52"/>
      <c r="BW328" s="118"/>
      <c r="BY328" s="38"/>
      <c r="BZ328" s="38"/>
      <c r="CA328" s="112"/>
    </row>
    <row r="329" spans="4:79" ht="12.75" customHeight="1" x14ac:dyDescent="0.3">
      <c r="D329" s="118"/>
      <c r="G329" s="52"/>
      <c r="H329" s="52"/>
      <c r="I329" s="52"/>
      <c r="J329" s="444"/>
      <c r="K329" s="52"/>
      <c r="L329" s="52"/>
      <c r="M329" s="52"/>
      <c r="N329" s="52"/>
      <c r="O329" s="444"/>
      <c r="P329" s="52"/>
      <c r="Q329" s="52"/>
      <c r="R329" s="52"/>
      <c r="S329" s="52"/>
      <c r="T329" s="444"/>
      <c r="U329" s="52"/>
      <c r="V329" s="52"/>
      <c r="W329" s="52"/>
      <c r="X329" s="52"/>
      <c r="Y329" s="444"/>
      <c r="Z329" s="52"/>
      <c r="AA329" s="52"/>
      <c r="AB329" s="52"/>
      <c r="AC329" s="52"/>
      <c r="AD329" s="444"/>
      <c r="AE329" s="52"/>
      <c r="AF329" s="52"/>
      <c r="AG329" s="52"/>
      <c r="AH329" s="52"/>
      <c r="AI329" s="444"/>
      <c r="AJ329" s="52"/>
      <c r="AK329" s="52"/>
      <c r="AL329" s="52"/>
      <c r="AM329" s="52"/>
      <c r="AN329" s="444"/>
      <c r="AO329" s="52"/>
      <c r="AP329" s="52"/>
      <c r="AQ329" s="52"/>
      <c r="AR329" s="52"/>
      <c r="AS329" s="444"/>
      <c r="AT329" s="52"/>
      <c r="AU329" s="52"/>
      <c r="AV329" s="52"/>
      <c r="AW329" s="52"/>
      <c r="AX329" s="444"/>
      <c r="AY329" s="52"/>
      <c r="AZ329" s="52"/>
      <c r="BA329" s="52"/>
      <c r="BB329" s="52"/>
      <c r="BC329" s="444"/>
      <c r="BD329" s="52"/>
      <c r="BE329" s="52"/>
      <c r="BF329" s="52"/>
      <c r="BG329" s="52"/>
      <c r="BH329" s="444"/>
      <c r="BI329" s="52"/>
      <c r="BJ329" s="52"/>
      <c r="BK329" s="52"/>
      <c r="BL329" s="52"/>
      <c r="BM329" s="444"/>
      <c r="BN329" s="52"/>
      <c r="BO329" s="52"/>
      <c r="BP329" s="52"/>
      <c r="BQ329" s="52"/>
      <c r="BR329" s="444"/>
      <c r="BS329" s="52"/>
      <c r="BT329" s="52"/>
      <c r="BU329" s="52"/>
      <c r="BV329" s="52"/>
      <c r="BW329" s="118"/>
      <c r="BY329" s="38"/>
      <c r="BZ329" s="38"/>
      <c r="CA329" s="112"/>
    </row>
    <row r="330" spans="4:79" ht="13" x14ac:dyDescent="0.3">
      <c r="D330" s="118" t="s">
        <v>332</v>
      </c>
      <c r="G330" s="52">
        <f>SUM(G331:G331)</f>
        <v>1195262</v>
      </c>
      <c r="H330" s="52"/>
      <c r="I330" s="52"/>
      <c r="J330" s="444"/>
      <c r="K330" s="52"/>
      <c r="L330" s="52">
        <f>SUM(L331:L331)</f>
        <v>0</v>
      </c>
      <c r="M330" s="52"/>
      <c r="N330" s="52"/>
      <c r="O330" s="444"/>
      <c r="P330" s="52"/>
      <c r="Q330" s="52">
        <f>SUM(Q331:Q331)</f>
        <v>0</v>
      </c>
      <c r="R330" s="52"/>
      <c r="S330" s="52"/>
      <c r="T330" s="444"/>
      <c r="U330" s="52"/>
      <c r="V330" s="52">
        <f>SUM(V331:V331)</f>
        <v>0</v>
      </c>
      <c r="W330" s="52"/>
      <c r="X330" s="52"/>
      <c r="Y330" s="444"/>
      <c r="Z330" s="52"/>
      <c r="AA330" s="52">
        <f>SUM(AA331:AA331)</f>
        <v>0</v>
      </c>
      <c r="AB330" s="52"/>
      <c r="AC330" s="52"/>
      <c r="AD330" s="444"/>
      <c r="AE330" s="52"/>
      <c r="AF330" s="52">
        <f>SUM(AF331:AF331)</f>
        <v>994679</v>
      </c>
      <c r="AG330" s="52"/>
      <c r="AH330" s="52"/>
      <c r="AI330" s="444"/>
      <c r="AJ330" s="52"/>
      <c r="AK330" s="52">
        <f>SUM(AK331:AK331)</f>
        <v>0</v>
      </c>
      <c r="AL330" s="52"/>
      <c r="AM330" s="52"/>
      <c r="AN330" s="444"/>
      <c r="AO330" s="52"/>
      <c r="AP330" s="52">
        <f>SUM(AP331:AP331)</f>
        <v>0</v>
      </c>
      <c r="AQ330" s="52"/>
      <c r="AR330" s="52"/>
      <c r="AS330" s="444"/>
      <c r="AT330" s="52"/>
      <c r="AU330" s="52">
        <f>SUM(AU331:AU331)</f>
        <v>200583</v>
      </c>
      <c r="AV330" s="52"/>
      <c r="AW330" s="52"/>
      <c r="AX330" s="444"/>
      <c r="AY330" s="52"/>
      <c r="AZ330" s="52">
        <f>SUM(AZ331:AZ331)</f>
        <v>0</v>
      </c>
      <c r="BA330" s="52"/>
      <c r="BB330" s="52"/>
      <c r="BC330" s="444"/>
      <c r="BD330" s="52"/>
      <c r="BE330" s="52">
        <f>SUM(BE331:BE331)</f>
        <v>0</v>
      </c>
      <c r="BF330" s="52"/>
      <c r="BG330" s="52"/>
      <c r="BH330" s="444"/>
      <c r="BI330" s="52"/>
      <c r="BJ330" s="52">
        <f>SUM(BJ331:BJ331)</f>
        <v>0</v>
      </c>
      <c r="BK330" s="52"/>
      <c r="BL330" s="52"/>
      <c r="BM330" s="444"/>
      <c r="BN330" s="52"/>
      <c r="BO330" s="52">
        <f>SUM(BO331:BO331)</f>
        <v>0</v>
      </c>
      <c r="BP330" s="52"/>
      <c r="BQ330" s="52"/>
      <c r="BR330" s="444"/>
      <c r="BS330" s="52"/>
      <c r="BT330" s="52">
        <f>SUM(BT331:BT331)</f>
        <v>1195262</v>
      </c>
      <c r="BU330" s="52"/>
      <c r="BV330" s="52"/>
      <c r="BW330" s="118"/>
      <c r="BY330" s="38"/>
      <c r="BZ330" s="38"/>
      <c r="CA330" s="112"/>
    </row>
    <row r="331" spans="4:79" ht="13" x14ac:dyDescent="0.3">
      <c r="D331" s="118" t="s">
        <v>325</v>
      </c>
      <c r="F331" s="447"/>
      <c r="G331" s="451">
        <v>1195262</v>
      </c>
      <c r="H331" s="449"/>
      <c r="I331" s="52"/>
      <c r="J331" s="444"/>
      <c r="K331" s="450"/>
      <c r="L331" s="451">
        <v>0</v>
      </c>
      <c r="M331" s="449"/>
      <c r="N331" s="52"/>
      <c r="O331" s="444"/>
      <c r="P331" s="450"/>
      <c r="Q331" s="451">
        <v>0</v>
      </c>
      <c r="R331" s="449"/>
      <c r="S331" s="52"/>
      <c r="T331" s="444"/>
      <c r="U331" s="450"/>
      <c r="V331" s="451">
        <v>0</v>
      </c>
      <c r="W331" s="449"/>
      <c r="X331" s="52"/>
      <c r="Y331" s="444"/>
      <c r="Z331" s="450"/>
      <c r="AA331" s="451">
        <v>0</v>
      </c>
      <c r="AB331" s="449"/>
      <c r="AC331" s="52"/>
      <c r="AD331" s="444"/>
      <c r="AE331" s="450"/>
      <c r="AF331" s="451">
        <v>994679</v>
      </c>
      <c r="AG331" s="449"/>
      <c r="AH331" s="52"/>
      <c r="AI331" s="444"/>
      <c r="AJ331" s="450"/>
      <c r="AK331" s="451">
        <v>0</v>
      </c>
      <c r="AL331" s="449"/>
      <c r="AM331" s="52"/>
      <c r="AN331" s="444"/>
      <c r="AO331" s="450"/>
      <c r="AP331" s="451">
        <v>0</v>
      </c>
      <c r="AQ331" s="449"/>
      <c r="AR331" s="52"/>
      <c r="AS331" s="444"/>
      <c r="AT331" s="450"/>
      <c r="AU331" s="451">
        <v>200583</v>
      </c>
      <c r="AV331" s="449"/>
      <c r="AW331" s="52"/>
      <c r="AX331" s="444"/>
      <c r="AY331" s="450"/>
      <c r="AZ331" s="451">
        <v>0</v>
      </c>
      <c r="BA331" s="449"/>
      <c r="BB331" s="52"/>
      <c r="BC331" s="444"/>
      <c r="BD331" s="450"/>
      <c r="BE331" s="451">
        <v>0</v>
      </c>
      <c r="BF331" s="449"/>
      <c r="BG331" s="52"/>
      <c r="BH331" s="444"/>
      <c r="BI331" s="450"/>
      <c r="BJ331" s="451">
        <v>0</v>
      </c>
      <c r="BK331" s="449"/>
      <c r="BL331" s="52"/>
      <c r="BM331" s="444"/>
      <c r="BN331" s="450"/>
      <c r="BO331" s="451">
        <v>0</v>
      </c>
      <c r="BP331" s="449"/>
      <c r="BQ331" s="52"/>
      <c r="BR331" s="444"/>
      <c r="BS331" s="450"/>
      <c r="BT331" s="451">
        <f>SUM(L331:BO331)</f>
        <v>1195262</v>
      </c>
      <c r="BU331" s="449"/>
      <c r="BV331" s="52"/>
      <c r="BW331" s="118"/>
      <c r="BY331" s="38"/>
      <c r="BZ331" s="38"/>
      <c r="CA331" s="112"/>
    </row>
    <row r="332" spans="4:79" ht="13" x14ac:dyDescent="0.3">
      <c r="D332" s="118"/>
      <c r="G332" s="52"/>
      <c r="H332" s="52"/>
      <c r="I332" s="52"/>
      <c r="J332" s="444"/>
      <c r="K332" s="52"/>
      <c r="L332" s="52"/>
      <c r="M332" s="52"/>
      <c r="N332" s="52"/>
      <c r="O332" s="444"/>
      <c r="P332" s="52"/>
      <c r="Q332" s="52"/>
      <c r="R332" s="52"/>
      <c r="S332" s="52"/>
      <c r="T332" s="444"/>
      <c r="U332" s="52"/>
      <c r="V332" s="52"/>
      <c r="W332" s="52"/>
      <c r="X332" s="52"/>
      <c r="Y332" s="444"/>
      <c r="Z332" s="52"/>
      <c r="AA332" s="52"/>
      <c r="AB332" s="52"/>
      <c r="AC332" s="52"/>
      <c r="AD332" s="444"/>
      <c r="AE332" s="52"/>
      <c r="AF332" s="52"/>
      <c r="AG332" s="52"/>
      <c r="AH332" s="52"/>
      <c r="AI332" s="444"/>
      <c r="AJ332" s="52"/>
      <c r="AK332" s="52"/>
      <c r="AL332" s="52"/>
      <c r="AM332" s="52"/>
      <c r="AN332" s="444"/>
      <c r="AO332" s="52"/>
      <c r="AP332" s="52"/>
      <c r="AQ332" s="52"/>
      <c r="AR332" s="52"/>
      <c r="AS332" s="444"/>
      <c r="AT332" s="52"/>
      <c r="AU332" s="52"/>
      <c r="AV332" s="52"/>
      <c r="AW332" s="52"/>
      <c r="AX332" s="444"/>
      <c r="AY332" s="52"/>
      <c r="AZ332" s="52"/>
      <c r="BA332" s="52"/>
      <c r="BB332" s="52"/>
      <c r="BC332" s="444"/>
      <c r="BD332" s="52"/>
      <c r="BE332" s="52"/>
      <c r="BF332" s="52"/>
      <c r="BG332" s="52"/>
      <c r="BH332" s="444"/>
      <c r="BI332" s="52"/>
      <c r="BJ332" s="52"/>
      <c r="BK332" s="52"/>
      <c r="BL332" s="52"/>
      <c r="BM332" s="444"/>
      <c r="BN332" s="52"/>
      <c r="BO332" s="52"/>
      <c r="BP332" s="52"/>
      <c r="BQ332" s="52"/>
      <c r="BR332" s="444"/>
      <c r="BS332" s="52"/>
      <c r="BT332" s="52"/>
      <c r="BU332" s="52"/>
      <c r="BV332" s="52"/>
      <c r="BW332" s="118"/>
      <c r="BY332" s="38"/>
      <c r="BZ332" s="38"/>
      <c r="CA332" s="112"/>
    </row>
    <row r="333" spans="4:79" ht="12.75" customHeight="1" x14ac:dyDescent="0.3">
      <c r="D333" s="118" t="s">
        <v>333</v>
      </c>
      <c r="G333" s="52">
        <f>SUM(G334:G334)</f>
        <v>125308</v>
      </c>
      <c r="H333" s="52"/>
      <c r="I333" s="52"/>
      <c r="J333" s="444"/>
      <c r="K333" s="52"/>
      <c r="L333" s="52">
        <f>SUM(L334:L334)</f>
        <v>0</v>
      </c>
      <c r="M333" s="52"/>
      <c r="N333" s="52"/>
      <c r="O333" s="444"/>
      <c r="P333" s="52"/>
      <c r="Q333" s="52">
        <f>SUM(Q334:Q334)</f>
        <v>0</v>
      </c>
      <c r="R333" s="52"/>
      <c r="S333" s="52"/>
      <c r="T333" s="444"/>
      <c r="U333" s="52"/>
      <c r="V333" s="52">
        <f>SUM(V334:V334)</f>
        <v>0</v>
      </c>
      <c r="W333" s="52"/>
      <c r="X333" s="52"/>
      <c r="Y333" s="444"/>
      <c r="Z333" s="52"/>
      <c r="AA333" s="52">
        <f>SUM(AA334:AA334)</f>
        <v>95339</v>
      </c>
      <c r="AB333" s="52"/>
      <c r="AC333" s="52"/>
      <c r="AD333" s="444"/>
      <c r="AE333" s="52"/>
      <c r="AF333" s="52">
        <f>SUM(AF334:AF334)</f>
        <v>0</v>
      </c>
      <c r="AG333" s="52"/>
      <c r="AH333" s="52"/>
      <c r="AI333" s="444"/>
      <c r="AJ333" s="52"/>
      <c r="AK333" s="52">
        <f>SUM(AK334:AK334)</f>
        <v>0</v>
      </c>
      <c r="AL333" s="52"/>
      <c r="AM333" s="52"/>
      <c r="AN333" s="444"/>
      <c r="AO333" s="52"/>
      <c r="AP333" s="52">
        <f>SUM(AP334:AP334)</f>
        <v>0</v>
      </c>
      <c r="AQ333" s="52"/>
      <c r="AR333" s="52"/>
      <c r="AS333" s="444"/>
      <c r="AT333" s="52"/>
      <c r="AU333" s="52">
        <f>SUM(AU334:AU334)</f>
        <v>0</v>
      </c>
      <c r="AV333" s="52"/>
      <c r="AW333" s="52"/>
      <c r="AX333" s="444"/>
      <c r="AY333" s="52"/>
      <c r="AZ333" s="52">
        <f>SUM(AZ334:AZ334)</f>
        <v>0</v>
      </c>
      <c r="BA333" s="52"/>
      <c r="BB333" s="52"/>
      <c r="BC333" s="444"/>
      <c r="BD333" s="52"/>
      <c r="BE333" s="52">
        <f>SUM(BE334:BE334)</f>
        <v>29969</v>
      </c>
      <c r="BF333" s="52"/>
      <c r="BG333" s="52"/>
      <c r="BH333" s="444"/>
      <c r="BI333" s="52"/>
      <c r="BJ333" s="52">
        <f>SUM(BJ334:BJ334)</f>
        <v>0</v>
      </c>
      <c r="BK333" s="52"/>
      <c r="BL333" s="52"/>
      <c r="BM333" s="444"/>
      <c r="BN333" s="52"/>
      <c r="BO333" s="52">
        <f>SUM(BO334:BO334)</f>
        <v>0</v>
      </c>
      <c r="BP333" s="52"/>
      <c r="BQ333" s="52"/>
      <c r="BR333" s="444"/>
      <c r="BS333" s="52"/>
      <c r="BT333" s="52">
        <f>SUM(BT334:BT334)</f>
        <v>125308</v>
      </c>
      <c r="BU333" s="52"/>
      <c r="BV333" s="52"/>
      <c r="BW333" s="118"/>
      <c r="BY333" s="38"/>
      <c r="BZ333" s="38"/>
      <c r="CA333" s="112"/>
    </row>
    <row r="334" spans="4:79" ht="12.75" customHeight="1" x14ac:dyDescent="0.3">
      <c r="D334" s="118" t="s">
        <v>325</v>
      </c>
      <c r="F334" s="447"/>
      <c r="G334" s="476">
        <v>125308</v>
      </c>
      <c r="H334" s="449"/>
      <c r="I334" s="52"/>
      <c r="J334" s="444"/>
      <c r="K334" s="450"/>
      <c r="L334" s="476">
        <v>0</v>
      </c>
      <c r="M334" s="449"/>
      <c r="N334" s="52"/>
      <c r="O334" s="444"/>
      <c r="P334" s="450"/>
      <c r="Q334" s="476">
        <v>0</v>
      </c>
      <c r="R334" s="449"/>
      <c r="S334" s="52"/>
      <c r="T334" s="444"/>
      <c r="U334" s="450"/>
      <c r="V334" s="476">
        <v>0</v>
      </c>
      <c r="W334" s="449"/>
      <c r="X334" s="51"/>
      <c r="Y334" s="444"/>
      <c r="Z334" s="450"/>
      <c r="AA334" s="476">
        <v>95339</v>
      </c>
      <c r="AB334" s="449"/>
      <c r="AC334" s="48"/>
      <c r="AD334" s="444"/>
      <c r="AE334" s="450"/>
      <c r="AF334" s="476">
        <v>0</v>
      </c>
      <c r="AG334" s="449"/>
      <c r="AH334" s="52"/>
      <c r="AI334" s="444"/>
      <c r="AJ334" s="450"/>
      <c r="AK334" s="476">
        <v>0</v>
      </c>
      <c r="AL334" s="449"/>
      <c r="AM334" s="52"/>
      <c r="AN334" s="444"/>
      <c r="AO334" s="450"/>
      <c r="AP334" s="476">
        <v>0</v>
      </c>
      <c r="AQ334" s="449"/>
      <c r="AR334" s="52"/>
      <c r="AS334" s="444"/>
      <c r="AT334" s="450"/>
      <c r="AU334" s="476">
        <v>0</v>
      </c>
      <c r="AV334" s="449"/>
      <c r="AW334" s="52"/>
      <c r="AX334" s="444"/>
      <c r="AY334" s="450"/>
      <c r="AZ334" s="476">
        <v>0</v>
      </c>
      <c r="BA334" s="449"/>
      <c r="BB334" s="52"/>
      <c r="BC334" s="444"/>
      <c r="BD334" s="450"/>
      <c r="BE334" s="476">
        <v>29969</v>
      </c>
      <c r="BF334" s="449"/>
      <c r="BG334" s="52"/>
      <c r="BH334" s="444"/>
      <c r="BI334" s="450"/>
      <c r="BJ334" s="476">
        <v>0</v>
      </c>
      <c r="BK334" s="449"/>
      <c r="BL334" s="52"/>
      <c r="BM334" s="444"/>
      <c r="BN334" s="450"/>
      <c r="BO334" s="476">
        <v>0</v>
      </c>
      <c r="BP334" s="449"/>
      <c r="BQ334" s="52"/>
      <c r="BR334" s="444"/>
      <c r="BS334" s="447"/>
      <c r="BT334" s="476">
        <f>SUM(L334:BO334)</f>
        <v>125308</v>
      </c>
      <c r="BU334" s="449"/>
      <c r="BV334" s="52"/>
      <c r="BW334" s="118"/>
      <c r="BY334" s="38"/>
      <c r="BZ334" s="38"/>
      <c r="CA334" s="112"/>
    </row>
    <row r="335" spans="4:79" ht="12.75" customHeight="1" x14ac:dyDescent="0.3">
      <c r="D335" s="118"/>
      <c r="G335" s="52"/>
      <c r="H335" s="52"/>
      <c r="I335" s="52"/>
      <c r="J335" s="444"/>
      <c r="K335" s="52"/>
      <c r="L335" s="52"/>
      <c r="M335" s="52"/>
      <c r="N335" s="52"/>
      <c r="O335" s="444"/>
      <c r="P335" s="52"/>
      <c r="Q335" s="52"/>
      <c r="R335" s="52"/>
      <c r="S335" s="52"/>
      <c r="T335" s="444"/>
      <c r="U335" s="52"/>
      <c r="V335" s="52"/>
      <c r="W335" s="52"/>
      <c r="X335" s="52"/>
      <c r="Y335" s="444"/>
      <c r="Z335" s="52"/>
      <c r="AA335" s="52"/>
      <c r="AB335" s="52"/>
      <c r="AC335" s="52"/>
      <c r="AD335" s="444"/>
      <c r="AE335" s="52"/>
      <c r="AF335" s="52"/>
      <c r="AG335" s="52"/>
      <c r="AH335" s="52"/>
      <c r="AI335" s="444"/>
      <c r="AJ335" s="52"/>
      <c r="AK335" s="52"/>
      <c r="AL335" s="52"/>
      <c r="AM335" s="52"/>
      <c r="AN335" s="444"/>
      <c r="AO335" s="52"/>
      <c r="AP335" s="52"/>
      <c r="AQ335" s="52"/>
      <c r="AR335" s="52"/>
      <c r="AS335" s="444"/>
      <c r="AT335" s="52"/>
      <c r="AU335" s="52"/>
      <c r="AV335" s="52"/>
      <c r="AW335" s="52"/>
      <c r="AX335" s="444"/>
      <c r="AY335" s="52"/>
      <c r="AZ335" s="52"/>
      <c r="BA335" s="52"/>
      <c r="BB335" s="52"/>
      <c r="BC335" s="444"/>
      <c r="BD335" s="52"/>
      <c r="BE335" s="52"/>
      <c r="BF335" s="52"/>
      <c r="BG335" s="52"/>
      <c r="BH335" s="444"/>
      <c r="BI335" s="52"/>
      <c r="BJ335" s="52"/>
      <c r="BK335" s="52"/>
      <c r="BL335" s="52"/>
      <c r="BM335" s="444"/>
      <c r="BN335" s="52"/>
      <c r="BO335" s="52"/>
      <c r="BP335" s="52"/>
      <c r="BQ335" s="52"/>
      <c r="BR335" s="444"/>
      <c r="BS335" s="52"/>
      <c r="BT335" s="52"/>
      <c r="BU335" s="52"/>
      <c r="BV335" s="52"/>
      <c r="BW335" s="118"/>
      <c r="BY335" s="38"/>
      <c r="BZ335" s="38"/>
      <c r="CA335" s="112"/>
    </row>
    <row r="336" spans="4:79" ht="13" x14ac:dyDescent="0.3">
      <c r="D336" s="118" t="s">
        <v>334</v>
      </c>
      <c r="G336" s="52">
        <f>SUM(G337:G337)</f>
        <v>443177</v>
      </c>
      <c r="H336" s="52"/>
      <c r="I336" s="52"/>
      <c r="J336" s="444"/>
      <c r="K336" s="52"/>
      <c r="L336" s="52">
        <f>SUM(L337:L337)</f>
        <v>161641</v>
      </c>
      <c r="M336" s="52"/>
      <c r="N336" s="52"/>
      <c r="O336" s="444"/>
      <c r="P336" s="52"/>
      <c r="Q336" s="52">
        <f>SUM(Q337:Q337)</f>
        <v>0</v>
      </c>
      <c r="R336" s="52"/>
      <c r="S336" s="52"/>
      <c r="T336" s="444"/>
      <c r="U336" s="52"/>
      <c r="V336" s="52">
        <f>SUM(V337:V337)</f>
        <v>0</v>
      </c>
      <c r="W336" s="52"/>
      <c r="X336" s="52"/>
      <c r="Y336" s="444"/>
      <c r="Z336" s="52"/>
      <c r="AA336" s="52">
        <f>SUM(AA337:AA337)</f>
        <v>0</v>
      </c>
      <c r="AB336" s="52"/>
      <c r="AC336" s="52"/>
      <c r="AD336" s="444"/>
      <c r="AE336" s="52"/>
      <c r="AF336" s="52">
        <f>SUM(AF337:AF337)</f>
        <v>0</v>
      </c>
      <c r="AG336" s="52"/>
      <c r="AH336" s="52"/>
      <c r="AI336" s="444"/>
      <c r="AJ336" s="52"/>
      <c r="AK336" s="52">
        <f>SUM(AK337:AK337)</f>
        <v>0</v>
      </c>
      <c r="AL336" s="52"/>
      <c r="AM336" s="52"/>
      <c r="AN336" s="444"/>
      <c r="AO336" s="52"/>
      <c r="AP336" s="52">
        <f>SUM(AP337:AP337)</f>
        <v>281536</v>
      </c>
      <c r="AQ336" s="52"/>
      <c r="AR336" s="52"/>
      <c r="AS336" s="444"/>
      <c r="AT336" s="52"/>
      <c r="AU336" s="52">
        <f>SUM(AU337:AU337)</f>
        <v>0</v>
      </c>
      <c r="AV336" s="52"/>
      <c r="AW336" s="52"/>
      <c r="AX336" s="444"/>
      <c r="AY336" s="52"/>
      <c r="AZ336" s="52">
        <f>SUM(AZ337:AZ337)</f>
        <v>0</v>
      </c>
      <c r="BA336" s="52"/>
      <c r="BB336" s="52"/>
      <c r="BC336" s="444"/>
      <c r="BD336" s="52"/>
      <c r="BE336" s="52">
        <f>SUM(BE337:BE337)</f>
        <v>0</v>
      </c>
      <c r="BF336" s="52"/>
      <c r="BG336" s="52"/>
      <c r="BH336" s="444"/>
      <c r="BI336" s="52"/>
      <c r="BJ336" s="52">
        <f>SUM(BJ337:BJ337)</f>
        <v>0</v>
      </c>
      <c r="BK336" s="52"/>
      <c r="BL336" s="52"/>
      <c r="BM336" s="444"/>
      <c r="BN336" s="52"/>
      <c r="BO336" s="52">
        <f>SUM(BO337:BO337)</f>
        <v>0</v>
      </c>
      <c r="BP336" s="52"/>
      <c r="BQ336" s="52"/>
      <c r="BR336" s="444"/>
      <c r="BS336" s="52"/>
      <c r="BT336" s="52">
        <f>SUM(BT337:BT337)</f>
        <v>443177</v>
      </c>
      <c r="BU336" s="52"/>
      <c r="BV336" s="52"/>
      <c r="BW336" s="118"/>
      <c r="BY336" s="38"/>
      <c r="BZ336" s="38"/>
      <c r="CA336" s="112"/>
    </row>
    <row r="337" spans="4:79" ht="13" x14ac:dyDescent="0.3">
      <c r="D337" s="118" t="s">
        <v>325</v>
      </c>
      <c r="F337" s="447"/>
      <c r="G337" s="476">
        <v>443177</v>
      </c>
      <c r="H337" s="449"/>
      <c r="I337" s="52"/>
      <c r="J337" s="444"/>
      <c r="K337" s="450"/>
      <c r="L337" s="476">
        <v>161641</v>
      </c>
      <c r="M337" s="449"/>
      <c r="N337" s="52"/>
      <c r="O337" s="444"/>
      <c r="P337" s="450"/>
      <c r="Q337" s="476">
        <v>0</v>
      </c>
      <c r="R337" s="449"/>
      <c r="S337" s="52"/>
      <c r="T337" s="444"/>
      <c r="U337" s="450"/>
      <c r="V337" s="476">
        <v>0</v>
      </c>
      <c r="W337" s="449"/>
      <c r="X337" s="51"/>
      <c r="Y337" s="444"/>
      <c r="Z337" s="450"/>
      <c r="AA337" s="476">
        <v>0</v>
      </c>
      <c r="AB337" s="449"/>
      <c r="AC337" s="48"/>
      <c r="AD337" s="444"/>
      <c r="AE337" s="450"/>
      <c r="AF337" s="476">
        <v>0</v>
      </c>
      <c r="AG337" s="449"/>
      <c r="AH337" s="52"/>
      <c r="AI337" s="444"/>
      <c r="AJ337" s="450"/>
      <c r="AK337" s="476">
        <v>0</v>
      </c>
      <c r="AL337" s="449"/>
      <c r="AM337" s="52"/>
      <c r="AN337" s="444"/>
      <c r="AO337" s="450"/>
      <c r="AP337" s="476">
        <v>281536</v>
      </c>
      <c r="AQ337" s="449"/>
      <c r="AR337" s="52"/>
      <c r="AS337" s="444"/>
      <c r="AT337" s="450"/>
      <c r="AU337" s="476">
        <v>0</v>
      </c>
      <c r="AV337" s="449"/>
      <c r="AW337" s="52"/>
      <c r="AX337" s="444"/>
      <c r="AY337" s="450"/>
      <c r="AZ337" s="476">
        <v>0</v>
      </c>
      <c r="BA337" s="449"/>
      <c r="BB337" s="52"/>
      <c r="BC337" s="444"/>
      <c r="BD337" s="450"/>
      <c r="BE337" s="476">
        <v>0</v>
      </c>
      <c r="BF337" s="449"/>
      <c r="BG337" s="52"/>
      <c r="BH337" s="444"/>
      <c r="BI337" s="450"/>
      <c r="BJ337" s="476">
        <v>0</v>
      </c>
      <c r="BK337" s="449"/>
      <c r="BL337" s="52"/>
      <c r="BM337" s="444"/>
      <c r="BN337" s="450"/>
      <c r="BO337" s="476">
        <v>0</v>
      </c>
      <c r="BP337" s="449"/>
      <c r="BQ337" s="52"/>
      <c r="BR337" s="444"/>
      <c r="BS337" s="447">
        <v>54207</v>
      </c>
      <c r="BT337" s="476">
        <f>SUM(L337:BO337)</f>
        <v>443177</v>
      </c>
      <c r="BU337" s="449">
        <v>0</v>
      </c>
      <c r="BV337" s="52"/>
      <c r="BW337" s="118"/>
      <c r="BY337" s="38"/>
      <c r="BZ337" s="38"/>
      <c r="CA337" s="112"/>
    </row>
    <row r="338" spans="4:79" ht="13" x14ac:dyDescent="0.3">
      <c r="D338" s="118"/>
      <c r="G338" s="52"/>
      <c r="H338" s="52"/>
      <c r="I338" s="52"/>
      <c r="J338" s="444"/>
      <c r="K338" s="52"/>
      <c r="L338" s="52"/>
      <c r="M338" s="52"/>
      <c r="N338" s="52"/>
      <c r="O338" s="444"/>
      <c r="P338" s="52"/>
      <c r="Q338" s="52"/>
      <c r="R338" s="52"/>
      <c r="S338" s="52"/>
      <c r="T338" s="444"/>
      <c r="U338" s="52"/>
      <c r="V338" s="52"/>
      <c r="W338" s="52"/>
      <c r="X338" s="52"/>
      <c r="Y338" s="444"/>
      <c r="Z338" s="52"/>
      <c r="AA338" s="52"/>
      <c r="AB338" s="52"/>
      <c r="AC338" s="52"/>
      <c r="AD338" s="444"/>
      <c r="AE338" s="52"/>
      <c r="AF338" s="52"/>
      <c r="AG338" s="52"/>
      <c r="AH338" s="52"/>
      <c r="AI338" s="444"/>
      <c r="AJ338" s="52"/>
      <c r="AK338" s="52"/>
      <c r="AL338" s="52"/>
      <c r="AM338" s="52"/>
      <c r="AN338" s="444"/>
      <c r="AO338" s="52"/>
      <c r="AP338" s="52"/>
      <c r="AQ338" s="52"/>
      <c r="AR338" s="52"/>
      <c r="AS338" s="444"/>
      <c r="AT338" s="52"/>
      <c r="AU338" s="52"/>
      <c r="AV338" s="52"/>
      <c r="AW338" s="52"/>
      <c r="AX338" s="444"/>
      <c r="AY338" s="52"/>
      <c r="AZ338" s="52"/>
      <c r="BA338" s="52"/>
      <c r="BB338" s="52"/>
      <c r="BC338" s="444"/>
      <c r="BD338" s="52"/>
      <c r="BE338" s="52"/>
      <c r="BF338" s="52"/>
      <c r="BG338" s="52"/>
      <c r="BH338" s="444"/>
      <c r="BI338" s="52"/>
      <c r="BJ338" s="52"/>
      <c r="BK338" s="52"/>
      <c r="BL338" s="52"/>
      <c r="BM338" s="444"/>
      <c r="BN338" s="52"/>
      <c r="BO338" s="52"/>
      <c r="BP338" s="52"/>
      <c r="BQ338" s="52"/>
      <c r="BR338" s="444"/>
      <c r="BS338" s="52"/>
      <c r="BT338" s="52"/>
      <c r="BU338" s="52"/>
      <c r="BV338" s="52"/>
      <c r="BW338" s="118"/>
      <c r="BY338" s="38"/>
      <c r="BZ338" s="38"/>
      <c r="CA338" s="112"/>
    </row>
    <row r="339" spans="4:79" ht="12.75" hidden="1" customHeight="1" x14ac:dyDescent="0.3">
      <c r="D339" s="118" t="s">
        <v>336</v>
      </c>
      <c r="G339" s="52">
        <f>SUM(G340:G340)</f>
        <v>0</v>
      </c>
      <c r="H339" s="52"/>
      <c r="I339" s="52"/>
      <c r="J339" s="444"/>
      <c r="K339" s="52"/>
      <c r="L339" s="52">
        <f>SUM(L340:L340)</f>
        <v>0</v>
      </c>
      <c r="M339" s="52"/>
      <c r="N339" s="52"/>
      <c r="O339" s="444"/>
      <c r="P339" s="52"/>
      <c r="Q339" s="52">
        <f>SUM(Q340:Q340)</f>
        <v>0</v>
      </c>
      <c r="R339" s="52"/>
      <c r="S339" s="52"/>
      <c r="T339" s="444"/>
      <c r="U339" s="52"/>
      <c r="V339" s="52">
        <f>SUM(V340:V340)</f>
        <v>0</v>
      </c>
      <c r="W339" s="52"/>
      <c r="X339" s="52"/>
      <c r="Y339" s="444"/>
      <c r="Z339" s="52"/>
      <c r="AA339" s="52">
        <f>SUM(AA340:AA340)</f>
        <v>0</v>
      </c>
      <c r="AB339" s="52"/>
      <c r="AC339" s="52"/>
      <c r="AD339" s="444"/>
      <c r="AE339" s="52"/>
      <c r="AF339" s="52">
        <f>SUM(AF340:AF340)</f>
        <v>0</v>
      </c>
      <c r="AG339" s="52"/>
      <c r="AH339" s="52"/>
      <c r="AI339" s="444"/>
      <c r="AJ339" s="52"/>
      <c r="AK339" s="52">
        <f>SUM(AK340:AK340)</f>
        <v>0</v>
      </c>
      <c r="AL339" s="52"/>
      <c r="AM339" s="52"/>
      <c r="AN339" s="444"/>
      <c r="AO339" s="52"/>
      <c r="AP339" s="52">
        <f>SUM(AP340:AP340)</f>
        <v>0</v>
      </c>
      <c r="AQ339" s="52"/>
      <c r="AR339" s="52"/>
      <c r="AS339" s="444"/>
      <c r="AT339" s="52"/>
      <c r="AU339" s="52">
        <f>SUM(AU340:AU340)</f>
        <v>0</v>
      </c>
      <c r="AV339" s="52"/>
      <c r="AW339" s="52"/>
      <c r="AX339" s="444"/>
      <c r="AY339" s="52"/>
      <c r="AZ339" s="52">
        <f>SUM(AZ340:AZ340)</f>
        <v>0</v>
      </c>
      <c r="BA339" s="52"/>
      <c r="BB339" s="52"/>
      <c r="BC339" s="444"/>
      <c r="BD339" s="52"/>
      <c r="BE339" s="52">
        <f>SUM(BE340:BE340)</f>
        <v>0</v>
      </c>
      <c r="BF339" s="52"/>
      <c r="BG339" s="52"/>
      <c r="BH339" s="444"/>
      <c r="BI339" s="52"/>
      <c r="BJ339" s="52">
        <f>SUM(BJ340:BJ340)</f>
        <v>0</v>
      </c>
      <c r="BK339" s="52"/>
      <c r="BL339" s="52"/>
      <c r="BM339" s="444"/>
      <c r="BN339" s="52"/>
      <c r="BO339" s="52">
        <f>SUM(BO340:BO340)</f>
        <v>0</v>
      </c>
      <c r="BP339" s="52"/>
      <c r="BQ339" s="52"/>
      <c r="BR339" s="444"/>
      <c r="BS339" s="52"/>
      <c r="BT339" s="52">
        <f>SUM(BT340:BT340)</f>
        <v>0</v>
      </c>
      <c r="BU339" s="52"/>
      <c r="BV339" s="52"/>
      <c r="BW339" s="118"/>
      <c r="BY339" s="38"/>
      <c r="BZ339" s="38"/>
      <c r="CA339" s="112"/>
    </row>
    <row r="340" spans="4:79" ht="12.75" hidden="1" customHeight="1" x14ac:dyDescent="0.3">
      <c r="D340" s="118" t="s">
        <v>325</v>
      </c>
      <c r="F340" s="447"/>
      <c r="G340" s="451">
        <v>0</v>
      </c>
      <c r="H340" s="449"/>
      <c r="I340" s="52"/>
      <c r="J340" s="444"/>
      <c r="K340" s="450"/>
      <c r="L340" s="451">
        <v>0</v>
      </c>
      <c r="M340" s="449"/>
      <c r="N340" s="52"/>
      <c r="O340" s="444"/>
      <c r="P340" s="450"/>
      <c r="Q340" s="451">
        <v>0</v>
      </c>
      <c r="R340" s="449"/>
      <c r="S340" s="52"/>
      <c r="T340" s="444"/>
      <c r="U340" s="450"/>
      <c r="V340" s="451">
        <v>0</v>
      </c>
      <c r="W340" s="449"/>
      <c r="X340" s="52"/>
      <c r="Y340" s="444"/>
      <c r="Z340" s="450"/>
      <c r="AA340" s="451">
        <v>0</v>
      </c>
      <c r="AB340" s="449"/>
      <c r="AC340" s="52"/>
      <c r="AD340" s="444"/>
      <c r="AE340" s="450"/>
      <c r="AF340" s="451">
        <v>0</v>
      </c>
      <c r="AG340" s="449"/>
      <c r="AH340" s="52"/>
      <c r="AI340" s="444"/>
      <c r="AJ340" s="450"/>
      <c r="AK340" s="451">
        <v>0</v>
      </c>
      <c r="AL340" s="449"/>
      <c r="AM340" s="52"/>
      <c r="AN340" s="444"/>
      <c r="AO340" s="450"/>
      <c r="AP340" s="451">
        <v>0</v>
      </c>
      <c r="AQ340" s="449"/>
      <c r="AR340" s="52"/>
      <c r="AS340" s="444"/>
      <c r="AT340" s="450"/>
      <c r="AU340" s="451">
        <v>0</v>
      </c>
      <c r="AV340" s="449"/>
      <c r="AW340" s="52"/>
      <c r="AX340" s="444"/>
      <c r="AY340" s="450"/>
      <c r="AZ340" s="451">
        <v>0</v>
      </c>
      <c r="BA340" s="449"/>
      <c r="BB340" s="52"/>
      <c r="BC340" s="444"/>
      <c r="BD340" s="450"/>
      <c r="BE340" s="451">
        <v>0</v>
      </c>
      <c r="BF340" s="449"/>
      <c r="BG340" s="52"/>
      <c r="BH340" s="444"/>
      <c r="BI340" s="450"/>
      <c r="BJ340" s="451">
        <v>0</v>
      </c>
      <c r="BK340" s="449"/>
      <c r="BL340" s="52"/>
      <c r="BM340" s="444"/>
      <c r="BN340" s="450"/>
      <c r="BO340" s="451">
        <v>0</v>
      </c>
      <c r="BP340" s="449"/>
      <c r="BQ340" s="52"/>
      <c r="BR340" s="444"/>
      <c r="BS340" s="450"/>
      <c r="BT340" s="451">
        <f>SUM(L340:BO340)</f>
        <v>0</v>
      </c>
      <c r="BU340" s="449"/>
      <c r="BV340" s="52"/>
      <c r="BW340" s="118"/>
      <c r="BY340" s="38"/>
      <c r="BZ340" s="38"/>
      <c r="CA340" s="112"/>
    </row>
    <row r="341" spans="4:79" ht="12.75" hidden="1" customHeight="1" x14ac:dyDescent="0.3">
      <c r="D341" s="118"/>
      <c r="G341" s="52"/>
      <c r="H341" s="52"/>
      <c r="I341" s="52"/>
      <c r="J341" s="444"/>
      <c r="K341" s="52"/>
      <c r="L341" s="52"/>
      <c r="M341" s="52"/>
      <c r="N341" s="52"/>
      <c r="O341" s="444"/>
      <c r="P341" s="52"/>
      <c r="Q341" s="52"/>
      <c r="R341" s="52"/>
      <c r="S341" s="52"/>
      <c r="T341" s="444"/>
      <c r="U341" s="52"/>
      <c r="V341" s="52"/>
      <c r="W341" s="52"/>
      <c r="X341" s="52"/>
      <c r="Y341" s="444"/>
      <c r="Z341" s="52"/>
      <c r="AA341" s="52"/>
      <c r="AB341" s="52"/>
      <c r="AC341" s="52"/>
      <c r="AD341" s="444"/>
      <c r="AE341" s="52"/>
      <c r="AF341" s="52"/>
      <c r="AG341" s="52"/>
      <c r="AH341" s="52"/>
      <c r="AI341" s="444"/>
      <c r="AJ341" s="52"/>
      <c r="AK341" s="52"/>
      <c r="AL341" s="52"/>
      <c r="AM341" s="52"/>
      <c r="AN341" s="444"/>
      <c r="AO341" s="52"/>
      <c r="AP341" s="52"/>
      <c r="AQ341" s="52"/>
      <c r="AR341" s="52"/>
      <c r="AS341" s="444"/>
      <c r="AT341" s="52"/>
      <c r="AU341" s="52"/>
      <c r="AV341" s="52"/>
      <c r="AW341" s="52"/>
      <c r="AX341" s="444"/>
      <c r="AY341" s="52"/>
      <c r="AZ341" s="52"/>
      <c r="BA341" s="52"/>
      <c r="BB341" s="52"/>
      <c r="BC341" s="444"/>
      <c r="BD341" s="52"/>
      <c r="BE341" s="52"/>
      <c r="BF341" s="52"/>
      <c r="BG341" s="52"/>
      <c r="BH341" s="444"/>
      <c r="BI341" s="52"/>
      <c r="BJ341" s="52"/>
      <c r="BK341" s="52"/>
      <c r="BL341" s="52"/>
      <c r="BM341" s="444"/>
      <c r="BN341" s="52"/>
      <c r="BO341" s="52"/>
      <c r="BP341" s="52"/>
      <c r="BQ341" s="52"/>
      <c r="BR341" s="444"/>
      <c r="BS341" s="52"/>
      <c r="BT341" s="52"/>
      <c r="BU341" s="52"/>
      <c r="BV341" s="52"/>
      <c r="BW341" s="118"/>
      <c r="BY341" s="38"/>
      <c r="BZ341" s="38"/>
      <c r="CA341" s="112"/>
    </row>
    <row r="342" spans="4:79" ht="13" x14ac:dyDescent="0.3">
      <c r="D342" s="118" t="s">
        <v>337</v>
      </c>
      <c r="G342" s="52">
        <f>SUM(G343)</f>
        <v>0</v>
      </c>
      <c r="H342" s="52"/>
      <c r="I342" s="52"/>
      <c r="J342" s="444"/>
      <c r="L342" s="52">
        <f>SUM(L343)</f>
        <v>0</v>
      </c>
      <c r="M342" s="52"/>
      <c r="N342" s="52"/>
      <c r="O342" s="444"/>
      <c r="Q342" s="52">
        <f>SUM(Q343)</f>
        <v>0</v>
      </c>
      <c r="R342" s="52"/>
      <c r="S342" s="52"/>
      <c r="T342" s="444"/>
      <c r="V342" s="52">
        <f>SUM(V343)</f>
        <v>0</v>
      </c>
      <c r="W342" s="52"/>
      <c r="X342" s="52"/>
      <c r="Y342" s="444"/>
      <c r="AA342" s="52">
        <f>SUM(AA343)</f>
        <v>0</v>
      </c>
      <c r="AB342" s="52"/>
      <c r="AC342" s="52"/>
      <c r="AD342" s="444"/>
      <c r="AF342" s="52">
        <f>SUM(AF343)</f>
        <v>0</v>
      </c>
      <c r="AG342" s="52"/>
      <c r="AH342" s="52"/>
      <c r="AI342" s="444"/>
      <c r="AK342" s="52">
        <f>SUM(AK343)</f>
        <v>0</v>
      </c>
      <c r="AL342" s="52"/>
      <c r="AM342" s="52"/>
      <c r="AN342" s="444"/>
      <c r="AP342" s="52">
        <f>SUM(AP343)</f>
        <v>0</v>
      </c>
      <c r="AQ342" s="52"/>
      <c r="AR342" s="52"/>
      <c r="AS342" s="444"/>
      <c r="AU342" s="52">
        <f>SUM(AU343)</f>
        <v>0</v>
      </c>
      <c r="AV342" s="52"/>
      <c r="AW342" s="52"/>
      <c r="AX342" s="444"/>
      <c r="AZ342" s="52">
        <f>SUM(AZ343)</f>
        <v>0</v>
      </c>
      <c r="BA342" s="52"/>
      <c r="BB342" s="52"/>
      <c r="BC342" s="444"/>
      <c r="BE342" s="52">
        <f>SUM(BE343)</f>
        <v>0</v>
      </c>
      <c r="BF342" s="52"/>
      <c r="BG342" s="52"/>
      <c r="BH342" s="444"/>
      <c r="BJ342" s="52">
        <f>SUM(BJ343)</f>
        <v>0</v>
      </c>
      <c r="BK342" s="52"/>
      <c r="BL342" s="52"/>
      <c r="BM342" s="444"/>
      <c r="BO342" s="52">
        <f>SUM(BO343)</f>
        <v>0</v>
      </c>
      <c r="BP342" s="52"/>
      <c r="BQ342" s="52"/>
      <c r="BR342" s="444"/>
      <c r="BT342" s="52">
        <f>SUM(BT343:BT343)</f>
        <v>0</v>
      </c>
      <c r="BU342" s="52"/>
      <c r="BV342" s="52"/>
      <c r="BW342" s="118"/>
      <c r="BY342" s="38"/>
      <c r="BZ342" s="38"/>
      <c r="CA342" s="112"/>
    </row>
    <row r="343" spans="4:79" ht="13" x14ac:dyDescent="0.3">
      <c r="D343" s="118" t="s">
        <v>325</v>
      </c>
      <c r="F343" s="447"/>
      <c r="G343" s="451">
        <v>0</v>
      </c>
      <c r="H343" s="449"/>
      <c r="I343" s="52"/>
      <c r="J343" s="444"/>
      <c r="K343" s="447"/>
      <c r="L343" s="451">
        <v>0</v>
      </c>
      <c r="M343" s="449"/>
      <c r="N343" s="52"/>
      <c r="O343" s="444"/>
      <c r="P343" s="447"/>
      <c r="Q343" s="451">
        <v>0</v>
      </c>
      <c r="R343" s="449"/>
      <c r="S343" s="52"/>
      <c r="T343" s="444"/>
      <c r="U343" s="447"/>
      <c r="V343" s="451">
        <v>0</v>
      </c>
      <c r="W343" s="449"/>
      <c r="X343" s="52"/>
      <c r="Y343" s="444"/>
      <c r="Z343" s="447"/>
      <c r="AA343" s="451">
        <v>0</v>
      </c>
      <c r="AB343" s="449"/>
      <c r="AC343" s="52"/>
      <c r="AD343" s="444"/>
      <c r="AE343" s="447"/>
      <c r="AF343" s="451">
        <v>0</v>
      </c>
      <c r="AG343" s="449"/>
      <c r="AH343" s="52"/>
      <c r="AI343" s="444"/>
      <c r="AJ343" s="447"/>
      <c r="AK343" s="451">
        <v>0</v>
      </c>
      <c r="AL343" s="449"/>
      <c r="AM343" s="52"/>
      <c r="AN343" s="444"/>
      <c r="AO343" s="447"/>
      <c r="AP343" s="451">
        <v>0</v>
      </c>
      <c r="AQ343" s="449"/>
      <c r="AR343" s="52"/>
      <c r="AS343" s="444"/>
      <c r="AT343" s="447"/>
      <c r="AU343" s="451">
        <v>0</v>
      </c>
      <c r="AV343" s="449"/>
      <c r="AW343" s="52"/>
      <c r="AX343" s="444"/>
      <c r="AY343" s="447"/>
      <c r="AZ343" s="451">
        <v>0</v>
      </c>
      <c r="BA343" s="449"/>
      <c r="BB343" s="52"/>
      <c r="BC343" s="444"/>
      <c r="BD343" s="447"/>
      <c r="BE343" s="451">
        <v>0</v>
      </c>
      <c r="BF343" s="449"/>
      <c r="BG343" s="52"/>
      <c r="BH343" s="444"/>
      <c r="BI343" s="447"/>
      <c r="BJ343" s="451">
        <v>0</v>
      </c>
      <c r="BK343" s="449"/>
      <c r="BL343" s="52"/>
      <c r="BM343" s="444"/>
      <c r="BN343" s="447"/>
      <c r="BO343" s="451">
        <v>0</v>
      </c>
      <c r="BP343" s="449"/>
      <c r="BQ343" s="52"/>
      <c r="BR343" s="444"/>
      <c r="BS343" s="447"/>
      <c r="BT343" s="451">
        <f>SUM(L343:BO343)</f>
        <v>0</v>
      </c>
      <c r="BU343" s="449"/>
      <c r="BV343" s="52"/>
      <c r="BW343" s="118"/>
      <c r="BY343" s="38"/>
      <c r="BZ343" s="38"/>
      <c r="CA343" s="112"/>
    </row>
    <row r="344" spans="4:79" ht="13" x14ac:dyDescent="0.3">
      <c r="D344" s="118"/>
      <c r="G344" s="52"/>
      <c r="H344" s="52"/>
      <c r="I344" s="52"/>
      <c r="J344" s="444"/>
      <c r="K344" s="52"/>
      <c r="L344" s="52"/>
      <c r="M344" s="52"/>
      <c r="N344" s="52"/>
      <c r="O344" s="444"/>
      <c r="P344" s="52"/>
      <c r="Q344" s="52"/>
      <c r="R344" s="52"/>
      <c r="S344" s="52"/>
      <c r="T344" s="444"/>
      <c r="U344" s="52"/>
      <c r="V344" s="52"/>
      <c r="W344" s="52"/>
      <c r="X344" s="52"/>
      <c r="Y344" s="444"/>
      <c r="Z344" s="52"/>
      <c r="AA344" s="52"/>
      <c r="AB344" s="52"/>
      <c r="AC344" s="52"/>
      <c r="AD344" s="444"/>
      <c r="AE344" s="52"/>
      <c r="AF344" s="52"/>
      <c r="AG344" s="52"/>
      <c r="AH344" s="52"/>
      <c r="AI344" s="444"/>
      <c r="AJ344" s="52"/>
      <c r="AK344" s="52"/>
      <c r="AL344" s="52"/>
      <c r="AM344" s="52"/>
      <c r="AN344" s="444"/>
      <c r="AO344" s="52"/>
      <c r="AP344" s="52"/>
      <c r="AQ344" s="52"/>
      <c r="AR344" s="52"/>
      <c r="AS344" s="444"/>
      <c r="AT344" s="52"/>
      <c r="AU344" s="52"/>
      <c r="AV344" s="52"/>
      <c r="AW344" s="52"/>
      <c r="AX344" s="444"/>
      <c r="AY344" s="52"/>
      <c r="AZ344" s="52"/>
      <c r="BA344" s="52"/>
      <c r="BB344" s="52"/>
      <c r="BC344" s="444"/>
      <c r="BD344" s="52"/>
      <c r="BE344" s="52"/>
      <c r="BF344" s="52"/>
      <c r="BG344" s="52"/>
      <c r="BH344" s="444"/>
      <c r="BI344" s="52"/>
      <c r="BJ344" s="52"/>
      <c r="BK344" s="52"/>
      <c r="BL344" s="52"/>
      <c r="BM344" s="444"/>
      <c r="BN344" s="52"/>
      <c r="BO344" s="52"/>
      <c r="BP344" s="52"/>
      <c r="BQ344" s="52"/>
      <c r="BR344" s="444"/>
      <c r="BS344" s="52"/>
      <c r="BT344" s="52"/>
      <c r="BU344" s="52"/>
      <c r="BV344" s="52"/>
      <c r="BW344" s="118"/>
      <c r="BY344" s="38"/>
      <c r="BZ344" s="38"/>
      <c r="CA344" s="112"/>
    </row>
    <row r="345" spans="4:79" ht="12.75" hidden="1" customHeight="1" x14ac:dyDescent="0.3">
      <c r="D345" s="118" t="s">
        <v>338</v>
      </c>
      <c r="G345" s="52">
        <f>SUM(G346:G346)</f>
        <v>0</v>
      </c>
      <c r="H345" s="52"/>
      <c r="I345" s="52"/>
      <c r="J345" s="444"/>
      <c r="K345" s="52"/>
      <c r="L345" s="52">
        <f>SUM(L346:L346)</f>
        <v>0</v>
      </c>
      <c r="M345" s="52"/>
      <c r="N345" s="52"/>
      <c r="O345" s="444"/>
      <c r="P345" s="52"/>
      <c r="Q345" s="52">
        <f>SUM(Q346:Q346)</f>
        <v>0</v>
      </c>
      <c r="R345" s="52"/>
      <c r="S345" s="52"/>
      <c r="T345" s="444"/>
      <c r="U345" s="52"/>
      <c r="V345" s="52">
        <f>SUM(V346:V346)</f>
        <v>0</v>
      </c>
      <c r="W345" s="52"/>
      <c r="X345" s="52"/>
      <c r="Y345" s="444"/>
      <c r="Z345" s="52"/>
      <c r="AA345" s="52">
        <f>SUM(AA346:AA346)</f>
        <v>0</v>
      </c>
      <c r="AB345" s="52"/>
      <c r="AC345" s="52"/>
      <c r="AD345" s="444"/>
      <c r="AE345" s="52"/>
      <c r="AF345" s="52">
        <f>SUM(AF346:AF346)</f>
        <v>0</v>
      </c>
      <c r="AG345" s="52"/>
      <c r="AH345" s="52"/>
      <c r="AI345" s="444"/>
      <c r="AJ345" s="52"/>
      <c r="AK345" s="52">
        <f>SUM(AK346:AK346)</f>
        <v>0</v>
      </c>
      <c r="AL345" s="52"/>
      <c r="AM345" s="52"/>
      <c r="AN345" s="444"/>
      <c r="AO345" s="52"/>
      <c r="AP345" s="52">
        <f>SUM(AP346:AP346)</f>
        <v>0</v>
      </c>
      <c r="AQ345" s="52"/>
      <c r="AR345" s="52"/>
      <c r="AS345" s="444"/>
      <c r="AT345" s="52"/>
      <c r="AU345" s="52">
        <f>SUM(AU346:AU346)</f>
        <v>0</v>
      </c>
      <c r="AV345" s="52"/>
      <c r="AW345" s="52"/>
      <c r="AX345" s="444"/>
      <c r="AY345" s="52"/>
      <c r="AZ345" s="52">
        <f>SUM(AZ346:AZ346)</f>
        <v>0</v>
      </c>
      <c r="BA345" s="52"/>
      <c r="BB345" s="52"/>
      <c r="BC345" s="444"/>
      <c r="BD345" s="52"/>
      <c r="BE345" s="52">
        <f>SUM(BE346:BE346)</f>
        <v>0</v>
      </c>
      <c r="BF345" s="52"/>
      <c r="BG345" s="52"/>
      <c r="BH345" s="444"/>
      <c r="BI345" s="52"/>
      <c r="BJ345" s="52">
        <f>SUM(BJ346:BJ346)</f>
        <v>0</v>
      </c>
      <c r="BK345" s="52"/>
      <c r="BL345" s="52"/>
      <c r="BM345" s="444"/>
      <c r="BN345" s="52"/>
      <c r="BO345" s="52">
        <f>SUM(BO346:BO346)</f>
        <v>0</v>
      </c>
      <c r="BP345" s="52"/>
      <c r="BQ345" s="52"/>
      <c r="BR345" s="444"/>
      <c r="BS345" s="52"/>
      <c r="BT345" s="52">
        <f>SUM(BT346:BT346)</f>
        <v>0</v>
      </c>
      <c r="BU345" s="52"/>
      <c r="BV345" s="52"/>
      <c r="BW345" s="118"/>
      <c r="BY345" s="38"/>
      <c r="BZ345" s="38"/>
      <c r="CA345" s="112"/>
    </row>
    <row r="346" spans="4:79" ht="12.75" hidden="1" customHeight="1" x14ac:dyDescent="0.3">
      <c r="D346" s="118" t="s">
        <v>325</v>
      </c>
      <c r="F346" s="447"/>
      <c r="G346" s="451">
        <v>0</v>
      </c>
      <c r="H346" s="449"/>
      <c r="I346" s="52"/>
      <c r="J346" s="444"/>
      <c r="K346" s="450"/>
      <c r="L346" s="451">
        <v>0</v>
      </c>
      <c r="M346" s="449"/>
      <c r="N346" s="52"/>
      <c r="O346" s="444"/>
      <c r="P346" s="450"/>
      <c r="Q346" s="451">
        <v>0</v>
      </c>
      <c r="R346" s="449"/>
      <c r="S346" s="52"/>
      <c r="T346" s="444"/>
      <c r="U346" s="450"/>
      <c r="V346" s="451">
        <v>0</v>
      </c>
      <c r="W346" s="449"/>
      <c r="X346" s="52"/>
      <c r="Y346" s="444"/>
      <c r="Z346" s="450"/>
      <c r="AA346" s="451">
        <v>0</v>
      </c>
      <c r="AB346" s="449"/>
      <c r="AC346" s="52"/>
      <c r="AD346" s="444"/>
      <c r="AE346" s="450"/>
      <c r="AF346" s="451">
        <v>0</v>
      </c>
      <c r="AG346" s="449"/>
      <c r="AH346" s="52"/>
      <c r="AI346" s="444"/>
      <c r="AJ346" s="450"/>
      <c r="AK346" s="451">
        <v>0</v>
      </c>
      <c r="AL346" s="449"/>
      <c r="AM346" s="52"/>
      <c r="AN346" s="444"/>
      <c r="AO346" s="450"/>
      <c r="AP346" s="451">
        <v>0</v>
      </c>
      <c r="AQ346" s="449"/>
      <c r="AR346" s="52"/>
      <c r="AS346" s="444"/>
      <c r="AT346" s="450"/>
      <c r="AU346" s="451">
        <v>0</v>
      </c>
      <c r="AV346" s="449"/>
      <c r="AW346" s="52"/>
      <c r="AX346" s="444"/>
      <c r="AY346" s="450"/>
      <c r="AZ346" s="451">
        <v>0</v>
      </c>
      <c r="BA346" s="449"/>
      <c r="BB346" s="52"/>
      <c r="BC346" s="444"/>
      <c r="BD346" s="450"/>
      <c r="BE346" s="451">
        <v>0</v>
      </c>
      <c r="BF346" s="449"/>
      <c r="BG346" s="52"/>
      <c r="BH346" s="444"/>
      <c r="BI346" s="450"/>
      <c r="BJ346" s="451">
        <v>0</v>
      </c>
      <c r="BK346" s="449"/>
      <c r="BL346" s="52"/>
      <c r="BM346" s="444"/>
      <c r="BN346" s="450"/>
      <c r="BO346" s="451">
        <v>0</v>
      </c>
      <c r="BP346" s="449"/>
      <c r="BQ346" s="52"/>
      <c r="BR346" s="444"/>
      <c r="BS346" s="450"/>
      <c r="BT346" s="451">
        <f>SUM(L346:BO346)</f>
        <v>0</v>
      </c>
      <c r="BU346" s="449"/>
      <c r="BV346" s="52"/>
      <c r="BW346" s="118"/>
      <c r="BY346" s="38"/>
      <c r="BZ346" s="38"/>
      <c r="CA346" s="112"/>
    </row>
    <row r="347" spans="4:79" ht="12.75" hidden="1" customHeight="1" x14ac:dyDescent="0.3">
      <c r="D347" s="118"/>
      <c r="G347" s="52"/>
      <c r="H347" s="52"/>
      <c r="I347" s="52"/>
      <c r="J347" s="444"/>
      <c r="K347" s="52"/>
      <c r="L347" s="52"/>
      <c r="M347" s="52"/>
      <c r="N347" s="52"/>
      <c r="O347" s="444"/>
      <c r="P347" s="52"/>
      <c r="Q347" s="52"/>
      <c r="R347" s="52"/>
      <c r="S347" s="52"/>
      <c r="T347" s="444"/>
      <c r="U347" s="52"/>
      <c r="V347" s="52"/>
      <c r="W347" s="52"/>
      <c r="X347" s="52"/>
      <c r="Y347" s="444"/>
      <c r="Z347" s="52"/>
      <c r="AA347" s="52"/>
      <c r="AB347" s="52"/>
      <c r="AC347" s="52"/>
      <c r="AD347" s="444"/>
      <c r="AE347" s="52"/>
      <c r="AF347" s="52"/>
      <c r="AG347" s="52"/>
      <c r="AH347" s="52"/>
      <c r="AI347" s="444"/>
      <c r="AJ347" s="52"/>
      <c r="AK347" s="52"/>
      <c r="AL347" s="52"/>
      <c r="AM347" s="52"/>
      <c r="AN347" s="444"/>
      <c r="AO347" s="52"/>
      <c r="AP347" s="52"/>
      <c r="AQ347" s="52"/>
      <c r="AR347" s="52"/>
      <c r="AS347" s="444"/>
      <c r="AT347" s="52"/>
      <c r="AU347" s="52"/>
      <c r="AV347" s="52"/>
      <c r="AW347" s="52"/>
      <c r="AX347" s="444"/>
      <c r="AY347" s="52"/>
      <c r="AZ347" s="52"/>
      <c r="BA347" s="52"/>
      <c r="BB347" s="52"/>
      <c r="BC347" s="444"/>
      <c r="BD347" s="52"/>
      <c r="BE347" s="52"/>
      <c r="BF347" s="52"/>
      <c r="BG347" s="52"/>
      <c r="BH347" s="444"/>
      <c r="BI347" s="52"/>
      <c r="BJ347" s="52"/>
      <c r="BK347" s="52"/>
      <c r="BL347" s="52"/>
      <c r="BM347" s="444"/>
      <c r="BN347" s="52"/>
      <c r="BO347" s="52"/>
      <c r="BP347" s="52"/>
      <c r="BQ347" s="52"/>
      <c r="BR347" s="444"/>
      <c r="BS347" s="52"/>
      <c r="BT347" s="52"/>
      <c r="BU347" s="52"/>
      <c r="BV347" s="52"/>
      <c r="BW347" s="118"/>
      <c r="BY347" s="38"/>
      <c r="BZ347" s="38"/>
      <c r="CA347" s="112"/>
    </row>
    <row r="348" spans="4:79" s="38" customFormat="1" ht="12.75" hidden="1" customHeight="1" x14ac:dyDescent="0.3">
      <c r="D348" s="226" t="s">
        <v>339</v>
      </c>
      <c r="E348" s="471"/>
      <c r="F348" s="187"/>
      <c r="G348" s="52">
        <f>SUM(G349:G349)</f>
        <v>0</v>
      </c>
      <c r="H348" s="52"/>
      <c r="I348" s="52"/>
      <c r="J348" s="444"/>
      <c r="K348" s="52"/>
      <c r="L348" s="52">
        <f>SUM(L349:L349)</f>
        <v>0</v>
      </c>
      <c r="M348" s="52"/>
      <c r="N348" s="52"/>
      <c r="O348" s="444"/>
      <c r="P348" s="52"/>
      <c r="Q348" s="52">
        <f>SUM(Q349:Q349)</f>
        <v>0</v>
      </c>
      <c r="R348" s="52"/>
      <c r="S348" s="52"/>
      <c r="T348" s="444"/>
      <c r="U348" s="52"/>
      <c r="V348" s="52">
        <f>SUM(V349:V349)</f>
        <v>0</v>
      </c>
      <c r="W348" s="52"/>
      <c r="X348" s="52"/>
      <c r="Y348" s="444"/>
      <c r="Z348" s="52"/>
      <c r="AA348" s="52">
        <f>SUM(AA349:AA349)</f>
        <v>0</v>
      </c>
      <c r="AB348" s="52"/>
      <c r="AC348" s="52"/>
      <c r="AD348" s="444"/>
      <c r="AE348" s="52"/>
      <c r="AF348" s="52">
        <f>SUM(AF349:AF349)</f>
        <v>0</v>
      </c>
      <c r="AG348" s="52"/>
      <c r="AH348" s="52"/>
      <c r="AI348" s="444"/>
      <c r="AJ348" s="52"/>
      <c r="AK348" s="52">
        <f>SUM(AK349:AK349)</f>
        <v>0</v>
      </c>
      <c r="AL348" s="52"/>
      <c r="AM348" s="52"/>
      <c r="AN348" s="444"/>
      <c r="AO348" s="52"/>
      <c r="AP348" s="52">
        <f>SUM(AP349:AP349)</f>
        <v>0</v>
      </c>
      <c r="AQ348" s="52"/>
      <c r="AR348" s="52"/>
      <c r="AS348" s="444"/>
      <c r="AT348" s="52"/>
      <c r="AU348" s="52">
        <f>SUM(AU349:AU349)</f>
        <v>0</v>
      </c>
      <c r="AV348" s="52"/>
      <c r="AW348" s="52"/>
      <c r="AX348" s="444"/>
      <c r="AY348" s="52"/>
      <c r="AZ348" s="52">
        <f>SUM(AZ349:AZ349)</f>
        <v>0</v>
      </c>
      <c r="BA348" s="52"/>
      <c r="BB348" s="52"/>
      <c r="BC348" s="444"/>
      <c r="BD348" s="52"/>
      <c r="BE348" s="52">
        <f>SUM(BE349:BE349)</f>
        <v>0</v>
      </c>
      <c r="BF348" s="52"/>
      <c r="BG348" s="52"/>
      <c r="BH348" s="444"/>
      <c r="BI348" s="52"/>
      <c r="BJ348" s="52">
        <f>SUM(BJ349:BJ349)</f>
        <v>0</v>
      </c>
      <c r="BK348" s="52"/>
      <c r="BL348" s="52"/>
      <c r="BM348" s="444"/>
      <c r="BN348" s="52"/>
      <c r="BO348" s="52">
        <f>SUM(BO349:BO349)</f>
        <v>0</v>
      </c>
      <c r="BP348" s="52"/>
      <c r="BQ348" s="52"/>
      <c r="BR348" s="444"/>
      <c r="BS348" s="52"/>
      <c r="BT348" s="52">
        <f>SUM(BT349:BT349)</f>
        <v>0</v>
      </c>
      <c r="BU348" s="52"/>
      <c r="BV348" s="52"/>
      <c r="BW348" s="188"/>
      <c r="BX348" s="112"/>
    </row>
    <row r="349" spans="4:79" ht="12.75" hidden="1" customHeight="1" x14ac:dyDescent="0.3">
      <c r="D349" s="118" t="s">
        <v>325</v>
      </c>
      <c r="E349" s="465"/>
      <c r="F349" s="472"/>
      <c r="G349" s="451">
        <f>G352</f>
        <v>0</v>
      </c>
      <c r="H349" s="449"/>
      <c r="I349" s="52"/>
      <c r="J349" s="444"/>
      <c r="K349" s="450"/>
      <c r="L349" s="451">
        <f>L352</f>
        <v>0</v>
      </c>
      <c r="M349" s="449"/>
      <c r="N349" s="52"/>
      <c r="O349" s="444"/>
      <c r="P349" s="450"/>
      <c r="Q349" s="451">
        <f>Q352</f>
        <v>0</v>
      </c>
      <c r="R349" s="449"/>
      <c r="S349" s="52"/>
      <c r="T349" s="444"/>
      <c r="U349" s="450"/>
      <c r="V349" s="451">
        <f>V352</f>
        <v>0</v>
      </c>
      <c r="W349" s="449"/>
      <c r="X349" s="52"/>
      <c r="Y349" s="444"/>
      <c r="Z349" s="450"/>
      <c r="AA349" s="451">
        <f>AA352</f>
        <v>0</v>
      </c>
      <c r="AB349" s="449"/>
      <c r="AC349" s="52"/>
      <c r="AD349" s="444"/>
      <c r="AE349" s="450"/>
      <c r="AF349" s="451">
        <f>AF352</f>
        <v>0</v>
      </c>
      <c r="AG349" s="449"/>
      <c r="AH349" s="52"/>
      <c r="AI349" s="444"/>
      <c r="AJ349" s="450"/>
      <c r="AK349" s="451">
        <f>AK352</f>
        <v>0</v>
      </c>
      <c r="AL349" s="449"/>
      <c r="AM349" s="52"/>
      <c r="AN349" s="444"/>
      <c r="AO349" s="450"/>
      <c r="AP349" s="451">
        <f>AP352</f>
        <v>0</v>
      </c>
      <c r="AQ349" s="449"/>
      <c r="AR349" s="52"/>
      <c r="AS349" s="444"/>
      <c r="AT349" s="450"/>
      <c r="AU349" s="451">
        <f>AU352</f>
        <v>0</v>
      </c>
      <c r="AV349" s="449"/>
      <c r="AW349" s="52"/>
      <c r="AX349" s="444"/>
      <c r="AY349" s="450"/>
      <c r="AZ349" s="451">
        <f>AZ352</f>
        <v>0</v>
      </c>
      <c r="BA349" s="449"/>
      <c r="BB349" s="52"/>
      <c r="BC349" s="444"/>
      <c r="BD349" s="450"/>
      <c r="BE349" s="451">
        <f>BE352</f>
        <v>0</v>
      </c>
      <c r="BF349" s="449"/>
      <c r="BG349" s="52"/>
      <c r="BH349" s="444"/>
      <c r="BI349" s="450"/>
      <c r="BJ349" s="451">
        <f>BJ352</f>
        <v>0</v>
      </c>
      <c r="BK349" s="449"/>
      <c r="BL349" s="52"/>
      <c r="BM349" s="444"/>
      <c r="BN349" s="450"/>
      <c r="BO349" s="451">
        <f>BO352</f>
        <v>0</v>
      </c>
      <c r="BP349" s="449"/>
      <c r="BQ349" s="52"/>
      <c r="BR349" s="444"/>
      <c r="BS349" s="450"/>
      <c r="BT349" s="451">
        <f>SUM(L349:BO349)</f>
        <v>0</v>
      </c>
      <c r="BU349" s="449"/>
      <c r="BV349" s="52"/>
      <c r="BW349" s="118"/>
      <c r="BY349" s="38"/>
      <c r="BZ349" s="38"/>
      <c r="CA349" s="112"/>
    </row>
    <row r="350" spans="4:79" ht="12.75" hidden="1" customHeight="1" x14ac:dyDescent="0.3">
      <c r="D350" s="118"/>
      <c r="H350" s="52"/>
      <c r="I350" s="52"/>
      <c r="J350" s="444"/>
      <c r="K350" s="52"/>
      <c r="O350" s="379"/>
      <c r="T350" s="379"/>
      <c r="Y350" s="379"/>
      <c r="AD350" s="379"/>
      <c r="AI350" s="379"/>
      <c r="AN350" s="379"/>
      <c r="AS350" s="379"/>
      <c r="AX350" s="379"/>
      <c r="BC350" s="379"/>
      <c r="BH350" s="379"/>
      <c r="BM350" s="379"/>
      <c r="BR350" s="379"/>
      <c r="BW350" s="118"/>
      <c r="BY350" s="38"/>
      <c r="BZ350" s="38"/>
      <c r="CA350" s="112"/>
    </row>
    <row r="351" spans="4:79" ht="12.75" hidden="1" customHeight="1" x14ac:dyDescent="0.3">
      <c r="D351" s="118" t="s">
        <v>368</v>
      </c>
      <c r="G351" s="52">
        <f>SUM(G352:G352)</f>
        <v>0</v>
      </c>
      <c r="H351" s="52"/>
      <c r="I351" s="52"/>
      <c r="J351" s="444"/>
      <c r="K351" s="52"/>
      <c r="L351" s="52">
        <f>SUM(L352:L352)</f>
        <v>0</v>
      </c>
      <c r="M351" s="52"/>
      <c r="N351" s="52"/>
      <c r="O351" s="444"/>
      <c r="P351" s="52"/>
      <c r="Q351" s="52">
        <f>SUM(Q352:Q352)</f>
        <v>0</v>
      </c>
      <c r="R351" s="52"/>
      <c r="S351" s="52"/>
      <c r="T351" s="444"/>
      <c r="U351" s="52"/>
      <c r="V351" s="52">
        <f>SUM(V352:V352)</f>
        <v>0</v>
      </c>
      <c r="W351" s="52"/>
      <c r="X351" s="52"/>
      <c r="Y351" s="444"/>
      <c r="Z351" s="52"/>
      <c r="AA351" s="52">
        <f>SUM(AA352:AA352)</f>
        <v>0</v>
      </c>
      <c r="AB351" s="52"/>
      <c r="AC351" s="52"/>
      <c r="AD351" s="444"/>
      <c r="AE351" s="52"/>
      <c r="AF351" s="52">
        <f>SUM(AF352:AF352)</f>
        <v>0</v>
      </c>
      <c r="AG351" s="52"/>
      <c r="AH351" s="52"/>
      <c r="AI351" s="444"/>
      <c r="AJ351" s="52"/>
      <c r="AK351" s="52">
        <f>SUM(AK352:AK352)</f>
        <v>0</v>
      </c>
      <c r="AL351" s="52"/>
      <c r="AM351" s="52"/>
      <c r="AN351" s="444"/>
      <c r="AO351" s="52"/>
      <c r="AP351" s="52">
        <f>SUM(AP352:AP352)</f>
        <v>0</v>
      </c>
      <c r="AQ351" s="52"/>
      <c r="AR351" s="52"/>
      <c r="AS351" s="444"/>
      <c r="AT351" s="52"/>
      <c r="AU351" s="52">
        <f>SUM(AU352:AU352)</f>
        <v>0</v>
      </c>
      <c r="AV351" s="52"/>
      <c r="AW351" s="52"/>
      <c r="AX351" s="444"/>
      <c r="AY351" s="52"/>
      <c r="AZ351" s="52">
        <f>SUM(AZ352:AZ352)</f>
        <v>0</v>
      </c>
      <c r="BA351" s="52"/>
      <c r="BB351" s="52"/>
      <c r="BC351" s="444"/>
      <c r="BD351" s="52"/>
      <c r="BE351" s="52">
        <f>SUM(BE352:BE352)</f>
        <v>0</v>
      </c>
      <c r="BF351" s="52"/>
      <c r="BG351" s="52"/>
      <c r="BH351" s="444"/>
      <c r="BI351" s="52"/>
      <c r="BJ351" s="52">
        <f>SUM(BJ352:BJ352)</f>
        <v>0</v>
      </c>
      <c r="BK351" s="52"/>
      <c r="BL351" s="52"/>
      <c r="BM351" s="444"/>
      <c r="BN351" s="52"/>
      <c r="BO351" s="52">
        <f>SUM(BO352:BO352)</f>
        <v>0</v>
      </c>
      <c r="BP351" s="52"/>
      <c r="BQ351" s="52"/>
      <c r="BR351" s="444"/>
      <c r="BS351" s="52"/>
      <c r="BT351" s="52">
        <f>SUM(BT352:BT352)</f>
        <v>0</v>
      </c>
      <c r="BU351" s="52"/>
      <c r="BV351" s="52"/>
      <c r="BW351" s="118"/>
      <c r="BY351" s="38"/>
      <c r="BZ351" s="38"/>
      <c r="CA351" s="112"/>
    </row>
    <row r="352" spans="4:79" ht="12.75" hidden="1" customHeight="1" x14ac:dyDescent="0.3">
      <c r="D352" s="118" t="s">
        <v>325</v>
      </c>
      <c r="F352" s="447"/>
      <c r="G352" s="451">
        <v>0</v>
      </c>
      <c r="H352" s="449"/>
      <c r="I352" s="52"/>
      <c r="J352" s="444"/>
      <c r="K352" s="450"/>
      <c r="L352" s="451">
        <v>0</v>
      </c>
      <c r="M352" s="449"/>
      <c r="N352" s="52"/>
      <c r="O352" s="444"/>
      <c r="P352" s="450"/>
      <c r="Q352" s="451">
        <v>0</v>
      </c>
      <c r="R352" s="449"/>
      <c r="S352" s="52"/>
      <c r="T352" s="444"/>
      <c r="U352" s="450"/>
      <c r="V352" s="451">
        <v>0</v>
      </c>
      <c r="W352" s="449"/>
      <c r="X352" s="52"/>
      <c r="Y352" s="444"/>
      <c r="Z352" s="450"/>
      <c r="AA352" s="451">
        <v>0</v>
      </c>
      <c r="AB352" s="449"/>
      <c r="AC352" s="52"/>
      <c r="AD352" s="444"/>
      <c r="AE352" s="450"/>
      <c r="AF352" s="451">
        <v>0</v>
      </c>
      <c r="AG352" s="449"/>
      <c r="AH352" s="52"/>
      <c r="AI352" s="444"/>
      <c r="AJ352" s="450"/>
      <c r="AK352" s="451">
        <v>0</v>
      </c>
      <c r="AL352" s="449"/>
      <c r="AM352" s="52"/>
      <c r="AN352" s="444"/>
      <c r="AO352" s="450"/>
      <c r="AP352" s="451">
        <v>0</v>
      </c>
      <c r="AQ352" s="449"/>
      <c r="AR352" s="52"/>
      <c r="AS352" s="444"/>
      <c r="AT352" s="450"/>
      <c r="AU352" s="451">
        <v>0</v>
      </c>
      <c r="AV352" s="449"/>
      <c r="AW352" s="52"/>
      <c r="AX352" s="444"/>
      <c r="AY352" s="450"/>
      <c r="AZ352" s="451">
        <v>0</v>
      </c>
      <c r="BA352" s="449"/>
      <c r="BB352" s="52"/>
      <c r="BC352" s="444"/>
      <c r="BD352" s="450"/>
      <c r="BE352" s="451">
        <v>0</v>
      </c>
      <c r="BF352" s="449"/>
      <c r="BG352" s="52"/>
      <c r="BH352" s="444"/>
      <c r="BI352" s="450"/>
      <c r="BJ352" s="451">
        <v>0</v>
      </c>
      <c r="BK352" s="449"/>
      <c r="BL352" s="52"/>
      <c r="BM352" s="444"/>
      <c r="BN352" s="450"/>
      <c r="BO352" s="451">
        <v>0</v>
      </c>
      <c r="BP352" s="449"/>
      <c r="BQ352" s="52"/>
      <c r="BR352" s="444"/>
      <c r="BS352" s="450"/>
      <c r="BT352" s="451">
        <f>SUM(L352:BO352)</f>
        <v>0</v>
      </c>
      <c r="BU352" s="449"/>
      <c r="BV352" s="52"/>
      <c r="BW352" s="118"/>
      <c r="BY352" s="38"/>
      <c r="BZ352" s="38"/>
      <c r="CA352" s="112"/>
    </row>
    <row r="353" spans="4:79" ht="12.75" hidden="1" customHeight="1" x14ac:dyDescent="0.3">
      <c r="D353" s="118"/>
      <c r="G353" s="52"/>
      <c r="H353" s="52"/>
      <c r="I353" s="52"/>
      <c r="J353" s="444"/>
      <c r="K353" s="52"/>
      <c r="L353" s="52"/>
      <c r="M353" s="52"/>
      <c r="N353" s="52"/>
      <c r="O353" s="444"/>
      <c r="P353" s="52"/>
      <c r="Q353" s="52"/>
      <c r="R353" s="52"/>
      <c r="S353" s="52"/>
      <c r="T353" s="444"/>
      <c r="U353" s="52"/>
      <c r="V353" s="52"/>
      <c r="W353" s="52"/>
      <c r="X353" s="52"/>
      <c r="Y353" s="444"/>
      <c r="Z353" s="52"/>
      <c r="AA353" s="52"/>
      <c r="AB353" s="52"/>
      <c r="AC353" s="52"/>
      <c r="AD353" s="444"/>
      <c r="AE353" s="52"/>
      <c r="AF353" s="52"/>
      <c r="AG353" s="52"/>
      <c r="AH353" s="52"/>
      <c r="AI353" s="444"/>
      <c r="AJ353" s="52"/>
      <c r="AK353" s="52"/>
      <c r="AL353" s="52"/>
      <c r="AM353" s="52"/>
      <c r="AN353" s="444"/>
      <c r="AO353" s="52"/>
      <c r="AP353" s="52"/>
      <c r="AQ353" s="52"/>
      <c r="AR353" s="52"/>
      <c r="AS353" s="444"/>
      <c r="AT353" s="52"/>
      <c r="AU353" s="52"/>
      <c r="AV353" s="52"/>
      <c r="AW353" s="52"/>
      <c r="AX353" s="444"/>
      <c r="AY353" s="52"/>
      <c r="AZ353" s="52"/>
      <c r="BA353" s="52"/>
      <c r="BB353" s="52"/>
      <c r="BC353" s="444"/>
      <c r="BD353" s="52"/>
      <c r="BE353" s="52"/>
      <c r="BF353" s="52"/>
      <c r="BG353" s="52"/>
      <c r="BH353" s="444"/>
      <c r="BI353" s="52"/>
      <c r="BJ353" s="52"/>
      <c r="BK353" s="52"/>
      <c r="BL353" s="52"/>
      <c r="BM353" s="444"/>
      <c r="BN353" s="52"/>
      <c r="BO353" s="52"/>
      <c r="BP353" s="52"/>
      <c r="BQ353" s="52"/>
      <c r="BR353" s="444"/>
      <c r="BS353" s="52"/>
      <c r="BT353" s="52"/>
      <c r="BU353" s="52"/>
      <c r="BV353" s="52"/>
      <c r="BW353" s="118"/>
      <c r="BY353" s="38"/>
      <c r="BZ353" s="38"/>
      <c r="CA353" s="112"/>
    </row>
    <row r="354" spans="4:79" ht="12.75" hidden="1" customHeight="1" x14ac:dyDescent="0.3">
      <c r="D354" s="118" t="s">
        <v>368</v>
      </c>
      <c r="G354" s="52">
        <f>SUM(G355:G355)</f>
        <v>0</v>
      </c>
      <c r="H354" s="52"/>
      <c r="I354" s="52"/>
      <c r="J354" s="444"/>
      <c r="K354" s="52"/>
      <c r="L354" s="52">
        <f>SUM(L355:L355)</f>
        <v>0</v>
      </c>
      <c r="M354" s="52"/>
      <c r="N354" s="52"/>
      <c r="O354" s="444"/>
      <c r="P354" s="52"/>
      <c r="Q354" s="52">
        <f>SUM(Q355:Q355)</f>
        <v>0</v>
      </c>
      <c r="R354" s="52"/>
      <c r="S354" s="52"/>
      <c r="T354" s="444"/>
      <c r="U354" s="52"/>
      <c r="V354" s="52">
        <f>SUM(V355:V355)</f>
        <v>0</v>
      </c>
      <c r="W354" s="52"/>
      <c r="X354" s="52"/>
      <c r="Y354" s="444"/>
      <c r="Z354" s="52">
        <f t="shared" ref="Z354:BQ354" si="1">SUM(Z355:Z355)</f>
        <v>0</v>
      </c>
      <c r="AA354" s="52">
        <f>SUM(AA355:AA355)</f>
        <v>0</v>
      </c>
      <c r="AB354" s="52">
        <f t="shared" si="1"/>
        <v>0</v>
      </c>
      <c r="AC354" s="52">
        <f t="shared" si="1"/>
        <v>0</v>
      </c>
      <c r="AD354" s="444">
        <f t="shared" si="1"/>
        <v>0</v>
      </c>
      <c r="AE354" s="52">
        <f t="shared" si="1"/>
        <v>0</v>
      </c>
      <c r="AF354" s="52">
        <f>SUM(AF355:AF355)</f>
        <v>0</v>
      </c>
      <c r="AG354" s="52">
        <f t="shared" si="1"/>
        <v>0</v>
      </c>
      <c r="AH354" s="52">
        <f t="shared" si="1"/>
        <v>0</v>
      </c>
      <c r="AI354" s="444">
        <f t="shared" si="1"/>
        <v>0</v>
      </c>
      <c r="AJ354" s="52">
        <f t="shared" si="1"/>
        <v>0</v>
      </c>
      <c r="AK354" s="52">
        <f>SUM(AK355:AK355)</f>
        <v>0</v>
      </c>
      <c r="AL354" s="52">
        <f t="shared" si="1"/>
        <v>0</v>
      </c>
      <c r="AM354" s="52">
        <f t="shared" si="1"/>
        <v>0</v>
      </c>
      <c r="AN354" s="444">
        <f t="shared" si="1"/>
        <v>0</v>
      </c>
      <c r="AO354" s="52">
        <f t="shared" si="1"/>
        <v>0</v>
      </c>
      <c r="AP354" s="52">
        <f>SUM(AP355:AP355)</f>
        <v>0</v>
      </c>
      <c r="AQ354" s="52">
        <f t="shared" si="1"/>
        <v>0</v>
      </c>
      <c r="AR354" s="52">
        <f t="shared" si="1"/>
        <v>0</v>
      </c>
      <c r="AS354" s="444">
        <f t="shared" si="1"/>
        <v>0</v>
      </c>
      <c r="AT354" s="52">
        <f t="shared" si="1"/>
        <v>0</v>
      </c>
      <c r="AU354" s="52">
        <f>SUM(AU355:AU355)</f>
        <v>0</v>
      </c>
      <c r="AV354" s="52">
        <f t="shared" si="1"/>
        <v>0</v>
      </c>
      <c r="AW354" s="52">
        <f t="shared" si="1"/>
        <v>0</v>
      </c>
      <c r="AX354" s="444">
        <f t="shared" si="1"/>
        <v>0</v>
      </c>
      <c r="AY354" s="52">
        <f t="shared" si="1"/>
        <v>0</v>
      </c>
      <c r="AZ354" s="52">
        <f>SUM(AZ355:AZ355)</f>
        <v>0</v>
      </c>
      <c r="BA354" s="52">
        <f t="shared" si="1"/>
        <v>0</v>
      </c>
      <c r="BB354" s="52">
        <f t="shared" si="1"/>
        <v>0</v>
      </c>
      <c r="BC354" s="444">
        <f t="shared" si="1"/>
        <v>0</v>
      </c>
      <c r="BD354" s="52">
        <f t="shared" si="1"/>
        <v>0</v>
      </c>
      <c r="BE354" s="52">
        <f>SUM(BE355:BE355)</f>
        <v>0</v>
      </c>
      <c r="BF354" s="52">
        <f t="shared" si="1"/>
        <v>0</v>
      </c>
      <c r="BG354" s="52">
        <f t="shared" si="1"/>
        <v>0</v>
      </c>
      <c r="BH354" s="444">
        <f t="shared" si="1"/>
        <v>0</v>
      </c>
      <c r="BI354" s="52">
        <f t="shared" si="1"/>
        <v>0</v>
      </c>
      <c r="BJ354" s="52">
        <f>SUM(BJ355:BJ355)</f>
        <v>0</v>
      </c>
      <c r="BK354" s="52">
        <f t="shared" si="1"/>
        <v>0</v>
      </c>
      <c r="BL354" s="52">
        <f t="shared" si="1"/>
        <v>0</v>
      </c>
      <c r="BM354" s="444">
        <f t="shared" si="1"/>
        <v>0</v>
      </c>
      <c r="BN354" s="52">
        <f t="shared" si="1"/>
        <v>0</v>
      </c>
      <c r="BO354" s="52">
        <f>SUM(BO355:BO355)</f>
        <v>0</v>
      </c>
      <c r="BP354" s="52">
        <f t="shared" si="1"/>
        <v>0</v>
      </c>
      <c r="BQ354" s="52">
        <f t="shared" si="1"/>
        <v>0</v>
      </c>
      <c r="BR354" s="444"/>
      <c r="BS354" s="52"/>
      <c r="BT354" s="52">
        <f>SUM(BT355:BT355)</f>
        <v>0</v>
      </c>
      <c r="BU354" s="52"/>
      <c r="BV354" s="52"/>
      <c r="BW354" s="118"/>
      <c r="BY354" s="38"/>
      <c r="BZ354" s="38"/>
      <c r="CA354" s="112"/>
    </row>
    <row r="355" spans="4:79" ht="12.75" hidden="1" customHeight="1" x14ac:dyDescent="0.3">
      <c r="D355" s="118" t="s">
        <v>325</v>
      </c>
      <c r="F355" s="447"/>
      <c r="G355" s="451">
        <v>0</v>
      </c>
      <c r="H355" s="449"/>
      <c r="I355" s="52"/>
      <c r="J355" s="444"/>
      <c r="K355" s="450"/>
      <c r="L355" s="451">
        <v>0</v>
      </c>
      <c r="M355" s="449"/>
      <c r="N355" s="52"/>
      <c r="O355" s="444"/>
      <c r="P355" s="450"/>
      <c r="Q355" s="451">
        <v>0</v>
      </c>
      <c r="R355" s="449"/>
      <c r="S355" s="52"/>
      <c r="T355" s="444"/>
      <c r="U355" s="450"/>
      <c r="V355" s="451">
        <v>0</v>
      </c>
      <c r="W355" s="449"/>
      <c r="X355" s="52"/>
      <c r="Y355" s="444"/>
      <c r="Z355" s="450"/>
      <c r="AA355" s="451">
        <v>0</v>
      </c>
      <c r="AB355" s="449"/>
      <c r="AC355" s="52"/>
      <c r="AD355" s="444"/>
      <c r="AE355" s="450"/>
      <c r="AF355" s="451">
        <v>0</v>
      </c>
      <c r="AG355" s="449"/>
      <c r="AH355" s="52"/>
      <c r="AI355" s="444"/>
      <c r="AJ355" s="450"/>
      <c r="AK355" s="451">
        <v>0</v>
      </c>
      <c r="AL355" s="449"/>
      <c r="AM355" s="52"/>
      <c r="AN355" s="444"/>
      <c r="AO355" s="450"/>
      <c r="AP355" s="451">
        <v>0</v>
      </c>
      <c r="AQ355" s="449"/>
      <c r="AR355" s="52"/>
      <c r="AS355" s="444"/>
      <c r="AT355" s="450"/>
      <c r="AU355" s="451">
        <v>0</v>
      </c>
      <c r="AV355" s="449"/>
      <c r="AW355" s="52"/>
      <c r="AX355" s="444"/>
      <c r="AY355" s="450"/>
      <c r="AZ355" s="451">
        <v>0</v>
      </c>
      <c r="BA355" s="449"/>
      <c r="BB355" s="52"/>
      <c r="BC355" s="444"/>
      <c r="BD355" s="450"/>
      <c r="BE355" s="451">
        <v>0</v>
      </c>
      <c r="BF355" s="449"/>
      <c r="BG355" s="52"/>
      <c r="BH355" s="444"/>
      <c r="BI355" s="450"/>
      <c r="BJ355" s="451">
        <v>0</v>
      </c>
      <c r="BK355" s="449"/>
      <c r="BL355" s="52"/>
      <c r="BM355" s="444"/>
      <c r="BN355" s="450"/>
      <c r="BO355" s="451">
        <v>0</v>
      </c>
      <c r="BP355" s="449"/>
      <c r="BQ355" s="52"/>
      <c r="BR355" s="444"/>
      <c r="BS355" s="450"/>
      <c r="BT355" s="451">
        <f>SUM(L355:BO355)</f>
        <v>0</v>
      </c>
      <c r="BU355" s="449"/>
      <c r="BV355" s="52"/>
      <c r="BW355" s="118"/>
      <c r="BY355" s="38"/>
      <c r="BZ355" s="38"/>
      <c r="CA355" s="112"/>
    </row>
    <row r="356" spans="4:79" ht="12.75" hidden="1" customHeight="1" x14ac:dyDescent="0.3">
      <c r="D356" s="118"/>
      <c r="G356" s="52"/>
      <c r="H356" s="52"/>
      <c r="I356" s="52"/>
      <c r="J356" s="444"/>
      <c r="K356" s="52"/>
      <c r="L356" s="52"/>
      <c r="M356" s="52"/>
      <c r="N356" s="52"/>
      <c r="O356" s="444"/>
      <c r="P356" s="52"/>
      <c r="Q356" s="52"/>
      <c r="R356" s="52"/>
      <c r="S356" s="52"/>
      <c r="T356" s="444"/>
      <c r="U356" s="52"/>
      <c r="V356" s="52"/>
      <c r="W356" s="52"/>
      <c r="X356" s="52"/>
      <c r="Y356" s="444"/>
      <c r="Z356" s="52"/>
      <c r="AA356" s="52"/>
      <c r="AB356" s="52"/>
      <c r="AC356" s="52"/>
      <c r="AD356" s="444"/>
      <c r="AE356" s="52"/>
      <c r="AF356" s="52"/>
      <c r="AG356" s="52"/>
      <c r="AH356" s="52"/>
      <c r="AI356" s="444"/>
      <c r="AJ356" s="52"/>
      <c r="AK356" s="52"/>
      <c r="AL356" s="52"/>
      <c r="AM356" s="52"/>
      <c r="AN356" s="444"/>
      <c r="AO356" s="52"/>
      <c r="AP356" s="52"/>
      <c r="AQ356" s="52"/>
      <c r="AR356" s="52"/>
      <c r="AS356" s="444"/>
      <c r="AT356" s="52"/>
      <c r="AU356" s="52"/>
      <c r="AV356" s="52"/>
      <c r="AW356" s="52"/>
      <c r="AX356" s="444"/>
      <c r="AY356" s="52"/>
      <c r="AZ356" s="52"/>
      <c r="BA356" s="52"/>
      <c r="BB356" s="52"/>
      <c r="BC356" s="444"/>
      <c r="BD356" s="52"/>
      <c r="BE356" s="52"/>
      <c r="BF356" s="52"/>
      <c r="BG356" s="52"/>
      <c r="BH356" s="444"/>
      <c r="BI356" s="52"/>
      <c r="BJ356" s="52"/>
      <c r="BK356" s="52"/>
      <c r="BL356" s="52"/>
      <c r="BM356" s="444"/>
      <c r="BN356" s="52"/>
      <c r="BO356" s="52"/>
      <c r="BP356" s="52"/>
      <c r="BQ356" s="52"/>
      <c r="BR356" s="444"/>
      <c r="BS356" s="52"/>
      <c r="BT356" s="52"/>
      <c r="BU356" s="52"/>
      <c r="BV356" s="52"/>
      <c r="BW356" s="118"/>
      <c r="BY356" s="38"/>
      <c r="BZ356" s="38"/>
      <c r="CA356" s="112"/>
    </row>
    <row r="357" spans="4:79" ht="12.75" customHeight="1" x14ac:dyDescent="0.3">
      <c r="D357" s="118" t="s">
        <v>370</v>
      </c>
      <c r="G357" s="52">
        <f>SUM(G358:G358)</f>
        <v>1705406</v>
      </c>
      <c r="H357" s="52"/>
      <c r="I357" s="52"/>
      <c r="J357" s="444"/>
      <c r="K357" s="52"/>
      <c r="L357" s="52">
        <f>SUM(L358:L358)</f>
        <v>51405</v>
      </c>
      <c r="M357" s="52"/>
      <c r="N357" s="52"/>
      <c r="O357" s="444"/>
      <c r="P357" s="52"/>
      <c r="Q357" s="52">
        <f>SUM(Q358:Q358)</f>
        <v>1238921</v>
      </c>
      <c r="R357" s="52"/>
      <c r="S357" s="52"/>
      <c r="T357" s="444"/>
      <c r="U357" s="52"/>
      <c r="V357" s="52">
        <f>SUM(V358:V358)</f>
        <v>93254</v>
      </c>
      <c r="W357" s="52"/>
      <c r="X357" s="52"/>
      <c r="Y357" s="444"/>
      <c r="Z357" s="52"/>
      <c r="AA357" s="52">
        <f>SUM(AA358:AA358)</f>
        <v>0</v>
      </c>
      <c r="AB357" s="52"/>
      <c r="AC357" s="52"/>
      <c r="AD357" s="444"/>
      <c r="AE357" s="52"/>
      <c r="AF357" s="52">
        <f>SUM(AF358:AF358)</f>
        <v>246512</v>
      </c>
      <c r="AG357" s="52"/>
      <c r="AH357" s="52"/>
      <c r="AI357" s="444"/>
      <c r="AJ357" s="52"/>
      <c r="AK357" s="52">
        <f>SUM(AK358:AK358)</f>
        <v>75314</v>
      </c>
      <c r="AL357" s="52"/>
      <c r="AM357" s="52"/>
      <c r="AN357" s="444"/>
      <c r="AO357" s="52"/>
      <c r="AP357" s="52">
        <f>SUM(AP358:AP358)</f>
        <v>0</v>
      </c>
      <c r="AQ357" s="52"/>
      <c r="AR357" s="52"/>
      <c r="AS357" s="444"/>
      <c r="AT357" s="52"/>
      <c r="AU357" s="52">
        <f>SUM(AU358:AU358)</f>
        <v>0</v>
      </c>
      <c r="AV357" s="52"/>
      <c r="AW357" s="52"/>
      <c r="AX357" s="444"/>
      <c r="AY357" s="52"/>
      <c r="AZ357" s="52">
        <f>SUM(AZ358:AZ358)</f>
        <v>0</v>
      </c>
      <c r="BA357" s="52"/>
      <c r="BB357" s="52"/>
      <c r="BC357" s="444"/>
      <c r="BD357" s="52"/>
      <c r="BE357" s="52">
        <f>SUM(BE358:BE358)</f>
        <v>0</v>
      </c>
      <c r="BF357" s="52"/>
      <c r="BG357" s="52"/>
      <c r="BH357" s="444"/>
      <c r="BI357" s="52"/>
      <c r="BJ357" s="52">
        <f>SUM(BJ358:BJ358)</f>
        <v>0</v>
      </c>
      <c r="BK357" s="52"/>
      <c r="BL357" s="52"/>
      <c r="BM357" s="444"/>
      <c r="BN357" s="52"/>
      <c r="BO357" s="52">
        <f>SUM(BO358:BO358)</f>
        <v>0</v>
      </c>
      <c r="BP357" s="52"/>
      <c r="BQ357" s="52"/>
      <c r="BR357" s="444"/>
      <c r="BS357" s="52"/>
      <c r="BT357" s="52">
        <f>SUM(BT358:BT358)</f>
        <v>1705406</v>
      </c>
      <c r="BU357" s="52"/>
      <c r="BV357" s="52"/>
      <c r="BW357" s="118"/>
      <c r="BX357" s="38"/>
      <c r="BY357" s="38"/>
      <c r="BZ357" s="38"/>
      <c r="CA357" s="112"/>
    </row>
    <row r="358" spans="4:79" ht="12.75" customHeight="1" x14ac:dyDescent="0.3">
      <c r="D358" s="118" t="s">
        <v>325</v>
      </c>
      <c r="F358" s="447"/>
      <c r="G358" s="451">
        <v>1705406</v>
      </c>
      <c r="H358" s="449"/>
      <c r="I358" s="52"/>
      <c r="J358" s="444"/>
      <c r="K358" s="450"/>
      <c r="L358" s="451">
        <v>51405</v>
      </c>
      <c r="M358" s="449"/>
      <c r="N358" s="52"/>
      <c r="O358" s="444"/>
      <c r="P358" s="450"/>
      <c r="Q358" s="451">
        <v>1238921</v>
      </c>
      <c r="R358" s="449"/>
      <c r="S358" s="52"/>
      <c r="T358" s="444"/>
      <c r="U358" s="450"/>
      <c r="V358" s="451">
        <v>93254</v>
      </c>
      <c r="W358" s="449"/>
      <c r="X358" s="52"/>
      <c r="Y358" s="444"/>
      <c r="Z358" s="450"/>
      <c r="AA358" s="451">
        <v>0</v>
      </c>
      <c r="AB358" s="449"/>
      <c r="AC358" s="52"/>
      <c r="AD358" s="444"/>
      <c r="AE358" s="450"/>
      <c r="AF358" s="451">
        <v>246512</v>
      </c>
      <c r="AG358" s="449"/>
      <c r="AH358" s="52"/>
      <c r="AI358" s="444"/>
      <c r="AJ358" s="450"/>
      <c r="AK358" s="451">
        <v>75314</v>
      </c>
      <c r="AL358" s="449"/>
      <c r="AM358" s="52"/>
      <c r="AN358" s="444"/>
      <c r="AO358" s="450"/>
      <c r="AP358" s="451">
        <v>0</v>
      </c>
      <c r="AQ358" s="449"/>
      <c r="AR358" s="52"/>
      <c r="AS358" s="444"/>
      <c r="AT358" s="450"/>
      <c r="AU358" s="451">
        <v>0</v>
      </c>
      <c r="AV358" s="449"/>
      <c r="AW358" s="52"/>
      <c r="AX358" s="444"/>
      <c r="AY358" s="450"/>
      <c r="AZ358" s="451">
        <v>0</v>
      </c>
      <c r="BA358" s="449"/>
      <c r="BB358" s="52"/>
      <c r="BC358" s="444"/>
      <c r="BD358" s="450"/>
      <c r="BE358" s="451">
        <v>0</v>
      </c>
      <c r="BF358" s="449"/>
      <c r="BG358" s="52"/>
      <c r="BH358" s="444"/>
      <c r="BI358" s="450"/>
      <c r="BJ358" s="451">
        <v>0</v>
      </c>
      <c r="BK358" s="449"/>
      <c r="BL358" s="52"/>
      <c r="BM358" s="444"/>
      <c r="BN358" s="450"/>
      <c r="BO358" s="451">
        <v>0</v>
      </c>
      <c r="BP358" s="449"/>
      <c r="BQ358" s="52"/>
      <c r="BR358" s="444"/>
      <c r="BS358" s="450"/>
      <c r="BT358" s="451">
        <f>SUM(L358:BO358)</f>
        <v>1705406</v>
      </c>
      <c r="BU358" s="449"/>
      <c r="BV358" s="52"/>
      <c r="BW358" s="118"/>
      <c r="BX358" s="38"/>
      <c r="BY358" s="38"/>
      <c r="BZ358" s="38"/>
      <c r="CA358" s="112"/>
    </row>
    <row r="359" spans="4:79" ht="12.75" customHeight="1" x14ac:dyDescent="0.3">
      <c r="D359" s="118"/>
      <c r="G359" s="52"/>
      <c r="H359" s="52"/>
      <c r="I359" s="52"/>
      <c r="J359" s="444"/>
      <c r="K359" s="52"/>
      <c r="L359" s="52"/>
      <c r="M359" s="52"/>
      <c r="N359" s="52"/>
      <c r="O359" s="444"/>
      <c r="P359" s="52"/>
      <c r="Q359" s="52"/>
      <c r="R359" s="52"/>
      <c r="S359" s="52"/>
      <c r="T359" s="444"/>
      <c r="U359" s="52"/>
      <c r="V359" s="52"/>
      <c r="W359" s="52"/>
      <c r="X359" s="52"/>
      <c r="Y359" s="444"/>
      <c r="Z359" s="52"/>
      <c r="AA359" s="52"/>
      <c r="AB359" s="52"/>
      <c r="AC359" s="52"/>
      <c r="AD359" s="444"/>
      <c r="AE359" s="52"/>
      <c r="AF359" s="52"/>
      <c r="AG359" s="52"/>
      <c r="AH359" s="52"/>
      <c r="AI359" s="444"/>
      <c r="AJ359" s="52"/>
      <c r="AK359" s="52"/>
      <c r="AL359" s="52"/>
      <c r="AM359" s="52"/>
      <c r="AN359" s="444"/>
      <c r="AO359" s="52"/>
      <c r="AP359" s="52"/>
      <c r="AQ359" s="52"/>
      <c r="AR359" s="52"/>
      <c r="AS359" s="444"/>
      <c r="AT359" s="52"/>
      <c r="AU359" s="52"/>
      <c r="AV359" s="52"/>
      <c r="AW359" s="52"/>
      <c r="AX359" s="444"/>
      <c r="AY359" s="52"/>
      <c r="AZ359" s="52"/>
      <c r="BA359" s="52"/>
      <c r="BB359" s="52"/>
      <c r="BC359" s="444"/>
      <c r="BD359" s="52"/>
      <c r="BE359" s="52"/>
      <c r="BF359" s="52"/>
      <c r="BG359" s="52"/>
      <c r="BH359" s="444"/>
      <c r="BI359" s="52"/>
      <c r="BJ359" s="52"/>
      <c r="BK359" s="52"/>
      <c r="BL359" s="52"/>
      <c r="BM359" s="444"/>
      <c r="BN359" s="52"/>
      <c r="BO359" s="52"/>
      <c r="BP359" s="52"/>
      <c r="BQ359" s="52"/>
      <c r="BR359" s="444"/>
      <c r="BS359" s="52"/>
      <c r="BT359" s="52"/>
      <c r="BU359" s="52"/>
      <c r="BV359" s="52"/>
      <c r="BW359" s="118"/>
      <c r="BY359" s="38"/>
      <c r="BZ359" s="38"/>
      <c r="CA359" s="112"/>
    </row>
    <row r="360" spans="4:79" ht="12.75" customHeight="1" x14ac:dyDescent="0.3">
      <c r="D360" s="118" t="s">
        <v>342</v>
      </c>
      <c r="G360" s="52">
        <f>SUM(G361:G361)</f>
        <v>2668890</v>
      </c>
      <c r="H360" s="52"/>
      <c r="I360" s="52"/>
      <c r="J360" s="444"/>
      <c r="K360" s="52"/>
      <c r="L360" s="52">
        <f>SUM(L361:L361)</f>
        <v>354961</v>
      </c>
      <c r="M360" s="52"/>
      <c r="N360" s="52"/>
      <c r="O360" s="444"/>
      <c r="P360" s="52"/>
      <c r="Q360" s="52">
        <f>SUM(Q361:Q361)</f>
        <v>1469964</v>
      </c>
      <c r="R360" s="52"/>
      <c r="S360" s="52"/>
      <c r="T360" s="444"/>
      <c r="U360" s="52"/>
      <c r="V360" s="52">
        <f>SUM(V361:V361)</f>
        <v>362091</v>
      </c>
      <c r="W360" s="52"/>
      <c r="X360" s="52"/>
      <c r="Y360" s="444"/>
      <c r="Z360" s="52"/>
      <c r="AA360" s="52">
        <f>SUM(AA361:AA361)</f>
        <v>0</v>
      </c>
      <c r="AB360" s="52"/>
      <c r="AC360" s="52"/>
      <c r="AD360" s="444"/>
      <c r="AE360" s="52"/>
      <c r="AF360" s="52">
        <f>SUM(AF361:AF361)</f>
        <v>107401</v>
      </c>
      <c r="AG360" s="52"/>
      <c r="AH360" s="52"/>
      <c r="AI360" s="444"/>
      <c r="AJ360" s="52"/>
      <c r="AK360" s="52">
        <f>SUM(AK361:AK361)</f>
        <v>46213</v>
      </c>
      <c r="AL360" s="52"/>
      <c r="AM360" s="52"/>
      <c r="AN360" s="444"/>
      <c r="AO360" s="52"/>
      <c r="AP360" s="52">
        <f>SUM(AP361:AP361)</f>
        <v>0</v>
      </c>
      <c r="AQ360" s="52"/>
      <c r="AR360" s="52"/>
      <c r="AS360" s="444"/>
      <c r="AT360" s="52"/>
      <c r="AU360" s="52">
        <f>SUM(AU361:AU361)</f>
        <v>0</v>
      </c>
      <c r="AV360" s="52"/>
      <c r="AW360" s="52"/>
      <c r="AX360" s="444"/>
      <c r="AY360" s="52"/>
      <c r="AZ360" s="52">
        <f>SUM(AZ361:AZ361)</f>
        <v>328260</v>
      </c>
      <c r="BA360" s="52"/>
      <c r="BB360" s="52"/>
      <c r="BC360" s="444"/>
      <c r="BD360" s="52"/>
      <c r="BE360" s="52">
        <f>SUM(BE361:BE361)</f>
        <v>0</v>
      </c>
      <c r="BF360" s="52"/>
      <c r="BG360" s="52"/>
      <c r="BH360" s="444"/>
      <c r="BI360" s="52"/>
      <c r="BJ360" s="52">
        <f>SUM(BJ361:BJ361)</f>
        <v>507377</v>
      </c>
      <c r="BK360" s="52"/>
      <c r="BL360" s="52"/>
      <c r="BM360" s="444"/>
      <c r="BN360" s="52"/>
      <c r="BO360" s="52">
        <f>SUM(BO361:BO361)</f>
        <v>0</v>
      </c>
      <c r="BP360" s="52"/>
      <c r="BQ360" s="52"/>
      <c r="BR360" s="444"/>
      <c r="BS360" s="52"/>
      <c r="BT360" s="52">
        <f>SUM(BT361:BT361)</f>
        <v>3176267</v>
      </c>
      <c r="BU360" s="52"/>
      <c r="BV360" s="52"/>
      <c r="BW360" s="118"/>
      <c r="BY360" s="38"/>
      <c r="BZ360" s="38"/>
      <c r="CA360" s="112"/>
    </row>
    <row r="361" spans="4:79" ht="12.75" customHeight="1" x14ac:dyDescent="0.3">
      <c r="D361" s="118" t="s">
        <v>325</v>
      </c>
      <c r="F361" s="447"/>
      <c r="G361" s="451">
        <v>2668890</v>
      </c>
      <c r="H361" s="449"/>
      <c r="I361" s="52"/>
      <c r="J361" s="444"/>
      <c r="K361" s="450"/>
      <c r="L361" s="451">
        <v>354961</v>
      </c>
      <c r="M361" s="449"/>
      <c r="N361" s="52"/>
      <c r="O361" s="444"/>
      <c r="P361" s="450"/>
      <c r="Q361" s="451">
        <v>1469964</v>
      </c>
      <c r="R361" s="449"/>
      <c r="S361" s="52"/>
      <c r="T361" s="444"/>
      <c r="U361" s="450"/>
      <c r="V361" s="451">
        <v>362091</v>
      </c>
      <c r="W361" s="449"/>
      <c r="X361" s="52"/>
      <c r="Y361" s="444"/>
      <c r="Z361" s="450"/>
      <c r="AA361" s="451">
        <v>0</v>
      </c>
      <c r="AB361" s="449"/>
      <c r="AC361" s="52"/>
      <c r="AD361" s="444"/>
      <c r="AE361" s="450"/>
      <c r="AF361" s="451">
        <v>107401</v>
      </c>
      <c r="AG361" s="449"/>
      <c r="AH361" s="52"/>
      <c r="AI361" s="444"/>
      <c r="AJ361" s="450"/>
      <c r="AK361" s="451">
        <v>46213</v>
      </c>
      <c r="AL361" s="449"/>
      <c r="AM361" s="52"/>
      <c r="AN361" s="444"/>
      <c r="AO361" s="450"/>
      <c r="AP361" s="451">
        <v>0</v>
      </c>
      <c r="AQ361" s="449"/>
      <c r="AR361" s="52"/>
      <c r="AS361" s="444"/>
      <c r="AT361" s="450"/>
      <c r="AU361" s="451">
        <v>0</v>
      </c>
      <c r="AV361" s="449"/>
      <c r="AW361" s="52"/>
      <c r="AX361" s="444"/>
      <c r="AY361" s="450"/>
      <c r="AZ361" s="451">
        <v>328260</v>
      </c>
      <c r="BA361" s="449"/>
      <c r="BB361" s="52"/>
      <c r="BC361" s="444"/>
      <c r="BD361" s="450"/>
      <c r="BE361" s="451">
        <v>0</v>
      </c>
      <c r="BF361" s="449"/>
      <c r="BG361" s="52"/>
      <c r="BH361" s="444"/>
      <c r="BI361" s="450"/>
      <c r="BJ361" s="451">
        <v>507377</v>
      </c>
      <c r="BK361" s="449"/>
      <c r="BL361" s="52"/>
      <c r="BM361" s="444"/>
      <c r="BN361" s="450"/>
      <c r="BO361" s="451">
        <v>0</v>
      </c>
      <c r="BP361" s="449"/>
      <c r="BQ361" s="52"/>
      <c r="BR361" s="444"/>
      <c r="BS361" s="450"/>
      <c r="BT361" s="451">
        <f>SUM(L361:BO361)</f>
        <v>3176267</v>
      </c>
      <c r="BU361" s="449"/>
      <c r="BV361" s="52"/>
      <c r="BW361" s="118"/>
      <c r="BY361" s="38"/>
      <c r="BZ361" s="38"/>
      <c r="CA361" s="112"/>
    </row>
    <row r="362" spans="4:79" ht="12.75" customHeight="1" x14ac:dyDescent="0.3">
      <c r="D362" s="118"/>
      <c r="G362" s="52"/>
      <c r="H362" s="52"/>
      <c r="I362" s="52"/>
      <c r="J362" s="444"/>
      <c r="K362" s="52"/>
      <c r="L362" s="52"/>
      <c r="M362" s="52"/>
      <c r="N362" s="52"/>
      <c r="O362" s="444"/>
      <c r="P362" s="52"/>
      <c r="Q362" s="52"/>
      <c r="R362" s="52"/>
      <c r="S362" s="52"/>
      <c r="T362" s="444"/>
      <c r="U362" s="52"/>
      <c r="V362" s="52"/>
      <c r="W362" s="52"/>
      <c r="X362" s="52"/>
      <c r="Y362" s="444"/>
      <c r="Z362" s="52"/>
      <c r="AA362" s="52"/>
      <c r="AB362" s="52"/>
      <c r="AC362" s="52"/>
      <c r="AD362" s="444"/>
      <c r="AE362" s="52"/>
      <c r="AF362" s="52"/>
      <c r="AG362" s="52"/>
      <c r="AH362" s="52"/>
      <c r="AI362" s="444"/>
      <c r="AJ362" s="52"/>
      <c r="AK362" s="52"/>
      <c r="AL362" s="52"/>
      <c r="AM362" s="52"/>
      <c r="AN362" s="444"/>
      <c r="AO362" s="52"/>
      <c r="AP362" s="52"/>
      <c r="AQ362" s="52"/>
      <c r="AR362" s="52"/>
      <c r="AS362" s="444"/>
      <c r="AT362" s="52"/>
      <c r="AU362" s="52"/>
      <c r="AV362" s="52"/>
      <c r="AW362" s="52"/>
      <c r="AX362" s="444"/>
      <c r="AY362" s="52"/>
      <c r="AZ362" s="52"/>
      <c r="BA362" s="52"/>
      <c r="BB362" s="52"/>
      <c r="BC362" s="444"/>
      <c r="BD362" s="52"/>
      <c r="BE362" s="52"/>
      <c r="BF362" s="52"/>
      <c r="BG362" s="52"/>
      <c r="BH362" s="444"/>
      <c r="BI362" s="52"/>
      <c r="BJ362" s="52"/>
      <c r="BK362" s="52"/>
      <c r="BL362" s="52"/>
      <c r="BM362" s="444"/>
      <c r="BN362" s="52"/>
      <c r="BO362" s="52"/>
      <c r="BP362" s="52"/>
      <c r="BQ362" s="52"/>
      <c r="BR362" s="444"/>
      <c r="BS362" s="52"/>
      <c r="BT362" s="52"/>
      <c r="BU362" s="52"/>
      <c r="BV362" s="52"/>
      <c r="BW362" s="118"/>
      <c r="BY362" s="38"/>
      <c r="BZ362" s="38"/>
      <c r="CA362" s="112"/>
    </row>
    <row r="363" spans="4:79" ht="12.75" customHeight="1" x14ac:dyDescent="0.3">
      <c r="D363" s="118" t="s">
        <v>344</v>
      </c>
      <c r="G363" s="52">
        <f>SUM(G364:G364)</f>
        <v>780091</v>
      </c>
      <c r="H363" s="52"/>
      <c r="I363" s="52"/>
      <c r="J363" s="444"/>
      <c r="K363" s="52"/>
      <c r="L363" s="52">
        <f>SUM(L364:L364)</f>
        <v>0</v>
      </c>
      <c r="M363" s="52"/>
      <c r="N363" s="52"/>
      <c r="O363" s="444"/>
      <c r="P363" s="52"/>
      <c r="Q363" s="52">
        <f>SUM(Q364:Q364)</f>
        <v>55166</v>
      </c>
      <c r="R363" s="52"/>
      <c r="S363" s="52"/>
      <c r="T363" s="444"/>
      <c r="U363" s="52"/>
      <c r="V363" s="52">
        <f>SUM(V364:V364)</f>
        <v>230067</v>
      </c>
      <c r="W363" s="52"/>
      <c r="X363" s="52"/>
      <c r="Y363" s="444"/>
      <c r="Z363" s="52"/>
      <c r="AA363" s="52">
        <f>SUM(AA364:AA364)</f>
        <v>0</v>
      </c>
      <c r="AB363" s="52"/>
      <c r="AC363" s="52"/>
      <c r="AD363" s="444"/>
      <c r="AE363" s="52"/>
      <c r="AF363" s="52">
        <f>SUM(AF364:AF364)</f>
        <v>106768</v>
      </c>
      <c r="AG363" s="52"/>
      <c r="AH363" s="52"/>
      <c r="AI363" s="444"/>
      <c r="AJ363" s="52"/>
      <c r="AK363" s="52">
        <f>SUM(AK364:AK364)</f>
        <v>0</v>
      </c>
      <c r="AL363" s="52"/>
      <c r="AM363" s="52"/>
      <c r="AN363" s="444"/>
      <c r="AO363" s="52"/>
      <c r="AP363" s="52">
        <f>SUM(AP364:AP364)</f>
        <v>176497</v>
      </c>
      <c r="AQ363" s="52"/>
      <c r="AR363" s="52"/>
      <c r="AS363" s="444"/>
      <c r="AT363" s="52"/>
      <c r="AU363" s="52">
        <f>SUM(AU364:AU364)</f>
        <v>211593</v>
      </c>
      <c r="AV363" s="52"/>
      <c r="AW363" s="52"/>
      <c r="AX363" s="444"/>
      <c r="AY363" s="52"/>
      <c r="AZ363" s="52">
        <f>SUM(AZ364:AZ364)</f>
        <v>0</v>
      </c>
      <c r="BA363" s="52"/>
      <c r="BB363" s="52"/>
      <c r="BC363" s="444"/>
      <c r="BD363" s="52"/>
      <c r="BE363" s="52">
        <f>SUM(BE364:BE364)</f>
        <v>0</v>
      </c>
      <c r="BF363" s="52"/>
      <c r="BG363" s="52"/>
      <c r="BH363" s="444"/>
      <c r="BI363" s="52"/>
      <c r="BJ363" s="52">
        <f>SUM(BJ364:BJ364)</f>
        <v>398374</v>
      </c>
      <c r="BK363" s="52"/>
      <c r="BL363" s="52"/>
      <c r="BM363" s="444"/>
      <c r="BN363" s="52"/>
      <c r="BO363" s="52">
        <f>SUM(BO364:BO364)</f>
        <v>185824</v>
      </c>
      <c r="BP363" s="52"/>
      <c r="BQ363" s="52"/>
      <c r="BR363" s="444"/>
      <c r="BS363" s="52"/>
      <c r="BT363" s="52">
        <f>SUM(BT364:BT364)</f>
        <v>1364289</v>
      </c>
      <c r="BU363" s="52"/>
      <c r="BV363" s="52"/>
      <c r="BW363" s="118"/>
      <c r="BY363" s="38"/>
      <c r="BZ363" s="38"/>
      <c r="CA363" s="112"/>
    </row>
    <row r="364" spans="4:79" ht="12.75" customHeight="1" x14ac:dyDescent="0.3">
      <c r="D364" s="118" t="s">
        <v>325</v>
      </c>
      <c r="F364" s="447"/>
      <c r="G364" s="451">
        <v>780091</v>
      </c>
      <c r="H364" s="449"/>
      <c r="I364" s="52"/>
      <c r="J364" s="444"/>
      <c r="K364" s="450"/>
      <c r="L364" s="451">
        <v>0</v>
      </c>
      <c r="M364" s="449"/>
      <c r="N364" s="52"/>
      <c r="O364" s="444"/>
      <c r="P364" s="450"/>
      <c r="Q364" s="451">
        <v>55166</v>
      </c>
      <c r="R364" s="449"/>
      <c r="S364" s="52"/>
      <c r="T364" s="444"/>
      <c r="U364" s="450"/>
      <c r="V364" s="451">
        <v>230067</v>
      </c>
      <c r="W364" s="449"/>
      <c r="X364" s="52"/>
      <c r="Y364" s="444"/>
      <c r="Z364" s="450"/>
      <c r="AA364" s="451">
        <v>0</v>
      </c>
      <c r="AB364" s="449"/>
      <c r="AC364" s="52"/>
      <c r="AD364" s="444"/>
      <c r="AE364" s="450"/>
      <c r="AF364" s="451">
        <v>106768</v>
      </c>
      <c r="AG364" s="449"/>
      <c r="AH364" s="52"/>
      <c r="AI364" s="444"/>
      <c r="AJ364" s="450"/>
      <c r="AK364" s="451">
        <v>0</v>
      </c>
      <c r="AL364" s="449"/>
      <c r="AM364" s="52"/>
      <c r="AN364" s="444"/>
      <c r="AO364" s="450"/>
      <c r="AP364" s="451">
        <v>176497</v>
      </c>
      <c r="AQ364" s="449"/>
      <c r="AR364" s="52"/>
      <c r="AS364" s="444"/>
      <c r="AT364" s="450"/>
      <c r="AU364" s="451">
        <v>211593</v>
      </c>
      <c r="AV364" s="449"/>
      <c r="AW364" s="52"/>
      <c r="AX364" s="444"/>
      <c r="AY364" s="450"/>
      <c r="AZ364" s="451">
        <v>0</v>
      </c>
      <c r="BA364" s="449"/>
      <c r="BB364" s="52"/>
      <c r="BC364" s="444"/>
      <c r="BD364" s="450"/>
      <c r="BE364" s="451">
        <v>0</v>
      </c>
      <c r="BF364" s="449"/>
      <c r="BG364" s="52"/>
      <c r="BH364" s="444"/>
      <c r="BI364" s="450"/>
      <c r="BJ364" s="451">
        <v>398374</v>
      </c>
      <c r="BK364" s="449"/>
      <c r="BL364" s="52"/>
      <c r="BM364" s="444"/>
      <c r="BN364" s="450"/>
      <c r="BO364" s="451">
        <v>185824</v>
      </c>
      <c r="BP364" s="449"/>
      <c r="BQ364" s="52"/>
      <c r="BR364" s="444"/>
      <c r="BS364" s="450"/>
      <c r="BT364" s="451">
        <f>SUM(L364:BO364)</f>
        <v>1364289</v>
      </c>
      <c r="BU364" s="449"/>
      <c r="BV364" s="52"/>
      <c r="BW364" s="118"/>
      <c r="BY364" s="38"/>
      <c r="BZ364" s="38"/>
      <c r="CA364" s="112"/>
    </row>
    <row r="365" spans="4:79" ht="12.75" customHeight="1" x14ac:dyDescent="0.3">
      <c r="D365" s="118"/>
      <c r="G365" s="52"/>
      <c r="H365" s="52"/>
      <c r="I365" s="52"/>
      <c r="J365" s="444"/>
      <c r="K365" s="52"/>
      <c r="L365" s="52"/>
      <c r="M365" s="52"/>
      <c r="N365" s="52"/>
      <c r="O365" s="444"/>
      <c r="P365" s="52"/>
      <c r="Q365" s="52"/>
      <c r="R365" s="52"/>
      <c r="S365" s="52"/>
      <c r="T365" s="444"/>
      <c r="U365" s="52"/>
      <c r="V365" s="52"/>
      <c r="W365" s="52"/>
      <c r="X365" s="52"/>
      <c r="Y365" s="444"/>
      <c r="Z365" s="52"/>
      <c r="AA365" s="52"/>
      <c r="AB365" s="52"/>
      <c r="AC365" s="52"/>
      <c r="AD365" s="444"/>
      <c r="AE365" s="52"/>
      <c r="AF365" s="52"/>
      <c r="AG365" s="52"/>
      <c r="AH365" s="52"/>
      <c r="AI365" s="444"/>
      <c r="AJ365" s="52"/>
      <c r="AK365" s="52"/>
      <c r="AL365" s="52"/>
      <c r="AM365" s="52"/>
      <c r="AN365" s="444"/>
      <c r="AO365" s="52"/>
      <c r="AP365" s="52"/>
      <c r="AQ365" s="52"/>
      <c r="AR365" s="52"/>
      <c r="AS365" s="444"/>
      <c r="AT365" s="52"/>
      <c r="AU365" s="52"/>
      <c r="AV365" s="52"/>
      <c r="AW365" s="52"/>
      <c r="AX365" s="444"/>
      <c r="AY365" s="52"/>
      <c r="AZ365" s="52"/>
      <c r="BA365" s="52"/>
      <c r="BB365" s="52"/>
      <c r="BC365" s="444"/>
      <c r="BD365" s="52"/>
      <c r="BE365" s="52"/>
      <c r="BF365" s="52"/>
      <c r="BG365" s="52"/>
      <c r="BH365" s="444"/>
      <c r="BI365" s="52"/>
      <c r="BJ365" s="52"/>
      <c r="BK365" s="52"/>
      <c r="BL365" s="52"/>
      <c r="BM365" s="444"/>
      <c r="BN365" s="52"/>
      <c r="BO365" s="52"/>
      <c r="BP365" s="52"/>
      <c r="BQ365" s="52"/>
      <c r="BR365" s="444"/>
      <c r="BS365" s="52"/>
      <c r="BT365" s="52"/>
      <c r="BU365" s="52"/>
      <c r="BV365" s="52"/>
      <c r="BW365" s="118"/>
      <c r="BY365" s="38"/>
      <c r="BZ365" s="38"/>
      <c r="CA365" s="112"/>
    </row>
    <row r="366" spans="4:79" ht="12.75" customHeight="1" x14ac:dyDescent="0.3">
      <c r="D366" s="118" t="s">
        <v>345</v>
      </c>
      <c r="G366" s="52">
        <f>SUM(G367:G367)</f>
        <v>0</v>
      </c>
      <c r="H366" s="52"/>
      <c r="I366" s="52"/>
      <c r="J366" s="444"/>
      <c r="K366" s="52"/>
      <c r="L366" s="52">
        <f>SUM(L367:L367)</f>
        <v>0</v>
      </c>
      <c r="M366" s="52"/>
      <c r="N366" s="52"/>
      <c r="O366" s="444"/>
      <c r="P366" s="52"/>
      <c r="Q366" s="52">
        <f>SUM(Q367:Q367)</f>
        <v>0</v>
      </c>
      <c r="R366" s="52"/>
      <c r="S366" s="52"/>
      <c r="T366" s="444"/>
      <c r="U366" s="52"/>
      <c r="V366" s="52">
        <f>SUM(V367:V367)</f>
        <v>0</v>
      </c>
      <c r="W366" s="52"/>
      <c r="X366" s="52"/>
      <c r="Y366" s="444"/>
      <c r="Z366" s="52"/>
      <c r="AA366" s="52">
        <f>SUM(AA367:AA367)</f>
        <v>0</v>
      </c>
      <c r="AB366" s="52"/>
      <c r="AC366" s="52"/>
      <c r="AD366" s="444"/>
      <c r="AE366" s="52"/>
      <c r="AF366" s="52">
        <f>SUM(AF367:AF367)</f>
        <v>0</v>
      </c>
      <c r="AG366" s="52"/>
      <c r="AH366" s="52"/>
      <c r="AI366" s="444"/>
      <c r="AJ366" s="52"/>
      <c r="AK366" s="52">
        <f>SUM(AK367:AK367)</f>
        <v>0</v>
      </c>
      <c r="AL366" s="52"/>
      <c r="AM366" s="52"/>
      <c r="AN366" s="444"/>
      <c r="AO366" s="52"/>
      <c r="AP366" s="52">
        <f>SUM(AP367:AP367)</f>
        <v>0</v>
      </c>
      <c r="AQ366" s="52"/>
      <c r="AR366" s="52"/>
      <c r="AS366" s="444"/>
      <c r="AT366" s="52"/>
      <c r="AU366" s="52">
        <f>SUM(AU367:AU367)</f>
        <v>0</v>
      </c>
      <c r="AV366" s="52"/>
      <c r="AW366" s="52"/>
      <c r="AX366" s="444"/>
      <c r="AY366" s="52"/>
      <c r="AZ366" s="52">
        <f>SUM(AZ367:AZ367)</f>
        <v>0</v>
      </c>
      <c r="BA366" s="52"/>
      <c r="BB366" s="52"/>
      <c r="BC366" s="444"/>
      <c r="BD366" s="52"/>
      <c r="BE366" s="52">
        <f>SUM(BE367:BE367)</f>
        <v>0</v>
      </c>
      <c r="BF366" s="52"/>
      <c r="BG366" s="52"/>
      <c r="BH366" s="444"/>
      <c r="BI366" s="52"/>
      <c r="BJ366" s="52">
        <f>SUM(BJ367:BJ367)</f>
        <v>0</v>
      </c>
      <c r="BK366" s="52"/>
      <c r="BL366" s="52"/>
      <c r="BM366" s="444"/>
      <c r="BN366" s="52"/>
      <c r="BO366" s="52">
        <f>SUM(BO367:BO367)</f>
        <v>299483</v>
      </c>
      <c r="BP366" s="52"/>
      <c r="BQ366" s="52"/>
      <c r="BR366" s="444"/>
      <c r="BS366" s="52"/>
      <c r="BT366" s="52">
        <f>SUM(BT367:BT367)</f>
        <v>299483</v>
      </c>
      <c r="BU366" s="52"/>
      <c r="BV366" s="52"/>
      <c r="BW366" s="118"/>
      <c r="BY366" s="38"/>
      <c r="BZ366" s="38"/>
      <c r="CA366" s="112"/>
    </row>
    <row r="367" spans="4:79" ht="12.75" customHeight="1" x14ac:dyDescent="0.3">
      <c r="D367" s="118" t="s">
        <v>325</v>
      </c>
      <c r="F367" s="447"/>
      <c r="G367" s="451">
        <v>0</v>
      </c>
      <c r="H367" s="449"/>
      <c r="I367" s="52"/>
      <c r="J367" s="444"/>
      <c r="K367" s="450"/>
      <c r="L367" s="451">
        <v>0</v>
      </c>
      <c r="M367" s="449"/>
      <c r="N367" s="52"/>
      <c r="O367" s="444"/>
      <c r="P367" s="450"/>
      <c r="Q367" s="451">
        <v>0</v>
      </c>
      <c r="R367" s="449"/>
      <c r="S367" s="52"/>
      <c r="T367" s="444"/>
      <c r="U367" s="450"/>
      <c r="V367" s="451">
        <v>0</v>
      </c>
      <c r="W367" s="449"/>
      <c r="X367" s="52"/>
      <c r="Y367" s="444"/>
      <c r="Z367" s="450"/>
      <c r="AA367" s="451">
        <v>0</v>
      </c>
      <c r="AB367" s="449"/>
      <c r="AC367" s="52"/>
      <c r="AD367" s="444"/>
      <c r="AE367" s="450"/>
      <c r="AF367" s="451">
        <v>0</v>
      </c>
      <c r="AG367" s="449"/>
      <c r="AH367" s="52"/>
      <c r="AI367" s="444"/>
      <c r="AJ367" s="450"/>
      <c r="AK367" s="451">
        <v>0</v>
      </c>
      <c r="AL367" s="449"/>
      <c r="AM367" s="52"/>
      <c r="AN367" s="444"/>
      <c r="AO367" s="450"/>
      <c r="AP367" s="451">
        <v>0</v>
      </c>
      <c r="AQ367" s="449"/>
      <c r="AR367" s="52"/>
      <c r="AS367" s="444"/>
      <c r="AT367" s="450"/>
      <c r="AU367" s="451">
        <v>0</v>
      </c>
      <c r="AV367" s="449"/>
      <c r="AW367" s="52"/>
      <c r="AX367" s="444"/>
      <c r="AY367" s="450"/>
      <c r="AZ367" s="451">
        <v>0</v>
      </c>
      <c r="BA367" s="449"/>
      <c r="BB367" s="52"/>
      <c r="BC367" s="444"/>
      <c r="BD367" s="450"/>
      <c r="BE367" s="451">
        <v>0</v>
      </c>
      <c r="BF367" s="449"/>
      <c r="BG367" s="52"/>
      <c r="BH367" s="444"/>
      <c r="BI367" s="450"/>
      <c r="BJ367" s="451">
        <v>0</v>
      </c>
      <c r="BK367" s="449"/>
      <c r="BL367" s="52"/>
      <c r="BM367" s="444"/>
      <c r="BN367" s="450"/>
      <c r="BO367" s="451">
        <v>299483</v>
      </c>
      <c r="BP367" s="449"/>
      <c r="BQ367" s="52"/>
      <c r="BR367" s="444"/>
      <c r="BS367" s="450"/>
      <c r="BT367" s="451">
        <f>SUM(L367:BO367)</f>
        <v>299483</v>
      </c>
      <c r="BU367" s="449"/>
      <c r="BV367" s="52"/>
      <c r="BW367" s="118"/>
      <c r="BY367" s="38"/>
      <c r="BZ367" s="38"/>
      <c r="CA367" s="112"/>
    </row>
    <row r="368" spans="4:79" ht="12.75" customHeight="1" x14ac:dyDescent="0.3">
      <c r="D368" s="118"/>
      <c r="G368" s="52"/>
      <c r="H368" s="52"/>
      <c r="I368" s="52"/>
      <c r="J368" s="444"/>
      <c r="K368" s="52"/>
      <c r="L368" s="52"/>
      <c r="M368" s="52"/>
      <c r="N368" s="52"/>
      <c r="O368" s="444"/>
      <c r="P368" s="52"/>
      <c r="Q368" s="52"/>
      <c r="R368" s="52"/>
      <c r="S368" s="52"/>
      <c r="T368" s="444"/>
      <c r="U368" s="52"/>
      <c r="V368" s="52"/>
      <c r="W368" s="52"/>
      <c r="X368" s="52"/>
      <c r="Y368" s="444"/>
      <c r="Z368" s="52"/>
      <c r="AA368" s="52"/>
      <c r="AB368" s="52"/>
      <c r="AC368" s="52"/>
      <c r="AD368" s="444"/>
      <c r="AE368" s="52"/>
      <c r="AF368" s="52"/>
      <c r="AG368" s="52"/>
      <c r="AH368" s="52"/>
      <c r="AI368" s="444"/>
      <c r="AJ368" s="52"/>
      <c r="AK368" s="52"/>
      <c r="AL368" s="52"/>
      <c r="AM368" s="52"/>
      <c r="AN368" s="444"/>
      <c r="AO368" s="52"/>
      <c r="AP368" s="52"/>
      <c r="AQ368" s="52"/>
      <c r="AR368" s="52"/>
      <c r="AS368" s="444"/>
      <c r="AT368" s="52"/>
      <c r="AU368" s="52"/>
      <c r="AV368" s="52"/>
      <c r="AW368" s="52"/>
      <c r="AX368" s="444"/>
      <c r="AY368" s="52"/>
      <c r="AZ368" s="52"/>
      <c r="BA368" s="52"/>
      <c r="BB368" s="52"/>
      <c r="BC368" s="444"/>
      <c r="BD368" s="52"/>
      <c r="BE368" s="52"/>
      <c r="BF368" s="52"/>
      <c r="BG368" s="52"/>
      <c r="BH368" s="444"/>
      <c r="BI368" s="52"/>
      <c r="BJ368" s="52"/>
      <c r="BK368" s="52"/>
      <c r="BL368" s="52"/>
      <c r="BM368" s="444"/>
      <c r="BN368" s="52"/>
      <c r="BO368" s="52"/>
      <c r="BP368" s="52"/>
      <c r="BQ368" s="52"/>
      <c r="BR368" s="444"/>
      <c r="BS368" s="52"/>
      <c r="BT368" s="52"/>
      <c r="BU368" s="52"/>
      <c r="BV368" s="52"/>
      <c r="BW368" s="118"/>
      <c r="BY368" s="38"/>
      <c r="BZ368" s="38"/>
      <c r="CA368" s="112"/>
    </row>
    <row r="369" spans="4:79" ht="13" x14ac:dyDescent="0.3">
      <c r="D369" s="118" t="s">
        <v>346</v>
      </c>
      <c r="G369" s="52">
        <f>SUM(G370)</f>
        <v>87218</v>
      </c>
      <c r="H369" s="52"/>
      <c r="I369" s="52"/>
      <c r="J369" s="444"/>
      <c r="L369" s="52">
        <f>SUM(L370)</f>
        <v>0</v>
      </c>
      <c r="M369" s="52"/>
      <c r="N369" s="52"/>
      <c r="O369" s="444"/>
      <c r="Q369" s="52">
        <f>SUM(Q370:Q370)</f>
        <v>87218</v>
      </c>
      <c r="R369" s="52"/>
      <c r="S369" s="52"/>
      <c r="T369" s="444"/>
      <c r="V369" s="52">
        <f>SUM(V370)</f>
        <v>0</v>
      </c>
      <c r="W369" s="52"/>
      <c r="X369" s="52"/>
      <c r="Y369" s="444"/>
      <c r="AA369" s="52">
        <f>SUM(AA370)</f>
        <v>0</v>
      </c>
      <c r="AB369" s="52"/>
      <c r="AC369" s="52"/>
      <c r="AD369" s="444"/>
      <c r="AF369" s="52">
        <f>SUM(AF370)</f>
        <v>0</v>
      </c>
      <c r="AG369" s="52"/>
      <c r="AH369" s="52"/>
      <c r="AI369" s="444"/>
      <c r="AK369" s="52">
        <f>SUM(AK370)</f>
        <v>0</v>
      </c>
      <c r="AL369" s="52"/>
      <c r="AM369" s="52"/>
      <c r="AN369" s="444"/>
      <c r="AP369" s="52">
        <f>SUM(AP370)</f>
        <v>0</v>
      </c>
      <c r="AQ369" s="52"/>
      <c r="AR369" s="52"/>
      <c r="AS369" s="444"/>
      <c r="AU369" s="52">
        <f>SUM(AU370)</f>
        <v>0</v>
      </c>
      <c r="AV369" s="52"/>
      <c r="AW369" s="52"/>
      <c r="AX369" s="444"/>
      <c r="AZ369" s="52">
        <f>SUM(AZ370)</f>
        <v>0</v>
      </c>
      <c r="BA369" s="52"/>
      <c r="BB369" s="52"/>
      <c r="BC369" s="444"/>
      <c r="BE369" s="52">
        <f>SUM(BE370)</f>
        <v>0</v>
      </c>
      <c r="BF369" s="52"/>
      <c r="BG369" s="52"/>
      <c r="BH369" s="444"/>
      <c r="BJ369" s="52">
        <f>SUM(BJ370)</f>
        <v>76278</v>
      </c>
      <c r="BK369" s="52"/>
      <c r="BL369" s="52"/>
      <c r="BM369" s="444"/>
      <c r="BO369" s="52">
        <f>SUM(BO370)</f>
        <v>0</v>
      </c>
      <c r="BP369" s="52"/>
      <c r="BQ369" s="52"/>
      <c r="BR369" s="444"/>
      <c r="BT369" s="52">
        <f>SUM(BT370:BT370)</f>
        <v>163496</v>
      </c>
      <c r="BU369" s="52"/>
      <c r="BV369" s="52"/>
      <c r="BW369" s="118"/>
      <c r="BY369" s="38"/>
      <c r="BZ369" s="38"/>
      <c r="CA369" s="112"/>
    </row>
    <row r="370" spans="4:79" ht="13" x14ac:dyDescent="0.3">
      <c r="D370" s="118" t="s">
        <v>325</v>
      </c>
      <c r="F370" s="447"/>
      <c r="G370" s="451">
        <v>87218</v>
      </c>
      <c r="H370" s="449"/>
      <c r="I370" s="52"/>
      <c r="J370" s="444"/>
      <c r="K370" s="447"/>
      <c r="L370" s="451">
        <v>0</v>
      </c>
      <c r="M370" s="449"/>
      <c r="N370" s="52"/>
      <c r="O370" s="444"/>
      <c r="P370" s="447"/>
      <c r="Q370" s="451">
        <v>87218</v>
      </c>
      <c r="R370" s="449"/>
      <c r="S370" s="52"/>
      <c r="T370" s="444"/>
      <c r="U370" s="447"/>
      <c r="V370" s="451">
        <v>0</v>
      </c>
      <c r="W370" s="449"/>
      <c r="X370" s="52"/>
      <c r="Y370" s="444"/>
      <c r="Z370" s="447"/>
      <c r="AA370" s="451">
        <v>0</v>
      </c>
      <c r="AB370" s="449"/>
      <c r="AC370" s="52"/>
      <c r="AD370" s="444"/>
      <c r="AE370" s="447"/>
      <c r="AF370" s="451">
        <v>0</v>
      </c>
      <c r="AG370" s="449"/>
      <c r="AH370" s="52"/>
      <c r="AI370" s="444"/>
      <c r="AJ370" s="447"/>
      <c r="AK370" s="451">
        <v>0</v>
      </c>
      <c r="AL370" s="449"/>
      <c r="AM370" s="52"/>
      <c r="AN370" s="444"/>
      <c r="AO370" s="447"/>
      <c r="AP370" s="451">
        <v>0</v>
      </c>
      <c r="AQ370" s="449"/>
      <c r="AR370" s="52"/>
      <c r="AS370" s="444"/>
      <c r="AT370" s="447"/>
      <c r="AU370" s="451">
        <v>0</v>
      </c>
      <c r="AV370" s="449"/>
      <c r="AW370" s="52"/>
      <c r="AX370" s="444"/>
      <c r="AY370" s="447"/>
      <c r="AZ370" s="451">
        <v>0</v>
      </c>
      <c r="BA370" s="449"/>
      <c r="BB370" s="52"/>
      <c r="BC370" s="444"/>
      <c r="BD370" s="447"/>
      <c r="BE370" s="451">
        <v>0</v>
      </c>
      <c r="BF370" s="449"/>
      <c r="BG370" s="52"/>
      <c r="BH370" s="444"/>
      <c r="BI370" s="447"/>
      <c r="BJ370" s="451">
        <v>76278</v>
      </c>
      <c r="BK370" s="449"/>
      <c r="BL370" s="52"/>
      <c r="BM370" s="444"/>
      <c r="BN370" s="447"/>
      <c r="BO370" s="451">
        <v>0</v>
      </c>
      <c r="BP370" s="449"/>
      <c r="BQ370" s="52"/>
      <c r="BR370" s="444"/>
      <c r="BS370" s="447"/>
      <c r="BT370" s="451">
        <f>SUM(L370:BO370)</f>
        <v>163496</v>
      </c>
      <c r="BU370" s="449"/>
      <c r="BV370" s="52"/>
      <c r="BW370" s="118"/>
      <c r="BY370" s="38"/>
      <c r="BZ370" s="38"/>
      <c r="CA370" s="112"/>
    </row>
    <row r="371" spans="4:79" ht="13" x14ac:dyDescent="0.3">
      <c r="D371" s="118"/>
      <c r="G371" s="52"/>
      <c r="H371" s="52"/>
      <c r="I371" s="52"/>
      <c r="J371" s="444"/>
      <c r="K371" s="52"/>
      <c r="L371" s="52"/>
      <c r="M371" s="52"/>
      <c r="N371" s="52"/>
      <c r="O371" s="444"/>
      <c r="P371" s="52"/>
      <c r="Q371" s="52"/>
      <c r="R371" s="52"/>
      <c r="S371" s="52"/>
      <c r="T371" s="444"/>
      <c r="U371" s="52"/>
      <c r="V371" s="52"/>
      <c r="W371" s="52"/>
      <c r="X371" s="52"/>
      <c r="Y371" s="444"/>
      <c r="Z371" s="52"/>
      <c r="AA371" s="52"/>
      <c r="AB371" s="52"/>
      <c r="AC371" s="52"/>
      <c r="AD371" s="444"/>
      <c r="AE371" s="52"/>
      <c r="AF371" s="52"/>
      <c r="AG371" s="52"/>
      <c r="AH371" s="52"/>
      <c r="AI371" s="444"/>
      <c r="AJ371" s="52"/>
      <c r="AK371" s="52"/>
      <c r="AL371" s="52"/>
      <c r="AM371" s="52"/>
      <c r="AN371" s="444"/>
      <c r="AO371" s="52"/>
      <c r="AP371" s="52"/>
      <c r="AQ371" s="52"/>
      <c r="AR371" s="52"/>
      <c r="AS371" s="444"/>
      <c r="AT371" s="52"/>
      <c r="AU371" s="52"/>
      <c r="AV371" s="52"/>
      <c r="AW371" s="52"/>
      <c r="AX371" s="444"/>
      <c r="AY371" s="52"/>
      <c r="AZ371" s="52"/>
      <c r="BA371" s="52"/>
      <c r="BB371" s="52"/>
      <c r="BC371" s="444"/>
      <c r="BD371" s="52"/>
      <c r="BE371" s="52"/>
      <c r="BF371" s="52"/>
      <c r="BG371" s="52"/>
      <c r="BH371" s="444"/>
      <c r="BI371" s="52"/>
      <c r="BJ371" s="52"/>
      <c r="BK371" s="52"/>
      <c r="BL371" s="52"/>
      <c r="BM371" s="444"/>
      <c r="BN371" s="52"/>
      <c r="BO371" s="52"/>
      <c r="BP371" s="52"/>
      <c r="BQ371" s="52"/>
      <c r="BR371" s="444"/>
      <c r="BS371" s="52"/>
      <c r="BT371" s="52"/>
      <c r="BU371" s="52"/>
      <c r="BV371" s="52"/>
      <c r="BW371" s="118"/>
      <c r="BY371" s="38"/>
      <c r="BZ371" s="38"/>
      <c r="CA371" s="112"/>
    </row>
    <row r="372" spans="4:79" ht="13" x14ac:dyDescent="0.3">
      <c r="D372" s="118" t="s">
        <v>347</v>
      </c>
      <c r="G372" s="52">
        <f>SUM(G373:G373)</f>
        <v>346817</v>
      </c>
      <c r="I372" s="52"/>
      <c r="J372" s="444"/>
      <c r="K372" s="52"/>
      <c r="L372" s="52">
        <f>SUM(L373:L373)</f>
        <v>0</v>
      </c>
      <c r="M372" s="52"/>
      <c r="N372" s="52"/>
      <c r="O372" s="444"/>
      <c r="P372" s="52"/>
      <c r="Q372" s="52">
        <f>SUM(Q373:Q373)</f>
        <v>88771</v>
      </c>
      <c r="R372" s="52"/>
      <c r="S372" s="52"/>
      <c r="T372" s="444"/>
      <c r="U372" s="52"/>
      <c r="V372" s="52">
        <f>SUM(V373:V373)</f>
        <v>0</v>
      </c>
      <c r="W372" s="52"/>
      <c r="X372" s="52"/>
      <c r="Y372" s="444"/>
      <c r="Z372" s="52"/>
      <c r="AA372" s="52">
        <f>SUM(AA373:AA373)</f>
        <v>0</v>
      </c>
      <c r="AB372" s="52"/>
      <c r="AC372" s="52"/>
      <c r="AD372" s="444"/>
      <c r="AE372" s="52"/>
      <c r="AF372" s="52">
        <f>SUM(AF373:AF373)</f>
        <v>0</v>
      </c>
      <c r="AG372" s="52"/>
      <c r="AH372" s="52"/>
      <c r="AI372" s="444"/>
      <c r="AJ372" s="52"/>
      <c r="AK372" s="52">
        <f>SUM(AK373:AK373)</f>
        <v>258046</v>
      </c>
      <c r="AL372" s="52"/>
      <c r="AM372" s="52"/>
      <c r="AN372" s="444"/>
      <c r="AO372" s="52"/>
      <c r="AP372" s="52">
        <f>SUM(AP373:AP373)</f>
        <v>0</v>
      </c>
      <c r="AQ372" s="52"/>
      <c r="AR372" s="52"/>
      <c r="AS372" s="444"/>
      <c r="AT372" s="52"/>
      <c r="AU372" s="52">
        <f>SUM(AU373:AU373)</f>
        <v>0</v>
      </c>
      <c r="AV372" s="52"/>
      <c r="AW372" s="52"/>
      <c r="AX372" s="444"/>
      <c r="AY372" s="52"/>
      <c r="AZ372" s="52">
        <f>SUM(AZ373:AZ373)</f>
        <v>0</v>
      </c>
      <c r="BA372" s="52"/>
      <c r="BB372" s="52"/>
      <c r="BC372" s="444"/>
      <c r="BD372" s="52"/>
      <c r="BE372" s="52">
        <f>SUM(BE373:BE373)</f>
        <v>0</v>
      </c>
      <c r="BF372" s="52"/>
      <c r="BG372" s="52"/>
      <c r="BH372" s="444"/>
      <c r="BI372" s="52"/>
      <c r="BJ372" s="52">
        <f>SUM(BJ373:BJ373)</f>
        <v>62728</v>
      </c>
      <c r="BK372" s="52"/>
      <c r="BL372" s="52"/>
      <c r="BM372" s="444"/>
      <c r="BN372" s="52"/>
      <c r="BO372" s="52">
        <f>SUM(BO373:BO373)</f>
        <v>0</v>
      </c>
      <c r="BP372" s="52"/>
      <c r="BQ372" s="52"/>
      <c r="BR372" s="444"/>
      <c r="BS372" s="52"/>
      <c r="BT372" s="52">
        <f>SUM(BT373:BT373)</f>
        <v>409545</v>
      </c>
      <c r="BU372" s="52"/>
      <c r="BV372" s="52"/>
      <c r="BW372" s="118"/>
      <c r="BY372" s="38"/>
      <c r="BZ372" s="38"/>
      <c r="CA372" s="112"/>
    </row>
    <row r="373" spans="4:79" ht="13" x14ac:dyDescent="0.3">
      <c r="D373" s="118" t="s">
        <v>325</v>
      </c>
      <c r="F373" s="447"/>
      <c r="G373" s="451">
        <v>346817</v>
      </c>
      <c r="H373" s="449"/>
      <c r="I373" s="52"/>
      <c r="J373" s="444"/>
      <c r="K373" s="447"/>
      <c r="L373" s="451">
        <v>0</v>
      </c>
      <c r="M373" s="449"/>
      <c r="N373" s="52"/>
      <c r="O373" s="444"/>
      <c r="P373" s="447"/>
      <c r="Q373" s="451">
        <v>88771</v>
      </c>
      <c r="R373" s="449"/>
      <c r="S373" s="52"/>
      <c r="T373" s="444"/>
      <c r="U373" s="447"/>
      <c r="V373" s="451">
        <v>0</v>
      </c>
      <c r="W373" s="449"/>
      <c r="X373" s="52"/>
      <c r="Y373" s="444"/>
      <c r="Z373" s="447"/>
      <c r="AA373" s="451">
        <v>0</v>
      </c>
      <c r="AB373" s="449"/>
      <c r="AC373" s="52"/>
      <c r="AD373" s="444"/>
      <c r="AE373" s="447"/>
      <c r="AF373" s="451">
        <v>0</v>
      </c>
      <c r="AG373" s="449"/>
      <c r="AH373" s="52"/>
      <c r="AI373" s="444"/>
      <c r="AJ373" s="447"/>
      <c r="AK373" s="451">
        <v>258046</v>
      </c>
      <c r="AL373" s="449"/>
      <c r="AM373" s="52"/>
      <c r="AN373" s="444"/>
      <c r="AO373" s="447"/>
      <c r="AP373" s="451">
        <v>0</v>
      </c>
      <c r="AQ373" s="449"/>
      <c r="AR373" s="52"/>
      <c r="AS373" s="444"/>
      <c r="AT373" s="447"/>
      <c r="AU373" s="451">
        <v>0</v>
      </c>
      <c r="AV373" s="449"/>
      <c r="AW373" s="52"/>
      <c r="AX373" s="444"/>
      <c r="AY373" s="447"/>
      <c r="AZ373" s="451">
        <v>0</v>
      </c>
      <c r="BA373" s="449"/>
      <c r="BB373" s="52"/>
      <c r="BC373" s="444"/>
      <c r="BD373" s="447"/>
      <c r="BE373" s="451">
        <v>0</v>
      </c>
      <c r="BF373" s="449"/>
      <c r="BG373" s="52"/>
      <c r="BH373" s="444"/>
      <c r="BI373" s="447"/>
      <c r="BJ373" s="451">
        <v>62728</v>
      </c>
      <c r="BK373" s="449"/>
      <c r="BL373" s="52"/>
      <c r="BM373" s="444"/>
      <c r="BN373" s="447"/>
      <c r="BO373" s="451">
        <v>0</v>
      </c>
      <c r="BP373" s="449"/>
      <c r="BQ373" s="52"/>
      <c r="BR373" s="444"/>
      <c r="BS373" s="447"/>
      <c r="BT373" s="451">
        <f>SUM(L373:BO373)</f>
        <v>409545</v>
      </c>
      <c r="BU373" s="449"/>
      <c r="BV373" s="52"/>
      <c r="BW373" s="118"/>
      <c r="BY373" s="38"/>
      <c r="BZ373" s="38"/>
      <c r="CA373" s="112"/>
    </row>
    <row r="374" spans="4:79" ht="13" x14ac:dyDescent="0.3">
      <c r="D374" s="118"/>
      <c r="G374" s="52"/>
      <c r="H374" s="52"/>
      <c r="I374" s="52"/>
      <c r="J374" s="444"/>
      <c r="L374" s="52"/>
      <c r="M374" s="52"/>
      <c r="N374" s="52"/>
      <c r="O374" s="444"/>
      <c r="Q374" s="52"/>
      <c r="R374" s="52"/>
      <c r="S374" s="52"/>
      <c r="T374" s="444"/>
      <c r="V374" s="52"/>
      <c r="W374" s="52"/>
      <c r="X374" s="52"/>
      <c r="Y374" s="444"/>
      <c r="AA374" s="52"/>
      <c r="AB374" s="52"/>
      <c r="AC374" s="52"/>
      <c r="AD374" s="444"/>
      <c r="AF374" s="52"/>
      <c r="AG374" s="52"/>
      <c r="AH374" s="52"/>
      <c r="AI374" s="444"/>
      <c r="AK374" s="52"/>
      <c r="AL374" s="52"/>
      <c r="AM374" s="52"/>
      <c r="AN374" s="444"/>
      <c r="AP374" s="52"/>
      <c r="AQ374" s="52"/>
      <c r="AR374" s="52"/>
      <c r="AS374" s="444"/>
      <c r="AU374" s="52"/>
      <c r="AV374" s="52"/>
      <c r="AW374" s="52"/>
      <c r="AX374" s="444"/>
      <c r="AZ374" s="52"/>
      <c r="BA374" s="52"/>
      <c r="BB374" s="52"/>
      <c r="BC374" s="444"/>
      <c r="BE374" s="52"/>
      <c r="BF374" s="52"/>
      <c r="BG374" s="52"/>
      <c r="BH374" s="444"/>
      <c r="BJ374" s="52"/>
      <c r="BK374" s="52"/>
      <c r="BL374" s="52"/>
      <c r="BM374" s="444"/>
      <c r="BO374" s="52"/>
      <c r="BP374" s="52"/>
      <c r="BQ374" s="52"/>
      <c r="BR374" s="444"/>
      <c r="BT374" s="52"/>
      <c r="BU374" s="52"/>
      <c r="BV374" s="52"/>
      <c r="BW374" s="118"/>
      <c r="BY374" s="38"/>
      <c r="BZ374" s="38"/>
      <c r="CA374" s="112"/>
    </row>
    <row r="375" spans="4:79" ht="13" x14ac:dyDescent="0.3">
      <c r="D375" s="118" t="s">
        <v>348</v>
      </c>
      <c r="G375" s="52">
        <f>SUM(G376:G376)</f>
        <v>0</v>
      </c>
      <c r="I375" s="52"/>
      <c r="J375" s="444"/>
      <c r="K375" s="52"/>
      <c r="L375" s="52">
        <f>SUM(L376:L376)</f>
        <v>0</v>
      </c>
      <c r="M375" s="52"/>
      <c r="N375" s="52"/>
      <c r="O375" s="444"/>
      <c r="P375" s="52"/>
      <c r="Q375" s="52">
        <f>SUM(Q376:Q376)</f>
        <v>0</v>
      </c>
      <c r="R375" s="52"/>
      <c r="S375" s="52"/>
      <c r="T375" s="444"/>
      <c r="U375" s="52"/>
      <c r="V375" s="52">
        <f>SUM(V376:V376)</f>
        <v>0</v>
      </c>
      <c r="W375" s="52"/>
      <c r="X375" s="52"/>
      <c r="Y375" s="444"/>
      <c r="Z375" s="52"/>
      <c r="AA375" s="52">
        <f>SUM(AA376:AA376)</f>
        <v>0</v>
      </c>
      <c r="AB375" s="52"/>
      <c r="AC375" s="52"/>
      <c r="AD375" s="444"/>
      <c r="AE375" s="52"/>
      <c r="AF375" s="52">
        <f>SUM(AF376:AF376)</f>
        <v>0</v>
      </c>
      <c r="AG375" s="52"/>
      <c r="AH375" s="52"/>
      <c r="AI375" s="444"/>
      <c r="AJ375" s="52"/>
      <c r="AK375" s="52">
        <f>SUM(AK376:AK376)</f>
        <v>0</v>
      </c>
      <c r="AL375" s="52"/>
      <c r="AM375" s="52"/>
      <c r="AN375" s="444"/>
      <c r="AO375" s="52"/>
      <c r="AP375" s="52">
        <f>SUM(AP376:AP376)</f>
        <v>0</v>
      </c>
      <c r="AQ375" s="52"/>
      <c r="AR375" s="52"/>
      <c r="AS375" s="444"/>
      <c r="AT375" s="52"/>
      <c r="AU375" s="52">
        <f>SUM(AU376:AU376)</f>
        <v>0</v>
      </c>
      <c r="AV375" s="52"/>
      <c r="AW375" s="52"/>
      <c r="AX375" s="444"/>
      <c r="AY375" s="52"/>
      <c r="AZ375" s="52">
        <f>SUM(AZ376:AZ376)</f>
        <v>0</v>
      </c>
      <c r="BA375" s="52"/>
      <c r="BB375" s="52"/>
      <c r="BC375" s="444"/>
      <c r="BD375" s="52"/>
      <c r="BE375" s="52">
        <f>SUM(BE376:BE376)</f>
        <v>0</v>
      </c>
      <c r="BF375" s="52"/>
      <c r="BG375" s="52"/>
      <c r="BH375" s="444"/>
      <c r="BI375" s="52"/>
      <c r="BJ375" s="52">
        <f>SUM(BJ376:BJ376)</f>
        <v>104772</v>
      </c>
      <c r="BK375" s="52"/>
      <c r="BL375" s="52"/>
      <c r="BM375" s="444"/>
      <c r="BN375" s="52"/>
      <c r="BO375" s="52">
        <f>SUM(BO376:BO376)</f>
        <v>0</v>
      </c>
      <c r="BP375" s="52"/>
      <c r="BQ375" s="52"/>
      <c r="BR375" s="444"/>
      <c r="BT375" s="52">
        <f>SUM(BT376:BT376)</f>
        <v>104772</v>
      </c>
      <c r="BU375" s="52"/>
      <c r="BV375" s="52"/>
      <c r="BW375" s="118"/>
      <c r="BY375" s="38"/>
      <c r="BZ375" s="38"/>
      <c r="CA375" s="112"/>
    </row>
    <row r="376" spans="4:79" ht="13" x14ac:dyDescent="0.3">
      <c r="D376" s="118" t="s">
        <v>325</v>
      </c>
      <c r="F376" s="447"/>
      <c r="G376" s="451">
        <v>0</v>
      </c>
      <c r="H376" s="449"/>
      <c r="I376" s="52"/>
      <c r="J376" s="444"/>
      <c r="K376" s="447"/>
      <c r="L376" s="451">
        <v>0</v>
      </c>
      <c r="M376" s="449"/>
      <c r="N376" s="52"/>
      <c r="O376" s="444"/>
      <c r="P376" s="447"/>
      <c r="Q376" s="451">
        <v>0</v>
      </c>
      <c r="R376" s="449"/>
      <c r="S376" s="52"/>
      <c r="T376" s="444"/>
      <c r="U376" s="447"/>
      <c r="V376" s="451">
        <v>0</v>
      </c>
      <c r="W376" s="449"/>
      <c r="X376" s="52"/>
      <c r="Y376" s="444"/>
      <c r="Z376" s="447"/>
      <c r="AA376" s="451">
        <v>0</v>
      </c>
      <c r="AB376" s="449"/>
      <c r="AC376" s="52"/>
      <c r="AD376" s="444"/>
      <c r="AE376" s="447"/>
      <c r="AF376" s="451">
        <v>0</v>
      </c>
      <c r="AG376" s="449"/>
      <c r="AH376" s="52"/>
      <c r="AI376" s="444"/>
      <c r="AJ376" s="447"/>
      <c r="AK376" s="451">
        <v>0</v>
      </c>
      <c r="AL376" s="449"/>
      <c r="AM376" s="52"/>
      <c r="AN376" s="444"/>
      <c r="AO376" s="447"/>
      <c r="AP376" s="451">
        <v>0</v>
      </c>
      <c r="AQ376" s="449"/>
      <c r="AR376" s="52"/>
      <c r="AS376" s="444"/>
      <c r="AT376" s="447"/>
      <c r="AU376" s="451">
        <v>0</v>
      </c>
      <c r="AV376" s="449"/>
      <c r="AW376" s="52"/>
      <c r="AX376" s="444"/>
      <c r="AY376" s="447"/>
      <c r="AZ376" s="451">
        <v>0</v>
      </c>
      <c r="BA376" s="449"/>
      <c r="BB376" s="52"/>
      <c r="BC376" s="444"/>
      <c r="BD376" s="447"/>
      <c r="BE376" s="451">
        <v>0</v>
      </c>
      <c r="BF376" s="449"/>
      <c r="BG376" s="52"/>
      <c r="BH376" s="444"/>
      <c r="BI376" s="447"/>
      <c r="BJ376" s="451">
        <v>104772</v>
      </c>
      <c r="BK376" s="449"/>
      <c r="BL376" s="52"/>
      <c r="BM376" s="444"/>
      <c r="BN376" s="447"/>
      <c r="BO376" s="451">
        <v>0</v>
      </c>
      <c r="BP376" s="449"/>
      <c r="BQ376" s="52"/>
      <c r="BR376" s="444"/>
      <c r="BS376" s="447"/>
      <c r="BT376" s="451">
        <f>SUM(L376:BO376)</f>
        <v>104772</v>
      </c>
      <c r="BU376" s="449"/>
      <c r="BV376" s="52"/>
      <c r="BW376" s="118"/>
      <c r="BY376" s="38"/>
      <c r="BZ376" s="38"/>
      <c r="CA376" s="112"/>
    </row>
    <row r="377" spans="4:79" ht="13" x14ac:dyDescent="0.3">
      <c r="D377" s="118"/>
      <c r="G377" s="52"/>
      <c r="H377" s="52"/>
      <c r="I377" s="52"/>
      <c r="J377" s="444"/>
      <c r="L377" s="52"/>
      <c r="M377" s="52"/>
      <c r="N377" s="52"/>
      <c r="O377" s="444"/>
      <c r="Q377" s="52"/>
      <c r="R377" s="52"/>
      <c r="S377" s="52"/>
      <c r="T377" s="444"/>
      <c r="V377" s="52"/>
      <c r="W377" s="52"/>
      <c r="X377" s="52"/>
      <c r="Y377" s="444"/>
      <c r="AA377" s="52"/>
      <c r="AB377" s="52"/>
      <c r="AC377" s="52"/>
      <c r="AD377" s="444"/>
      <c r="AF377" s="52"/>
      <c r="AG377" s="52"/>
      <c r="AH377" s="52"/>
      <c r="AI377" s="444"/>
      <c r="AK377" s="52"/>
      <c r="AL377" s="52"/>
      <c r="AM377" s="52"/>
      <c r="AN377" s="444"/>
      <c r="AP377" s="52"/>
      <c r="AQ377" s="52"/>
      <c r="AR377" s="52"/>
      <c r="AS377" s="444"/>
      <c r="AU377" s="52"/>
      <c r="AV377" s="52"/>
      <c r="AW377" s="52"/>
      <c r="AX377" s="444"/>
      <c r="AZ377" s="52"/>
      <c r="BA377" s="52"/>
      <c r="BB377" s="52"/>
      <c r="BC377" s="444"/>
      <c r="BE377" s="52"/>
      <c r="BF377" s="52"/>
      <c r="BG377" s="52"/>
      <c r="BH377" s="444"/>
      <c r="BJ377" s="52"/>
      <c r="BK377" s="52"/>
      <c r="BL377" s="52"/>
      <c r="BM377" s="444"/>
      <c r="BO377" s="52"/>
      <c r="BP377" s="52"/>
      <c r="BQ377" s="52"/>
      <c r="BR377" s="444"/>
      <c r="BT377" s="52"/>
      <c r="BU377" s="52"/>
      <c r="BV377" s="52"/>
      <c r="BW377" s="118"/>
      <c r="BY377" s="38"/>
      <c r="BZ377" s="38"/>
      <c r="CA377" s="112"/>
    </row>
    <row r="378" spans="4:79" ht="12.75" customHeight="1" x14ac:dyDescent="0.3">
      <c r="D378" s="118" t="s">
        <v>349</v>
      </c>
      <c r="G378" s="52">
        <f>SUM(G379:G379)</f>
        <v>92637</v>
      </c>
      <c r="I378" s="52"/>
      <c r="J378" s="444"/>
      <c r="K378" s="52"/>
      <c r="L378" s="52">
        <f>SUM(L379:L379)</f>
        <v>0</v>
      </c>
      <c r="M378" s="52"/>
      <c r="N378" s="52"/>
      <c r="O378" s="444"/>
      <c r="P378" s="52"/>
      <c r="Q378" s="52">
        <f>SUM(Q379:Q379)</f>
        <v>46261</v>
      </c>
      <c r="R378" s="52"/>
      <c r="S378" s="52"/>
      <c r="T378" s="444"/>
      <c r="U378" s="52"/>
      <c r="V378" s="52">
        <f>SUM(V379:V379)</f>
        <v>46376</v>
      </c>
      <c r="W378" s="52"/>
      <c r="X378" s="52"/>
      <c r="Y378" s="444"/>
      <c r="Z378" s="52"/>
      <c r="AA378" s="52">
        <f>SUM(AA379:AA379)</f>
        <v>0</v>
      </c>
      <c r="AB378" s="52"/>
      <c r="AC378" s="52"/>
      <c r="AD378" s="444"/>
      <c r="AE378" s="52"/>
      <c r="AF378" s="52">
        <f>SUM(AF379:AF379)</f>
        <v>0</v>
      </c>
      <c r="AG378" s="52"/>
      <c r="AH378" s="52"/>
      <c r="AI378" s="444"/>
      <c r="AJ378" s="52"/>
      <c r="AK378" s="52">
        <f>SUM(AK379:AK379)</f>
        <v>0</v>
      </c>
      <c r="AL378" s="52"/>
      <c r="AM378" s="52"/>
      <c r="AN378" s="444"/>
      <c r="AO378" s="52"/>
      <c r="AP378" s="52">
        <f>SUM(AP379:AP379)</f>
        <v>0</v>
      </c>
      <c r="AQ378" s="52"/>
      <c r="AR378" s="52"/>
      <c r="AS378" s="444"/>
      <c r="AT378" s="52"/>
      <c r="AU378" s="52">
        <f>SUM(AU379:AU379)</f>
        <v>0</v>
      </c>
      <c r="AV378" s="52"/>
      <c r="AW378" s="52"/>
      <c r="AX378" s="444"/>
      <c r="AY378" s="52"/>
      <c r="AZ378" s="52">
        <f>SUM(AZ379:AZ379)</f>
        <v>0</v>
      </c>
      <c r="BA378" s="52"/>
      <c r="BB378" s="52"/>
      <c r="BC378" s="444"/>
      <c r="BD378" s="52"/>
      <c r="BE378" s="52">
        <f>SUM(BE379:BE379)</f>
        <v>0</v>
      </c>
      <c r="BF378" s="52"/>
      <c r="BG378" s="52"/>
      <c r="BH378" s="444"/>
      <c r="BI378" s="52"/>
      <c r="BJ378" s="52">
        <f>SUM(BJ379:BJ379)</f>
        <v>32885</v>
      </c>
      <c r="BK378" s="52"/>
      <c r="BL378" s="52"/>
      <c r="BM378" s="444"/>
      <c r="BN378" s="52"/>
      <c r="BO378" s="52">
        <f>SUM(BO379:BO379)</f>
        <v>0</v>
      </c>
      <c r="BP378" s="52"/>
      <c r="BQ378" s="52"/>
      <c r="BR378" s="444"/>
      <c r="BT378" s="52">
        <f>SUM(BT379:BT379)</f>
        <v>125522</v>
      </c>
      <c r="BU378" s="52"/>
      <c r="BV378" s="52"/>
      <c r="BW378" s="118"/>
      <c r="BY378" s="38"/>
      <c r="BZ378" s="38"/>
      <c r="CA378" s="112"/>
    </row>
    <row r="379" spans="4:79" ht="12.75" customHeight="1" x14ac:dyDescent="0.3">
      <c r="D379" s="118" t="s">
        <v>325</v>
      </c>
      <c r="F379" s="447"/>
      <c r="G379" s="451">
        <v>92637</v>
      </c>
      <c r="H379" s="449"/>
      <c r="I379" s="52"/>
      <c r="J379" s="444"/>
      <c r="K379" s="447"/>
      <c r="L379" s="451">
        <v>0</v>
      </c>
      <c r="M379" s="449"/>
      <c r="N379" s="52"/>
      <c r="O379" s="444"/>
      <c r="P379" s="447"/>
      <c r="Q379" s="451">
        <v>46261</v>
      </c>
      <c r="R379" s="449"/>
      <c r="S379" s="52"/>
      <c r="T379" s="444"/>
      <c r="U379" s="447"/>
      <c r="V379" s="451">
        <v>46376</v>
      </c>
      <c r="W379" s="449"/>
      <c r="X379" s="52"/>
      <c r="Y379" s="444"/>
      <c r="Z379" s="447"/>
      <c r="AA379" s="451">
        <v>0</v>
      </c>
      <c r="AB379" s="449"/>
      <c r="AC379" s="52"/>
      <c r="AD379" s="444"/>
      <c r="AE379" s="447"/>
      <c r="AF379" s="451">
        <v>0</v>
      </c>
      <c r="AG379" s="449"/>
      <c r="AH379" s="52"/>
      <c r="AI379" s="444"/>
      <c r="AJ379" s="447"/>
      <c r="AK379" s="451">
        <v>0</v>
      </c>
      <c r="AL379" s="449"/>
      <c r="AM379" s="52"/>
      <c r="AN379" s="444"/>
      <c r="AO379" s="447"/>
      <c r="AP379" s="451">
        <v>0</v>
      </c>
      <c r="AQ379" s="449"/>
      <c r="AR379" s="52"/>
      <c r="AS379" s="444"/>
      <c r="AT379" s="447"/>
      <c r="AU379" s="451">
        <v>0</v>
      </c>
      <c r="AV379" s="449"/>
      <c r="AW379" s="52"/>
      <c r="AX379" s="444"/>
      <c r="AY379" s="447"/>
      <c r="AZ379" s="451">
        <v>0</v>
      </c>
      <c r="BA379" s="449"/>
      <c r="BB379" s="52"/>
      <c r="BC379" s="444"/>
      <c r="BD379" s="447"/>
      <c r="BE379" s="451">
        <v>0</v>
      </c>
      <c r="BF379" s="449"/>
      <c r="BG379" s="52"/>
      <c r="BH379" s="444"/>
      <c r="BI379" s="447"/>
      <c r="BJ379" s="451">
        <v>32885</v>
      </c>
      <c r="BK379" s="449"/>
      <c r="BL379" s="52"/>
      <c r="BM379" s="444"/>
      <c r="BN379" s="447"/>
      <c r="BO379" s="451">
        <v>0</v>
      </c>
      <c r="BP379" s="449"/>
      <c r="BQ379" s="52"/>
      <c r="BR379" s="444"/>
      <c r="BS379" s="447"/>
      <c r="BT379" s="451">
        <f>SUM(L379:BO379)</f>
        <v>125522</v>
      </c>
      <c r="BU379" s="449"/>
      <c r="BV379" s="52"/>
      <c r="BW379" s="118"/>
      <c r="BY379" s="38"/>
      <c r="BZ379" s="38"/>
      <c r="CA379" s="112"/>
    </row>
    <row r="380" spans="4:79" ht="12.75" customHeight="1" x14ac:dyDescent="0.3">
      <c r="D380" s="118"/>
      <c r="G380" s="52"/>
      <c r="H380" s="52"/>
      <c r="I380" s="52"/>
      <c r="J380" s="444"/>
      <c r="L380" s="52"/>
      <c r="M380" s="52"/>
      <c r="N380" s="52"/>
      <c r="O380" s="444"/>
      <c r="Q380" s="52"/>
      <c r="R380" s="52"/>
      <c r="S380" s="52"/>
      <c r="T380" s="444"/>
      <c r="V380" s="52"/>
      <c r="W380" s="52"/>
      <c r="X380" s="52"/>
      <c r="Y380" s="444"/>
      <c r="AA380" s="52"/>
      <c r="AB380" s="52"/>
      <c r="AC380" s="52"/>
      <c r="AD380" s="444"/>
      <c r="AF380" s="52"/>
      <c r="AG380" s="52"/>
      <c r="AH380" s="52"/>
      <c r="AI380" s="444"/>
      <c r="AK380" s="52"/>
      <c r="AL380" s="52"/>
      <c r="AM380" s="52"/>
      <c r="AN380" s="444"/>
      <c r="AP380" s="52"/>
      <c r="AQ380" s="52"/>
      <c r="AR380" s="52"/>
      <c r="AS380" s="444"/>
      <c r="AU380" s="52"/>
      <c r="AV380" s="52"/>
      <c r="AW380" s="52"/>
      <c r="AX380" s="444"/>
      <c r="AZ380" s="52"/>
      <c r="BA380" s="52"/>
      <c r="BB380" s="52"/>
      <c r="BC380" s="444"/>
      <c r="BE380" s="52"/>
      <c r="BF380" s="52"/>
      <c r="BG380" s="52"/>
      <c r="BH380" s="444"/>
      <c r="BJ380" s="52"/>
      <c r="BK380" s="52"/>
      <c r="BL380" s="52"/>
      <c r="BM380" s="444"/>
      <c r="BO380" s="52"/>
      <c r="BP380" s="52"/>
      <c r="BQ380" s="52"/>
      <c r="BR380" s="444"/>
      <c r="BT380" s="52"/>
      <c r="BU380" s="52"/>
      <c r="BV380" s="52"/>
      <c r="BW380" s="118"/>
      <c r="BY380" s="38"/>
      <c r="BZ380" s="38"/>
      <c r="CA380" s="112"/>
    </row>
    <row r="381" spans="4:79" ht="13" x14ac:dyDescent="0.3">
      <c r="D381" s="118" t="s">
        <v>350</v>
      </c>
      <c r="G381" s="52">
        <f>SUM(G382:G382)</f>
        <v>441131</v>
      </c>
      <c r="I381" s="52"/>
      <c r="J381" s="444"/>
      <c r="K381" s="52"/>
      <c r="L381" s="52">
        <f>SUM(L382:L382)</f>
        <v>259191</v>
      </c>
      <c r="M381" s="52"/>
      <c r="N381" s="52"/>
      <c r="O381" s="444"/>
      <c r="P381" s="52"/>
      <c r="Q381" s="52">
        <f>SUM(Q382:Q382)</f>
        <v>0</v>
      </c>
      <c r="R381" s="52"/>
      <c r="S381" s="52"/>
      <c r="T381" s="444"/>
      <c r="U381" s="52"/>
      <c r="V381" s="52">
        <f>SUM(V382:V382)</f>
        <v>0</v>
      </c>
      <c r="W381" s="52"/>
      <c r="X381" s="52"/>
      <c r="Y381" s="444"/>
      <c r="Z381" s="52"/>
      <c r="AA381" s="52">
        <f>SUM(AA382:AA382)</f>
        <v>0</v>
      </c>
      <c r="AB381" s="52"/>
      <c r="AC381" s="52"/>
      <c r="AD381" s="444"/>
      <c r="AE381" s="52"/>
      <c r="AF381" s="52">
        <f>SUM(AF382:AF382)</f>
        <v>0</v>
      </c>
      <c r="AG381" s="52"/>
      <c r="AH381" s="52"/>
      <c r="AI381" s="444"/>
      <c r="AJ381" s="52"/>
      <c r="AK381" s="52">
        <f>SUM(AK382:AK382)</f>
        <v>126747</v>
      </c>
      <c r="AL381" s="52"/>
      <c r="AM381" s="52"/>
      <c r="AN381" s="444"/>
      <c r="AO381" s="52"/>
      <c r="AP381" s="52">
        <f>SUM(AP382:AP382)</f>
        <v>55193</v>
      </c>
      <c r="AQ381" s="52"/>
      <c r="AR381" s="52"/>
      <c r="AS381" s="444"/>
      <c r="AT381" s="52"/>
      <c r="AU381" s="52">
        <f>SUM(AU382:AU382)</f>
        <v>0</v>
      </c>
      <c r="AV381" s="52"/>
      <c r="AW381" s="52"/>
      <c r="AX381" s="444"/>
      <c r="AY381" s="52"/>
      <c r="AZ381" s="52">
        <f>SUM(AZ382:AZ382)</f>
        <v>0</v>
      </c>
      <c r="BA381" s="52"/>
      <c r="BB381" s="52"/>
      <c r="BC381" s="444"/>
      <c r="BD381" s="52"/>
      <c r="BE381" s="52">
        <f>SUM(BE382:BE382)</f>
        <v>0</v>
      </c>
      <c r="BF381" s="52"/>
      <c r="BG381" s="52"/>
      <c r="BH381" s="444"/>
      <c r="BI381" s="52"/>
      <c r="BJ381" s="52">
        <f>SUM(BJ382:BJ382)</f>
        <v>16575</v>
      </c>
      <c r="BK381" s="52"/>
      <c r="BL381" s="52"/>
      <c r="BM381" s="444"/>
      <c r="BN381" s="52"/>
      <c r="BO381" s="52">
        <f>SUM(BO382:BO382)</f>
        <v>172352</v>
      </c>
      <c r="BP381" s="52"/>
      <c r="BQ381" s="52"/>
      <c r="BR381" s="444"/>
      <c r="BT381" s="52">
        <f>SUM(BT382:BT382)</f>
        <v>630058</v>
      </c>
      <c r="BU381" s="52"/>
      <c r="BV381" s="52"/>
      <c r="BW381" s="118"/>
      <c r="BY381" s="38"/>
      <c r="BZ381" s="38"/>
      <c r="CA381" s="112"/>
    </row>
    <row r="382" spans="4:79" ht="13" x14ac:dyDescent="0.3">
      <c r="D382" s="118" t="s">
        <v>325</v>
      </c>
      <c r="F382" s="447"/>
      <c r="G382" s="451">
        <v>441131</v>
      </c>
      <c r="H382" s="449"/>
      <c r="I382" s="52"/>
      <c r="J382" s="444"/>
      <c r="K382" s="447"/>
      <c r="L382" s="451">
        <v>259191</v>
      </c>
      <c r="M382" s="449"/>
      <c r="N382" s="52"/>
      <c r="O382" s="444"/>
      <c r="P382" s="447"/>
      <c r="Q382" s="451">
        <v>0</v>
      </c>
      <c r="R382" s="449"/>
      <c r="S382" s="52"/>
      <c r="T382" s="444"/>
      <c r="U382" s="447"/>
      <c r="V382" s="451">
        <v>0</v>
      </c>
      <c r="W382" s="449"/>
      <c r="X382" s="52"/>
      <c r="Y382" s="444"/>
      <c r="Z382" s="447"/>
      <c r="AA382" s="451">
        <v>0</v>
      </c>
      <c r="AB382" s="449"/>
      <c r="AC382" s="52"/>
      <c r="AD382" s="444"/>
      <c r="AE382" s="447"/>
      <c r="AF382" s="451">
        <v>0</v>
      </c>
      <c r="AG382" s="449"/>
      <c r="AH382" s="52"/>
      <c r="AI382" s="444"/>
      <c r="AJ382" s="447"/>
      <c r="AK382" s="451">
        <v>126747</v>
      </c>
      <c r="AL382" s="449"/>
      <c r="AM382" s="52"/>
      <c r="AN382" s="444"/>
      <c r="AO382" s="447"/>
      <c r="AP382" s="451">
        <v>55193</v>
      </c>
      <c r="AQ382" s="449"/>
      <c r="AR382" s="52"/>
      <c r="AS382" s="444"/>
      <c r="AT382" s="447"/>
      <c r="AU382" s="451">
        <v>0</v>
      </c>
      <c r="AV382" s="449"/>
      <c r="AW382" s="52"/>
      <c r="AX382" s="444"/>
      <c r="AY382" s="447"/>
      <c r="AZ382" s="451">
        <v>0</v>
      </c>
      <c r="BA382" s="449"/>
      <c r="BB382" s="52"/>
      <c r="BC382" s="444"/>
      <c r="BD382" s="447"/>
      <c r="BE382" s="451">
        <v>0</v>
      </c>
      <c r="BF382" s="449"/>
      <c r="BG382" s="52"/>
      <c r="BH382" s="444"/>
      <c r="BI382" s="447"/>
      <c r="BJ382" s="451">
        <v>16575</v>
      </c>
      <c r="BK382" s="449"/>
      <c r="BL382" s="52"/>
      <c r="BM382" s="444"/>
      <c r="BN382" s="447"/>
      <c r="BO382" s="451">
        <v>172352</v>
      </c>
      <c r="BP382" s="449"/>
      <c r="BQ382" s="52"/>
      <c r="BR382" s="444"/>
      <c r="BS382" s="447"/>
      <c r="BT382" s="451">
        <f>SUM(L382:BO382)</f>
        <v>630058</v>
      </c>
      <c r="BU382" s="449"/>
      <c r="BV382" s="52"/>
      <c r="BW382" s="118"/>
      <c r="BY382" s="38"/>
      <c r="BZ382" s="38"/>
      <c r="CA382" s="112"/>
    </row>
    <row r="383" spans="4:79" ht="13" x14ac:dyDescent="0.3">
      <c r="D383" s="118"/>
      <c r="G383" s="52"/>
      <c r="H383" s="52"/>
      <c r="I383" s="52"/>
      <c r="J383" s="444"/>
      <c r="L383" s="52"/>
      <c r="M383" s="52"/>
      <c r="N383" s="52"/>
      <c r="O383" s="444"/>
      <c r="Q383" s="52"/>
      <c r="R383" s="52"/>
      <c r="S383" s="52"/>
      <c r="T383" s="444"/>
      <c r="V383" s="52"/>
      <c r="W383" s="52"/>
      <c r="X383" s="52"/>
      <c r="Y383" s="444"/>
      <c r="AA383" s="52"/>
      <c r="AB383" s="52"/>
      <c r="AC383" s="52"/>
      <c r="AD383" s="444"/>
      <c r="AF383" s="52"/>
      <c r="AG383" s="52"/>
      <c r="AH383" s="52"/>
      <c r="AI383" s="444"/>
      <c r="AK383" s="52"/>
      <c r="AL383" s="52"/>
      <c r="AM383" s="52"/>
      <c r="AN383" s="444"/>
      <c r="AP383" s="52"/>
      <c r="AQ383" s="52"/>
      <c r="AR383" s="52"/>
      <c r="AS383" s="444"/>
      <c r="AU383" s="52"/>
      <c r="AV383" s="52"/>
      <c r="AW383" s="52"/>
      <c r="AX383" s="444"/>
      <c r="AZ383" s="52"/>
      <c r="BA383" s="52"/>
      <c r="BB383" s="52"/>
      <c r="BC383" s="444"/>
      <c r="BE383" s="52"/>
      <c r="BF383" s="52"/>
      <c r="BG383" s="52"/>
      <c r="BH383" s="444"/>
      <c r="BJ383" s="52"/>
      <c r="BK383" s="52"/>
      <c r="BL383" s="52"/>
      <c r="BM383" s="444"/>
      <c r="BO383" s="52"/>
      <c r="BP383" s="52"/>
      <c r="BQ383" s="52"/>
      <c r="BR383" s="444"/>
      <c r="BT383" s="52"/>
      <c r="BU383" s="52"/>
      <c r="BV383" s="52"/>
      <c r="BW383" s="118"/>
      <c r="BY383" s="38"/>
      <c r="BZ383" s="38"/>
      <c r="CA383" s="112"/>
    </row>
    <row r="384" spans="4:79" ht="13" x14ac:dyDescent="0.3">
      <c r="D384" s="118" t="s">
        <v>351</v>
      </c>
      <c r="G384" s="52">
        <f>SUM(G385)</f>
        <v>1739799</v>
      </c>
      <c r="H384" s="52"/>
      <c r="I384" s="52"/>
      <c r="J384" s="444"/>
      <c r="L384" s="52">
        <f>SUM(L385)</f>
        <v>0</v>
      </c>
      <c r="M384" s="52"/>
      <c r="N384" s="52"/>
      <c r="O384" s="444"/>
      <c r="Q384" s="52">
        <f>SUM(Q385)</f>
        <v>0</v>
      </c>
      <c r="R384" s="52"/>
      <c r="S384" s="52"/>
      <c r="T384" s="444"/>
      <c r="V384" s="52">
        <f>SUM(V385)</f>
        <v>129145</v>
      </c>
      <c r="W384" s="52"/>
      <c r="X384" s="52"/>
      <c r="Y384" s="444"/>
      <c r="AA384" s="52">
        <f>SUM(AA385)</f>
        <v>0</v>
      </c>
      <c r="AB384" s="52"/>
      <c r="AC384" s="52"/>
      <c r="AD384" s="444"/>
      <c r="AF384" s="52">
        <f>SUM(AF385)</f>
        <v>1490081</v>
      </c>
      <c r="AG384" s="52"/>
      <c r="AH384" s="52"/>
      <c r="AI384" s="444"/>
      <c r="AK384" s="52">
        <f>SUM(AK385)</f>
        <v>0</v>
      </c>
      <c r="AL384" s="52"/>
      <c r="AM384" s="52"/>
      <c r="AN384" s="444"/>
      <c r="AP384" s="52">
        <f>SUM(AP385)</f>
        <v>0</v>
      </c>
      <c r="AQ384" s="52"/>
      <c r="AR384" s="52"/>
      <c r="AS384" s="444"/>
      <c r="AU384" s="52">
        <f>SUM(AU385)</f>
        <v>120573</v>
      </c>
      <c r="AV384" s="52"/>
      <c r="AW384" s="52"/>
      <c r="AX384" s="444"/>
      <c r="AZ384" s="52">
        <f>SUM(AZ385)</f>
        <v>0</v>
      </c>
      <c r="BA384" s="52"/>
      <c r="BB384" s="52"/>
      <c r="BC384" s="444"/>
      <c r="BE384" s="52">
        <f>SUM(BE385)</f>
        <v>0</v>
      </c>
      <c r="BF384" s="52"/>
      <c r="BG384" s="52"/>
      <c r="BH384" s="444"/>
      <c r="BJ384" s="52">
        <f>SUM(BJ385)</f>
        <v>99561</v>
      </c>
      <c r="BK384" s="52"/>
      <c r="BL384" s="52"/>
      <c r="BM384" s="444"/>
      <c r="BO384" s="52">
        <f>SUM(BO385)</f>
        <v>0</v>
      </c>
      <c r="BP384" s="52"/>
      <c r="BQ384" s="52"/>
      <c r="BR384" s="444"/>
      <c r="BT384" s="52">
        <f>SUM(BT385:BT385)</f>
        <v>1839360</v>
      </c>
      <c r="BU384" s="52"/>
      <c r="BV384" s="52"/>
      <c r="BW384" s="118"/>
      <c r="BY384" s="38"/>
      <c r="BZ384" s="38"/>
      <c r="CA384" s="112"/>
    </row>
    <row r="385" spans="4:79" ht="13" x14ac:dyDescent="0.3">
      <c r="D385" s="118" t="s">
        <v>325</v>
      </c>
      <c r="F385" s="447"/>
      <c r="G385" s="451">
        <v>1739799</v>
      </c>
      <c r="H385" s="449"/>
      <c r="I385" s="52"/>
      <c r="J385" s="444"/>
      <c r="K385" s="447"/>
      <c r="L385" s="451">
        <v>0</v>
      </c>
      <c r="M385" s="449"/>
      <c r="N385" s="52"/>
      <c r="O385" s="444"/>
      <c r="P385" s="447"/>
      <c r="Q385" s="451">
        <v>0</v>
      </c>
      <c r="R385" s="449"/>
      <c r="S385" s="52"/>
      <c r="T385" s="444"/>
      <c r="U385" s="447"/>
      <c r="V385" s="451">
        <v>129145</v>
      </c>
      <c r="W385" s="449"/>
      <c r="X385" s="52"/>
      <c r="Y385" s="444"/>
      <c r="Z385" s="447"/>
      <c r="AA385" s="451">
        <v>0</v>
      </c>
      <c r="AB385" s="449"/>
      <c r="AC385" s="52"/>
      <c r="AD385" s="444"/>
      <c r="AE385" s="447"/>
      <c r="AF385" s="451">
        <v>1490081</v>
      </c>
      <c r="AG385" s="449"/>
      <c r="AH385" s="52"/>
      <c r="AI385" s="444"/>
      <c r="AJ385" s="447"/>
      <c r="AK385" s="451">
        <v>0</v>
      </c>
      <c r="AL385" s="449"/>
      <c r="AM385" s="52"/>
      <c r="AN385" s="444"/>
      <c r="AO385" s="447"/>
      <c r="AP385" s="451">
        <v>0</v>
      </c>
      <c r="AQ385" s="449"/>
      <c r="AR385" s="52"/>
      <c r="AS385" s="444"/>
      <c r="AT385" s="447"/>
      <c r="AU385" s="451">
        <v>120573</v>
      </c>
      <c r="AV385" s="449"/>
      <c r="AW385" s="52"/>
      <c r="AX385" s="444"/>
      <c r="AY385" s="447"/>
      <c r="AZ385" s="451">
        <v>0</v>
      </c>
      <c r="BA385" s="449"/>
      <c r="BB385" s="52"/>
      <c r="BC385" s="444"/>
      <c r="BD385" s="447"/>
      <c r="BE385" s="451">
        <v>0</v>
      </c>
      <c r="BF385" s="449"/>
      <c r="BG385" s="52"/>
      <c r="BH385" s="444"/>
      <c r="BI385" s="447"/>
      <c r="BJ385" s="451">
        <v>99561</v>
      </c>
      <c r="BK385" s="449"/>
      <c r="BL385" s="52"/>
      <c r="BM385" s="444"/>
      <c r="BN385" s="447"/>
      <c r="BO385" s="451">
        <v>0</v>
      </c>
      <c r="BP385" s="449"/>
      <c r="BQ385" s="52"/>
      <c r="BR385" s="444"/>
      <c r="BS385" s="447"/>
      <c r="BT385" s="451">
        <f>SUM(L385:BO385)</f>
        <v>1839360</v>
      </c>
      <c r="BU385" s="449"/>
      <c r="BV385" s="52"/>
      <c r="BW385" s="118"/>
      <c r="BY385" s="38"/>
      <c r="BZ385" s="38"/>
      <c r="CA385" s="112"/>
    </row>
    <row r="386" spans="4:79" ht="13" x14ac:dyDescent="0.3">
      <c r="D386" s="118"/>
      <c r="G386" s="52"/>
      <c r="H386" s="52"/>
      <c r="I386" s="52"/>
      <c r="J386" s="444"/>
      <c r="K386" s="52"/>
      <c r="L386" s="52"/>
      <c r="M386" s="52"/>
      <c r="N386" s="52"/>
      <c r="O386" s="444"/>
      <c r="P386" s="52"/>
      <c r="Q386" s="52"/>
      <c r="R386" s="52"/>
      <c r="S386" s="52"/>
      <c r="T386" s="444"/>
      <c r="U386" s="52"/>
      <c r="V386" s="52"/>
      <c r="W386" s="52"/>
      <c r="X386" s="52"/>
      <c r="Y386" s="444"/>
      <c r="Z386" s="52"/>
      <c r="AA386" s="52"/>
      <c r="AB386" s="52"/>
      <c r="AC386" s="52"/>
      <c r="AD386" s="444"/>
      <c r="AE386" s="52"/>
      <c r="AF386" s="52"/>
      <c r="AG386" s="52"/>
      <c r="AH386" s="52"/>
      <c r="AI386" s="444"/>
      <c r="AJ386" s="52"/>
      <c r="AK386" s="52"/>
      <c r="AL386" s="52"/>
      <c r="AM386" s="52"/>
      <c r="AN386" s="444"/>
      <c r="AO386" s="52"/>
      <c r="AP386" s="52"/>
      <c r="AQ386" s="52"/>
      <c r="AR386" s="52"/>
      <c r="AS386" s="444"/>
      <c r="AT386" s="52"/>
      <c r="AU386" s="52"/>
      <c r="AV386" s="52"/>
      <c r="AW386" s="52"/>
      <c r="AX386" s="444"/>
      <c r="AY386" s="52"/>
      <c r="AZ386" s="52"/>
      <c r="BA386" s="52"/>
      <c r="BB386" s="52"/>
      <c r="BC386" s="444"/>
      <c r="BD386" s="52"/>
      <c r="BE386" s="52"/>
      <c r="BF386" s="52"/>
      <c r="BG386" s="52"/>
      <c r="BH386" s="444"/>
      <c r="BI386" s="52"/>
      <c r="BJ386" s="52"/>
      <c r="BK386" s="52"/>
      <c r="BL386" s="52"/>
      <c r="BM386" s="444"/>
      <c r="BN386" s="52"/>
      <c r="BO386" s="52"/>
      <c r="BP386" s="52"/>
      <c r="BQ386" s="52"/>
      <c r="BR386" s="444"/>
      <c r="BS386" s="52"/>
      <c r="BT386" s="52"/>
      <c r="BU386" s="52"/>
      <c r="BV386" s="52"/>
      <c r="BW386" s="118"/>
      <c r="BY386" s="38"/>
      <c r="BZ386" s="38"/>
      <c r="CA386" s="112"/>
    </row>
    <row r="387" spans="4:79" ht="13" x14ac:dyDescent="0.3">
      <c r="D387" s="118" t="s">
        <v>352</v>
      </c>
      <c r="G387" s="52">
        <f>SUM(G388:G388)</f>
        <v>39629</v>
      </c>
      <c r="I387" s="52"/>
      <c r="J387" s="444"/>
      <c r="K387" s="52"/>
      <c r="L387" s="52">
        <f>SUM(L388:L388)</f>
        <v>0</v>
      </c>
      <c r="M387" s="52"/>
      <c r="N387" s="52"/>
      <c r="O387" s="444"/>
      <c r="P387" s="52"/>
      <c r="Q387" s="52">
        <f>SUM(Q388:Q388)</f>
        <v>39629</v>
      </c>
      <c r="R387" s="52"/>
      <c r="S387" s="52"/>
      <c r="T387" s="444"/>
      <c r="U387" s="52"/>
      <c r="V387" s="52">
        <f>SUM(V388:V388)</f>
        <v>0</v>
      </c>
      <c r="W387" s="52"/>
      <c r="X387" s="52"/>
      <c r="Y387" s="444"/>
      <c r="Z387" s="52"/>
      <c r="AA387" s="52">
        <f>SUM(AA388:AA388)</f>
        <v>0</v>
      </c>
      <c r="AB387" s="52"/>
      <c r="AC387" s="52"/>
      <c r="AD387" s="444"/>
      <c r="AE387" s="52"/>
      <c r="AF387" s="52">
        <f>SUM(AF388:AF388)</f>
        <v>0</v>
      </c>
      <c r="AG387" s="52"/>
      <c r="AH387" s="52"/>
      <c r="AI387" s="444"/>
      <c r="AJ387" s="52"/>
      <c r="AK387" s="52">
        <f>SUM(AK388:AK388)</f>
        <v>0</v>
      </c>
      <c r="AL387" s="52"/>
      <c r="AM387" s="52"/>
      <c r="AN387" s="444"/>
      <c r="AO387" s="52"/>
      <c r="AP387" s="52">
        <f>SUM(AP388:AP388)</f>
        <v>0</v>
      </c>
      <c r="AQ387" s="52"/>
      <c r="AR387" s="52"/>
      <c r="AS387" s="444"/>
      <c r="AT387" s="52"/>
      <c r="AU387" s="52">
        <f>SUM(AU388:AU388)</f>
        <v>0</v>
      </c>
      <c r="AV387" s="52"/>
      <c r="AW387" s="52"/>
      <c r="AX387" s="444"/>
      <c r="AY387" s="52"/>
      <c r="AZ387" s="52">
        <f>SUM(AZ388:AZ388)</f>
        <v>0</v>
      </c>
      <c r="BA387" s="52"/>
      <c r="BB387" s="52"/>
      <c r="BC387" s="444"/>
      <c r="BD387" s="52"/>
      <c r="BE387" s="52">
        <f>SUM(BE388:BE388)</f>
        <v>0</v>
      </c>
      <c r="BF387" s="52"/>
      <c r="BG387" s="52"/>
      <c r="BH387" s="444"/>
      <c r="BI387" s="52"/>
      <c r="BJ387" s="52">
        <f>SUM(BJ388:BJ388)</f>
        <v>0</v>
      </c>
      <c r="BK387" s="52"/>
      <c r="BL387" s="52"/>
      <c r="BM387" s="444"/>
      <c r="BN387" s="52"/>
      <c r="BO387" s="52">
        <f>SUM(BO388:BO388)</f>
        <v>192450</v>
      </c>
      <c r="BP387" s="52"/>
      <c r="BQ387" s="52"/>
      <c r="BR387" s="444"/>
      <c r="BS387" s="52"/>
      <c r="BT387" s="52">
        <f>SUM(BT388:BT388)</f>
        <v>232079</v>
      </c>
      <c r="BU387" s="52"/>
      <c r="BV387" s="52"/>
      <c r="BW387" s="118"/>
      <c r="BY387" s="38"/>
      <c r="BZ387" s="38"/>
      <c r="CA387" s="112"/>
    </row>
    <row r="388" spans="4:79" ht="13" x14ac:dyDescent="0.3">
      <c r="D388" s="118" t="s">
        <v>325</v>
      </c>
      <c r="F388" s="447"/>
      <c r="G388" s="451">
        <v>39629</v>
      </c>
      <c r="H388" s="449"/>
      <c r="I388" s="52"/>
      <c r="J388" s="444"/>
      <c r="K388" s="447"/>
      <c r="L388" s="451">
        <v>0</v>
      </c>
      <c r="M388" s="449"/>
      <c r="N388" s="52"/>
      <c r="O388" s="444"/>
      <c r="P388" s="447"/>
      <c r="Q388" s="451">
        <v>39629</v>
      </c>
      <c r="R388" s="449"/>
      <c r="S388" s="52"/>
      <c r="T388" s="444"/>
      <c r="U388" s="447"/>
      <c r="V388" s="451">
        <v>0</v>
      </c>
      <c r="W388" s="449"/>
      <c r="X388" s="52"/>
      <c r="Y388" s="444"/>
      <c r="Z388" s="447"/>
      <c r="AA388" s="451">
        <v>0</v>
      </c>
      <c r="AB388" s="449"/>
      <c r="AC388" s="52"/>
      <c r="AD388" s="444"/>
      <c r="AE388" s="447"/>
      <c r="AF388" s="451">
        <v>0</v>
      </c>
      <c r="AG388" s="449"/>
      <c r="AH388" s="52"/>
      <c r="AI388" s="444"/>
      <c r="AJ388" s="447"/>
      <c r="AK388" s="451">
        <v>0</v>
      </c>
      <c r="AL388" s="449"/>
      <c r="AM388" s="52"/>
      <c r="AN388" s="444"/>
      <c r="AO388" s="447"/>
      <c r="AP388" s="451">
        <v>0</v>
      </c>
      <c r="AQ388" s="449"/>
      <c r="AR388" s="52"/>
      <c r="AS388" s="444"/>
      <c r="AT388" s="447"/>
      <c r="AU388" s="451">
        <v>0</v>
      </c>
      <c r="AV388" s="449"/>
      <c r="AW388" s="52"/>
      <c r="AX388" s="444"/>
      <c r="AY388" s="447"/>
      <c r="AZ388" s="451">
        <v>0</v>
      </c>
      <c r="BA388" s="449"/>
      <c r="BB388" s="52"/>
      <c r="BC388" s="444"/>
      <c r="BD388" s="447"/>
      <c r="BE388" s="451">
        <v>0</v>
      </c>
      <c r="BF388" s="449"/>
      <c r="BG388" s="52"/>
      <c r="BH388" s="444"/>
      <c r="BI388" s="447"/>
      <c r="BJ388" s="451">
        <v>0</v>
      </c>
      <c r="BK388" s="449"/>
      <c r="BL388" s="52"/>
      <c r="BM388" s="444"/>
      <c r="BN388" s="447"/>
      <c r="BO388" s="451">
        <v>192450</v>
      </c>
      <c r="BP388" s="449"/>
      <c r="BQ388" s="52"/>
      <c r="BR388" s="444"/>
      <c r="BS388" s="447"/>
      <c r="BT388" s="451">
        <f>SUM(L388:BO388)</f>
        <v>232079</v>
      </c>
      <c r="BU388" s="449"/>
      <c r="BV388" s="52"/>
      <c r="BW388" s="118"/>
      <c r="BY388" s="38"/>
      <c r="BZ388" s="38"/>
      <c r="CA388" s="112"/>
    </row>
    <row r="389" spans="4:79" ht="13" x14ac:dyDescent="0.3">
      <c r="D389" s="118"/>
      <c r="G389" s="52"/>
      <c r="H389" s="52"/>
      <c r="I389" s="52"/>
      <c r="J389" s="444"/>
      <c r="L389" s="52"/>
      <c r="M389" s="52"/>
      <c r="N389" s="52"/>
      <c r="O389" s="444"/>
      <c r="Q389" s="52"/>
      <c r="R389" s="52"/>
      <c r="S389" s="52"/>
      <c r="T389" s="444"/>
      <c r="V389" s="52"/>
      <c r="W389" s="52"/>
      <c r="X389" s="52"/>
      <c r="Y389" s="444"/>
      <c r="AA389" s="52"/>
      <c r="AB389" s="52"/>
      <c r="AC389" s="52"/>
      <c r="AD389" s="444"/>
      <c r="AF389" s="52"/>
      <c r="AG389" s="52"/>
      <c r="AH389" s="52"/>
      <c r="AI389" s="444"/>
      <c r="AK389" s="52"/>
      <c r="AL389" s="52"/>
      <c r="AM389" s="52"/>
      <c r="AN389" s="444"/>
      <c r="AP389" s="52"/>
      <c r="AQ389" s="52"/>
      <c r="AR389" s="52"/>
      <c r="AS389" s="444"/>
      <c r="AU389" s="52"/>
      <c r="AV389" s="52"/>
      <c r="AW389" s="52"/>
      <c r="AX389" s="444"/>
      <c r="AZ389" s="52"/>
      <c r="BA389" s="52"/>
      <c r="BB389" s="52"/>
      <c r="BC389" s="444"/>
      <c r="BE389" s="52"/>
      <c r="BF389" s="52"/>
      <c r="BG389" s="52"/>
      <c r="BH389" s="444"/>
      <c r="BJ389" s="52"/>
      <c r="BK389" s="52"/>
      <c r="BL389" s="52"/>
      <c r="BM389" s="444"/>
      <c r="BO389" s="52"/>
      <c r="BP389" s="52"/>
      <c r="BQ389" s="52"/>
      <c r="BR389" s="444"/>
      <c r="BT389" s="52"/>
      <c r="BU389" s="52"/>
      <c r="BV389" s="52"/>
      <c r="BW389" s="118"/>
      <c r="BY389" s="38"/>
      <c r="BZ389" s="38"/>
      <c r="CA389" s="112"/>
    </row>
    <row r="390" spans="4:79" ht="13" x14ac:dyDescent="0.3">
      <c r="D390" s="118" t="s">
        <v>353</v>
      </c>
      <c r="G390" s="52">
        <f>SUM(G391:G391)</f>
        <v>88512</v>
      </c>
      <c r="I390" s="52"/>
      <c r="J390" s="444"/>
      <c r="K390" s="52"/>
      <c r="L390" s="52">
        <f>SUM(L391:L391)</f>
        <v>0</v>
      </c>
      <c r="M390" s="52"/>
      <c r="N390" s="52"/>
      <c r="O390" s="444"/>
      <c r="P390" s="52"/>
      <c r="Q390" s="52">
        <f>SUM(Q391:Q391)</f>
        <v>88512</v>
      </c>
      <c r="R390" s="52"/>
      <c r="S390" s="52"/>
      <c r="T390" s="444"/>
      <c r="U390" s="52"/>
      <c r="V390" s="52">
        <f>SUM(V391:V391)</f>
        <v>0</v>
      </c>
      <c r="W390" s="52"/>
      <c r="X390" s="52"/>
      <c r="Y390" s="444"/>
      <c r="Z390" s="52"/>
      <c r="AA390" s="52">
        <f>SUM(AA391:AA391)</f>
        <v>0</v>
      </c>
      <c r="AB390" s="52"/>
      <c r="AC390" s="52"/>
      <c r="AD390" s="444"/>
      <c r="AE390" s="52"/>
      <c r="AF390" s="52">
        <f>SUM(AF391:AF391)</f>
        <v>0</v>
      </c>
      <c r="AG390" s="52"/>
      <c r="AH390" s="52"/>
      <c r="AI390" s="444"/>
      <c r="AJ390" s="52"/>
      <c r="AK390" s="52">
        <f>SUM(AK391:AK391)</f>
        <v>0</v>
      </c>
      <c r="AL390" s="52"/>
      <c r="AM390" s="52"/>
      <c r="AN390" s="444"/>
      <c r="AO390" s="52"/>
      <c r="AP390" s="52">
        <f>SUM(AP391:AP391)</f>
        <v>0</v>
      </c>
      <c r="AQ390" s="52"/>
      <c r="AR390" s="52"/>
      <c r="AS390" s="444"/>
      <c r="AT390" s="52"/>
      <c r="AU390" s="52">
        <f>SUM(AU391:AU391)</f>
        <v>0</v>
      </c>
      <c r="AV390" s="52"/>
      <c r="AW390" s="52"/>
      <c r="AX390" s="444"/>
      <c r="AY390" s="52"/>
      <c r="AZ390" s="52">
        <f>SUM(AZ391:AZ391)</f>
        <v>0</v>
      </c>
      <c r="BA390" s="52"/>
      <c r="BB390" s="52"/>
      <c r="BC390" s="444"/>
      <c r="BD390" s="52"/>
      <c r="BE390" s="52">
        <f>SUM(BE391:BE391)</f>
        <v>0</v>
      </c>
      <c r="BF390" s="52"/>
      <c r="BG390" s="52"/>
      <c r="BH390" s="444"/>
      <c r="BI390" s="52"/>
      <c r="BJ390" s="52">
        <f>SUM(BJ391:BJ391)</f>
        <v>0</v>
      </c>
      <c r="BK390" s="52"/>
      <c r="BL390" s="52"/>
      <c r="BM390" s="444"/>
      <c r="BN390" s="52"/>
      <c r="BO390" s="52">
        <f>SUM(BO391:BO391)</f>
        <v>0</v>
      </c>
      <c r="BP390" s="52"/>
      <c r="BQ390" s="52"/>
      <c r="BR390" s="444"/>
      <c r="BT390" s="52">
        <f>SUM(BT391:BT391)</f>
        <v>88512</v>
      </c>
      <c r="BU390" s="52"/>
      <c r="BV390" s="52"/>
      <c r="BW390" s="118"/>
      <c r="BY390" s="38"/>
      <c r="BZ390" s="38"/>
      <c r="CA390" s="112"/>
    </row>
    <row r="391" spans="4:79" ht="13" x14ac:dyDescent="0.3">
      <c r="D391" s="118" t="s">
        <v>325</v>
      </c>
      <c r="F391" s="447"/>
      <c r="G391" s="451">
        <v>88512</v>
      </c>
      <c r="H391" s="449"/>
      <c r="I391" s="52"/>
      <c r="J391" s="444"/>
      <c r="K391" s="447"/>
      <c r="L391" s="451">
        <v>0</v>
      </c>
      <c r="M391" s="449"/>
      <c r="N391" s="52"/>
      <c r="O391" s="444"/>
      <c r="P391" s="447"/>
      <c r="Q391" s="451">
        <v>88512</v>
      </c>
      <c r="R391" s="449"/>
      <c r="S391" s="52"/>
      <c r="T391" s="444"/>
      <c r="U391" s="447"/>
      <c r="V391" s="451">
        <v>0</v>
      </c>
      <c r="W391" s="449"/>
      <c r="X391" s="52"/>
      <c r="Y391" s="444"/>
      <c r="Z391" s="447"/>
      <c r="AA391" s="451">
        <v>0</v>
      </c>
      <c r="AB391" s="449"/>
      <c r="AC391" s="52"/>
      <c r="AD391" s="444"/>
      <c r="AE391" s="447"/>
      <c r="AF391" s="451">
        <v>0</v>
      </c>
      <c r="AG391" s="449"/>
      <c r="AH391" s="52"/>
      <c r="AI391" s="444"/>
      <c r="AJ391" s="447"/>
      <c r="AK391" s="451">
        <v>0</v>
      </c>
      <c r="AL391" s="449"/>
      <c r="AM391" s="52"/>
      <c r="AN391" s="444"/>
      <c r="AO391" s="447"/>
      <c r="AP391" s="451">
        <v>0</v>
      </c>
      <c r="AQ391" s="449"/>
      <c r="AR391" s="52"/>
      <c r="AS391" s="444"/>
      <c r="AT391" s="447"/>
      <c r="AU391" s="451">
        <v>0</v>
      </c>
      <c r="AV391" s="449"/>
      <c r="AW391" s="52"/>
      <c r="AX391" s="444"/>
      <c r="AY391" s="447"/>
      <c r="AZ391" s="451">
        <v>0</v>
      </c>
      <c r="BA391" s="449"/>
      <c r="BB391" s="52"/>
      <c r="BC391" s="444"/>
      <c r="BD391" s="447"/>
      <c r="BE391" s="451">
        <v>0</v>
      </c>
      <c r="BF391" s="449"/>
      <c r="BG391" s="52"/>
      <c r="BH391" s="444"/>
      <c r="BI391" s="447"/>
      <c r="BJ391" s="451">
        <v>0</v>
      </c>
      <c r="BK391" s="449"/>
      <c r="BL391" s="52"/>
      <c r="BM391" s="444"/>
      <c r="BN391" s="447"/>
      <c r="BO391" s="451">
        <v>0</v>
      </c>
      <c r="BP391" s="449"/>
      <c r="BQ391" s="52"/>
      <c r="BR391" s="444"/>
      <c r="BS391" s="447"/>
      <c r="BT391" s="451">
        <f>SUM(L391:BO391)</f>
        <v>88512</v>
      </c>
      <c r="BU391" s="449"/>
      <c r="BV391" s="52"/>
      <c r="BW391" s="118"/>
      <c r="BY391" s="38"/>
      <c r="BZ391" s="38"/>
      <c r="CA391" s="112"/>
    </row>
    <row r="392" spans="4:79" ht="13" hidden="1" x14ac:dyDescent="0.3">
      <c r="D392" s="118"/>
      <c r="G392" s="52"/>
      <c r="H392" s="52"/>
      <c r="I392" s="52"/>
      <c r="J392" s="444"/>
      <c r="L392" s="52"/>
      <c r="M392" s="52"/>
      <c r="N392" s="52"/>
      <c r="O392" s="444"/>
      <c r="Q392" s="52"/>
      <c r="R392" s="52"/>
      <c r="S392" s="52"/>
      <c r="T392" s="444"/>
      <c r="V392" s="52"/>
      <c r="W392" s="52"/>
      <c r="X392" s="52"/>
      <c r="Y392" s="444"/>
      <c r="AA392" s="52"/>
      <c r="AB392" s="52"/>
      <c r="AC392" s="52"/>
      <c r="AD392" s="444"/>
      <c r="AF392" s="52"/>
      <c r="AG392" s="52"/>
      <c r="AH392" s="52"/>
      <c r="AI392" s="444"/>
      <c r="AK392" s="52"/>
      <c r="AL392" s="52"/>
      <c r="AM392" s="52"/>
      <c r="AN392" s="444"/>
      <c r="AP392" s="52"/>
      <c r="AQ392" s="52"/>
      <c r="AR392" s="52"/>
      <c r="AS392" s="444"/>
      <c r="AU392" s="52"/>
      <c r="AV392" s="52"/>
      <c r="AW392" s="52"/>
      <c r="AX392" s="444"/>
      <c r="AZ392" s="52"/>
      <c r="BA392" s="52"/>
      <c r="BB392" s="52"/>
      <c r="BC392" s="444"/>
      <c r="BE392" s="52"/>
      <c r="BF392" s="52"/>
      <c r="BG392" s="52"/>
      <c r="BH392" s="444"/>
      <c r="BJ392" s="52"/>
      <c r="BK392" s="52"/>
      <c r="BL392" s="52"/>
      <c r="BM392" s="444"/>
      <c r="BO392" s="52"/>
      <c r="BP392" s="52"/>
      <c r="BQ392" s="52"/>
      <c r="BR392" s="444"/>
      <c r="BT392" s="52"/>
      <c r="BU392" s="52"/>
      <c r="BV392" s="52"/>
      <c r="BW392" s="118"/>
      <c r="BY392" s="38"/>
      <c r="BZ392" s="38"/>
      <c r="CA392" s="112"/>
    </row>
    <row r="393" spans="4:79" ht="13" hidden="1" x14ac:dyDescent="0.3">
      <c r="D393" s="118" t="s">
        <v>355</v>
      </c>
      <c r="G393" s="52">
        <f>SUM(G394:G394)</f>
        <v>0</v>
      </c>
      <c r="I393" s="52"/>
      <c r="J393" s="444"/>
      <c r="K393" s="52"/>
      <c r="L393" s="52">
        <f>SUM(L394:L394)</f>
        <v>0</v>
      </c>
      <c r="M393" s="52"/>
      <c r="N393" s="52"/>
      <c r="O393" s="444"/>
      <c r="P393" s="52"/>
      <c r="Q393" s="52">
        <f>SUM(Q394:Q394)</f>
        <v>0</v>
      </c>
      <c r="R393" s="52"/>
      <c r="S393" s="52"/>
      <c r="T393" s="444"/>
      <c r="U393" s="52"/>
      <c r="V393" s="52">
        <f>SUM(V394:V394)</f>
        <v>0</v>
      </c>
      <c r="W393" s="52"/>
      <c r="X393" s="52"/>
      <c r="Y393" s="444"/>
      <c r="Z393" s="52"/>
      <c r="AA393" s="52">
        <f>SUM(AA394:AA394)</f>
        <v>0</v>
      </c>
      <c r="AB393" s="52"/>
      <c r="AC393" s="52"/>
      <c r="AD393" s="444"/>
      <c r="AE393" s="52"/>
      <c r="AF393" s="52">
        <f>SUM(AF394:AF394)</f>
        <v>0</v>
      </c>
      <c r="AG393" s="52"/>
      <c r="AH393" s="52"/>
      <c r="AI393" s="444"/>
      <c r="AJ393" s="52"/>
      <c r="AK393" s="52">
        <f>SUM(AK394:AK394)</f>
        <v>0</v>
      </c>
      <c r="AL393" s="52"/>
      <c r="AM393" s="52"/>
      <c r="AN393" s="444"/>
      <c r="AO393" s="52"/>
      <c r="AP393" s="52">
        <f>SUM(AP394:AP394)</f>
        <v>0</v>
      </c>
      <c r="AQ393" s="52"/>
      <c r="AR393" s="52"/>
      <c r="AS393" s="444"/>
      <c r="AT393" s="52"/>
      <c r="AU393" s="52">
        <f>SUM(AU394:AU394)</f>
        <v>0</v>
      </c>
      <c r="AV393" s="52"/>
      <c r="AW393" s="52"/>
      <c r="AX393" s="444"/>
      <c r="AY393" s="52"/>
      <c r="AZ393" s="52">
        <f>SUM(AZ394:AZ394)</f>
        <v>0</v>
      </c>
      <c r="BA393" s="52"/>
      <c r="BB393" s="52"/>
      <c r="BC393" s="444"/>
      <c r="BD393" s="52"/>
      <c r="BE393" s="52">
        <f>SUM(BE394:BE394)</f>
        <v>0</v>
      </c>
      <c r="BF393" s="52"/>
      <c r="BG393" s="52"/>
      <c r="BH393" s="444"/>
      <c r="BI393" s="52"/>
      <c r="BJ393" s="52">
        <f>SUM(BJ394:BJ394)</f>
        <v>0</v>
      </c>
      <c r="BK393" s="52"/>
      <c r="BL393" s="52"/>
      <c r="BM393" s="444"/>
      <c r="BN393" s="52"/>
      <c r="BO393" s="52">
        <f>SUM(BO394:BO394)</f>
        <v>0</v>
      </c>
      <c r="BP393" s="52"/>
      <c r="BQ393" s="52"/>
      <c r="BR393" s="444"/>
      <c r="BT393" s="52">
        <f>SUM(BT394:BT394)</f>
        <v>0</v>
      </c>
      <c r="BU393" s="52"/>
      <c r="BV393" s="52"/>
      <c r="BW393" s="118"/>
      <c r="BY393" s="38"/>
      <c r="BZ393" s="38"/>
      <c r="CA393" s="112"/>
    </row>
    <row r="394" spans="4:79" ht="13" hidden="1" x14ac:dyDescent="0.3">
      <c r="D394" s="118" t="s">
        <v>325</v>
      </c>
      <c r="F394" s="447"/>
      <c r="G394" s="451">
        <v>0</v>
      </c>
      <c r="H394" s="449"/>
      <c r="I394" s="52"/>
      <c r="J394" s="444"/>
      <c r="K394" s="447"/>
      <c r="L394" s="451">
        <v>0</v>
      </c>
      <c r="M394" s="449"/>
      <c r="N394" s="52"/>
      <c r="O394" s="444"/>
      <c r="P394" s="447"/>
      <c r="Q394" s="451">
        <v>0</v>
      </c>
      <c r="R394" s="449"/>
      <c r="S394" s="52"/>
      <c r="T394" s="444"/>
      <c r="U394" s="447"/>
      <c r="V394" s="451">
        <v>0</v>
      </c>
      <c r="W394" s="449"/>
      <c r="X394" s="52"/>
      <c r="Y394" s="444"/>
      <c r="Z394" s="447"/>
      <c r="AA394" s="451">
        <v>0</v>
      </c>
      <c r="AB394" s="449"/>
      <c r="AC394" s="52"/>
      <c r="AD394" s="444"/>
      <c r="AE394" s="447"/>
      <c r="AF394" s="451">
        <v>0</v>
      </c>
      <c r="AG394" s="449"/>
      <c r="AH394" s="52"/>
      <c r="AI394" s="444"/>
      <c r="AJ394" s="447"/>
      <c r="AK394" s="451">
        <v>0</v>
      </c>
      <c r="AL394" s="449"/>
      <c r="AM394" s="52"/>
      <c r="AN394" s="444"/>
      <c r="AO394" s="447"/>
      <c r="AP394" s="451">
        <v>0</v>
      </c>
      <c r="AQ394" s="449"/>
      <c r="AR394" s="52"/>
      <c r="AS394" s="444"/>
      <c r="AT394" s="447"/>
      <c r="AU394" s="451">
        <v>0</v>
      </c>
      <c r="AV394" s="449"/>
      <c r="AW394" s="52"/>
      <c r="AX394" s="444"/>
      <c r="AY394" s="447"/>
      <c r="AZ394" s="451">
        <v>0</v>
      </c>
      <c r="BA394" s="449"/>
      <c r="BB394" s="52"/>
      <c r="BC394" s="444"/>
      <c r="BD394" s="447"/>
      <c r="BE394" s="451">
        <v>0</v>
      </c>
      <c r="BF394" s="449"/>
      <c r="BG394" s="52"/>
      <c r="BH394" s="444"/>
      <c r="BI394" s="447"/>
      <c r="BJ394" s="451">
        <v>0</v>
      </c>
      <c r="BK394" s="449"/>
      <c r="BL394" s="52"/>
      <c r="BM394" s="444"/>
      <c r="BN394" s="447"/>
      <c r="BO394" s="451">
        <v>0</v>
      </c>
      <c r="BP394" s="449"/>
      <c r="BQ394" s="52"/>
      <c r="BR394" s="444"/>
      <c r="BS394" s="447"/>
      <c r="BT394" s="451">
        <f>SUM(L394:BO394)</f>
        <v>0</v>
      </c>
      <c r="BU394" s="449"/>
      <c r="BV394" s="52"/>
      <c r="BW394" s="118"/>
      <c r="BY394" s="38"/>
      <c r="BZ394" s="38"/>
      <c r="CA394" s="112"/>
    </row>
    <row r="395" spans="4:79" ht="13" hidden="1" x14ac:dyDescent="0.3">
      <c r="D395" s="118"/>
      <c r="G395" s="52"/>
      <c r="H395" s="52"/>
      <c r="I395" s="52"/>
      <c r="J395" s="444"/>
      <c r="L395" s="52"/>
      <c r="M395" s="52"/>
      <c r="N395" s="52"/>
      <c r="O395" s="444"/>
      <c r="Q395" s="52"/>
      <c r="R395" s="52"/>
      <c r="S395" s="52"/>
      <c r="T395" s="444"/>
      <c r="V395" s="52"/>
      <c r="W395" s="52"/>
      <c r="X395" s="52"/>
      <c r="Y395" s="444"/>
      <c r="AA395" s="52"/>
      <c r="AB395" s="52"/>
      <c r="AC395" s="52"/>
      <c r="AD395" s="444"/>
      <c r="AF395" s="52"/>
      <c r="AG395" s="52"/>
      <c r="AH395" s="52"/>
      <c r="AI395" s="444"/>
      <c r="AK395" s="52"/>
      <c r="AL395" s="52"/>
      <c r="AM395" s="52"/>
      <c r="AN395" s="444"/>
      <c r="AP395" s="52"/>
      <c r="AQ395" s="52"/>
      <c r="AR395" s="52"/>
      <c r="AS395" s="444"/>
      <c r="AU395" s="52"/>
      <c r="AV395" s="52"/>
      <c r="AW395" s="52"/>
      <c r="AX395" s="444"/>
      <c r="AZ395" s="52"/>
      <c r="BA395" s="52"/>
      <c r="BB395" s="52"/>
      <c r="BC395" s="444"/>
      <c r="BE395" s="52"/>
      <c r="BF395" s="52"/>
      <c r="BG395" s="52"/>
      <c r="BH395" s="444"/>
      <c r="BJ395" s="52"/>
      <c r="BK395" s="52"/>
      <c r="BL395" s="52"/>
      <c r="BM395" s="444"/>
      <c r="BO395" s="52"/>
      <c r="BP395" s="52"/>
      <c r="BQ395" s="52"/>
      <c r="BR395" s="444"/>
      <c r="BT395" s="52"/>
      <c r="BU395" s="52"/>
      <c r="BV395" s="52"/>
      <c r="BW395" s="118"/>
      <c r="BY395" s="38"/>
      <c r="BZ395" s="38"/>
      <c r="CA395" s="112"/>
    </row>
    <row r="396" spans="4:79" ht="13" hidden="1" x14ac:dyDescent="0.3">
      <c r="D396" s="118" t="s">
        <v>355</v>
      </c>
      <c r="G396" s="52">
        <f>SUM(G397:G397)</f>
        <v>0</v>
      </c>
      <c r="I396" s="52"/>
      <c r="J396" s="444"/>
      <c r="K396" s="52"/>
      <c r="L396" s="52">
        <f>SUM(L397:L397)</f>
        <v>0</v>
      </c>
      <c r="M396" s="52"/>
      <c r="N396" s="52"/>
      <c r="O396" s="444"/>
      <c r="P396" s="52"/>
      <c r="Q396" s="52">
        <f>SUM(Q397:Q397)</f>
        <v>0</v>
      </c>
      <c r="R396" s="52"/>
      <c r="S396" s="52"/>
      <c r="T396" s="444"/>
      <c r="U396" s="52"/>
      <c r="V396" s="52">
        <f>SUM(V397:V397)</f>
        <v>0</v>
      </c>
      <c r="W396" s="52"/>
      <c r="X396" s="52"/>
      <c r="Y396" s="444"/>
      <c r="Z396" s="52"/>
      <c r="AA396" s="52">
        <f>SUM(AA397:AA397)</f>
        <v>0</v>
      </c>
      <c r="AB396" s="52"/>
      <c r="AC396" s="52"/>
      <c r="AD396" s="444"/>
      <c r="AE396" s="52"/>
      <c r="AF396" s="52">
        <f>SUM(AF397:AF397)</f>
        <v>0</v>
      </c>
      <c r="AG396" s="52"/>
      <c r="AH396" s="52"/>
      <c r="AI396" s="444"/>
      <c r="AJ396" s="52"/>
      <c r="AK396" s="52">
        <f>SUM(AK397:AK397)</f>
        <v>0</v>
      </c>
      <c r="AL396" s="52"/>
      <c r="AM396" s="52"/>
      <c r="AN396" s="444"/>
      <c r="AO396" s="52"/>
      <c r="AP396" s="52">
        <f>SUM(AP397:AP397)</f>
        <v>0</v>
      </c>
      <c r="AQ396" s="52"/>
      <c r="AR396" s="52"/>
      <c r="AS396" s="444"/>
      <c r="AT396" s="52"/>
      <c r="AU396" s="52">
        <f>SUM(AU397:AU397)</f>
        <v>0</v>
      </c>
      <c r="AV396" s="52"/>
      <c r="AW396" s="52"/>
      <c r="AX396" s="444"/>
      <c r="AY396" s="52"/>
      <c r="AZ396" s="52">
        <f>SUM(AZ397:AZ397)</f>
        <v>0</v>
      </c>
      <c r="BA396" s="52"/>
      <c r="BB396" s="52"/>
      <c r="BC396" s="444"/>
      <c r="BD396" s="52"/>
      <c r="BE396" s="52">
        <f>SUM(BE397:BE397)</f>
        <v>0</v>
      </c>
      <c r="BF396" s="52"/>
      <c r="BG396" s="52"/>
      <c r="BH396" s="444"/>
      <c r="BI396" s="52"/>
      <c r="BJ396" s="52">
        <f>SUM(BJ397:BJ397)</f>
        <v>0</v>
      </c>
      <c r="BK396" s="52"/>
      <c r="BL396" s="52"/>
      <c r="BM396" s="444"/>
      <c r="BN396" s="52"/>
      <c r="BO396" s="52">
        <f>SUM(BO397:BO397)</f>
        <v>0</v>
      </c>
      <c r="BP396" s="52"/>
      <c r="BQ396" s="52"/>
      <c r="BR396" s="444"/>
      <c r="BT396" s="52">
        <f>SUM(BT397:BT397)</f>
        <v>0</v>
      </c>
      <c r="BU396" s="52"/>
      <c r="BV396" s="52"/>
      <c r="BW396" s="118"/>
      <c r="BY396" s="38"/>
      <c r="BZ396" s="38"/>
      <c r="CA396" s="112"/>
    </row>
    <row r="397" spans="4:79" ht="13" hidden="1" x14ac:dyDescent="0.3">
      <c r="D397" s="118" t="s">
        <v>325</v>
      </c>
      <c r="F397" s="447"/>
      <c r="G397" s="451">
        <v>0</v>
      </c>
      <c r="H397" s="449"/>
      <c r="I397" s="52"/>
      <c r="J397" s="444"/>
      <c r="K397" s="447"/>
      <c r="L397" s="451">
        <v>0</v>
      </c>
      <c r="M397" s="449"/>
      <c r="N397" s="52"/>
      <c r="O397" s="444"/>
      <c r="P397" s="447"/>
      <c r="Q397" s="451">
        <v>0</v>
      </c>
      <c r="R397" s="449"/>
      <c r="S397" s="52"/>
      <c r="T397" s="444"/>
      <c r="U397" s="447"/>
      <c r="V397" s="451">
        <v>0</v>
      </c>
      <c r="W397" s="449"/>
      <c r="X397" s="52"/>
      <c r="Y397" s="444"/>
      <c r="Z397" s="447"/>
      <c r="AA397" s="451">
        <v>0</v>
      </c>
      <c r="AB397" s="449"/>
      <c r="AC397" s="52"/>
      <c r="AD397" s="444"/>
      <c r="AE397" s="447"/>
      <c r="AF397" s="451">
        <v>0</v>
      </c>
      <c r="AG397" s="449"/>
      <c r="AH397" s="52"/>
      <c r="AI397" s="444"/>
      <c r="AJ397" s="447"/>
      <c r="AK397" s="451">
        <v>0</v>
      </c>
      <c r="AL397" s="449"/>
      <c r="AM397" s="52"/>
      <c r="AN397" s="444"/>
      <c r="AO397" s="447"/>
      <c r="AP397" s="451">
        <v>0</v>
      </c>
      <c r="AQ397" s="449"/>
      <c r="AR397" s="52"/>
      <c r="AS397" s="444"/>
      <c r="AT397" s="447"/>
      <c r="AU397" s="451">
        <v>0</v>
      </c>
      <c r="AV397" s="449"/>
      <c r="AW397" s="52"/>
      <c r="AX397" s="444"/>
      <c r="AY397" s="447"/>
      <c r="AZ397" s="451">
        <v>0</v>
      </c>
      <c r="BA397" s="449"/>
      <c r="BB397" s="52"/>
      <c r="BC397" s="444"/>
      <c r="BD397" s="447"/>
      <c r="BE397" s="451">
        <v>0</v>
      </c>
      <c r="BF397" s="449"/>
      <c r="BG397" s="52"/>
      <c r="BH397" s="444"/>
      <c r="BI397" s="447"/>
      <c r="BJ397" s="451">
        <v>0</v>
      </c>
      <c r="BK397" s="449"/>
      <c r="BL397" s="52"/>
      <c r="BM397" s="444"/>
      <c r="BN397" s="447"/>
      <c r="BO397" s="451">
        <v>0</v>
      </c>
      <c r="BP397" s="449"/>
      <c r="BQ397" s="52"/>
      <c r="BR397" s="444"/>
      <c r="BS397" s="447"/>
      <c r="BT397" s="451">
        <f>SUM(L397:BO397)</f>
        <v>0</v>
      </c>
      <c r="BU397" s="449"/>
      <c r="BV397" s="52"/>
      <c r="BW397" s="118"/>
      <c r="BY397" s="38"/>
      <c r="BZ397" s="38"/>
      <c r="CA397" s="112"/>
    </row>
    <row r="398" spans="4:79" ht="13" x14ac:dyDescent="0.3">
      <c r="D398" s="457"/>
      <c r="E398" s="458"/>
      <c r="F398" s="114"/>
      <c r="G398" s="105"/>
      <c r="H398" s="105"/>
      <c r="I398" s="105"/>
      <c r="J398" s="459"/>
      <c r="K398" s="105"/>
      <c r="L398" s="105"/>
      <c r="M398" s="105"/>
      <c r="N398" s="105"/>
      <c r="O398" s="459"/>
      <c r="P398" s="105"/>
      <c r="Q398" s="105"/>
      <c r="R398" s="105"/>
      <c r="S398" s="105"/>
      <c r="T398" s="459"/>
      <c r="U398" s="105"/>
      <c r="V398" s="105"/>
      <c r="W398" s="105"/>
      <c r="X398" s="105"/>
      <c r="Y398" s="459"/>
      <c r="Z398" s="105"/>
      <c r="AA398" s="105"/>
      <c r="AB398" s="105"/>
      <c r="AC398" s="105"/>
      <c r="AD398" s="459"/>
      <c r="AE398" s="105"/>
      <c r="AF398" s="105"/>
      <c r="AG398" s="105"/>
      <c r="AH398" s="105"/>
      <c r="AI398" s="459"/>
      <c r="AJ398" s="105"/>
      <c r="AK398" s="105"/>
      <c r="AL398" s="105"/>
      <c r="AM398" s="105"/>
      <c r="AN398" s="459"/>
      <c r="AO398" s="105"/>
      <c r="AP398" s="105"/>
      <c r="AQ398" s="105"/>
      <c r="AR398" s="105"/>
      <c r="AS398" s="459"/>
      <c r="AT398" s="105"/>
      <c r="AU398" s="105"/>
      <c r="AV398" s="105"/>
      <c r="AW398" s="105"/>
      <c r="AX398" s="459"/>
      <c r="AY398" s="105"/>
      <c r="AZ398" s="105"/>
      <c r="BA398" s="105"/>
      <c r="BB398" s="105"/>
      <c r="BC398" s="459"/>
      <c r="BD398" s="105"/>
      <c r="BE398" s="105"/>
      <c r="BF398" s="105"/>
      <c r="BG398" s="105"/>
      <c r="BH398" s="459"/>
      <c r="BI398" s="105"/>
      <c r="BJ398" s="105"/>
      <c r="BK398" s="105"/>
      <c r="BL398" s="105"/>
      <c r="BM398" s="459"/>
      <c r="BN398" s="105"/>
      <c r="BO398" s="105"/>
      <c r="BP398" s="105"/>
      <c r="BQ398" s="105"/>
      <c r="BR398" s="459"/>
      <c r="BS398" s="105"/>
      <c r="BT398" s="105"/>
      <c r="BU398" s="105"/>
      <c r="BV398" s="105"/>
      <c r="BW398" s="118"/>
      <c r="BY398" s="38"/>
      <c r="BZ398" s="38"/>
      <c r="CA398" s="112"/>
    </row>
    <row r="399" spans="4:79" ht="13" x14ac:dyDescent="0.3">
      <c r="D399" s="112" t="s">
        <v>41</v>
      </c>
      <c r="E399" s="116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  <c r="AT399" s="52"/>
      <c r="AU399" s="52"/>
      <c r="AV399" s="52"/>
      <c r="AW399" s="52"/>
      <c r="AX399" s="52"/>
      <c r="AY399" s="52"/>
      <c r="AZ399" s="52"/>
      <c r="BA399" s="52"/>
      <c r="BB399" s="52"/>
      <c r="BC399" s="52"/>
      <c r="BD399" s="52"/>
      <c r="BE399" s="52"/>
      <c r="BF399" s="52"/>
      <c r="BG399" s="52"/>
      <c r="BH399" s="52"/>
      <c r="BI399" s="52"/>
      <c r="BJ399" s="52"/>
      <c r="BK399" s="52"/>
      <c r="BL399" s="52"/>
      <c r="BM399" s="52"/>
      <c r="BN399" s="52"/>
      <c r="BO399" s="52"/>
      <c r="BP399" s="52"/>
      <c r="BQ399" s="52"/>
      <c r="BR399" s="52"/>
      <c r="BS399" s="52"/>
      <c r="BT399" s="52"/>
      <c r="BU399" s="52"/>
      <c r="BV399" s="52"/>
      <c r="CA399" s="112"/>
    </row>
    <row r="400" spans="4:79" ht="13" x14ac:dyDescent="0.3">
      <c r="E400" s="112"/>
      <c r="CA400" s="112"/>
    </row>
    <row r="401" spans="5:79" ht="13" x14ac:dyDescent="0.3">
      <c r="E401" s="112"/>
      <c r="CA401" s="112"/>
    </row>
    <row r="402" spans="5:79" ht="13" x14ac:dyDescent="0.3">
      <c r="E402" s="112"/>
      <c r="CA402" s="112"/>
    </row>
    <row r="403" spans="5:79" ht="13" hidden="1" x14ac:dyDescent="0.3">
      <c r="E403" s="112"/>
      <c r="CA403" s="112"/>
    </row>
    <row r="404" spans="5:79" ht="13" hidden="1" x14ac:dyDescent="0.3">
      <c r="E404" s="112"/>
      <c r="CA404" s="112"/>
    </row>
    <row r="405" spans="5:79" ht="13" hidden="1" x14ac:dyDescent="0.3">
      <c r="E405" s="112"/>
      <c r="G405" s="112" t="e">
        <f>G12-#REF!</f>
        <v>#REF!</v>
      </c>
      <c r="H405" s="112" t="e">
        <f>H12-#REF!</f>
        <v>#REF!</v>
      </c>
      <c r="I405" s="112" t="e">
        <f>I12-#REF!</f>
        <v>#REF!</v>
      </c>
      <c r="J405" s="112" t="e">
        <f>J12-#REF!</f>
        <v>#REF!</v>
      </c>
      <c r="K405" s="112" t="e">
        <f>K12-#REF!</f>
        <v>#REF!</v>
      </c>
      <c r="L405" s="112" t="e">
        <f>L12-#REF!</f>
        <v>#REF!</v>
      </c>
      <c r="M405" s="112" t="e">
        <f>M12-#REF!</f>
        <v>#REF!</v>
      </c>
      <c r="N405" s="112" t="e">
        <f>N12-#REF!</f>
        <v>#REF!</v>
      </c>
      <c r="O405" s="112" t="e">
        <f>O12-#REF!</f>
        <v>#REF!</v>
      </c>
      <c r="P405" s="112" t="e">
        <f>P12-#REF!</f>
        <v>#REF!</v>
      </c>
      <c r="Q405" s="112" t="e">
        <f>Q12-#REF!</f>
        <v>#REF!</v>
      </c>
      <c r="R405" s="112" t="e">
        <f>R12-#REF!</f>
        <v>#REF!</v>
      </c>
      <c r="S405" s="112" t="e">
        <f>S12-#REF!</f>
        <v>#REF!</v>
      </c>
      <c r="T405" s="112" t="e">
        <f>T12-#REF!</f>
        <v>#REF!</v>
      </c>
      <c r="U405" s="112" t="e">
        <f>U12-#REF!</f>
        <v>#REF!</v>
      </c>
      <c r="V405" s="112" t="e">
        <f>V12-#REF!</f>
        <v>#REF!</v>
      </c>
      <c r="W405" s="112" t="e">
        <f>W12-#REF!</f>
        <v>#REF!</v>
      </c>
      <c r="X405" s="112" t="e">
        <f>X12-#REF!</f>
        <v>#REF!</v>
      </c>
      <c r="Y405" s="112" t="e">
        <f>Y12-#REF!</f>
        <v>#REF!</v>
      </c>
      <c r="Z405" s="112" t="e">
        <f>Z12-#REF!</f>
        <v>#REF!</v>
      </c>
      <c r="AA405" s="112" t="e">
        <f>AA12-#REF!</f>
        <v>#REF!</v>
      </c>
      <c r="AB405" s="112" t="e">
        <f>AB12-#REF!</f>
        <v>#REF!</v>
      </c>
      <c r="AC405" s="112" t="e">
        <f>AC12-#REF!</f>
        <v>#REF!</v>
      </c>
      <c r="AD405" s="112" t="e">
        <f>AD12-#REF!</f>
        <v>#REF!</v>
      </c>
      <c r="AE405" s="112" t="e">
        <f>AE12-#REF!</f>
        <v>#REF!</v>
      </c>
      <c r="AF405" s="112" t="e">
        <f>AF12-#REF!</f>
        <v>#REF!</v>
      </c>
      <c r="AG405" s="112" t="e">
        <f>AG12-#REF!</f>
        <v>#REF!</v>
      </c>
      <c r="AH405" s="112" t="e">
        <f>AH12-#REF!</f>
        <v>#REF!</v>
      </c>
      <c r="AI405" s="112" t="e">
        <f>AI12-#REF!</f>
        <v>#REF!</v>
      </c>
      <c r="AJ405" s="112" t="e">
        <f>AJ12-#REF!</f>
        <v>#REF!</v>
      </c>
      <c r="AK405" s="112" t="e">
        <f>AK12-#REF!</f>
        <v>#REF!</v>
      </c>
      <c r="AL405" s="112" t="e">
        <f>AL12-#REF!</f>
        <v>#REF!</v>
      </c>
      <c r="AM405" s="112" t="e">
        <f>AM12-#REF!</f>
        <v>#REF!</v>
      </c>
      <c r="AN405" s="112" t="e">
        <f>AN12-#REF!</f>
        <v>#REF!</v>
      </c>
      <c r="AO405" s="112" t="e">
        <f>AO12-#REF!</f>
        <v>#REF!</v>
      </c>
      <c r="AP405" s="112" t="e">
        <f>AP12-#REF!</f>
        <v>#REF!</v>
      </c>
      <c r="AQ405" s="112" t="e">
        <f>AQ12-#REF!</f>
        <v>#REF!</v>
      </c>
      <c r="AR405" s="112" t="e">
        <f>AR12-#REF!</f>
        <v>#REF!</v>
      </c>
      <c r="AS405" s="112" t="e">
        <f>AS12-#REF!</f>
        <v>#REF!</v>
      </c>
      <c r="AT405" s="112" t="e">
        <f>AT12-#REF!</f>
        <v>#REF!</v>
      </c>
      <c r="AU405" s="112" t="e">
        <f>AU12-#REF!</f>
        <v>#REF!</v>
      </c>
      <c r="AV405" s="112" t="e">
        <f>AV12-#REF!</f>
        <v>#REF!</v>
      </c>
      <c r="AW405" s="112" t="e">
        <f>AW12-#REF!</f>
        <v>#REF!</v>
      </c>
      <c r="AX405" s="112" t="e">
        <f>AX12-#REF!</f>
        <v>#REF!</v>
      </c>
      <c r="AY405" s="112" t="e">
        <f>AY12-#REF!</f>
        <v>#REF!</v>
      </c>
      <c r="AZ405" s="112" t="e">
        <f>AZ12-#REF!</f>
        <v>#REF!</v>
      </c>
      <c r="BA405" s="112" t="e">
        <f>BA12-#REF!</f>
        <v>#REF!</v>
      </c>
      <c r="BB405" s="112" t="e">
        <f>BB12-#REF!</f>
        <v>#REF!</v>
      </c>
      <c r="BC405" s="112" t="e">
        <f>BC12-#REF!</f>
        <v>#REF!</v>
      </c>
      <c r="BD405" s="112" t="e">
        <f>BD12-#REF!</f>
        <v>#REF!</v>
      </c>
      <c r="BE405" s="112" t="e">
        <f>BE12-#REF!</f>
        <v>#REF!</v>
      </c>
      <c r="BF405" s="112" t="e">
        <f>BF12-#REF!</f>
        <v>#REF!</v>
      </c>
      <c r="BG405" s="112" t="e">
        <f>BG12-#REF!</f>
        <v>#REF!</v>
      </c>
      <c r="BH405" s="112" t="e">
        <f>BH12-#REF!</f>
        <v>#REF!</v>
      </c>
      <c r="BI405" s="112" t="e">
        <f>BI12-#REF!</f>
        <v>#REF!</v>
      </c>
      <c r="BJ405" s="112" t="e">
        <f>BJ12-#REF!</f>
        <v>#REF!</v>
      </c>
      <c r="BK405" s="112" t="e">
        <f>BK12-#REF!</f>
        <v>#REF!</v>
      </c>
      <c r="BL405" s="112" t="e">
        <f>BL12-#REF!</f>
        <v>#REF!</v>
      </c>
      <c r="BM405" s="112" t="e">
        <f>BM12-#REF!</f>
        <v>#REF!</v>
      </c>
      <c r="BN405" s="112" t="e">
        <f>BN12-#REF!</f>
        <v>#REF!</v>
      </c>
      <c r="BO405" s="112" t="e">
        <f>BO12-#REF!</f>
        <v>#REF!</v>
      </c>
      <c r="BP405" s="112" t="e">
        <f>BP12-#REF!</f>
        <v>#REF!</v>
      </c>
      <c r="BQ405" s="112" t="e">
        <f>BQ12-#REF!</f>
        <v>#REF!</v>
      </c>
      <c r="BR405" s="112" t="e">
        <f>BR12-#REF!</f>
        <v>#REF!</v>
      </c>
      <c r="BS405" s="112" t="e">
        <f>BS12-#REF!</f>
        <v>#REF!</v>
      </c>
      <c r="BT405" s="112" t="e">
        <f>BT12-#REF!</f>
        <v>#REF!</v>
      </c>
      <c r="BU405" s="112" t="e">
        <f>BU12-#REF!</f>
        <v>#REF!</v>
      </c>
      <c r="BV405" s="112" t="e">
        <f>BV12-#REF!</f>
        <v>#REF!</v>
      </c>
      <c r="CA405" s="112"/>
    </row>
    <row r="406" spans="5:79" ht="13" hidden="1" x14ac:dyDescent="0.3">
      <c r="E406" s="112"/>
      <c r="G406" s="112" t="e">
        <f>G13-#REF!</f>
        <v>#REF!</v>
      </c>
      <c r="H406" s="112" t="e">
        <f>H13-#REF!</f>
        <v>#REF!</v>
      </c>
      <c r="I406" s="112" t="e">
        <f>I13-#REF!</f>
        <v>#REF!</v>
      </c>
      <c r="J406" s="112" t="e">
        <f>J13-#REF!</f>
        <v>#REF!</v>
      </c>
      <c r="K406" s="112" t="e">
        <f>K13-#REF!</f>
        <v>#REF!</v>
      </c>
      <c r="L406" s="112" t="e">
        <f>L13-#REF!</f>
        <v>#REF!</v>
      </c>
      <c r="M406" s="112" t="e">
        <f>M13-#REF!</f>
        <v>#REF!</v>
      </c>
      <c r="N406" s="112" t="e">
        <f>N13-#REF!</f>
        <v>#REF!</v>
      </c>
      <c r="O406" s="112" t="e">
        <f>O13-#REF!</f>
        <v>#REF!</v>
      </c>
      <c r="P406" s="112" t="e">
        <f>P13-#REF!</f>
        <v>#REF!</v>
      </c>
      <c r="Q406" s="112" t="e">
        <f>Q13-#REF!</f>
        <v>#REF!</v>
      </c>
      <c r="R406" s="112" t="e">
        <f>R13-#REF!</f>
        <v>#REF!</v>
      </c>
      <c r="S406" s="112" t="e">
        <f>S13-#REF!</f>
        <v>#REF!</v>
      </c>
      <c r="T406" s="112" t="e">
        <f>T13-#REF!</f>
        <v>#REF!</v>
      </c>
      <c r="U406" s="112" t="e">
        <f>U13-#REF!</f>
        <v>#REF!</v>
      </c>
      <c r="V406" s="112" t="e">
        <f>V13-#REF!</f>
        <v>#REF!</v>
      </c>
      <c r="W406" s="112" t="e">
        <f>W13-#REF!</f>
        <v>#REF!</v>
      </c>
      <c r="X406" s="112" t="e">
        <f>X13-#REF!</f>
        <v>#REF!</v>
      </c>
      <c r="Y406" s="112" t="e">
        <f>Y13-#REF!</f>
        <v>#REF!</v>
      </c>
      <c r="Z406" s="112" t="e">
        <f>Z13-#REF!</f>
        <v>#REF!</v>
      </c>
      <c r="AA406" s="112" t="e">
        <f>AA13-#REF!</f>
        <v>#REF!</v>
      </c>
      <c r="AB406" s="112" t="e">
        <f>AB13-#REF!</f>
        <v>#REF!</v>
      </c>
      <c r="AC406" s="112" t="e">
        <f>AC13-#REF!</f>
        <v>#REF!</v>
      </c>
      <c r="AD406" s="112" t="e">
        <f>AD13-#REF!</f>
        <v>#REF!</v>
      </c>
      <c r="AE406" s="112" t="e">
        <f>AE13-#REF!</f>
        <v>#REF!</v>
      </c>
      <c r="AF406" s="112" t="e">
        <f>AF13-#REF!</f>
        <v>#REF!</v>
      </c>
      <c r="AG406" s="112" t="e">
        <f>AG13-#REF!</f>
        <v>#REF!</v>
      </c>
      <c r="AH406" s="112" t="e">
        <f>AH13-#REF!</f>
        <v>#REF!</v>
      </c>
      <c r="AI406" s="112" t="e">
        <f>AI13-#REF!</f>
        <v>#REF!</v>
      </c>
      <c r="AJ406" s="112" t="e">
        <f>AJ13-#REF!</f>
        <v>#REF!</v>
      </c>
      <c r="AK406" s="112" t="e">
        <f>AK13-#REF!</f>
        <v>#REF!</v>
      </c>
      <c r="AL406" s="112" t="e">
        <f>AL13-#REF!</f>
        <v>#REF!</v>
      </c>
      <c r="AM406" s="112" t="e">
        <f>AM13-#REF!</f>
        <v>#REF!</v>
      </c>
      <c r="AN406" s="112" t="e">
        <f>AN13-#REF!</f>
        <v>#REF!</v>
      </c>
      <c r="AO406" s="112" t="e">
        <f>AO13-#REF!</f>
        <v>#REF!</v>
      </c>
      <c r="AP406" s="112" t="e">
        <f>AP13-#REF!</f>
        <v>#REF!</v>
      </c>
      <c r="AQ406" s="112" t="e">
        <f>AQ13-#REF!</f>
        <v>#REF!</v>
      </c>
      <c r="AR406" s="112" t="e">
        <f>AR13-#REF!</f>
        <v>#REF!</v>
      </c>
      <c r="AS406" s="112" t="e">
        <f>AS13-#REF!</f>
        <v>#REF!</v>
      </c>
      <c r="AT406" s="112" t="e">
        <f>AT13-#REF!</f>
        <v>#REF!</v>
      </c>
      <c r="AU406" s="112" t="e">
        <f>AU13-#REF!</f>
        <v>#REF!</v>
      </c>
      <c r="AV406" s="112" t="e">
        <f>AV13-#REF!</f>
        <v>#REF!</v>
      </c>
      <c r="AW406" s="112" t="e">
        <f>AW13-#REF!</f>
        <v>#REF!</v>
      </c>
      <c r="AX406" s="112" t="e">
        <f>AX13-#REF!</f>
        <v>#REF!</v>
      </c>
      <c r="AY406" s="112" t="e">
        <f>AY13-#REF!</f>
        <v>#REF!</v>
      </c>
      <c r="AZ406" s="112" t="e">
        <f>AZ13-#REF!</f>
        <v>#REF!</v>
      </c>
      <c r="BA406" s="112" t="e">
        <f>BA13-#REF!</f>
        <v>#REF!</v>
      </c>
      <c r="BB406" s="112" t="e">
        <f>BB13-#REF!</f>
        <v>#REF!</v>
      </c>
      <c r="BC406" s="112" t="e">
        <f>BC13-#REF!</f>
        <v>#REF!</v>
      </c>
      <c r="BD406" s="112" t="e">
        <f>BD13-#REF!</f>
        <v>#REF!</v>
      </c>
      <c r="BE406" s="112" t="e">
        <f>BE13-#REF!</f>
        <v>#REF!</v>
      </c>
      <c r="BF406" s="112" t="e">
        <f>BF13-#REF!</f>
        <v>#REF!</v>
      </c>
      <c r="BG406" s="112" t="e">
        <f>BG13-#REF!</f>
        <v>#REF!</v>
      </c>
      <c r="BH406" s="112" t="e">
        <f>BH13-#REF!</f>
        <v>#REF!</v>
      </c>
      <c r="BI406" s="112" t="e">
        <f>BI13-#REF!</f>
        <v>#REF!</v>
      </c>
      <c r="BJ406" s="112" t="e">
        <f>BJ13-#REF!</f>
        <v>#REF!</v>
      </c>
      <c r="BK406" s="112" t="e">
        <f>BK13-#REF!</f>
        <v>#REF!</v>
      </c>
      <c r="BL406" s="112" t="e">
        <f>BL13-#REF!</f>
        <v>#REF!</v>
      </c>
      <c r="BM406" s="112" t="e">
        <f>BM13-#REF!</f>
        <v>#REF!</v>
      </c>
      <c r="BN406" s="112" t="e">
        <f>BN13-#REF!</f>
        <v>#REF!</v>
      </c>
      <c r="BO406" s="112" t="e">
        <f>BO13-#REF!</f>
        <v>#REF!</v>
      </c>
      <c r="BP406" s="112" t="e">
        <f>BP13-#REF!</f>
        <v>#REF!</v>
      </c>
      <c r="BQ406" s="112" t="e">
        <f>BQ13-#REF!</f>
        <v>#REF!</v>
      </c>
      <c r="BR406" s="112" t="e">
        <f>BR13-#REF!</f>
        <v>#REF!</v>
      </c>
      <c r="BS406" s="112" t="e">
        <f>BS13-#REF!</f>
        <v>#REF!</v>
      </c>
      <c r="BT406" s="112" t="e">
        <f>BT13-#REF!</f>
        <v>#REF!</v>
      </c>
      <c r="BU406" s="112" t="e">
        <f>BU13-#REF!</f>
        <v>#REF!</v>
      </c>
      <c r="BV406" s="112" t="e">
        <f>BV13-#REF!</f>
        <v>#REF!</v>
      </c>
      <c r="CA406" s="112"/>
    </row>
    <row r="407" spans="5:79" ht="13" hidden="1" x14ac:dyDescent="0.3">
      <c r="E407" s="112"/>
      <c r="G407" s="112" t="e">
        <f>G14-#REF!</f>
        <v>#REF!</v>
      </c>
      <c r="H407" s="112" t="e">
        <f>H14-#REF!</f>
        <v>#REF!</v>
      </c>
      <c r="I407" s="112" t="e">
        <f>I14-#REF!</f>
        <v>#REF!</v>
      </c>
      <c r="J407" s="112" t="e">
        <f>J14-#REF!</f>
        <v>#REF!</v>
      </c>
      <c r="K407" s="112" t="e">
        <f>K14-#REF!</f>
        <v>#REF!</v>
      </c>
      <c r="L407" s="112" t="e">
        <f>L14-#REF!</f>
        <v>#REF!</v>
      </c>
      <c r="M407" s="112" t="e">
        <f>M14-#REF!</f>
        <v>#REF!</v>
      </c>
      <c r="N407" s="112" t="e">
        <f>N14-#REF!</f>
        <v>#REF!</v>
      </c>
      <c r="O407" s="112" t="e">
        <f>O14-#REF!</f>
        <v>#REF!</v>
      </c>
      <c r="P407" s="112" t="e">
        <f>P14-#REF!</f>
        <v>#REF!</v>
      </c>
      <c r="Q407" s="112" t="e">
        <f>Q14-#REF!</f>
        <v>#REF!</v>
      </c>
      <c r="R407" s="112" t="e">
        <f>R14-#REF!</f>
        <v>#REF!</v>
      </c>
      <c r="S407" s="112" t="e">
        <f>S14-#REF!</f>
        <v>#REF!</v>
      </c>
      <c r="T407" s="112" t="e">
        <f>T14-#REF!</f>
        <v>#REF!</v>
      </c>
      <c r="U407" s="112" t="e">
        <f>U14-#REF!</f>
        <v>#REF!</v>
      </c>
      <c r="V407" s="112" t="e">
        <f>V14-#REF!</f>
        <v>#REF!</v>
      </c>
      <c r="W407" s="112" t="e">
        <f>W14-#REF!</f>
        <v>#REF!</v>
      </c>
      <c r="X407" s="112" t="e">
        <f>X14-#REF!</f>
        <v>#REF!</v>
      </c>
      <c r="Y407" s="112" t="e">
        <f>Y14-#REF!</f>
        <v>#REF!</v>
      </c>
      <c r="Z407" s="112" t="e">
        <f>Z14-#REF!</f>
        <v>#REF!</v>
      </c>
      <c r="AA407" s="112" t="e">
        <f>AA14-#REF!</f>
        <v>#REF!</v>
      </c>
      <c r="AB407" s="112" t="e">
        <f>AB14-#REF!</f>
        <v>#REF!</v>
      </c>
      <c r="AC407" s="112" t="e">
        <f>AC14-#REF!</f>
        <v>#REF!</v>
      </c>
      <c r="AD407" s="112" t="e">
        <f>AD14-#REF!</f>
        <v>#REF!</v>
      </c>
      <c r="AE407" s="112" t="e">
        <f>AE14-#REF!</f>
        <v>#REF!</v>
      </c>
      <c r="AF407" s="112" t="e">
        <f>AF14-#REF!</f>
        <v>#REF!</v>
      </c>
      <c r="AG407" s="112" t="e">
        <f>AG14-#REF!</f>
        <v>#REF!</v>
      </c>
      <c r="AH407" s="112" t="e">
        <f>AH14-#REF!</f>
        <v>#REF!</v>
      </c>
      <c r="AI407" s="112" t="e">
        <f>AI14-#REF!</f>
        <v>#REF!</v>
      </c>
      <c r="AJ407" s="112" t="e">
        <f>AJ14-#REF!</f>
        <v>#REF!</v>
      </c>
      <c r="AK407" s="112" t="e">
        <f>AK14-#REF!</f>
        <v>#REF!</v>
      </c>
      <c r="AL407" s="112" t="e">
        <f>AL14-#REF!</f>
        <v>#REF!</v>
      </c>
      <c r="AM407" s="112" t="e">
        <f>AM14-#REF!</f>
        <v>#REF!</v>
      </c>
      <c r="AN407" s="112" t="e">
        <f>AN14-#REF!</f>
        <v>#REF!</v>
      </c>
      <c r="AO407" s="112" t="e">
        <f>AO14-#REF!</f>
        <v>#REF!</v>
      </c>
      <c r="AP407" s="112" t="e">
        <f>AP14-#REF!</f>
        <v>#REF!</v>
      </c>
      <c r="AQ407" s="112" t="e">
        <f>AQ14-#REF!</f>
        <v>#REF!</v>
      </c>
      <c r="AR407" s="112" t="e">
        <f>AR14-#REF!</f>
        <v>#REF!</v>
      </c>
      <c r="AS407" s="112" t="e">
        <f>AS14-#REF!</f>
        <v>#REF!</v>
      </c>
      <c r="AT407" s="112" t="e">
        <f>AT14-#REF!</f>
        <v>#REF!</v>
      </c>
      <c r="AU407" s="112" t="e">
        <f>AU14-#REF!</f>
        <v>#REF!</v>
      </c>
      <c r="AV407" s="112" t="e">
        <f>AV14-#REF!</f>
        <v>#REF!</v>
      </c>
      <c r="AW407" s="112" t="e">
        <f>AW14-#REF!</f>
        <v>#REF!</v>
      </c>
      <c r="AX407" s="112" t="e">
        <f>AX14-#REF!</f>
        <v>#REF!</v>
      </c>
      <c r="AY407" s="112" t="e">
        <f>AY14-#REF!</f>
        <v>#REF!</v>
      </c>
      <c r="AZ407" s="112" t="e">
        <f>AZ14-#REF!</f>
        <v>#REF!</v>
      </c>
      <c r="BA407" s="112" t="e">
        <f>BA14-#REF!</f>
        <v>#REF!</v>
      </c>
      <c r="BB407" s="112" t="e">
        <f>BB14-#REF!</f>
        <v>#REF!</v>
      </c>
      <c r="BC407" s="112" t="e">
        <f>BC14-#REF!</f>
        <v>#REF!</v>
      </c>
      <c r="BD407" s="112" t="e">
        <f>BD14-#REF!</f>
        <v>#REF!</v>
      </c>
      <c r="BE407" s="112" t="e">
        <f>BE14-#REF!</f>
        <v>#REF!</v>
      </c>
      <c r="BF407" s="112" t="e">
        <f>BF14-#REF!</f>
        <v>#REF!</v>
      </c>
      <c r="BG407" s="112" t="e">
        <f>#REF!-#REF!</f>
        <v>#REF!</v>
      </c>
      <c r="BH407" s="112" t="e">
        <f>BH14-#REF!</f>
        <v>#REF!</v>
      </c>
      <c r="BI407" s="112" t="e">
        <f>BI14-#REF!</f>
        <v>#REF!</v>
      </c>
      <c r="BJ407" s="112" t="e">
        <f>BJ14-#REF!</f>
        <v>#REF!</v>
      </c>
      <c r="BK407" s="112" t="e">
        <f>BK14-#REF!</f>
        <v>#REF!</v>
      </c>
      <c r="BL407" s="112" t="e">
        <f>BL14-#REF!</f>
        <v>#REF!</v>
      </c>
      <c r="BM407" s="112" t="e">
        <f>BM14-#REF!</f>
        <v>#REF!</v>
      </c>
      <c r="BN407" s="112" t="e">
        <f>BN14-#REF!</f>
        <v>#REF!</v>
      </c>
      <c r="BO407" s="112" t="e">
        <f>BO14-#REF!</f>
        <v>#REF!</v>
      </c>
      <c r="BP407" s="112" t="e">
        <f>BP14-#REF!</f>
        <v>#REF!</v>
      </c>
      <c r="BQ407" s="112" t="e">
        <f>BQ14-#REF!</f>
        <v>#REF!</v>
      </c>
      <c r="BR407" s="112" t="e">
        <f>BR14-#REF!</f>
        <v>#REF!</v>
      </c>
      <c r="BS407" s="112" t="e">
        <f>BS14-#REF!</f>
        <v>#REF!</v>
      </c>
      <c r="BT407" s="112" t="e">
        <f>BT14-#REF!</f>
        <v>#REF!</v>
      </c>
      <c r="BU407" s="112" t="e">
        <f>BU14-#REF!</f>
        <v>#REF!</v>
      </c>
      <c r="BV407" s="112" t="e">
        <f>BV14-#REF!</f>
        <v>#REF!</v>
      </c>
      <c r="CA407" s="112"/>
    </row>
    <row r="408" spans="5:79" ht="13" hidden="1" x14ac:dyDescent="0.3">
      <c r="G408" s="112" t="e">
        <f>G15-#REF!</f>
        <v>#REF!</v>
      </c>
      <c r="H408" s="112" t="e">
        <f>H15-#REF!</f>
        <v>#REF!</v>
      </c>
      <c r="I408" s="112" t="e">
        <f>I15-#REF!</f>
        <v>#REF!</v>
      </c>
      <c r="J408" s="112" t="e">
        <f>J15-#REF!</f>
        <v>#REF!</v>
      </c>
      <c r="K408" s="112" t="e">
        <f>K15-#REF!</f>
        <v>#REF!</v>
      </c>
      <c r="L408" s="112" t="e">
        <f>L15-#REF!</f>
        <v>#REF!</v>
      </c>
      <c r="M408" s="112" t="e">
        <f>M15-#REF!</f>
        <v>#REF!</v>
      </c>
      <c r="N408" s="112" t="e">
        <f>N15-#REF!</f>
        <v>#REF!</v>
      </c>
      <c r="O408" s="112" t="e">
        <f>O15-#REF!</f>
        <v>#REF!</v>
      </c>
      <c r="P408" s="112" t="e">
        <f>P15-#REF!</f>
        <v>#REF!</v>
      </c>
      <c r="Q408" s="112" t="e">
        <f>Q15-#REF!</f>
        <v>#REF!</v>
      </c>
      <c r="R408" s="112" t="e">
        <f>R15-#REF!</f>
        <v>#REF!</v>
      </c>
      <c r="S408" s="112" t="e">
        <f>S15-#REF!</f>
        <v>#REF!</v>
      </c>
      <c r="T408" s="112" t="e">
        <f>T15-#REF!</f>
        <v>#REF!</v>
      </c>
      <c r="U408" s="112" t="e">
        <f>U15-#REF!</f>
        <v>#REF!</v>
      </c>
      <c r="V408" s="112" t="e">
        <f>V15-#REF!</f>
        <v>#REF!</v>
      </c>
      <c r="W408" s="112" t="e">
        <f>W15-#REF!</f>
        <v>#REF!</v>
      </c>
      <c r="X408" s="112" t="e">
        <f>X15-#REF!</f>
        <v>#REF!</v>
      </c>
      <c r="Y408" s="112" t="e">
        <f>Y15-#REF!</f>
        <v>#REF!</v>
      </c>
      <c r="Z408" s="112" t="e">
        <f>Z15-#REF!</f>
        <v>#REF!</v>
      </c>
      <c r="AA408" s="112" t="e">
        <f>AA15-#REF!</f>
        <v>#REF!</v>
      </c>
      <c r="AB408" s="112" t="e">
        <f>AB15-#REF!</f>
        <v>#REF!</v>
      </c>
      <c r="AC408" s="112" t="e">
        <f>AC15-#REF!</f>
        <v>#REF!</v>
      </c>
      <c r="AD408" s="112" t="e">
        <f>AD15-#REF!</f>
        <v>#REF!</v>
      </c>
      <c r="AE408" s="112" t="e">
        <f>AE15-#REF!</f>
        <v>#REF!</v>
      </c>
      <c r="AF408" s="112" t="e">
        <f>AF15-#REF!</f>
        <v>#REF!</v>
      </c>
      <c r="AG408" s="112" t="e">
        <f>AG15-#REF!</f>
        <v>#REF!</v>
      </c>
      <c r="AH408" s="112" t="e">
        <f>AH15-#REF!</f>
        <v>#REF!</v>
      </c>
      <c r="AI408" s="112" t="e">
        <f>AI15-#REF!</f>
        <v>#REF!</v>
      </c>
      <c r="AJ408" s="112" t="e">
        <f>AJ15-#REF!</f>
        <v>#REF!</v>
      </c>
      <c r="AK408" s="112" t="e">
        <f>AK15-#REF!</f>
        <v>#REF!</v>
      </c>
      <c r="AL408" s="112" t="e">
        <f>AL15-#REF!</f>
        <v>#REF!</v>
      </c>
      <c r="AM408" s="112" t="e">
        <f>AM15-#REF!</f>
        <v>#REF!</v>
      </c>
      <c r="AN408" s="112" t="e">
        <f>AN15-#REF!</f>
        <v>#REF!</v>
      </c>
      <c r="AO408" s="112" t="e">
        <f>AO15-#REF!</f>
        <v>#REF!</v>
      </c>
      <c r="AP408" s="112" t="e">
        <f>AP15-#REF!</f>
        <v>#REF!</v>
      </c>
      <c r="AQ408" s="112" t="e">
        <f>AQ15-#REF!</f>
        <v>#REF!</v>
      </c>
      <c r="AR408" s="112" t="e">
        <f>AR15-#REF!</f>
        <v>#REF!</v>
      </c>
      <c r="AS408" s="112" t="e">
        <f>AS15-#REF!</f>
        <v>#REF!</v>
      </c>
      <c r="AT408" s="112" t="e">
        <f>AT15-#REF!</f>
        <v>#REF!</v>
      </c>
      <c r="AU408" s="112" t="e">
        <f>AU15-#REF!</f>
        <v>#REF!</v>
      </c>
      <c r="AV408" s="112" t="e">
        <f>AV15-#REF!</f>
        <v>#REF!</v>
      </c>
      <c r="AW408" s="112" t="e">
        <f>AW15-#REF!</f>
        <v>#REF!</v>
      </c>
      <c r="AX408" s="112" t="e">
        <f>AX15-#REF!</f>
        <v>#REF!</v>
      </c>
      <c r="AY408" s="112" t="e">
        <f>AY15-#REF!</f>
        <v>#REF!</v>
      </c>
      <c r="AZ408" s="112" t="e">
        <f>AZ15-#REF!</f>
        <v>#REF!</v>
      </c>
      <c r="BA408" s="112" t="e">
        <f>BA15-#REF!</f>
        <v>#REF!</v>
      </c>
      <c r="BB408" s="112" t="e">
        <f>BB15-#REF!</f>
        <v>#REF!</v>
      </c>
      <c r="BC408" s="112" t="e">
        <f>BC15-#REF!</f>
        <v>#REF!</v>
      </c>
      <c r="BD408" s="112" t="e">
        <f>BD15-#REF!</f>
        <v>#REF!</v>
      </c>
      <c r="BE408" s="112" t="e">
        <f>BE15-#REF!</f>
        <v>#REF!</v>
      </c>
      <c r="BF408" s="112" t="e">
        <f>BF15-#REF!</f>
        <v>#REF!</v>
      </c>
      <c r="BG408" s="112" t="e">
        <f>BG15-#REF!</f>
        <v>#REF!</v>
      </c>
      <c r="BH408" s="112" t="e">
        <f>BH15-#REF!</f>
        <v>#REF!</v>
      </c>
      <c r="BI408" s="112" t="e">
        <f>BI15-#REF!</f>
        <v>#REF!</v>
      </c>
      <c r="BJ408" s="112" t="e">
        <f>BJ15-#REF!</f>
        <v>#REF!</v>
      </c>
      <c r="BK408" s="112" t="e">
        <f>BK15-#REF!</f>
        <v>#REF!</v>
      </c>
      <c r="BL408" s="112" t="e">
        <f>BL15-#REF!</f>
        <v>#REF!</v>
      </c>
      <c r="BM408" s="112" t="e">
        <f>BM15-#REF!</f>
        <v>#REF!</v>
      </c>
      <c r="BN408" s="112" t="e">
        <f>BN15-#REF!</f>
        <v>#REF!</v>
      </c>
      <c r="BO408" s="112" t="e">
        <f>BO15-#REF!</f>
        <v>#REF!</v>
      </c>
      <c r="BP408" s="112" t="e">
        <f>BP15-#REF!</f>
        <v>#REF!</v>
      </c>
      <c r="BQ408" s="112" t="e">
        <f>BQ15-#REF!</f>
        <v>#REF!</v>
      </c>
      <c r="BR408" s="112" t="e">
        <f>BR15-#REF!</f>
        <v>#REF!</v>
      </c>
      <c r="BS408" s="112" t="e">
        <f>BS15-#REF!</f>
        <v>#REF!</v>
      </c>
      <c r="BT408" s="112" t="e">
        <f>BT15-#REF!</f>
        <v>#REF!</v>
      </c>
      <c r="BU408" s="112" t="e">
        <f>BU15-#REF!</f>
        <v>#REF!</v>
      </c>
      <c r="BV408" s="112" t="e">
        <f>BV15-#REF!</f>
        <v>#REF!</v>
      </c>
      <c r="CA408" s="112"/>
    </row>
    <row r="409" spans="5:79" ht="13" hidden="1" x14ac:dyDescent="0.3">
      <c r="G409" s="112" t="e">
        <f>#REF!-#REF!</f>
        <v>#REF!</v>
      </c>
      <c r="H409" s="112" t="e">
        <f>#REF!-#REF!</f>
        <v>#REF!</v>
      </c>
      <c r="I409" s="112" t="e">
        <f>#REF!-#REF!</f>
        <v>#REF!</v>
      </c>
      <c r="J409" s="112" t="e">
        <f>#REF!-#REF!</f>
        <v>#REF!</v>
      </c>
      <c r="K409" s="112" t="e">
        <f>#REF!-#REF!</f>
        <v>#REF!</v>
      </c>
      <c r="L409" s="112" t="e">
        <f>#REF!-#REF!</f>
        <v>#REF!</v>
      </c>
      <c r="M409" s="112" t="e">
        <f>#REF!-#REF!</f>
        <v>#REF!</v>
      </c>
      <c r="N409" s="112" t="e">
        <f>#REF!-#REF!</f>
        <v>#REF!</v>
      </c>
      <c r="O409" s="112" t="e">
        <f>#REF!-#REF!</f>
        <v>#REF!</v>
      </c>
      <c r="P409" s="112" t="e">
        <f>#REF!-#REF!</f>
        <v>#REF!</v>
      </c>
      <c r="Q409" s="112" t="e">
        <f>#REF!-#REF!</f>
        <v>#REF!</v>
      </c>
      <c r="R409" s="112" t="e">
        <f>#REF!-#REF!</f>
        <v>#REF!</v>
      </c>
      <c r="S409" s="112" t="e">
        <f>#REF!-#REF!</f>
        <v>#REF!</v>
      </c>
      <c r="T409" s="112" t="e">
        <f>#REF!-#REF!</f>
        <v>#REF!</v>
      </c>
      <c r="U409" s="112" t="e">
        <f>#REF!-#REF!</f>
        <v>#REF!</v>
      </c>
      <c r="V409" s="112" t="e">
        <f>#REF!-#REF!</f>
        <v>#REF!</v>
      </c>
      <c r="W409" s="112" t="e">
        <f>#REF!-#REF!</f>
        <v>#REF!</v>
      </c>
      <c r="X409" s="112" t="e">
        <f>#REF!-#REF!</f>
        <v>#REF!</v>
      </c>
      <c r="Y409" s="112" t="e">
        <f>#REF!-#REF!</f>
        <v>#REF!</v>
      </c>
      <c r="Z409" s="112" t="e">
        <f>#REF!-#REF!</f>
        <v>#REF!</v>
      </c>
      <c r="AA409" s="112" t="e">
        <f>#REF!-#REF!</f>
        <v>#REF!</v>
      </c>
      <c r="AB409" s="112" t="e">
        <f>#REF!-#REF!</f>
        <v>#REF!</v>
      </c>
      <c r="AC409" s="112" t="e">
        <f>#REF!-#REF!</f>
        <v>#REF!</v>
      </c>
      <c r="AD409" s="112" t="e">
        <f>#REF!-#REF!</f>
        <v>#REF!</v>
      </c>
      <c r="AE409" s="112" t="e">
        <f>#REF!-#REF!</f>
        <v>#REF!</v>
      </c>
      <c r="AF409" s="112" t="e">
        <f>#REF!-#REF!</f>
        <v>#REF!</v>
      </c>
      <c r="AG409" s="112" t="e">
        <f>#REF!-#REF!</f>
        <v>#REF!</v>
      </c>
      <c r="AH409" s="112" t="e">
        <f>#REF!-#REF!</f>
        <v>#REF!</v>
      </c>
      <c r="AI409" s="112" t="e">
        <f>#REF!-#REF!</f>
        <v>#REF!</v>
      </c>
      <c r="AJ409" s="112" t="e">
        <f>#REF!-#REF!</f>
        <v>#REF!</v>
      </c>
      <c r="AK409" s="112" t="e">
        <f>#REF!-#REF!</f>
        <v>#REF!</v>
      </c>
      <c r="AL409" s="112" t="e">
        <f>#REF!-#REF!</f>
        <v>#REF!</v>
      </c>
      <c r="AM409" s="112" t="e">
        <f>#REF!-#REF!</f>
        <v>#REF!</v>
      </c>
      <c r="AN409" s="112" t="e">
        <f>#REF!-#REF!</f>
        <v>#REF!</v>
      </c>
      <c r="AO409" s="112" t="e">
        <f>#REF!-#REF!</f>
        <v>#REF!</v>
      </c>
      <c r="AP409" s="112" t="e">
        <f>#REF!-#REF!</f>
        <v>#REF!</v>
      </c>
      <c r="AQ409" s="112" t="e">
        <f>#REF!-#REF!</f>
        <v>#REF!</v>
      </c>
      <c r="AR409" s="112" t="e">
        <f>#REF!-#REF!</f>
        <v>#REF!</v>
      </c>
      <c r="AS409" s="112" t="e">
        <f>#REF!-#REF!</f>
        <v>#REF!</v>
      </c>
      <c r="AT409" s="112" t="e">
        <f>#REF!-#REF!</f>
        <v>#REF!</v>
      </c>
      <c r="AU409" s="112" t="e">
        <f>#REF!-#REF!</f>
        <v>#REF!</v>
      </c>
      <c r="AV409" s="112" t="e">
        <f>#REF!-#REF!</f>
        <v>#REF!</v>
      </c>
      <c r="AW409" s="112" t="e">
        <f>#REF!-#REF!</f>
        <v>#REF!</v>
      </c>
      <c r="AX409" s="112" t="e">
        <f>#REF!-#REF!</f>
        <v>#REF!</v>
      </c>
      <c r="AY409" s="112" t="e">
        <f>#REF!-#REF!</f>
        <v>#REF!</v>
      </c>
      <c r="AZ409" s="112" t="e">
        <f>#REF!-#REF!</f>
        <v>#REF!</v>
      </c>
      <c r="BA409" s="112" t="e">
        <f>#REF!-#REF!</f>
        <v>#REF!</v>
      </c>
      <c r="BB409" s="112" t="e">
        <f>#REF!-#REF!</f>
        <v>#REF!</v>
      </c>
      <c r="BC409" s="112" t="e">
        <f>#REF!-#REF!</f>
        <v>#REF!</v>
      </c>
      <c r="BD409" s="112" t="e">
        <f>#REF!-#REF!</f>
        <v>#REF!</v>
      </c>
      <c r="BE409" s="112" t="e">
        <f>#REF!-#REF!</f>
        <v>#REF!</v>
      </c>
      <c r="BF409" s="112" t="e">
        <f>#REF!-#REF!</f>
        <v>#REF!</v>
      </c>
      <c r="BG409" s="112" t="e">
        <f>#REF!-#REF!</f>
        <v>#REF!</v>
      </c>
      <c r="BH409" s="112" t="e">
        <f>#REF!-#REF!</f>
        <v>#REF!</v>
      </c>
      <c r="BI409" s="112" t="e">
        <f>#REF!-#REF!</f>
        <v>#REF!</v>
      </c>
      <c r="BJ409" s="112" t="e">
        <f>#REF!-#REF!</f>
        <v>#REF!</v>
      </c>
      <c r="BK409" s="112" t="e">
        <f>#REF!-#REF!</f>
        <v>#REF!</v>
      </c>
      <c r="BL409" s="112" t="e">
        <f>#REF!-#REF!</f>
        <v>#REF!</v>
      </c>
      <c r="BM409" s="112" t="e">
        <f>#REF!-#REF!</f>
        <v>#REF!</v>
      </c>
      <c r="BN409" s="112" t="e">
        <f>#REF!-#REF!</f>
        <v>#REF!</v>
      </c>
      <c r="BO409" s="112" t="e">
        <f>#REF!-#REF!</f>
        <v>#REF!</v>
      </c>
      <c r="BP409" s="112" t="e">
        <f>#REF!-#REF!</f>
        <v>#REF!</v>
      </c>
      <c r="BQ409" s="112" t="e">
        <f>#REF!-#REF!</f>
        <v>#REF!</v>
      </c>
      <c r="BR409" s="112" t="e">
        <f>#REF!-#REF!</f>
        <v>#REF!</v>
      </c>
      <c r="BS409" s="112" t="e">
        <f>#REF!-#REF!</f>
        <v>#REF!</v>
      </c>
      <c r="BT409" s="112" t="e">
        <f>#REF!-#REF!</f>
        <v>#REF!</v>
      </c>
      <c r="BU409" s="112" t="e">
        <f>#REF!-#REF!</f>
        <v>#REF!</v>
      </c>
      <c r="BV409" s="112" t="e">
        <f>#REF!-#REF!</f>
        <v>#REF!</v>
      </c>
      <c r="CA409" s="112"/>
    </row>
    <row r="410" spans="5:79" ht="13" hidden="1" x14ac:dyDescent="0.3">
      <c r="G410" s="112" t="e">
        <f>G16-#REF!</f>
        <v>#REF!</v>
      </c>
      <c r="H410" s="112" t="e">
        <f>H16-#REF!</f>
        <v>#REF!</v>
      </c>
      <c r="I410" s="112" t="e">
        <f>I16-#REF!</f>
        <v>#REF!</v>
      </c>
      <c r="J410" s="112" t="e">
        <f>J16-#REF!</f>
        <v>#REF!</v>
      </c>
      <c r="K410" s="112" t="e">
        <f>K16-#REF!</f>
        <v>#REF!</v>
      </c>
      <c r="L410" s="112" t="e">
        <f>L16-#REF!</f>
        <v>#REF!</v>
      </c>
      <c r="M410" s="112" t="e">
        <f>M16-#REF!</f>
        <v>#REF!</v>
      </c>
      <c r="N410" s="112" t="e">
        <f>N16-#REF!</f>
        <v>#REF!</v>
      </c>
      <c r="O410" s="112" t="e">
        <f>O16-#REF!</f>
        <v>#REF!</v>
      </c>
      <c r="P410" s="112" t="e">
        <f>P16-#REF!</f>
        <v>#REF!</v>
      </c>
      <c r="Q410" s="112" t="e">
        <f>Q16-#REF!</f>
        <v>#REF!</v>
      </c>
      <c r="R410" s="112" t="e">
        <f>R16-#REF!</f>
        <v>#REF!</v>
      </c>
      <c r="S410" s="112" t="e">
        <f>S16-#REF!</f>
        <v>#REF!</v>
      </c>
      <c r="T410" s="112" t="e">
        <f>T16-#REF!</f>
        <v>#REF!</v>
      </c>
      <c r="U410" s="112" t="e">
        <f>U16-#REF!</f>
        <v>#REF!</v>
      </c>
      <c r="V410" s="112" t="e">
        <f>V16-#REF!</f>
        <v>#REF!</v>
      </c>
      <c r="W410" s="112" t="e">
        <f>W16-#REF!</f>
        <v>#REF!</v>
      </c>
      <c r="X410" s="112" t="e">
        <f>X16-#REF!</f>
        <v>#REF!</v>
      </c>
      <c r="Y410" s="112" t="e">
        <f>Y16-#REF!</f>
        <v>#REF!</v>
      </c>
      <c r="Z410" s="112" t="e">
        <f>Z16-#REF!</f>
        <v>#REF!</v>
      </c>
      <c r="AA410" s="112" t="e">
        <f>AA16-#REF!</f>
        <v>#REF!</v>
      </c>
      <c r="AB410" s="112" t="e">
        <f>AB16-#REF!</f>
        <v>#REF!</v>
      </c>
      <c r="AC410" s="112" t="e">
        <f>AC16-#REF!</f>
        <v>#REF!</v>
      </c>
      <c r="AD410" s="112" t="e">
        <f>AD16-#REF!</f>
        <v>#REF!</v>
      </c>
      <c r="AE410" s="112" t="e">
        <f>AE16-#REF!</f>
        <v>#REF!</v>
      </c>
      <c r="AF410" s="112" t="e">
        <f>AF16-#REF!</f>
        <v>#REF!</v>
      </c>
      <c r="AG410" s="112" t="e">
        <f>AG16-#REF!</f>
        <v>#REF!</v>
      </c>
      <c r="AH410" s="112" t="e">
        <f>AH16-#REF!</f>
        <v>#REF!</v>
      </c>
      <c r="AI410" s="112" t="e">
        <f>AI16-#REF!</f>
        <v>#REF!</v>
      </c>
      <c r="AJ410" s="112" t="e">
        <f>AJ16-#REF!</f>
        <v>#REF!</v>
      </c>
      <c r="AK410" s="112" t="e">
        <f>AK16-#REF!</f>
        <v>#REF!</v>
      </c>
      <c r="AL410" s="112" t="e">
        <f>AL16-#REF!</f>
        <v>#REF!</v>
      </c>
      <c r="AM410" s="112" t="e">
        <f>AM16-#REF!</f>
        <v>#REF!</v>
      </c>
      <c r="AN410" s="112" t="e">
        <f>AN16-#REF!</f>
        <v>#REF!</v>
      </c>
      <c r="AO410" s="112" t="e">
        <f>AO16-#REF!</f>
        <v>#REF!</v>
      </c>
      <c r="AP410" s="112" t="e">
        <f>AP16-#REF!</f>
        <v>#REF!</v>
      </c>
      <c r="AQ410" s="112" t="e">
        <f>AQ16-#REF!</f>
        <v>#REF!</v>
      </c>
      <c r="AR410" s="112" t="e">
        <f>AR16-#REF!</f>
        <v>#REF!</v>
      </c>
      <c r="AS410" s="112" t="e">
        <f>AS16-#REF!</f>
        <v>#REF!</v>
      </c>
      <c r="AT410" s="112" t="e">
        <f>AT16-#REF!</f>
        <v>#REF!</v>
      </c>
      <c r="AU410" s="112" t="e">
        <f>AU16-#REF!</f>
        <v>#REF!</v>
      </c>
      <c r="AV410" s="112" t="e">
        <f>AV16-#REF!</f>
        <v>#REF!</v>
      </c>
      <c r="AW410" s="112" t="e">
        <f>AW16-#REF!</f>
        <v>#REF!</v>
      </c>
      <c r="AX410" s="112" t="e">
        <f>AX16-#REF!</f>
        <v>#REF!</v>
      </c>
      <c r="AY410" s="112" t="e">
        <f>AY16-#REF!</f>
        <v>#REF!</v>
      </c>
      <c r="AZ410" s="112" t="e">
        <f>AZ16-#REF!</f>
        <v>#REF!</v>
      </c>
      <c r="BA410" s="112" t="e">
        <f>BA16-#REF!</f>
        <v>#REF!</v>
      </c>
      <c r="BB410" s="112" t="e">
        <f>BB16-#REF!</f>
        <v>#REF!</v>
      </c>
      <c r="BC410" s="112" t="e">
        <f>BC16-#REF!</f>
        <v>#REF!</v>
      </c>
      <c r="BD410" s="112" t="e">
        <f>BD16-#REF!</f>
        <v>#REF!</v>
      </c>
      <c r="BE410" s="112" t="e">
        <f>BE16-#REF!</f>
        <v>#REF!</v>
      </c>
      <c r="BF410" s="112" t="e">
        <f>BF16-#REF!</f>
        <v>#REF!</v>
      </c>
      <c r="BG410" s="112" t="e">
        <f>BG16-#REF!</f>
        <v>#REF!</v>
      </c>
      <c r="BH410" s="112" t="e">
        <f>BH16-#REF!</f>
        <v>#REF!</v>
      </c>
      <c r="BI410" s="112" t="e">
        <f>BI16-#REF!</f>
        <v>#REF!</v>
      </c>
      <c r="BJ410" s="112" t="e">
        <f>BJ16-#REF!</f>
        <v>#REF!</v>
      </c>
      <c r="BK410" s="112" t="e">
        <f>BK16-#REF!</f>
        <v>#REF!</v>
      </c>
      <c r="BL410" s="112" t="e">
        <f>BL16-#REF!</f>
        <v>#REF!</v>
      </c>
      <c r="BM410" s="112" t="e">
        <f>BM16-#REF!</f>
        <v>#REF!</v>
      </c>
      <c r="BN410" s="112" t="e">
        <f>BN16-#REF!</f>
        <v>#REF!</v>
      </c>
      <c r="BO410" s="112" t="e">
        <f>BO16-#REF!</f>
        <v>#REF!</v>
      </c>
      <c r="BP410" s="112" t="e">
        <f>BP16-#REF!</f>
        <v>#REF!</v>
      </c>
      <c r="BQ410" s="112" t="e">
        <f>BQ16-#REF!</f>
        <v>#REF!</v>
      </c>
      <c r="BR410" s="112" t="e">
        <f>BR16-#REF!</f>
        <v>#REF!</v>
      </c>
      <c r="BS410" s="112" t="e">
        <f>BS16-#REF!</f>
        <v>#REF!</v>
      </c>
      <c r="BT410" s="112" t="e">
        <f>BT16-#REF!</f>
        <v>#REF!</v>
      </c>
      <c r="BU410" s="112" t="e">
        <f>BU16-#REF!</f>
        <v>#REF!</v>
      </c>
      <c r="BV410" s="112" t="e">
        <f>BV16-#REF!</f>
        <v>#REF!</v>
      </c>
      <c r="CA410" s="112"/>
    </row>
    <row r="411" spans="5:79" ht="13" hidden="1" x14ac:dyDescent="0.3">
      <c r="G411" s="112" t="e">
        <f>G17-#REF!</f>
        <v>#REF!</v>
      </c>
      <c r="H411" s="112" t="e">
        <f>H17-#REF!</f>
        <v>#REF!</v>
      </c>
      <c r="I411" s="112" t="e">
        <f>I17-#REF!</f>
        <v>#REF!</v>
      </c>
      <c r="J411" s="112" t="e">
        <f>J17-#REF!</f>
        <v>#REF!</v>
      </c>
      <c r="K411" s="112" t="e">
        <f>K17-#REF!</f>
        <v>#REF!</v>
      </c>
      <c r="L411" s="112" t="e">
        <f>L17-#REF!</f>
        <v>#REF!</v>
      </c>
      <c r="M411" s="112" t="e">
        <f>M17-#REF!</f>
        <v>#REF!</v>
      </c>
      <c r="N411" s="112" t="e">
        <f>N17-#REF!</f>
        <v>#REF!</v>
      </c>
      <c r="O411" s="112" t="e">
        <f>O17-#REF!</f>
        <v>#REF!</v>
      </c>
      <c r="P411" s="112" t="e">
        <f>P17-#REF!</f>
        <v>#REF!</v>
      </c>
      <c r="Q411" s="112" t="e">
        <f>Q17-#REF!</f>
        <v>#REF!</v>
      </c>
      <c r="R411" s="112" t="e">
        <f>R17-#REF!</f>
        <v>#REF!</v>
      </c>
      <c r="S411" s="112" t="e">
        <f>S17-#REF!</f>
        <v>#REF!</v>
      </c>
      <c r="T411" s="112" t="e">
        <f>T17-#REF!</f>
        <v>#REF!</v>
      </c>
      <c r="U411" s="112" t="e">
        <f>U17-#REF!</f>
        <v>#REF!</v>
      </c>
      <c r="V411" s="112" t="e">
        <f>V17-#REF!</f>
        <v>#REF!</v>
      </c>
      <c r="W411" s="112" t="e">
        <f>W17-#REF!</f>
        <v>#REF!</v>
      </c>
      <c r="X411" s="112" t="e">
        <f>X17-#REF!</f>
        <v>#REF!</v>
      </c>
      <c r="Y411" s="112" t="e">
        <f>Y17-#REF!</f>
        <v>#REF!</v>
      </c>
      <c r="Z411" s="112" t="e">
        <f>Z17-#REF!</f>
        <v>#REF!</v>
      </c>
      <c r="AA411" s="112" t="e">
        <f>AA17-#REF!</f>
        <v>#REF!</v>
      </c>
      <c r="AB411" s="112" t="e">
        <f>AB17-#REF!</f>
        <v>#REF!</v>
      </c>
      <c r="AC411" s="112" t="e">
        <f>AC17-#REF!</f>
        <v>#REF!</v>
      </c>
      <c r="AD411" s="112" t="e">
        <f>AD17-#REF!</f>
        <v>#REF!</v>
      </c>
      <c r="AE411" s="112" t="e">
        <f>AE17-#REF!</f>
        <v>#REF!</v>
      </c>
      <c r="AF411" s="112" t="e">
        <f>AF17-#REF!</f>
        <v>#REF!</v>
      </c>
      <c r="AG411" s="112" t="e">
        <f>AG17-#REF!</f>
        <v>#REF!</v>
      </c>
      <c r="AH411" s="112" t="e">
        <f>AH17-#REF!</f>
        <v>#REF!</v>
      </c>
      <c r="AI411" s="112" t="e">
        <f>AI17-#REF!</f>
        <v>#REF!</v>
      </c>
      <c r="AJ411" s="112" t="e">
        <f>AJ17-#REF!</f>
        <v>#REF!</v>
      </c>
      <c r="AK411" s="112" t="e">
        <f>AK17-#REF!</f>
        <v>#REF!</v>
      </c>
      <c r="AL411" s="112" t="e">
        <f>AL17-#REF!</f>
        <v>#REF!</v>
      </c>
      <c r="AM411" s="112" t="e">
        <f>AM17-#REF!</f>
        <v>#REF!</v>
      </c>
      <c r="AN411" s="112" t="e">
        <f>AN17-#REF!</f>
        <v>#REF!</v>
      </c>
      <c r="AO411" s="112" t="e">
        <f>AO17-#REF!</f>
        <v>#REF!</v>
      </c>
      <c r="AP411" s="112" t="e">
        <f>AP17-#REF!</f>
        <v>#REF!</v>
      </c>
      <c r="AQ411" s="112" t="e">
        <f>AQ17-#REF!</f>
        <v>#REF!</v>
      </c>
      <c r="AR411" s="112" t="e">
        <f>AR17-#REF!</f>
        <v>#REF!</v>
      </c>
      <c r="AS411" s="112" t="e">
        <f>AS17-#REF!</f>
        <v>#REF!</v>
      </c>
      <c r="AT411" s="112" t="e">
        <f>AT17-#REF!</f>
        <v>#REF!</v>
      </c>
      <c r="AU411" s="112" t="e">
        <f>AU17-#REF!</f>
        <v>#REF!</v>
      </c>
      <c r="AV411" s="112" t="e">
        <f>AV17-#REF!</f>
        <v>#REF!</v>
      </c>
      <c r="AW411" s="112" t="e">
        <f>AW17-#REF!</f>
        <v>#REF!</v>
      </c>
      <c r="AX411" s="112" t="e">
        <f>AX17-#REF!</f>
        <v>#REF!</v>
      </c>
      <c r="AY411" s="112" t="e">
        <f>AY17-#REF!</f>
        <v>#REF!</v>
      </c>
      <c r="AZ411" s="112" t="e">
        <f>AZ17-#REF!</f>
        <v>#REF!</v>
      </c>
      <c r="BA411" s="112" t="e">
        <f>BA17-#REF!</f>
        <v>#REF!</v>
      </c>
      <c r="BB411" s="112" t="e">
        <f>BB17-#REF!</f>
        <v>#REF!</v>
      </c>
      <c r="BC411" s="112" t="e">
        <f>BC17-#REF!</f>
        <v>#REF!</v>
      </c>
      <c r="BD411" s="112" t="e">
        <f>BD17-#REF!</f>
        <v>#REF!</v>
      </c>
      <c r="BE411" s="112" t="e">
        <f>BE17-#REF!</f>
        <v>#REF!</v>
      </c>
      <c r="BF411" s="112" t="e">
        <f>BF17-#REF!</f>
        <v>#REF!</v>
      </c>
      <c r="BG411" s="112" t="e">
        <f>BG17-#REF!</f>
        <v>#REF!</v>
      </c>
      <c r="BH411" s="112" t="e">
        <f>BH17-#REF!</f>
        <v>#REF!</v>
      </c>
      <c r="BI411" s="112" t="e">
        <f>BI17-#REF!</f>
        <v>#REF!</v>
      </c>
      <c r="BJ411" s="112" t="e">
        <f>BJ17-#REF!</f>
        <v>#REF!</v>
      </c>
      <c r="BK411" s="112" t="e">
        <f>BK17-#REF!</f>
        <v>#REF!</v>
      </c>
      <c r="BL411" s="112" t="e">
        <f>BL17-#REF!</f>
        <v>#REF!</v>
      </c>
      <c r="BM411" s="112" t="e">
        <f>BM17-#REF!</f>
        <v>#REF!</v>
      </c>
      <c r="BN411" s="112" t="e">
        <f>BN17-#REF!</f>
        <v>#REF!</v>
      </c>
      <c r="BO411" s="112" t="e">
        <f>BO17-#REF!</f>
        <v>#REF!</v>
      </c>
      <c r="BP411" s="112" t="e">
        <f>BP17-#REF!</f>
        <v>#REF!</v>
      </c>
      <c r="BQ411" s="112" t="e">
        <f>BQ17-#REF!</f>
        <v>#REF!</v>
      </c>
      <c r="BR411" s="112" t="e">
        <f>BR17-#REF!</f>
        <v>#REF!</v>
      </c>
      <c r="BS411" s="112" t="e">
        <f>BS17-#REF!</f>
        <v>#REF!</v>
      </c>
      <c r="BT411" s="112" t="e">
        <f>BT17-#REF!</f>
        <v>#REF!</v>
      </c>
      <c r="BU411" s="112" t="e">
        <f>BU17-#REF!</f>
        <v>#REF!</v>
      </c>
      <c r="BV411" s="112" t="e">
        <f>BV17-#REF!</f>
        <v>#REF!</v>
      </c>
      <c r="CA411" s="112"/>
    </row>
    <row r="412" spans="5:79" ht="13" hidden="1" x14ac:dyDescent="0.3">
      <c r="G412" s="112" t="e">
        <f>G18-#REF!</f>
        <v>#REF!</v>
      </c>
      <c r="H412" s="112" t="e">
        <f>H18-#REF!</f>
        <v>#REF!</v>
      </c>
      <c r="I412" s="112" t="e">
        <f>I18-#REF!</f>
        <v>#REF!</v>
      </c>
      <c r="J412" s="112" t="e">
        <f>J18-#REF!</f>
        <v>#REF!</v>
      </c>
      <c r="K412" s="112" t="e">
        <f>K18-#REF!</f>
        <v>#REF!</v>
      </c>
      <c r="L412" s="112" t="e">
        <f>L18-#REF!</f>
        <v>#REF!</v>
      </c>
      <c r="M412" s="112" t="e">
        <f>M18-#REF!</f>
        <v>#REF!</v>
      </c>
      <c r="N412" s="112" t="e">
        <f>N18-#REF!</f>
        <v>#REF!</v>
      </c>
      <c r="O412" s="112" t="e">
        <f>O18-#REF!</f>
        <v>#REF!</v>
      </c>
      <c r="P412" s="112" t="e">
        <f>P18-#REF!</f>
        <v>#REF!</v>
      </c>
      <c r="Q412" s="112" t="e">
        <f>Q18-#REF!</f>
        <v>#REF!</v>
      </c>
      <c r="R412" s="112" t="e">
        <f>R18-#REF!</f>
        <v>#REF!</v>
      </c>
      <c r="S412" s="112" t="e">
        <f>S18-#REF!</f>
        <v>#REF!</v>
      </c>
      <c r="T412" s="112" t="e">
        <f>T18-#REF!</f>
        <v>#REF!</v>
      </c>
      <c r="U412" s="112" t="e">
        <f>U18-#REF!</f>
        <v>#REF!</v>
      </c>
      <c r="V412" s="112" t="e">
        <f>V18-#REF!</f>
        <v>#REF!</v>
      </c>
      <c r="W412" s="112" t="e">
        <f>W18-#REF!</f>
        <v>#REF!</v>
      </c>
      <c r="X412" s="112" t="e">
        <f>X18-#REF!</f>
        <v>#REF!</v>
      </c>
      <c r="Y412" s="112" t="e">
        <f>Y18-#REF!</f>
        <v>#REF!</v>
      </c>
      <c r="Z412" s="112" t="e">
        <f>Z18-#REF!</f>
        <v>#REF!</v>
      </c>
      <c r="AA412" s="112" t="e">
        <f>AA18-#REF!</f>
        <v>#REF!</v>
      </c>
      <c r="AB412" s="112" t="e">
        <f>AB18-#REF!</f>
        <v>#REF!</v>
      </c>
      <c r="AC412" s="112" t="e">
        <f>AC18-#REF!</f>
        <v>#REF!</v>
      </c>
      <c r="AD412" s="112" t="e">
        <f>AD18-#REF!</f>
        <v>#REF!</v>
      </c>
      <c r="AE412" s="112" t="e">
        <f>AE18-#REF!</f>
        <v>#REF!</v>
      </c>
      <c r="AF412" s="112" t="e">
        <f>AF18-#REF!</f>
        <v>#REF!</v>
      </c>
      <c r="AG412" s="112" t="e">
        <f>AG18-#REF!</f>
        <v>#REF!</v>
      </c>
      <c r="AH412" s="112" t="e">
        <f>AH18-#REF!</f>
        <v>#REF!</v>
      </c>
      <c r="AI412" s="112" t="e">
        <f>AI18-#REF!</f>
        <v>#REF!</v>
      </c>
      <c r="AJ412" s="112" t="e">
        <f>AJ18-#REF!</f>
        <v>#REF!</v>
      </c>
      <c r="AK412" s="112" t="e">
        <f>AK18-#REF!</f>
        <v>#REF!</v>
      </c>
      <c r="AL412" s="112" t="e">
        <f>AL18-#REF!</f>
        <v>#REF!</v>
      </c>
      <c r="AM412" s="112" t="e">
        <f>AM18-#REF!</f>
        <v>#REF!</v>
      </c>
      <c r="AN412" s="112" t="e">
        <f>AN18-#REF!</f>
        <v>#REF!</v>
      </c>
      <c r="AO412" s="112" t="e">
        <f>AO18-#REF!</f>
        <v>#REF!</v>
      </c>
      <c r="AP412" s="112" t="e">
        <f>AP18-#REF!</f>
        <v>#REF!</v>
      </c>
      <c r="AQ412" s="112" t="e">
        <f>AQ18-#REF!</f>
        <v>#REF!</v>
      </c>
      <c r="AR412" s="112" t="e">
        <f>AR18-#REF!</f>
        <v>#REF!</v>
      </c>
      <c r="AS412" s="112" t="e">
        <f>AS18-#REF!</f>
        <v>#REF!</v>
      </c>
      <c r="AT412" s="112" t="e">
        <f>AT18-#REF!</f>
        <v>#REF!</v>
      </c>
      <c r="AU412" s="112" t="e">
        <f>AU18-#REF!</f>
        <v>#REF!</v>
      </c>
      <c r="AV412" s="112" t="e">
        <f>AV18-#REF!</f>
        <v>#REF!</v>
      </c>
      <c r="AW412" s="112" t="e">
        <f>AW18-#REF!</f>
        <v>#REF!</v>
      </c>
      <c r="AX412" s="112" t="e">
        <f>AX18-#REF!</f>
        <v>#REF!</v>
      </c>
      <c r="AY412" s="112" t="e">
        <f>AY18-#REF!</f>
        <v>#REF!</v>
      </c>
      <c r="AZ412" s="112" t="e">
        <f>AZ18-#REF!</f>
        <v>#REF!</v>
      </c>
      <c r="BA412" s="112" t="e">
        <f>BA18-#REF!</f>
        <v>#REF!</v>
      </c>
      <c r="BB412" s="112" t="e">
        <f>BB18-#REF!</f>
        <v>#REF!</v>
      </c>
      <c r="BC412" s="112" t="e">
        <f>BC18-#REF!</f>
        <v>#REF!</v>
      </c>
      <c r="BD412" s="112" t="e">
        <f>BD18-#REF!</f>
        <v>#REF!</v>
      </c>
      <c r="BE412" s="112" t="e">
        <f>BE18-#REF!</f>
        <v>#REF!</v>
      </c>
      <c r="BF412" s="112" t="e">
        <f>BF18-#REF!</f>
        <v>#REF!</v>
      </c>
      <c r="BG412" s="112" t="e">
        <f>BG18-#REF!</f>
        <v>#REF!</v>
      </c>
      <c r="BH412" s="112" t="e">
        <f>BH18-#REF!</f>
        <v>#REF!</v>
      </c>
      <c r="BI412" s="112" t="e">
        <f>BI18-#REF!</f>
        <v>#REF!</v>
      </c>
      <c r="BJ412" s="112" t="e">
        <f>BJ18-#REF!</f>
        <v>#REF!</v>
      </c>
      <c r="BK412" s="112" t="e">
        <f>BK18-#REF!</f>
        <v>#REF!</v>
      </c>
      <c r="BL412" s="112" t="e">
        <f>BL18-#REF!</f>
        <v>#REF!</v>
      </c>
      <c r="BM412" s="112" t="e">
        <f>BM18-#REF!</f>
        <v>#REF!</v>
      </c>
      <c r="BN412" s="112" t="e">
        <f>BN18-#REF!</f>
        <v>#REF!</v>
      </c>
      <c r="BO412" s="112" t="e">
        <f>BO18-#REF!</f>
        <v>#REF!</v>
      </c>
      <c r="BP412" s="112" t="e">
        <f>BP18-#REF!</f>
        <v>#REF!</v>
      </c>
      <c r="BQ412" s="112" t="e">
        <f>BQ18-#REF!</f>
        <v>#REF!</v>
      </c>
      <c r="BR412" s="112" t="e">
        <f>BR18-#REF!</f>
        <v>#REF!</v>
      </c>
      <c r="BS412" s="112" t="e">
        <f>BS18-#REF!</f>
        <v>#REF!</v>
      </c>
      <c r="BT412" s="112" t="e">
        <f>BT18-#REF!</f>
        <v>#REF!</v>
      </c>
      <c r="BU412" s="112" t="e">
        <f>BU18-#REF!</f>
        <v>#REF!</v>
      </c>
      <c r="BV412" s="112" t="e">
        <f>BV18-#REF!</f>
        <v>#REF!</v>
      </c>
      <c r="CA412" s="112"/>
    </row>
    <row r="413" spans="5:79" ht="13" hidden="1" x14ac:dyDescent="0.3">
      <c r="G413" s="112" t="e">
        <f>G19-#REF!</f>
        <v>#REF!</v>
      </c>
      <c r="H413" s="112" t="e">
        <f>H19-#REF!</f>
        <v>#REF!</v>
      </c>
      <c r="I413" s="112" t="e">
        <f>I19-#REF!</f>
        <v>#REF!</v>
      </c>
      <c r="J413" s="112" t="e">
        <f>J19-#REF!</f>
        <v>#REF!</v>
      </c>
      <c r="K413" s="112" t="e">
        <f>K19-#REF!</f>
        <v>#REF!</v>
      </c>
      <c r="L413" s="112" t="e">
        <f>L19-#REF!</f>
        <v>#REF!</v>
      </c>
      <c r="M413" s="112" t="e">
        <f>M19-#REF!</f>
        <v>#REF!</v>
      </c>
      <c r="N413" s="112" t="e">
        <f>N19-#REF!</f>
        <v>#REF!</v>
      </c>
      <c r="O413" s="112" t="e">
        <f>O19-#REF!</f>
        <v>#REF!</v>
      </c>
      <c r="P413" s="112" t="e">
        <f>P19-#REF!</f>
        <v>#REF!</v>
      </c>
      <c r="Q413" s="112" t="e">
        <f>Q19-#REF!</f>
        <v>#REF!</v>
      </c>
      <c r="R413" s="112" t="e">
        <f>R19-#REF!</f>
        <v>#REF!</v>
      </c>
      <c r="S413" s="112" t="e">
        <f>S19-#REF!</f>
        <v>#REF!</v>
      </c>
      <c r="T413" s="112" t="e">
        <f>T19-#REF!</f>
        <v>#REF!</v>
      </c>
      <c r="U413" s="112" t="e">
        <f>U19-#REF!</f>
        <v>#REF!</v>
      </c>
      <c r="V413" s="112" t="e">
        <f>V19-#REF!</f>
        <v>#REF!</v>
      </c>
      <c r="W413" s="112" t="e">
        <f>W19-#REF!</f>
        <v>#REF!</v>
      </c>
      <c r="X413" s="112" t="e">
        <f>X19-#REF!</f>
        <v>#REF!</v>
      </c>
      <c r="Y413" s="112" t="e">
        <f>Y19-#REF!</f>
        <v>#REF!</v>
      </c>
      <c r="Z413" s="112" t="e">
        <f>Z19-#REF!</f>
        <v>#REF!</v>
      </c>
      <c r="AA413" s="112" t="e">
        <f>AA19-#REF!</f>
        <v>#REF!</v>
      </c>
      <c r="AB413" s="112" t="e">
        <f>AB19-#REF!</f>
        <v>#REF!</v>
      </c>
      <c r="AC413" s="112" t="e">
        <f>AC19-#REF!</f>
        <v>#REF!</v>
      </c>
      <c r="AD413" s="112" t="e">
        <f>AD19-#REF!</f>
        <v>#REF!</v>
      </c>
      <c r="AE413" s="112" t="e">
        <f>AE19-#REF!</f>
        <v>#REF!</v>
      </c>
      <c r="AF413" s="112" t="e">
        <f>AF19-#REF!</f>
        <v>#REF!</v>
      </c>
      <c r="AG413" s="112" t="e">
        <f>AG19-#REF!</f>
        <v>#REF!</v>
      </c>
      <c r="AH413" s="112" t="e">
        <f>AH19-#REF!</f>
        <v>#REF!</v>
      </c>
      <c r="AI413" s="112" t="e">
        <f>AI19-#REF!</f>
        <v>#REF!</v>
      </c>
      <c r="AJ413" s="112" t="e">
        <f>AJ19-#REF!</f>
        <v>#REF!</v>
      </c>
      <c r="AK413" s="112" t="e">
        <f>AK19-#REF!</f>
        <v>#REF!</v>
      </c>
      <c r="AL413" s="112" t="e">
        <f>AL19-#REF!</f>
        <v>#REF!</v>
      </c>
      <c r="AM413" s="112" t="e">
        <f>AM19-#REF!</f>
        <v>#REF!</v>
      </c>
      <c r="AN413" s="112" t="e">
        <f>AN19-#REF!</f>
        <v>#REF!</v>
      </c>
      <c r="AO413" s="112" t="e">
        <f>AO19-#REF!</f>
        <v>#REF!</v>
      </c>
      <c r="AP413" s="112" t="e">
        <f>AP19-#REF!</f>
        <v>#REF!</v>
      </c>
      <c r="AQ413" s="112" t="e">
        <f>AQ19-#REF!</f>
        <v>#REF!</v>
      </c>
      <c r="AR413" s="112" t="e">
        <f>AR19-#REF!</f>
        <v>#REF!</v>
      </c>
      <c r="AS413" s="112" t="e">
        <f>AS19-#REF!</f>
        <v>#REF!</v>
      </c>
      <c r="AT413" s="112" t="e">
        <f>AT19-#REF!</f>
        <v>#REF!</v>
      </c>
      <c r="AU413" s="112" t="e">
        <f>AU19-#REF!</f>
        <v>#REF!</v>
      </c>
      <c r="AV413" s="112" t="e">
        <f>AV19-#REF!</f>
        <v>#REF!</v>
      </c>
      <c r="AW413" s="112" t="e">
        <f>AW19-#REF!</f>
        <v>#REF!</v>
      </c>
      <c r="AX413" s="112" t="e">
        <f>AX19-#REF!</f>
        <v>#REF!</v>
      </c>
      <c r="AY413" s="112" t="e">
        <f>AY19-#REF!</f>
        <v>#REF!</v>
      </c>
      <c r="AZ413" s="112" t="e">
        <f>AZ19-#REF!</f>
        <v>#REF!</v>
      </c>
      <c r="BA413" s="112" t="e">
        <f>BA19-#REF!</f>
        <v>#REF!</v>
      </c>
      <c r="BB413" s="112" t="e">
        <f>BB19-#REF!</f>
        <v>#REF!</v>
      </c>
      <c r="BC413" s="112" t="e">
        <f>BC19-#REF!</f>
        <v>#REF!</v>
      </c>
      <c r="BD413" s="112" t="e">
        <f>BD19-#REF!</f>
        <v>#REF!</v>
      </c>
      <c r="BE413" s="112" t="e">
        <f>BE19-#REF!</f>
        <v>#REF!</v>
      </c>
      <c r="BF413" s="112" t="e">
        <f>BF19-#REF!</f>
        <v>#REF!</v>
      </c>
      <c r="BG413" s="112" t="e">
        <f>BG19-#REF!</f>
        <v>#REF!</v>
      </c>
      <c r="BH413" s="112" t="e">
        <f>BH19-#REF!</f>
        <v>#REF!</v>
      </c>
      <c r="BI413" s="112" t="e">
        <f>BI19-#REF!</f>
        <v>#REF!</v>
      </c>
      <c r="BJ413" s="112" t="e">
        <f>BJ19-#REF!</f>
        <v>#REF!</v>
      </c>
      <c r="BK413" s="112" t="e">
        <f>BK19-#REF!</f>
        <v>#REF!</v>
      </c>
      <c r="BL413" s="112" t="e">
        <f>BL19-#REF!</f>
        <v>#REF!</v>
      </c>
      <c r="BM413" s="112" t="e">
        <f>BM19-#REF!</f>
        <v>#REF!</v>
      </c>
      <c r="BN413" s="112" t="e">
        <f>BN19-#REF!</f>
        <v>#REF!</v>
      </c>
      <c r="BO413" s="112" t="e">
        <f>BO19-#REF!</f>
        <v>#REF!</v>
      </c>
      <c r="BP413" s="112" t="e">
        <f>BP19-#REF!</f>
        <v>#REF!</v>
      </c>
      <c r="BQ413" s="112" t="e">
        <f>BQ19-#REF!</f>
        <v>#REF!</v>
      </c>
      <c r="BR413" s="112" t="e">
        <f>BR19-#REF!</f>
        <v>#REF!</v>
      </c>
      <c r="BS413" s="112" t="e">
        <f>BS19-#REF!</f>
        <v>#REF!</v>
      </c>
      <c r="BT413" s="112" t="e">
        <f>BT19-#REF!</f>
        <v>#REF!</v>
      </c>
      <c r="BU413" s="112" t="e">
        <f>BU19-#REF!</f>
        <v>#REF!</v>
      </c>
      <c r="BV413" s="112" t="e">
        <f>BV19-#REF!</f>
        <v>#REF!</v>
      </c>
      <c r="CA413" s="112"/>
    </row>
    <row r="414" spans="5:79" ht="13" hidden="1" x14ac:dyDescent="0.3">
      <c r="G414" s="112" t="e">
        <f>G20-#REF!</f>
        <v>#REF!</v>
      </c>
      <c r="H414" s="112" t="e">
        <f>H20-#REF!</f>
        <v>#REF!</v>
      </c>
      <c r="I414" s="112" t="e">
        <f>I20-#REF!</f>
        <v>#REF!</v>
      </c>
      <c r="J414" s="112" t="e">
        <f>J20-#REF!</f>
        <v>#REF!</v>
      </c>
      <c r="K414" s="112" t="e">
        <f>K20-#REF!</f>
        <v>#REF!</v>
      </c>
      <c r="L414" s="112" t="e">
        <f>L20-#REF!</f>
        <v>#REF!</v>
      </c>
      <c r="M414" s="112" t="e">
        <f>M20-#REF!</f>
        <v>#REF!</v>
      </c>
      <c r="N414" s="112" t="e">
        <f>N20-#REF!</f>
        <v>#REF!</v>
      </c>
      <c r="O414" s="112" t="e">
        <f>O20-#REF!</f>
        <v>#REF!</v>
      </c>
      <c r="P414" s="112" t="e">
        <f>P20-#REF!</f>
        <v>#REF!</v>
      </c>
      <c r="Q414" s="112" t="e">
        <f>Q20-#REF!</f>
        <v>#REF!</v>
      </c>
      <c r="R414" s="112" t="e">
        <f>R20-#REF!</f>
        <v>#REF!</v>
      </c>
      <c r="S414" s="112" t="e">
        <f>S20-#REF!</f>
        <v>#REF!</v>
      </c>
      <c r="T414" s="112" t="e">
        <f>T20-#REF!</f>
        <v>#REF!</v>
      </c>
      <c r="U414" s="112" t="e">
        <f>U20-#REF!</f>
        <v>#REF!</v>
      </c>
      <c r="V414" s="112" t="e">
        <f>V20-#REF!</f>
        <v>#REF!</v>
      </c>
      <c r="W414" s="112" t="e">
        <f>W20-#REF!</f>
        <v>#REF!</v>
      </c>
      <c r="X414" s="112" t="e">
        <f>X20-#REF!</f>
        <v>#REF!</v>
      </c>
      <c r="Y414" s="112" t="e">
        <f>Y20-#REF!</f>
        <v>#REF!</v>
      </c>
      <c r="Z414" s="112" t="e">
        <f>Z20-#REF!</f>
        <v>#REF!</v>
      </c>
      <c r="AA414" s="112" t="e">
        <f>AA20-#REF!</f>
        <v>#REF!</v>
      </c>
      <c r="AB414" s="112" t="e">
        <f>AB20-#REF!</f>
        <v>#REF!</v>
      </c>
      <c r="AC414" s="112" t="e">
        <f>AC20-#REF!</f>
        <v>#REF!</v>
      </c>
      <c r="AD414" s="112" t="e">
        <f>AD20-#REF!</f>
        <v>#REF!</v>
      </c>
      <c r="AE414" s="112" t="e">
        <f>AE20-#REF!</f>
        <v>#REF!</v>
      </c>
      <c r="AF414" s="112" t="e">
        <f>AF20-#REF!</f>
        <v>#REF!</v>
      </c>
      <c r="AG414" s="112" t="e">
        <f>AG20-#REF!</f>
        <v>#REF!</v>
      </c>
      <c r="AH414" s="112" t="e">
        <f>AH20-#REF!</f>
        <v>#REF!</v>
      </c>
      <c r="AI414" s="112" t="e">
        <f>AI20-#REF!</f>
        <v>#REF!</v>
      </c>
      <c r="AJ414" s="112" t="e">
        <f>AJ20-#REF!</f>
        <v>#REF!</v>
      </c>
      <c r="AK414" s="112" t="e">
        <f>AK20-#REF!</f>
        <v>#REF!</v>
      </c>
      <c r="AL414" s="112" t="e">
        <f>AL20-#REF!</f>
        <v>#REF!</v>
      </c>
      <c r="AM414" s="112" t="e">
        <f>AM20-#REF!</f>
        <v>#REF!</v>
      </c>
      <c r="AN414" s="112" t="e">
        <f>AN20-#REF!</f>
        <v>#REF!</v>
      </c>
      <c r="AO414" s="112" t="e">
        <f>AO20-#REF!</f>
        <v>#REF!</v>
      </c>
      <c r="AP414" s="112" t="e">
        <f>AP20-#REF!</f>
        <v>#REF!</v>
      </c>
      <c r="AQ414" s="112" t="e">
        <f>AQ20-#REF!</f>
        <v>#REF!</v>
      </c>
      <c r="AR414" s="112" t="e">
        <f>AR20-#REF!</f>
        <v>#REF!</v>
      </c>
      <c r="AS414" s="112" t="e">
        <f>AS20-#REF!</f>
        <v>#REF!</v>
      </c>
      <c r="AT414" s="112" t="e">
        <f>AT20-#REF!</f>
        <v>#REF!</v>
      </c>
      <c r="AU414" s="112" t="e">
        <f>AU20-#REF!</f>
        <v>#REF!</v>
      </c>
      <c r="AV414" s="112" t="e">
        <f>AV20-#REF!</f>
        <v>#REF!</v>
      </c>
      <c r="AW414" s="112" t="e">
        <f>AW20-#REF!</f>
        <v>#REF!</v>
      </c>
      <c r="AX414" s="112" t="e">
        <f>AX20-#REF!</f>
        <v>#REF!</v>
      </c>
      <c r="AY414" s="112" t="e">
        <f>AY20-#REF!</f>
        <v>#REF!</v>
      </c>
      <c r="AZ414" s="112" t="e">
        <f>AZ20-#REF!</f>
        <v>#REF!</v>
      </c>
      <c r="BA414" s="112" t="e">
        <f>BA20-#REF!</f>
        <v>#REF!</v>
      </c>
      <c r="BB414" s="112" t="e">
        <f>BB20-#REF!</f>
        <v>#REF!</v>
      </c>
      <c r="BC414" s="112" t="e">
        <f>BC20-#REF!</f>
        <v>#REF!</v>
      </c>
      <c r="BD414" s="112" t="e">
        <f>BD20-#REF!</f>
        <v>#REF!</v>
      </c>
      <c r="BE414" s="112" t="e">
        <f>BE20-#REF!</f>
        <v>#REF!</v>
      </c>
      <c r="BF414" s="112" t="e">
        <f>BF20-#REF!</f>
        <v>#REF!</v>
      </c>
      <c r="BG414" s="112" t="e">
        <f>BG20-#REF!</f>
        <v>#REF!</v>
      </c>
      <c r="BH414" s="112" t="e">
        <f>BH20-#REF!</f>
        <v>#REF!</v>
      </c>
      <c r="BI414" s="112" t="e">
        <f>BI20-#REF!</f>
        <v>#REF!</v>
      </c>
      <c r="BJ414" s="112" t="e">
        <f>BJ20-#REF!</f>
        <v>#REF!</v>
      </c>
      <c r="BK414" s="112" t="e">
        <f>BK20-#REF!</f>
        <v>#REF!</v>
      </c>
      <c r="BL414" s="112" t="e">
        <f>BL20-#REF!</f>
        <v>#REF!</v>
      </c>
      <c r="BM414" s="112" t="e">
        <f>BM20-#REF!</f>
        <v>#REF!</v>
      </c>
      <c r="BN414" s="112" t="e">
        <f>BN20-#REF!</f>
        <v>#REF!</v>
      </c>
      <c r="BO414" s="112" t="e">
        <f>BO20-#REF!</f>
        <v>#REF!</v>
      </c>
      <c r="BP414" s="112" t="e">
        <f>BP20-#REF!</f>
        <v>#REF!</v>
      </c>
      <c r="BQ414" s="112" t="e">
        <f>BQ20-#REF!</f>
        <v>#REF!</v>
      </c>
      <c r="BR414" s="112" t="e">
        <f>BR20-#REF!</f>
        <v>#REF!</v>
      </c>
      <c r="BS414" s="112" t="e">
        <f>BS20-#REF!</f>
        <v>#REF!</v>
      </c>
      <c r="BT414" s="112" t="e">
        <f>BT20-#REF!</f>
        <v>#REF!</v>
      </c>
      <c r="BU414" s="112" t="e">
        <f>BU20-#REF!</f>
        <v>#REF!</v>
      </c>
      <c r="BV414" s="112" t="e">
        <f>BV20-#REF!</f>
        <v>#REF!</v>
      </c>
      <c r="CA414" s="112"/>
    </row>
    <row r="415" spans="5:79" ht="13" hidden="1" x14ac:dyDescent="0.3">
      <c r="G415" s="112" t="e">
        <f>G21-#REF!</f>
        <v>#REF!</v>
      </c>
      <c r="H415" s="112" t="e">
        <f>H21-#REF!</f>
        <v>#REF!</v>
      </c>
      <c r="I415" s="112" t="e">
        <f>I21-#REF!</f>
        <v>#REF!</v>
      </c>
      <c r="J415" s="112" t="e">
        <f>J21-#REF!</f>
        <v>#REF!</v>
      </c>
      <c r="K415" s="112" t="e">
        <f>K21-#REF!</f>
        <v>#REF!</v>
      </c>
      <c r="L415" s="112" t="e">
        <f>L21-#REF!</f>
        <v>#REF!</v>
      </c>
      <c r="M415" s="112" t="e">
        <f>M21-#REF!</f>
        <v>#REF!</v>
      </c>
      <c r="N415" s="112" t="e">
        <f>N21-#REF!</f>
        <v>#REF!</v>
      </c>
      <c r="O415" s="112" t="e">
        <f>O21-#REF!</f>
        <v>#REF!</v>
      </c>
      <c r="P415" s="112" t="e">
        <f>P21-#REF!</f>
        <v>#REF!</v>
      </c>
      <c r="Q415" s="112" t="e">
        <f>Q21-#REF!</f>
        <v>#REF!</v>
      </c>
      <c r="R415" s="112" t="e">
        <f>R21-#REF!</f>
        <v>#REF!</v>
      </c>
      <c r="S415" s="112" t="e">
        <f>S21-#REF!</f>
        <v>#REF!</v>
      </c>
      <c r="T415" s="112" t="e">
        <f>T21-#REF!</f>
        <v>#REF!</v>
      </c>
      <c r="U415" s="112" t="e">
        <f>U21-#REF!</f>
        <v>#REF!</v>
      </c>
      <c r="V415" s="112" t="e">
        <f>V21-#REF!</f>
        <v>#REF!</v>
      </c>
      <c r="W415" s="112" t="e">
        <f>W21-#REF!</f>
        <v>#REF!</v>
      </c>
      <c r="X415" s="112" t="e">
        <f>X21-#REF!</f>
        <v>#REF!</v>
      </c>
      <c r="Y415" s="112" t="e">
        <f>Y21-#REF!</f>
        <v>#REF!</v>
      </c>
      <c r="Z415" s="112" t="e">
        <f>Z21-#REF!</f>
        <v>#REF!</v>
      </c>
      <c r="AA415" s="112" t="e">
        <f>AA21-#REF!</f>
        <v>#REF!</v>
      </c>
      <c r="AB415" s="112" t="e">
        <f>AB21-#REF!</f>
        <v>#REF!</v>
      </c>
      <c r="AC415" s="112" t="e">
        <f>AC21-#REF!</f>
        <v>#REF!</v>
      </c>
      <c r="AD415" s="112" t="e">
        <f>AD21-#REF!</f>
        <v>#REF!</v>
      </c>
      <c r="AE415" s="112" t="e">
        <f>AE21-#REF!</f>
        <v>#REF!</v>
      </c>
      <c r="AF415" s="112" t="e">
        <f>AF21-#REF!</f>
        <v>#REF!</v>
      </c>
      <c r="AG415" s="112" t="e">
        <f>AG21-#REF!</f>
        <v>#REF!</v>
      </c>
      <c r="AH415" s="112" t="e">
        <f>AH21-#REF!</f>
        <v>#REF!</v>
      </c>
      <c r="AI415" s="112" t="e">
        <f>AI21-#REF!</f>
        <v>#REF!</v>
      </c>
      <c r="AJ415" s="112" t="e">
        <f>AJ21-#REF!</f>
        <v>#REF!</v>
      </c>
      <c r="AK415" s="112" t="e">
        <f>AK21-#REF!</f>
        <v>#REF!</v>
      </c>
      <c r="AL415" s="112" t="e">
        <f>AL21-#REF!</f>
        <v>#REF!</v>
      </c>
      <c r="AM415" s="112" t="e">
        <f>AM21-#REF!</f>
        <v>#REF!</v>
      </c>
      <c r="AN415" s="112" t="e">
        <f>AN21-#REF!</f>
        <v>#REF!</v>
      </c>
      <c r="AO415" s="112" t="e">
        <f>AO21-#REF!</f>
        <v>#REF!</v>
      </c>
      <c r="AP415" s="112" t="e">
        <f>AP21-#REF!</f>
        <v>#REF!</v>
      </c>
      <c r="AQ415" s="112" t="e">
        <f>AQ21-#REF!</f>
        <v>#REF!</v>
      </c>
      <c r="AR415" s="112" t="e">
        <f>AR21-#REF!</f>
        <v>#REF!</v>
      </c>
      <c r="AS415" s="112" t="e">
        <f>AS21-#REF!</f>
        <v>#REF!</v>
      </c>
      <c r="AT415" s="112" t="e">
        <f>AT21-#REF!</f>
        <v>#REF!</v>
      </c>
      <c r="AU415" s="112" t="e">
        <f>AU21-#REF!</f>
        <v>#REF!</v>
      </c>
      <c r="AV415" s="112" t="e">
        <f>AV21-#REF!</f>
        <v>#REF!</v>
      </c>
      <c r="AW415" s="112" t="e">
        <f>AW21-#REF!</f>
        <v>#REF!</v>
      </c>
      <c r="AX415" s="112" t="e">
        <f>AX21-#REF!</f>
        <v>#REF!</v>
      </c>
      <c r="AY415" s="112" t="e">
        <f>AY21-#REF!</f>
        <v>#REF!</v>
      </c>
      <c r="AZ415" s="112" t="e">
        <f>AZ21-#REF!</f>
        <v>#REF!</v>
      </c>
      <c r="BA415" s="112" t="e">
        <f>BA21-#REF!</f>
        <v>#REF!</v>
      </c>
      <c r="BB415" s="112" t="e">
        <f>BB21-#REF!</f>
        <v>#REF!</v>
      </c>
      <c r="BC415" s="112" t="e">
        <f>BC21-#REF!</f>
        <v>#REF!</v>
      </c>
      <c r="BD415" s="112" t="e">
        <f>BD21-#REF!</f>
        <v>#REF!</v>
      </c>
      <c r="BE415" s="112" t="e">
        <f>BE21-#REF!</f>
        <v>#REF!</v>
      </c>
      <c r="BF415" s="112" t="e">
        <f>BF21-#REF!</f>
        <v>#REF!</v>
      </c>
      <c r="BG415" s="112" t="e">
        <f>BG21-#REF!</f>
        <v>#REF!</v>
      </c>
      <c r="BH415" s="112" t="e">
        <f>BH21-#REF!</f>
        <v>#REF!</v>
      </c>
      <c r="BI415" s="112" t="e">
        <f>BI21-#REF!</f>
        <v>#REF!</v>
      </c>
      <c r="BJ415" s="112" t="e">
        <f>BJ21-#REF!</f>
        <v>#REF!</v>
      </c>
      <c r="BK415" s="112" t="e">
        <f>BK21-#REF!</f>
        <v>#REF!</v>
      </c>
      <c r="BL415" s="112" t="e">
        <f>BL21-#REF!</f>
        <v>#REF!</v>
      </c>
      <c r="BM415" s="112" t="e">
        <f>BM21-#REF!</f>
        <v>#REF!</v>
      </c>
      <c r="BN415" s="112" t="e">
        <f>BN21-#REF!</f>
        <v>#REF!</v>
      </c>
      <c r="BO415" s="112" t="e">
        <f>BO21-#REF!</f>
        <v>#REF!</v>
      </c>
      <c r="BP415" s="112" t="e">
        <f>BP21-#REF!</f>
        <v>#REF!</v>
      </c>
      <c r="BQ415" s="112" t="e">
        <f>BQ21-#REF!</f>
        <v>#REF!</v>
      </c>
      <c r="BR415" s="112" t="e">
        <f>BR21-#REF!</f>
        <v>#REF!</v>
      </c>
      <c r="BS415" s="112" t="e">
        <f>BS21-#REF!</f>
        <v>#REF!</v>
      </c>
      <c r="BT415" s="112" t="e">
        <f>BT21-#REF!</f>
        <v>#REF!</v>
      </c>
      <c r="BU415" s="112" t="e">
        <f>BU21-#REF!</f>
        <v>#REF!</v>
      </c>
      <c r="BV415" s="112" t="e">
        <f>BV21-#REF!</f>
        <v>#REF!</v>
      </c>
      <c r="CA415" s="112"/>
    </row>
    <row r="416" spans="5:79" ht="13" hidden="1" x14ac:dyDescent="0.3">
      <c r="G416" s="112" t="e">
        <f>G22-#REF!</f>
        <v>#REF!</v>
      </c>
      <c r="H416" s="112" t="e">
        <f>H22-#REF!</f>
        <v>#REF!</v>
      </c>
      <c r="I416" s="112" t="e">
        <f>I22-#REF!</f>
        <v>#REF!</v>
      </c>
      <c r="J416" s="112" t="e">
        <f>J22-#REF!</f>
        <v>#REF!</v>
      </c>
      <c r="K416" s="112" t="e">
        <f>K22-#REF!</f>
        <v>#REF!</v>
      </c>
      <c r="L416" s="112" t="e">
        <f>L22-#REF!</f>
        <v>#REF!</v>
      </c>
      <c r="M416" s="112" t="e">
        <f>M22-#REF!</f>
        <v>#REF!</v>
      </c>
      <c r="N416" s="112" t="e">
        <f>N22-#REF!</f>
        <v>#REF!</v>
      </c>
      <c r="O416" s="112" t="e">
        <f>O22-#REF!</f>
        <v>#REF!</v>
      </c>
      <c r="P416" s="112" t="e">
        <f>P22-#REF!</f>
        <v>#REF!</v>
      </c>
      <c r="Q416" s="112" t="e">
        <f>Q22-#REF!</f>
        <v>#REF!</v>
      </c>
      <c r="R416" s="112" t="e">
        <f>R22-#REF!</f>
        <v>#REF!</v>
      </c>
      <c r="S416" s="112" t="e">
        <f>S22-#REF!</f>
        <v>#REF!</v>
      </c>
      <c r="T416" s="112" t="e">
        <f>T22-#REF!</f>
        <v>#REF!</v>
      </c>
      <c r="U416" s="112" t="e">
        <f>U22-#REF!</f>
        <v>#REF!</v>
      </c>
      <c r="V416" s="112" t="e">
        <f>V22-#REF!</f>
        <v>#REF!</v>
      </c>
      <c r="W416" s="112" t="e">
        <f>W22-#REF!</f>
        <v>#REF!</v>
      </c>
      <c r="X416" s="112" t="e">
        <f>X22-#REF!</f>
        <v>#REF!</v>
      </c>
      <c r="Y416" s="112" t="e">
        <f>Y22-#REF!</f>
        <v>#REF!</v>
      </c>
      <c r="Z416" s="112" t="e">
        <f>Z22-#REF!</f>
        <v>#REF!</v>
      </c>
      <c r="AA416" s="112" t="e">
        <f>AA22-#REF!</f>
        <v>#REF!</v>
      </c>
      <c r="AB416" s="112" t="e">
        <f>AB22-#REF!</f>
        <v>#REF!</v>
      </c>
      <c r="AC416" s="112" t="e">
        <f>AC22-#REF!</f>
        <v>#REF!</v>
      </c>
      <c r="AD416" s="112" t="e">
        <f>AD22-#REF!</f>
        <v>#REF!</v>
      </c>
      <c r="AE416" s="112" t="e">
        <f>AE22-#REF!</f>
        <v>#REF!</v>
      </c>
      <c r="AF416" s="112" t="e">
        <f>AF22-#REF!</f>
        <v>#REF!</v>
      </c>
      <c r="AG416" s="112" t="e">
        <f>AG22-#REF!</f>
        <v>#REF!</v>
      </c>
      <c r="AH416" s="112" t="e">
        <f>AH22-#REF!</f>
        <v>#REF!</v>
      </c>
      <c r="AI416" s="112" t="e">
        <f>AI22-#REF!</f>
        <v>#REF!</v>
      </c>
      <c r="AJ416" s="112" t="e">
        <f>AJ22-#REF!</f>
        <v>#REF!</v>
      </c>
      <c r="AK416" s="112" t="e">
        <f>AK22-#REF!</f>
        <v>#REF!</v>
      </c>
      <c r="AL416" s="112" t="e">
        <f>AL22-#REF!</f>
        <v>#REF!</v>
      </c>
      <c r="AM416" s="112" t="e">
        <f>AM22-#REF!</f>
        <v>#REF!</v>
      </c>
      <c r="AN416" s="112" t="e">
        <f>AN22-#REF!</f>
        <v>#REF!</v>
      </c>
      <c r="AO416" s="112" t="e">
        <f>AO22-#REF!</f>
        <v>#REF!</v>
      </c>
      <c r="AP416" s="112" t="e">
        <f>AP22-#REF!</f>
        <v>#REF!</v>
      </c>
      <c r="AQ416" s="112" t="e">
        <f>AQ22-#REF!</f>
        <v>#REF!</v>
      </c>
      <c r="AR416" s="112" t="e">
        <f>AR22-#REF!</f>
        <v>#REF!</v>
      </c>
      <c r="AS416" s="112" t="e">
        <f>AS22-#REF!</f>
        <v>#REF!</v>
      </c>
      <c r="AT416" s="112" t="e">
        <f>AT22-#REF!</f>
        <v>#REF!</v>
      </c>
      <c r="AU416" s="112" t="e">
        <f>AU22-#REF!</f>
        <v>#REF!</v>
      </c>
      <c r="AV416" s="112" t="e">
        <f>AV22-#REF!</f>
        <v>#REF!</v>
      </c>
      <c r="AW416" s="112" t="e">
        <f>AW22-#REF!</f>
        <v>#REF!</v>
      </c>
      <c r="AX416" s="112" t="e">
        <f>AX22-#REF!</f>
        <v>#REF!</v>
      </c>
      <c r="AY416" s="112" t="e">
        <f>AY22-#REF!</f>
        <v>#REF!</v>
      </c>
      <c r="AZ416" s="112" t="e">
        <f>AZ22-#REF!</f>
        <v>#REF!</v>
      </c>
      <c r="BA416" s="112" t="e">
        <f>BA22-#REF!</f>
        <v>#REF!</v>
      </c>
      <c r="BB416" s="112" t="e">
        <f>BB22-#REF!</f>
        <v>#REF!</v>
      </c>
      <c r="BC416" s="112" t="e">
        <f>BC22-#REF!</f>
        <v>#REF!</v>
      </c>
      <c r="BD416" s="112" t="e">
        <f>BD22-#REF!</f>
        <v>#REF!</v>
      </c>
      <c r="BE416" s="112" t="e">
        <f>BE22-#REF!</f>
        <v>#REF!</v>
      </c>
      <c r="BF416" s="112" t="e">
        <f>BF22-#REF!</f>
        <v>#REF!</v>
      </c>
      <c r="BG416" s="112" t="e">
        <f>BG22-#REF!</f>
        <v>#REF!</v>
      </c>
      <c r="BH416" s="112" t="e">
        <f>BH22-#REF!</f>
        <v>#REF!</v>
      </c>
      <c r="BI416" s="112" t="e">
        <f>BI22-#REF!</f>
        <v>#REF!</v>
      </c>
      <c r="BJ416" s="112" t="e">
        <f>BJ22-#REF!</f>
        <v>#REF!</v>
      </c>
      <c r="BK416" s="112" t="e">
        <f>BK22-#REF!</f>
        <v>#REF!</v>
      </c>
      <c r="BL416" s="112" t="e">
        <f>BL22-#REF!</f>
        <v>#REF!</v>
      </c>
      <c r="BM416" s="112" t="e">
        <f>BM22-#REF!</f>
        <v>#REF!</v>
      </c>
      <c r="BN416" s="112" t="e">
        <f>BN22-#REF!</f>
        <v>#REF!</v>
      </c>
      <c r="BO416" s="112" t="e">
        <f>BO22-#REF!</f>
        <v>#REF!</v>
      </c>
      <c r="BP416" s="112" t="e">
        <f>BP22-#REF!</f>
        <v>#REF!</v>
      </c>
      <c r="BQ416" s="112" t="e">
        <f>BQ22-#REF!</f>
        <v>#REF!</v>
      </c>
      <c r="BR416" s="112" t="e">
        <f>BR22-#REF!</f>
        <v>#REF!</v>
      </c>
      <c r="BS416" s="112" t="e">
        <f>BS22-#REF!</f>
        <v>#REF!</v>
      </c>
      <c r="BT416" s="112" t="e">
        <f>BT22-#REF!</f>
        <v>#REF!</v>
      </c>
      <c r="BU416" s="112" t="e">
        <f>BU22-#REF!</f>
        <v>#REF!</v>
      </c>
      <c r="BV416" s="112" t="e">
        <f>BV22-#REF!</f>
        <v>#REF!</v>
      </c>
      <c r="CA416" s="112"/>
    </row>
    <row r="417" spans="7:79" ht="13" hidden="1" x14ac:dyDescent="0.3">
      <c r="G417" s="112" t="e">
        <f>G23-#REF!</f>
        <v>#REF!</v>
      </c>
      <c r="H417" s="112" t="e">
        <f>H23-#REF!</f>
        <v>#REF!</v>
      </c>
      <c r="I417" s="112" t="e">
        <f>I23-#REF!</f>
        <v>#REF!</v>
      </c>
      <c r="J417" s="112" t="e">
        <f>J23-#REF!</f>
        <v>#REF!</v>
      </c>
      <c r="K417" s="112" t="e">
        <f>K23-#REF!</f>
        <v>#REF!</v>
      </c>
      <c r="L417" s="112" t="e">
        <f>L23-#REF!</f>
        <v>#REF!</v>
      </c>
      <c r="M417" s="112" t="e">
        <f>M23-#REF!</f>
        <v>#REF!</v>
      </c>
      <c r="N417" s="112" t="e">
        <f>N23-#REF!</f>
        <v>#REF!</v>
      </c>
      <c r="O417" s="112" t="e">
        <f>O23-#REF!</f>
        <v>#REF!</v>
      </c>
      <c r="P417" s="112" t="e">
        <f>P23-#REF!</f>
        <v>#REF!</v>
      </c>
      <c r="Q417" s="112" t="e">
        <f>Q23-#REF!</f>
        <v>#REF!</v>
      </c>
      <c r="R417" s="112" t="e">
        <f>R23-#REF!</f>
        <v>#REF!</v>
      </c>
      <c r="S417" s="112" t="e">
        <f>S23-#REF!</f>
        <v>#REF!</v>
      </c>
      <c r="T417" s="112" t="e">
        <f>T23-#REF!</f>
        <v>#REF!</v>
      </c>
      <c r="U417" s="112" t="e">
        <f>U23-#REF!</f>
        <v>#REF!</v>
      </c>
      <c r="V417" s="112" t="e">
        <f>V23-#REF!</f>
        <v>#REF!</v>
      </c>
      <c r="W417" s="112" t="e">
        <f>W23-#REF!</f>
        <v>#REF!</v>
      </c>
      <c r="X417" s="112" t="e">
        <f>X23-#REF!</f>
        <v>#REF!</v>
      </c>
      <c r="Y417" s="112" t="e">
        <f>Y23-#REF!</f>
        <v>#REF!</v>
      </c>
      <c r="Z417" s="112" t="e">
        <f>Z23-#REF!</f>
        <v>#REF!</v>
      </c>
      <c r="AA417" s="112" t="e">
        <f>AA23-#REF!</f>
        <v>#REF!</v>
      </c>
      <c r="AB417" s="112" t="e">
        <f>AB23-#REF!</f>
        <v>#REF!</v>
      </c>
      <c r="AC417" s="112" t="e">
        <f>AC23-#REF!</f>
        <v>#REF!</v>
      </c>
      <c r="AD417" s="112" t="e">
        <f>AD23-#REF!</f>
        <v>#REF!</v>
      </c>
      <c r="AE417" s="112" t="e">
        <f>AE23-#REF!</f>
        <v>#REF!</v>
      </c>
      <c r="AF417" s="112" t="e">
        <f>AF23-#REF!</f>
        <v>#REF!</v>
      </c>
      <c r="AG417" s="112" t="e">
        <f>AG23-#REF!</f>
        <v>#REF!</v>
      </c>
      <c r="AH417" s="112" t="e">
        <f>AH23-#REF!</f>
        <v>#REF!</v>
      </c>
      <c r="AI417" s="112" t="e">
        <f>AI23-#REF!</f>
        <v>#REF!</v>
      </c>
      <c r="AJ417" s="112" t="e">
        <f>AJ23-#REF!</f>
        <v>#REF!</v>
      </c>
      <c r="AK417" s="112" t="e">
        <f>AK23-#REF!</f>
        <v>#REF!</v>
      </c>
      <c r="AL417" s="112" t="e">
        <f>AL23-#REF!</f>
        <v>#REF!</v>
      </c>
      <c r="AM417" s="112" t="e">
        <f>AM23-#REF!</f>
        <v>#REF!</v>
      </c>
      <c r="AN417" s="112" t="e">
        <f>AN23-#REF!</f>
        <v>#REF!</v>
      </c>
      <c r="AO417" s="112" t="e">
        <f>AO23-#REF!</f>
        <v>#REF!</v>
      </c>
      <c r="AP417" s="112" t="e">
        <f>AP23-#REF!</f>
        <v>#REF!</v>
      </c>
      <c r="AQ417" s="112" t="e">
        <f>AQ23-#REF!</f>
        <v>#REF!</v>
      </c>
      <c r="AR417" s="112" t="e">
        <f>AR23-#REF!</f>
        <v>#REF!</v>
      </c>
      <c r="AS417" s="112" t="e">
        <f>AS23-#REF!</f>
        <v>#REF!</v>
      </c>
      <c r="AT417" s="112" t="e">
        <f>AT23-#REF!</f>
        <v>#REF!</v>
      </c>
      <c r="AU417" s="112" t="e">
        <f>AU23-#REF!</f>
        <v>#REF!</v>
      </c>
      <c r="AV417" s="112" t="e">
        <f>AV23-#REF!</f>
        <v>#REF!</v>
      </c>
      <c r="AW417" s="112" t="e">
        <f>AW23-#REF!</f>
        <v>#REF!</v>
      </c>
      <c r="AX417" s="112" t="e">
        <f>AX23-#REF!</f>
        <v>#REF!</v>
      </c>
      <c r="AY417" s="112" t="e">
        <f>AY23-#REF!</f>
        <v>#REF!</v>
      </c>
      <c r="AZ417" s="112" t="e">
        <f>AZ23-#REF!</f>
        <v>#REF!</v>
      </c>
      <c r="BA417" s="112" t="e">
        <f>BA23-#REF!</f>
        <v>#REF!</v>
      </c>
      <c r="BB417" s="112" t="e">
        <f>BB23-#REF!</f>
        <v>#REF!</v>
      </c>
      <c r="BC417" s="112" t="e">
        <f>BC23-#REF!</f>
        <v>#REF!</v>
      </c>
      <c r="BD417" s="112" t="e">
        <f>BD23-#REF!</f>
        <v>#REF!</v>
      </c>
      <c r="BE417" s="112" t="e">
        <f>BE23-#REF!</f>
        <v>#REF!</v>
      </c>
      <c r="BF417" s="112" t="e">
        <f>BF23-#REF!</f>
        <v>#REF!</v>
      </c>
      <c r="BG417" s="112" t="e">
        <f>BG23-#REF!</f>
        <v>#REF!</v>
      </c>
      <c r="BH417" s="112" t="e">
        <f>BH23-#REF!</f>
        <v>#REF!</v>
      </c>
      <c r="BI417" s="112" t="e">
        <f>BI23-#REF!</f>
        <v>#REF!</v>
      </c>
      <c r="BJ417" s="112" t="e">
        <f>BJ23-#REF!</f>
        <v>#REF!</v>
      </c>
      <c r="BK417" s="112" t="e">
        <f>BK23-#REF!</f>
        <v>#REF!</v>
      </c>
      <c r="BL417" s="112" t="e">
        <f>BL23-#REF!</f>
        <v>#REF!</v>
      </c>
      <c r="BM417" s="112" t="e">
        <f>BM23-#REF!</f>
        <v>#REF!</v>
      </c>
      <c r="BN417" s="112" t="e">
        <f>BN23-#REF!</f>
        <v>#REF!</v>
      </c>
      <c r="BO417" s="112" t="e">
        <f>BO23-#REF!</f>
        <v>#REF!</v>
      </c>
      <c r="BP417" s="112" t="e">
        <f>BP23-#REF!</f>
        <v>#REF!</v>
      </c>
      <c r="BQ417" s="112" t="e">
        <f>BQ23-#REF!</f>
        <v>#REF!</v>
      </c>
      <c r="BR417" s="112" t="e">
        <f>BR23-#REF!</f>
        <v>#REF!</v>
      </c>
      <c r="BS417" s="112" t="e">
        <f>BS23-#REF!</f>
        <v>#REF!</v>
      </c>
      <c r="BT417" s="112" t="e">
        <f>BT23-#REF!</f>
        <v>#REF!</v>
      </c>
      <c r="BU417" s="112" t="e">
        <f>BU23-#REF!</f>
        <v>#REF!</v>
      </c>
      <c r="BV417" s="112" t="e">
        <f>BV23-#REF!</f>
        <v>#REF!</v>
      </c>
      <c r="CA417" s="112"/>
    </row>
    <row r="418" spans="7:79" ht="13" hidden="1" x14ac:dyDescent="0.3">
      <c r="G418" s="112" t="e">
        <f>G24-#REF!</f>
        <v>#REF!</v>
      </c>
      <c r="H418" s="112" t="e">
        <f>H24-#REF!</f>
        <v>#REF!</v>
      </c>
      <c r="I418" s="112" t="e">
        <f>I24-#REF!</f>
        <v>#REF!</v>
      </c>
      <c r="J418" s="112" t="e">
        <f>J24-#REF!</f>
        <v>#REF!</v>
      </c>
      <c r="K418" s="112" t="e">
        <f>K24-#REF!</f>
        <v>#REF!</v>
      </c>
      <c r="L418" s="112" t="e">
        <f>L24-#REF!</f>
        <v>#REF!</v>
      </c>
      <c r="M418" s="112" t="e">
        <f>M24-#REF!</f>
        <v>#REF!</v>
      </c>
      <c r="N418" s="112" t="e">
        <f>N24-#REF!</f>
        <v>#REF!</v>
      </c>
      <c r="O418" s="112" t="e">
        <f>O24-#REF!</f>
        <v>#REF!</v>
      </c>
      <c r="P418" s="112" t="e">
        <f>P24-#REF!</f>
        <v>#REF!</v>
      </c>
      <c r="Q418" s="112" t="e">
        <f>Q24-#REF!</f>
        <v>#REF!</v>
      </c>
      <c r="R418" s="112" t="e">
        <f>R24-#REF!</f>
        <v>#REF!</v>
      </c>
      <c r="S418" s="112" t="e">
        <f>S24-#REF!</f>
        <v>#REF!</v>
      </c>
      <c r="T418" s="112" t="e">
        <f>T24-#REF!</f>
        <v>#REF!</v>
      </c>
      <c r="U418" s="112" t="e">
        <f>U24-#REF!</f>
        <v>#REF!</v>
      </c>
      <c r="V418" s="112" t="e">
        <f>V24-#REF!</f>
        <v>#REF!</v>
      </c>
      <c r="W418" s="112" t="e">
        <f>W24-#REF!</f>
        <v>#REF!</v>
      </c>
      <c r="X418" s="112" t="e">
        <f>X24-#REF!</f>
        <v>#REF!</v>
      </c>
      <c r="Y418" s="112" t="e">
        <f>Y24-#REF!</f>
        <v>#REF!</v>
      </c>
      <c r="Z418" s="112" t="e">
        <f>Z24-#REF!</f>
        <v>#REF!</v>
      </c>
      <c r="AA418" s="112" t="e">
        <f>AA24-#REF!</f>
        <v>#REF!</v>
      </c>
      <c r="AB418" s="112" t="e">
        <f>AB24-#REF!</f>
        <v>#REF!</v>
      </c>
      <c r="AC418" s="112" t="e">
        <f>AC24-#REF!</f>
        <v>#REF!</v>
      </c>
      <c r="AD418" s="112" t="e">
        <f>AD24-#REF!</f>
        <v>#REF!</v>
      </c>
      <c r="AE418" s="112" t="e">
        <f>AE24-#REF!</f>
        <v>#REF!</v>
      </c>
      <c r="AF418" s="112" t="e">
        <f>AF24-#REF!</f>
        <v>#REF!</v>
      </c>
      <c r="AG418" s="112" t="e">
        <f>AG24-#REF!</f>
        <v>#REF!</v>
      </c>
      <c r="AH418" s="112" t="e">
        <f>AH24-#REF!</f>
        <v>#REF!</v>
      </c>
      <c r="AI418" s="112" t="e">
        <f>AI24-#REF!</f>
        <v>#REF!</v>
      </c>
      <c r="AJ418" s="112" t="e">
        <f>AJ24-#REF!</f>
        <v>#REF!</v>
      </c>
      <c r="AK418" s="112" t="e">
        <f>AK24-#REF!</f>
        <v>#REF!</v>
      </c>
      <c r="AL418" s="112" t="e">
        <f>AL24-#REF!</f>
        <v>#REF!</v>
      </c>
      <c r="AM418" s="112" t="e">
        <f>AM24-#REF!</f>
        <v>#REF!</v>
      </c>
      <c r="AN418" s="112" t="e">
        <f>AN24-#REF!</f>
        <v>#REF!</v>
      </c>
      <c r="AO418" s="112" t="e">
        <f>AO24-#REF!</f>
        <v>#REF!</v>
      </c>
      <c r="AP418" s="112" t="e">
        <f>AP24-#REF!</f>
        <v>#REF!</v>
      </c>
      <c r="AQ418" s="112" t="e">
        <f>AQ24-#REF!</f>
        <v>#REF!</v>
      </c>
      <c r="AR418" s="112" t="e">
        <f>AR24-#REF!</f>
        <v>#REF!</v>
      </c>
      <c r="AS418" s="112" t="e">
        <f>AS24-#REF!</f>
        <v>#REF!</v>
      </c>
      <c r="AT418" s="112" t="e">
        <f>AT24-#REF!</f>
        <v>#REF!</v>
      </c>
      <c r="AU418" s="112" t="e">
        <f>AU24-#REF!</f>
        <v>#REF!</v>
      </c>
      <c r="AV418" s="112" t="e">
        <f>AV24-#REF!</f>
        <v>#REF!</v>
      </c>
      <c r="AW418" s="112" t="e">
        <f>AW24-#REF!</f>
        <v>#REF!</v>
      </c>
      <c r="AX418" s="112" t="e">
        <f>AX24-#REF!</f>
        <v>#REF!</v>
      </c>
      <c r="AY418" s="112" t="e">
        <f>AY24-#REF!</f>
        <v>#REF!</v>
      </c>
      <c r="AZ418" s="112" t="e">
        <f>AZ24-#REF!</f>
        <v>#REF!</v>
      </c>
      <c r="BA418" s="112" t="e">
        <f>BA24-#REF!</f>
        <v>#REF!</v>
      </c>
      <c r="BB418" s="112" t="e">
        <f>BB24-#REF!</f>
        <v>#REF!</v>
      </c>
      <c r="BC418" s="112" t="e">
        <f>BC24-#REF!</f>
        <v>#REF!</v>
      </c>
      <c r="BD418" s="112" t="e">
        <f>BD24-#REF!</f>
        <v>#REF!</v>
      </c>
      <c r="BE418" s="112" t="e">
        <f>BE24-#REF!</f>
        <v>#REF!</v>
      </c>
      <c r="BF418" s="112" t="e">
        <f>BF24-#REF!</f>
        <v>#REF!</v>
      </c>
      <c r="BG418" s="112" t="e">
        <f>BG24-#REF!</f>
        <v>#REF!</v>
      </c>
      <c r="BH418" s="112" t="e">
        <f>BH24-#REF!</f>
        <v>#REF!</v>
      </c>
      <c r="BI418" s="112" t="e">
        <f>BI24-#REF!</f>
        <v>#REF!</v>
      </c>
      <c r="BJ418" s="112" t="e">
        <f>BJ24-#REF!</f>
        <v>#REF!</v>
      </c>
      <c r="BK418" s="112" t="e">
        <f>BK24-#REF!</f>
        <v>#REF!</v>
      </c>
      <c r="BL418" s="112" t="e">
        <f>BL24-#REF!</f>
        <v>#REF!</v>
      </c>
      <c r="BM418" s="112" t="e">
        <f>BM24-#REF!</f>
        <v>#REF!</v>
      </c>
      <c r="BN418" s="112" t="e">
        <f>BN24-#REF!</f>
        <v>#REF!</v>
      </c>
      <c r="BO418" s="112" t="e">
        <f>BO24-#REF!</f>
        <v>#REF!</v>
      </c>
      <c r="BP418" s="112" t="e">
        <f>BP24-#REF!</f>
        <v>#REF!</v>
      </c>
      <c r="BQ418" s="112" t="e">
        <f>BQ24-#REF!</f>
        <v>#REF!</v>
      </c>
      <c r="BR418" s="112" t="e">
        <f>BR24-#REF!</f>
        <v>#REF!</v>
      </c>
      <c r="BS418" s="112" t="e">
        <f>BS24-#REF!</f>
        <v>#REF!</v>
      </c>
      <c r="BT418" s="112" t="e">
        <f>BT24-#REF!</f>
        <v>#REF!</v>
      </c>
      <c r="BU418" s="112" t="e">
        <f>BU24-#REF!</f>
        <v>#REF!</v>
      </c>
      <c r="BV418" s="112" t="e">
        <f>BV24-#REF!</f>
        <v>#REF!</v>
      </c>
      <c r="CA418" s="112"/>
    </row>
    <row r="419" spans="7:79" ht="13" hidden="1" x14ac:dyDescent="0.3">
      <c r="G419" s="112" t="e">
        <f>G26-#REF!</f>
        <v>#REF!</v>
      </c>
      <c r="H419" s="112" t="e">
        <f>H26-#REF!</f>
        <v>#REF!</v>
      </c>
      <c r="I419" s="112" t="e">
        <f>I26-#REF!</f>
        <v>#REF!</v>
      </c>
      <c r="J419" s="112" t="e">
        <f>J26-#REF!</f>
        <v>#REF!</v>
      </c>
      <c r="K419" s="112" t="e">
        <f>K26-#REF!</f>
        <v>#REF!</v>
      </c>
      <c r="L419" s="112" t="e">
        <f>L26-#REF!</f>
        <v>#REF!</v>
      </c>
      <c r="M419" s="112" t="e">
        <f>M26-#REF!</f>
        <v>#REF!</v>
      </c>
      <c r="N419" s="112" t="e">
        <f>N26-#REF!</f>
        <v>#REF!</v>
      </c>
      <c r="O419" s="112" t="e">
        <f>O26-#REF!</f>
        <v>#REF!</v>
      </c>
      <c r="P419" s="112" t="e">
        <f>P26-#REF!</f>
        <v>#REF!</v>
      </c>
      <c r="Q419" s="112" t="e">
        <f>Q26-#REF!</f>
        <v>#REF!</v>
      </c>
      <c r="R419" s="112" t="e">
        <f>R26-#REF!</f>
        <v>#REF!</v>
      </c>
      <c r="S419" s="112" t="e">
        <f>S26-#REF!</f>
        <v>#REF!</v>
      </c>
      <c r="T419" s="112" t="e">
        <f>T26-#REF!</f>
        <v>#REF!</v>
      </c>
      <c r="U419" s="112" t="e">
        <f>U26-#REF!</f>
        <v>#REF!</v>
      </c>
      <c r="V419" s="112" t="e">
        <f>V26-#REF!</f>
        <v>#REF!</v>
      </c>
      <c r="W419" s="112" t="e">
        <f>W26-#REF!</f>
        <v>#REF!</v>
      </c>
      <c r="X419" s="112" t="e">
        <f>X26-#REF!</f>
        <v>#REF!</v>
      </c>
      <c r="Y419" s="112" t="e">
        <f>Y26-#REF!</f>
        <v>#REF!</v>
      </c>
      <c r="Z419" s="112" t="e">
        <f>Z26-#REF!</f>
        <v>#REF!</v>
      </c>
      <c r="AA419" s="112" t="e">
        <f>AA26-#REF!</f>
        <v>#REF!</v>
      </c>
      <c r="AB419" s="112" t="e">
        <f>AB26-#REF!</f>
        <v>#REF!</v>
      </c>
      <c r="AC419" s="112" t="e">
        <f>AC26-#REF!</f>
        <v>#REF!</v>
      </c>
      <c r="AD419" s="112" t="e">
        <f>AD26-#REF!</f>
        <v>#REF!</v>
      </c>
      <c r="AE419" s="112" t="e">
        <f>AE26-#REF!</f>
        <v>#REF!</v>
      </c>
      <c r="AF419" s="112" t="e">
        <f>AF26-#REF!</f>
        <v>#REF!</v>
      </c>
      <c r="AG419" s="112" t="e">
        <f>AG26-#REF!</f>
        <v>#REF!</v>
      </c>
      <c r="AH419" s="112" t="e">
        <f>AH26-#REF!</f>
        <v>#REF!</v>
      </c>
      <c r="AI419" s="112" t="e">
        <f>AI26-#REF!</f>
        <v>#REF!</v>
      </c>
      <c r="AJ419" s="112" t="e">
        <f>AJ26-#REF!</f>
        <v>#REF!</v>
      </c>
      <c r="AK419" s="112" t="e">
        <f>AK26-#REF!</f>
        <v>#REF!</v>
      </c>
      <c r="AL419" s="112" t="e">
        <f>AL26-#REF!</f>
        <v>#REF!</v>
      </c>
      <c r="AM419" s="112" t="e">
        <f>AM26-#REF!</f>
        <v>#REF!</v>
      </c>
      <c r="AN419" s="112" t="e">
        <f>AN26-#REF!</f>
        <v>#REF!</v>
      </c>
      <c r="AO419" s="112" t="e">
        <f>AO26-#REF!</f>
        <v>#REF!</v>
      </c>
      <c r="AP419" s="112" t="e">
        <f>AP26-#REF!</f>
        <v>#REF!</v>
      </c>
      <c r="AQ419" s="112" t="e">
        <f>AQ26-#REF!</f>
        <v>#REF!</v>
      </c>
      <c r="AR419" s="112" t="e">
        <f>AR26-#REF!</f>
        <v>#REF!</v>
      </c>
      <c r="AS419" s="112" t="e">
        <f>AS26-#REF!</f>
        <v>#REF!</v>
      </c>
      <c r="AT419" s="112" t="e">
        <f>AT26-#REF!</f>
        <v>#REF!</v>
      </c>
      <c r="AU419" s="112" t="e">
        <f>AU26-#REF!</f>
        <v>#REF!</v>
      </c>
      <c r="AV419" s="112" t="e">
        <f>AV26-#REF!</f>
        <v>#REF!</v>
      </c>
      <c r="AW419" s="112" t="e">
        <f>AW26-#REF!</f>
        <v>#REF!</v>
      </c>
      <c r="AX419" s="112" t="e">
        <f>AX26-#REF!</f>
        <v>#REF!</v>
      </c>
      <c r="AY419" s="112" t="e">
        <f>AY26-#REF!</f>
        <v>#REF!</v>
      </c>
      <c r="AZ419" s="112" t="e">
        <f>AZ26-#REF!</f>
        <v>#REF!</v>
      </c>
      <c r="BA419" s="112" t="e">
        <f>BA26-#REF!</f>
        <v>#REF!</v>
      </c>
      <c r="BB419" s="112" t="e">
        <f>BB26-#REF!</f>
        <v>#REF!</v>
      </c>
      <c r="BC419" s="112" t="e">
        <f>BC26-#REF!</f>
        <v>#REF!</v>
      </c>
      <c r="BD419" s="112" t="e">
        <f>BD26-#REF!</f>
        <v>#REF!</v>
      </c>
      <c r="BE419" s="112" t="e">
        <f>BE26-#REF!</f>
        <v>#REF!</v>
      </c>
      <c r="BF419" s="112" t="e">
        <f>BF26-#REF!</f>
        <v>#REF!</v>
      </c>
      <c r="BG419" s="112" t="e">
        <f>BG26-#REF!</f>
        <v>#REF!</v>
      </c>
      <c r="BH419" s="112" t="e">
        <f>BH26-#REF!</f>
        <v>#REF!</v>
      </c>
      <c r="BI419" s="112" t="e">
        <f>BI26-#REF!</f>
        <v>#REF!</v>
      </c>
      <c r="BJ419" s="112" t="e">
        <f>BJ26-#REF!</f>
        <v>#REF!</v>
      </c>
      <c r="BK419" s="112" t="e">
        <f>BK26-#REF!</f>
        <v>#REF!</v>
      </c>
      <c r="BL419" s="112" t="e">
        <f>BL26-#REF!</f>
        <v>#REF!</v>
      </c>
      <c r="BM419" s="112" t="e">
        <f>BM26-#REF!</f>
        <v>#REF!</v>
      </c>
      <c r="BN419" s="112" t="e">
        <f>BN26-#REF!</f>
        <v>#REF!</v>
      </c>
      <c r="BO419" s="112" t="e">
        <f>BO26-#REF!</f>
        <v>#REF!</v>
      </c>
      <c r="BP419" s="112" t="e">
        <f>BP26-#REF!</f>
        <v>#REF!</v>
      </c>
      <c r="BQ419" s="112" t="e">
        <f>BQ26-#REF!</f>
        <v>#REF!</v>
      </c>
      <c r="BR419" s="112" t="e">
        <f>BR26-#REF!</f>
        <v>#REF!</v>
      </c>
      <c r="BS419" s="112" t="e">
        <f>BS26-#REF!</f>
        <v>#REF!</v>
      </c>
      <c r="BT419" s="112" t="e">
        <f>BT26-#REF!</f>
        <v>#REF!</v>
      </c>
      <c r="BU419" s="112" t="e">
        <f>BU26-#REF!</f>
        <v>#REF!</v>
      </c>
      <c r="BV419" s="112" t="e">
        <f>BV26-#REF!</f>
        <v>#REF!</v>
      </c>
      <c r="CA419" s="112"/>
    </row>
    <row r="420" spans="7:79" ht="13" hidden="1" x14ac:dyDescent="0.3">
      <c r="G420" s="112" t="e">
        <f>G27-#REF!</f>
        <v>#REF!</v>
      </c>
      <c r="H420" s="112" t="e">
        <f>H27-#REF!</f>
        <v>#REF!</v>
      </c>
      <c r="I420" s="112" t="e">
        <f>I27-#REF!</f>
        <v>#REF!</v>
      </c>
      <c r="J420" s="112" t="e">
        <f>J27-#REF!</f>
        <v>#REF!</v>
      </c>
      <c r="K420" s="112" t="e">
        <f>K27-#REF!</f>
        <v>#REF!</v>
      </c>
      <c r="L420" s="112" t="e">
        <f>L27-#REF!</f>
        <v>#REF!</v>
      </c>
      <c r="M420" s="112" t="e">
        <f>M27-#REF!</f>
        <v>#REF!</v>
      </c>
      <c r="N420" s="112" t="e">
        <f>N27-#REF!</f>
        <v>#REF!</v>
      </c>
      <c r="O420" s="112" t="e">
        <f>O27-#REF!</f>
        <v>#REF!</v>
      </c>
      <c r="P420" s="112" t="e">
        <f>P27-#REF!</f>
        <v>#REF!</v>
      </c>
      <c r="Q420" s="112" t="e">
        <f>Q27-#REF!</f>
        <v>#REF!</v>
      </c>
      <c r="R420" s="112" t="e">
        <f>R27-#REF!</f>
        <v>#REF!</v>
      </c>
      <c r="S420" s="112" t="e">
        <f>S27-#REF!</f>
        <v>#REF!</v>
      </c>
      <c r="T420" s="112" t="e">
        <f>T27-#REF!</f>
        <v>#REF!</v>
      </c>
      <c r="U420" s="112" t="e">
        <f>U27-#REF!</f>
        <v>#REF!</v>
      </c>
      <c r="V420" s="112" t="e">
        <f>V27-#REF!</f>
        <v>#REF!</v>
      </c>
      <c r="W420" s="112" t="e">
        <f>W27-#REF!</f>
        <v>#REF!</v>
      </c>
      <c r="X420" s="112" t="e">
        <f>X27-#REF!</f>
        <v>#REF!</v>
      </c>
      <c r="Y420" s="112" t="e">
        <f>Y27-#REF!</f>
        <v>#REF!</v>
      </c>
      <c r="Z420" s="112" t="e">
        <f>Z27-#REF!</f>
        <v>#REF!</v>
      </c>
      <c r="AA420" s="112" t="e">
        <f>AA27-#REF!</f>
        <v>#REF!</v>
      </c>
      <c r="AB420" s="112" t="e">
        <f>AB27-#REF!</f>
        <v>#REF!</v>
      </c>
      <c r="AC420" s="112" t="e">
        <f>AC27-#REF!</f>
        <v>#REF!</v>
      </c>
      <c r="AD420" s="112" t="e">
        <f>AD27-#REF!</f>
        <v>#REF!</v>
      </c>
      <c r="AE420" s="112" t="e">
        <f>AE27-#REF!</f>
        <v>#REF!</v>
      </c>
      <c r="AF420" s="112" t="e">
        <f>AF27-#REF!</f>
        <v>#REF!</v>
      </c>
      <c r="AG420" s="112" t="e">
        <f>AG27-#REF!</f>
        <v>#REF!</v>
      </c>
      <c r="AH420" s="112" t="e">
        <f>AH27-#REF!</f>
        <v>#REF!</v>
      </c>
      <c r="AI420" s="112" t="e">
        <f>AI27-#REF!</f>
        <v>#REF!</v>
      </c>
      <c r="AJ420" s="112" t="e">
        <f>AJ27-#REF!</f>
        <v>#REF!</v>
      </c>
      <c r="AK420" s="112" t="e">
        <f>AK27-#REF!</f>
        <v>#REF!</v>
      </c>
      <c r="AL420" s="112" t="e">
        <f>AL27-#REF!</f>
        <v>#REF!</v>
      </c>
      <c r="AM420" s="112" t="e">
        <f>AM27-#REF!</f>
        <v>#REF!</v>
      </c>
      <c r="AN420" s="112" t="e">
        <f>AN27-#REF!</f>
        <v>#REF!</v>
      </c>
      <c r="AO420" s="112" t="e">
        <f>AO27-#REF!</f>
        <v>#REF!</v>
      </c>
      <c r="AP420" s="112" t="e">
        <f>AP27-#REF!</f>
        <v>#REF!</v>
      </c>
      <c r="AQ420" s="112" t="e">
        <f>AQ27-#REF!</f>
        <v>#REF!</v>
      </c>
      <c r="AR420" s="112" t="e">
        <f>AR27-#REF!</f>
        <v>#REF!</v>
      </c>
      <c r="AS420" s="112" t="e">
        <f>AS27-#REF!</f>
        <v>#REF!</v>
      </c>
      <c r="AT420" s="112" t="e">
        <f>AT27-#REF!</f>
        <v>#REF!</v>
      </c>
      <c r="AU420" s="112" t="e">
        <f>AU27-#REF!</f>
        <v>#REF!</v>
      </c>
      <c r="AV420" s="112" t="e">
        <f>AV27-#REF!</f>
        <v>#REF!</v>
      </c>
      <c r="AW420" s="112" t="e">
        <f>AW27-#REF!</f>
        <v>#REF!</v>
      </c>
      <c r="AX420" s="112" t="e">
        <f>AX27-#REF!</f>
        <v>#REF!</v>
      </c>
      <c r="AY420" s="112" t="e">
        <f>AY27-#REF!</f>
        <v>#REF!</v>
      </c>
      <c r="AZ420" s="112" t="e">
        <f>AZ27-#REF!</f>
        <v>#REF!</v>
      </c>
      <c r="BA420" s="112" t="e">
        <f>BA27-#REF!</f>
        <v>#REF!</v>
      </c>
      <c r="BB420" s="112" t="e">
        <f>BB27-#REF!</f>
        <v>#REF!</v>
      </c>
      <c r="BC420" s="112" t="e">
        <f>BC27-#REF!</f>
        <v>#REF!</v>
      </c>
      <c r="BD420" s="112" t="e">
        <f>BD27-#REF!</f>
        <v>#REF!</v>
      </c>
      <c r="BE420" s="112" t="e">
        <f>BE27-#REF!</f>
        <v>#REF!</v>
      </c>
      <c r="BF420" s="112" t="e">
        <f>BF27-#REF!</f>
        <v>#REF!</v>
      </c>
      <c r="BG420" s="112" t="e">
        <f>BG27-#REF!</f>
        <v>#REF!</v>
      </c>
      <c r="BH420" s="112" t="e">
        <f>BH27-#REF!</f>
        <v>#REF!</v>
      </c>
      <c r="BI420" s="112" t="e">
        <f>BI27-#REF!</f>
        <v>#REF!</v>
      </c>
      <c r="BJ420" s="112" t="e">
        <f>BJ27-#REF!</f>
        <v>#REF!</v>
      </c>
      <c r="BK420" s="112" t="e">
        <f>BK27-#REF!</f>
        <v>#REF!</v>
      </c>
      <c r="BL420" s="112" t="e">
        <f>BL27-#REF!</f>
        <v>#REF!</v>
      </c>
      <c r="BM420" s="112" t="e">
        <f>BM27-#REF!</f>
        <v>#REF!</v>
      </c>
      <c r="BN420" s="112" t="e">
        <f>BN27-#REF!</f>
        <v>#REF!</v>
      </c>
      <c r="BO420" s="112" t="e">
        <f>BO27-#REF!</f>
        <v>#REF!</v>
      </c>
      <c r="BP420" s="112" t="e">
        <f>BP27-#REF!</f>
        <v>#REF!</v>
      </c>
      <c r="BQ420" s="112" t="e">
        <f>BQ27-#REF!</f>
        <v>#REF!</v>
      </c>
      <c r="BR420" s="112" t="e">
        <f>BR27-#REF!</f>
        <v>#REF!</v>
      </c>
      <c r="BS420" s="112" t="e">
        <f>BS27-#REF!</f>
        <v>#REF!</v>
      </c>
      <c r="BT420" s="112" t="e">
        <f>BT27-#REF!</f>
        <v>#REF!</v>
      </c>
      <c r="BU420" s="112" t="e">
        <f>BU27-#REF!</f>
        <v>#REF!</v>
      </c>
      <c r="BV420" s="112" t="e">
        <f>BV27-#REF!</f>
        <v>#REF!</v>
      </c>
      <c r="CA420" s="112"/>
    </row>
    <row r="421" spans="7:79" ht="13" hidden="1" x14ac:dyDescent="0.3">
      <c r="G421" s="112" t="e">
        <f>G28-#REF!</f>
        <v>#REF!</v>
      </c>
      <c r="H421" s="112" t="e">
        <f>H28-#REF!</f>
        <v>#REF!</v>
      </c>
      <c r="I421" s="112" t="e">
        <f>I28-#REF!</f>
        <v>#REF!</v>
      </c>
      <c r="J421" s="112" t="e">
        <f>J28-#REF!</f>
        <v>#REF!</v>
      </c>
      <c r="K421" s="112" t="e">
        <f>K28-#REF!</f>
        <v>#REF!</v>
      </c>
      <c r="L421" s="112" t="e">
        <f>L28-#REF!</f>
        <v>#REF!</v>
      </c>
      <c r="M421" s="112" t="e">
        <f>M28-#REF!</f>
        <v>#REF!</v>
      </c>
      <c r="N421" s="112" t="e">
        <f>N28-#REF!</f>
        <v>#REF!</v>
      </c>
      <c r="O421" s="112" t="e">
        <f>O28-#REF!</f>
        <v>#REF!</v>
      </c>
      <c r="P421" s="112" t="e">
        <f>P28-#REF!</f>
        <v>#REF!</v>
      </c>
      <c r="Q421" s="112" t="e">
        <f>Q28-#REF!</f>
        <v>#REF!</v>
      </c>
      <c r="R421" s="112" t="e">
        <f>R28-#REF!</f>
        <v>#REF!</v>
      </c>
      <c r="S421" s="112" t="e">
        <f>S28-#REF!</f>
        <v>#REF!</v>
      </c>
      <c r="T421" s="112" t="e">
        <f>T28-#REF!</f>
        <v>#REF!</v>
      </c>
      <c r="U421" s="112" t="e">
        <f>U28-#REF!</f>
        <v>#REF!</v>
      </c>
      <c r="V421" s="112" t="e">
        <f>V28-#REF!</f>
        <v>#REF!</v>
      </c>
      <c r="W421" s="112" t="e">
        <f>W28-#REF!</f>
        <v>#REF!</v>
      </c>
      <c r="X421" s="112" t="e">
        <f>X28-#REF!</f>
        <v>#REF!</v>
      </c>
      <c r="Y421" s="112" t="e">
        <f>Y28-#REF!</f>
        <v>#REF!</v>
      </c>
      <c r="Z421" s="112" t="e">
        <f>Z28-#REF!</f>
        <v>#REF!</v>
      </c>
      <c r="AA421" s="112" t="e">
        <f>AA28-#REF!</f>
        <v>#REF!</v>
      </c>
      <c r="AB421" s="112" t="e">
        <f>AB28-#REF!</f>
        <v>#REF!</v>
      </c>
      <c r="AC421" s="112" t="e">
        <f>AC28-#REF!</f>
        <v>#REF!</v>
      </c>
      <c r="AD421" s="112" t="e">
        <f>AD28-#REF!</f>
        <v>#REF!</v>
      </c>
      <c r="AE421" s="112" t="e">
        <f>AE28-#REF!</f>
        <v>#REF!</v>
      </c>
      <c r="AF421" s="112" t="e">
        <f>AF28-#REF!</f>
        <v>#REF!</v>
      </c>
      <c r="AG421" s="112" t="e">
        <f>AG28-#REF!</f>
        <v>#REF!</v>
      </c>
      <c r="AH421" s="112" t="e">
        <f>AH28-#REF!</f>
        <v>#REF!</v>
      </c>
      <c r="AI421" s="112" t="e">
        <f>AI28-#REF!</f>
        <v>#REF!</v>
      </c>
      <c r="AJ421" s="112" t="e">
        <f>AJ28-#REF!</f>
        <v>#REF!</v>
      </c>
      <c r="AK421" s="112" t="e">
        <f>AK28-#REF!</f>
        <v>#REF!</v>
      </c>
      <c r="AL421" s="112" t="e">
        <f>AL28-#REF!</f>
        <v>#REF!</v>
      </c>
      <c r="AM421" s="112" t="e">
        <f>AM28-#REF!</f>
        <v>#REF!</v>
      </c>
      <c r="AN421" s="112" t="e">
        <f>AN28-#REF!</f>
        <v>#REF!</v>
      </c>
      <c r="AO421" s="112" t="e">
        <f>AO28-#REF!</f>
        <v>#REF!</v>
      </c>
      <c r="AP421" s="112" t="e">
        <f>AP28-#REF!</f>
        <v>#REF!</v>
      </c>
      <c r="AQ421" s="112" t="e">
        <f>AQ28-#REF!</f>
        <v>#REF!</v>
      </c>
      <c r="AR421" s="112" t="e">
        <f>AR28-#REF!</f>
        <v>#REF!</v>
      </c>
      <c r="AS421" s="112" t="e">
        <f>AS28-#REF!</f>
        <v>#REF!</v>
      </c>
      <c r="AT421" s="112" t="e">
        <f>AT28-#REF!</f>
        <v>#REF!</v>
      </c>
      <c r="AU421" s="112" t="e">
        <f>AU28-#REF!</f>
        <v>#REF!</v>
      </c>
      <c r="AV421" s="112" t="e">
        <f>AV28-#REF!</f>
        <v>#REF!</v>
      </c>
      <c r="AW421" s="112" t="e">
        <f>AW28-#REF!</f>
        <v>#REF!</v>
      </c>
      <c r="AX421" s="112" t="e">
        <f>AX28-#REF!</f>
        <v>#REF!</v>
      </c>
      <c r="AY421" s="112" t="e">
        <f>AY28-#REF!</f>
        <v>#REF!</v>
      </c>
      <c r="AZ421" s="112" t="e">
        <f>AZ28-#REF!</f>
        <v>#REF!</v>
      </c>
      <c r="BA421" s="112" t="e">
        <f>BA28-#REF!</f>
        <v>#REF!</v>
      </c>
      <c r="BB421" s="112" t="e">
        <f>BB28-#REF!</f>
        <v>#REF!</v>
      </c>
      <c r="BC421" s="112" t="e">
        <f>BC28-#REF!</f>
        <v>#REF!</v>
      </c>
      <c r="BD421" s="112" t="e">
        <f>BD28-#REF!</f>
        <v>#REF!</v>
      </c>
      <c r="BE421" s="112" t="e">
        <f>BE28-#REF!</f>
        <v>#REF!</v>
      </c>
      <c r="BF421" s="112" t="e">
        <f>BF28-#REF!</f>
        <v>#REF!</v>
      </c>
      <c r="BG421" s="112" t="e">
        <f>BG28-#REF!</f>
        <v>#REF!</v>
      </c>
      <c r="BH421" s="112" t="e">
        <f>BH28-#REF!</f>
        <v>#REF!</v>
      </c>
      <c r="BI421" s="112" t="e">
        <f>BI28-#REF!</f>
        <v>#REF!</v>
      </c>
      <c r="BJ421" s="112" t="e">
        <f>BJ28-#REF!</f>
        <v>#REF!</v>
      </c>
      <c r="BK421" s="112" t="e">
        <f>BK28-#REF!</f>
        <v>#REF!</v>
      </c>
      <c r="BL421" s="112" t="e">
        <f>BL28-#REF!</f>
        <v>#REF!</v>
      </c>
      <c r="BM421" s="112" t="e">
        <f>BM28-#REF!</f>
        <v>#REF!</v>
      </c>
      <c r="BN421" s="112" t="e">
        <f>BN28-#REF!</f>
        <v>#REF!</v>
      </c>
      <c r="BO421" s="112" t="e">
        <f>BO28-#REF!</f>
        <v>#REF!</v>
      </c>
      <c r="BP421" s="112" t="e">
        <f>BP28-#REF!</f>
        <v>#REF!</v>
      </c>
      <c r="BQ421" s="112" t="e">
        <f>BQ28-#REF!</f>
        <v>#REF!</v>
      </c>
      <c r="BR421" s="112" t="e">
        <f>BR28-#REF!</f>
        <v>#REF!</v>
      </c>
      <c r="BS421" s="112" t="e">
        <f>BS28-#REF!</f>
        <v>#REF!</v>
      </c>
      <c r="BT421" s="112" t="e">
        <f>BT28-#REF!</f>
        <v>#REF!</v>
      </c>
      <c r="BU421" s="112" t="e">
        <f>BU28-#REF!</f>
        <v>#REF!</v>
      </c>
      <c r="BV421" s="112" t="e">
        <f>BV28-#REF!</f>
        <v>#REF!</v>
      </c>
      <c r="CA421" s="112"/>
    </row>
    <row r="422" spans="7:79" ht="13" hidden="1" x14ac:dyDescent="0.3">
      <c r="G422" s="112" t="e">
        <f>G29-#REF!</f>
        <v>#REF!</v>
      </c>
      <c r="H422" s="112" t="e">
        <f>H29-#REF!</f>
        <v>#REF!</v>
      </c>
      <c r="I422" s="112" t="e">
        <f>I29-#REF!</f>
        <v>#REF!</v>
      </c>
      <c r="J422" s="112" t="e">
        <f>J29-#REF!</f>
        <v>#REF!</v>
      </c>
      <c r="K422" s="112" t="e">
        <f>K29-#REF!</f>
        <v>#REF!</v>
      </c>
      <c r="L422" s="112" t="e">
        <f>L29-#REF!</f>
        <v>#REF!</v>
      </c>
      <c r="M422" s="112" t="e">
        <f>M29-#REF!</f>
        <v>#REF!</v>
      </c>
      <c r="N422" s="112" t="e">
        <f>N29-#REF!</f>
        <v>#REF!</v>
      </c>
      <c r="O422" s="112" t="e">
        <f>O29-#REF!</f>
        <v>#REF!</v>
      </c>
      <c r="P422" s="112" t="e">
        <f>P29-#REF!</f>
        <v>#REF!</v>
      </c>
      <c r="Q422" s="112" t="e">
        <f>Q29-#REF!</f>
        <v>#REF!</v>
      </c>
      <c r="R422" s="112" t="e">
        <f>R29-#REF!</f>
        <v>#REF!</v>
      </c>
      <c r="S422" s="112" t="e">
        <f>S29-#REF!</f>
        <v>#REF!</v>
      </c>
      <c r="T422" s="112" t="e">
        <f>T29-#REF!</f>
        <v>#REF!</v>
      </c>
      <c r="U422" s="112" t="e">
        <f>U29-#REF!</f>
        <v>#REF!</v>
      </c>
      <c r="V422" s="112" t="e">
        <f>V29-#REF!</f>
        <v>#REF!</v>
      </c>
      <c r="W422" s="112" t="e">
        <f>W29-#REF!</f>
        <v>#REF!</v>
      </c>
      <c r="X422" s="112" t="e">
        <f>X29-#REF!</f>
        <v>#REF!</v>
      </c>
      <c r="Y422" s="112" t="e">
        <f>Y29-#REF!</f>
        <v>#REF!</v>
      </c>
      <c r="Z422" s="112" t="e">
        <f>Z29-#REF!</f>
        <v>#REF!</v>
      </c>
      <c r="AA422" s="112" t="e">
        <f>AA29-#REF!</f>
        <v>#REF!</v>
      </c>
      <c r="AB422" s="112" t="e">
        <f>AB29-#REF!</f>
        <v>#REF!</v>
      </c>
      <c r="AC422" s="112" t="e">
        <f>AC29-#REF!</f>
        <v>#REF!</v>
      </c>
      <c r="AD422" s="112" t="e">
        <f>AD29-#REF!</f>
        <v>#REF!</v>
      </c>
      <c r="AE422" s="112" t="e">
        <f>AE29-#REF!</f>
        <v>#REF!</v>
      </c>
      <c r="AF422" s="112" t="e">
        <f>AF29-#REF!</f>
        <v>#REF!</v>
      </c>
      <c r="AG422" s="112" t="e">
        <f>AG29-#REF!</f>
        <v>#REF!</v>
      </c>
      <c r="AH422" s="112" t="e">
        <f>AH29-#REF!</f>
        <v>#REF!</v>
      </c>
      <c r="AI422" s="112" t="e">
        <f>AI29-#REF!</f>
        <v>#REF!</v>
      </c>
      <c r="AJ422" s="112" t="e">
        <f>AJ29-#REF!</f>
        <v>#REF!</v>
      </c>
      <c r="AK422" s="112" t="e">
        <f>AK29-#REF!</f>
        <v>#REF!</v>
      </c>
      <c r="AL422" s="112" t="e">
        <f>AL29-#REF!</f>
        <v>#REF!</v>
      </c>
      <c r="AM422" s="112" t="e">
        <f>AM29-#REF!</f>
        <v>#REF!</v>
      </c>
      <c r="AN422" s="112" t="e">
        <f>AN29-#REF!</f>
        <v>#REF!</v>
      </c>
      <c r="AO422" s="112" t="e">
        <f>AO29-#REF!</f>
        <v>#REF!</v>
      </c>
      <c r="AP422" s="112" t="e">
        <f>AP29-#REF!</f>
        <v>#REF!</v>
      </c>
      <c r="AQ422" s="112" t="e">
        <f>AQ29-#REF!</f>
        <v>#REF!</v>
      </c>
      <c r="AR422" s="112" t="e">
        <f>AR29-#REF!</f>
        <v>#REF!</v>
      </c>
      <c r="AS422" s="112" t="e">
        <f>AS29-#REF!</f>
        <v>#REF!</v>
      </c>
      <c r="AT422" s="112" t="e">
        <f>AT29-#REF!</f>
        <v>#REF!</v>
      </c>
      <c r="AU422" s="112" t="e">
        <f>AU29-#REF!</f>
        <v>#REF!</v>
      </c>
      <c r="AV422" s="112" t="e">
        <f>AV29-#REF!</f>
        <v>#REF!</v>
      </c>
      <c r="AW422" s="112" t="e">
        <f>AW29-#REF!</f>
        <v>#REF!</v>
      </c>
      <c r="AX422" s="112" t="e">
        <f>AX29-#REF!</f>
        <v>#REF!</v>
      </c>
      <c r="AY422" s="112" t="e">
        <f>AY29-#REF!</f>
        <v>#REF!</v>
      </c>
      <c r="AZ422" s="112" t="e">
        <f>AZ29-#REF!</f>
        <v>#REF!</v>
      </c>
      <c r="BA422" s="112" t="e">
        <f>BA29-#REF!</f>
        <v>#REF!</v>
      </c>
      <c r="BB422" s="112" t="e">
        <f>BB29-#REF!</f>
        <v>#REF!</v>
      </c>
      <c r="BC422" s="112" t="e">
        <f>BC29-#REF!</f>
        <v>#REF!</v>
      </c>
      <c r="BD422" s="112" t="e">
        <f>BD29-#REF!</f>
        <v>#REF!</v>
      </c>
      <c r="BE422" s="112" t="e">
        <f>BE29-#REF!</f>
        <v>#REF!</v>
      </c>
      <c r="BF422" s="112" t="e">
        <f>BF29-#REF!</f>
        <v>#REF!</v>
      </c>
      <c r="BG422" s="112" t="e">
        <f>BG29-#REF!</f>
        <v>#REF!</v>
      </c>
      <c r="BH422" s="112" t="e">
        <f>BH29-#REF!</f>
        <v>#REF!</v>
      </c>
      <c r="BI422" s="112" t="e">
        <f>BI29-#REF!</f>
        <v>#REF!</v>
      </c>
      <c r="BJ422" s="112" t="e">
        <f>BJ29-#REF!</f>
        <v>#REF!</v>
      </c>
      <c r="BK422" s="112" t="e">
        <f>BK29-#REF!</f>
        <v>#REF!</v>
      </c>
      <c r="BL422" s="112" t="e">
        <f>BL29-#REF!</f>
        <v>#REF!</v>
      </c>
      <c r="BM422" s="112" t="e">
        <f>BM29-#REF!</f>
        <v>#REF!</v>
      </c>
      <c r="BN422" s="112" t="e">
        <f>BN29-#REF!</f>
        <v>#REF!</v>
      </c>
      <c r="BO422" s="112" t="e">
        <f>BO29-#REF!</f>
        <v>#REF!</v>
      </c>
      <c r="BP422" s="112" t="e">
        <f>BP29-#REF!</f>
        <v>#REF!</v>
      </c>
      <c r="BQ422" s="112" t="e">
        <f>BQ29-#REF!</f>
        <v>#REF!</v>
      </c>
      <c r="BR422" s="112" t="e">
        <f>BR29-#REF!</f>
        <v>#REF!</v>
      </c>
      <c r="BS422" s="112" t="e">
        <f>BS29-#REF!</f>
        <v>#REF!</v>
      </c>
      <c r="BT422" s="112" t="e">
        <f>BT29-#REF!</f>
        <v>#REF!</v>
      </c>
      <c r="BU422" s="112" t="e">
        <f>BU29-#REF!</f>
        <v>#REF!</v>
      </c>
      <c r="BV422" s="112" t="e">
        <f>BV29-#REF!</f>
        <v>#REF!</v>
      </c>
      <c r="CA422" s="112"/>
    </row>
    <row r="423" spans="7:79" ht="13" hidden="1" x14ac:dyDescent="0.3">
      <c r="G423" s="112" t="e">
        <f>G30-#REF!</f>
        <v>#REF!</v>
      </c>
      <c r="H423" s="112" t="e">
        <f>H30-#REF!</f>
        <v>#REF!</v>
      </c>
      <c r="I423" s="112" t="e">
        <f>I30-#REF!</f>
        <v>#REF!</v>
      </c>
      <c r="J423" s="112" t="e">
        <f>J30-#REF!</f>
        <v>#REF!</v>
      </c>
      <c r="K423" s="112" t="e">
        <f>K30-#REF!</f>
        <v>#REF!</v>
      </c>
      <c r="L423" s="112" t="e">
        <f>L30-#REF!</f>
        <v>#REF!</v>
      </c>
      <c r="M423" s="112" t="e">
        <f>M30-#REF!</f>
        <v>#REF!</v>
      </c>
      <c r="N423" s="112" t="e">
        <f>N30-#REF!</f>
        <v>#REF!</v>
      </c>
      <c r="O423" s="112" t="e">
        <f>O30-#REF!</f>
        <v>#REF!</v>
      </c>
      <c r="P423" s="112" t="e">
        <f>P30-#REF!</f>
        <v>#REF!</v>
      </c>
      <c r="Q423" s="112" t="e">
        <f>Q30-#REF!</f>
        <v>#REF!</v>
      </c>
      <c r="R423" s="112" t="e">
        <f>R30-#REF!</f>
        <v>#REF!</v>
      </c>
      <c r="S423" s="112" t="e">
        <f>S30-#REF!</f>
        <v>#REF!</v>
      </c>
      <c r="T423" s="112" t="e">
        <f>T30-#REF!</f>
        <v>#REF!</v>
      </c>
      <c r="U423" s="112" t="e">
        <f>U30-#REF!</f>
        <v>#REF!</v>
      </c>
      <c r="V423" s="112" t="e">
        <f>V30-#REF!</f>
        <v>#REF!</v>
      </c>
      <c r="W423" s="112" t="e">
        <f>W30-#REF!</f>
        <v>#REF!</v>
      </c>
      <c r="X423" s="112" t="e">
        <f>X30-#REF!</f>
        <v>#REF!</v>
      </c>
      <c r="Y423" s="112" t="e">
        <f>Y30-#REF!</f>
        <v>#REF!</v>
      </c>
      <c r="Z423" s="112" t="e">
        <f>Z30-#REF!</f>
        <v>#REF!</v>
      </c>
      <c r="AA423" s="112" t="e">
        <f>AA30-#REF!</f>
        <v>#REF!</v>
      </c>
      <c r="AB423" s="112" t="e">
        <f>AB30-#REF!</f>
        <v>#REF!</v>
      </c>
      <c r="AC423" s="112" t="e">
        <f>AC30-#REF!</f>
        <v>#REF!</v>
      </c>
      <c r="AD423" s="112" t="e">
        <f>AD30-#REF!</f>
        <v>#REF!</v>
      </c>
      <c r="AE423" s="112" t="e">
        <f>AE30-#REF!</f>
        <v>#REF!</v>
      </c>
      <c r="AF423" s="112" t="e">
        <f>AF30-#REF!</f>
        <v>#REF!</v>
      </c>
      <c r="AG423" s="112" t="e">
        <f>AG30-#REF!</f>
        <v>#REF!</v>
      </c>
      <c r="AH423" s="112" t="e">
        <f>AH30-#REF!</f>
        <v>#REF!</v>
      </c>
      <c r="AI423" s="112" t="e">
        <f>AI30-#REF!</f>
        <v>#REF!</v>
      </c>
      <c r="AJ423" s="112" t="e">
        <f>AJ30-#REF!</f>
        <v>#REF!</v>
      </c>
      <c r="AK423" s="112" t="e">
        <f>AK30-#REF!</f>
        <v>#REF!</v>
      </c>
      <c r="AL423" s="112" t="e">
        <f>AL30-#REF!</f>
        <v>#REF!</v>
      </c>
      <c r="AM423" s="112" t="e">
        <f>AM30-#REF!</f>
        <v>#REF!</v>
      </c>
      <c r="AN423" s="112" t="e">
        <f>AN30-#REF!</f>
        <v>#REF!</v>
      </c>
      <c r="AO423" s="112" t="e">
        <f>AO30-#REF!</f>
        <v>#REF!</v>
      </c>
      <c r="AP423" s="112" t="e">
        <f>AP30-#REF!</f>
        <v>#REF!</v>
      </c>
      <c r="AQ423" s="112" t="e">
        <f>AQ30-#REF!</f>
        <v>#REF!</v>
      </c>
      <c r="AR423" s="112" t="e">
        <f>AR30-#REF!</f>
        <v>#REF!</v>
      </c>
      <c r="AS423" s="112" t="e">
        <f>AS30-#REF!</f>
        <v>#REF!</v>
      </c>
      <c r="AT423" s="112" t="e">
        <f>AT30-#REF!</f>
        <v>#REF!</v>
      </c>
      <c r="AU423" s="112" t="e">
        <f>AU30-#REF!</f>
        <v>#REF!</v>
      </c>
      <c r="AV423" s="112" t="e">
        <f>AV30-#REF!</f>
        <v>#REF!</v>
      </c>
      <c r="AW423" s="112" t="e">
        <f>AW30-#REF!</f>
        <v>#REF!</v>
      </c>
      <c r="AX423" s="112" t="e">
        <f>AX30-#REF!</f>
        <v>#REF!</v>
      </c>
      <c r="AY423" s="112" t="e">
        <f>AY30-#REF!</f>
        <v>#REF!</v>
      </c>
      <c r="AZ423" s="112" t="e">
        <f>AZ30-#REF!</f>
        <v>#REF!</v>
      </c>
      <c r="BA423" s="112" t="e">
        <f>BA30-#REF!</f>
        <v>#REF!</v>
      </c>
      <c r="BB423" s="112" t="e">
        <f>BB30-#REF!</f>
        <v>#REF!</v>
      </c>
      <c r="BC423" s="112" t="e">
        <f>BC30-#REF!</f>
        <v>#REF!</v>
      </c>
      <c r="BD423" s="112" t="e">
        <f>BD30-#REF!</f>
        <v>#REF!</v>
      </c>
      <c r="BE423" s="112" t="e">
        <f>BE30-#REF!</f>
        <v>#REF!</v>
      </c>
      <c r="BF423" s="112" t="e">
        <f>BF30-#REF!</f>
        <v>#REF!</v>
      </c>
      <c r="BG423" s="112" t="e">
        <f>BG30-#REF!</f>
        <v>#REF!</v>
      </c>
      <c r="BH423" s="112" t="e">
        <f>BH30-#REF!</f>
        <v>#REF!</v>
      </c>
      <c r="BI423" s="112" t="e">
        <f>BI30-#REF!</f>
        <v>#REF!</v>
      </c>
      <c r="BJ423" s="112" t="e">
        <f>BJ30-#REF!</f>
        <v>#REF!</v>
      </c>
      <c r="BK423" s="112" t="e">
        <f>BK30-#REF!</f>
        <v>#REF!</v>
      </c>
      <c r="BL423" s="112" t="e">
        <f>BL30-#REF!</f>
        <v>#REF!</v>
      </c>
      <c r="BM423" s="112" t="e">
        <f>BM30-#REF!</f>
        <v>#REF!</v>
      </c>
      <c r="BN423" s="112" t="e">
        <f>BN30-#REF!</f>
        <v>#REF!</v>
      </c>
      <c r="BO423" s="112" t="e">
        <f>BO30-#REF!</f>
        <v>#REF!</v>
      </c>
      <c r="BP423" s="112" t="e">
        <f>BP30-#REF!</f>
        <v>#REF!</v>
      </c>
      <c r="BQ423" s="112" t="e">
        <f>BQ30-#REF!</f>
        <v>#REF!</v>
      </c>
      <c r="BR423" s="112" t="e">
        <f>BR30-#REF!</f>
        <v>#REF!</v>
      </c>
      <c r="BS423" s="112" t="e">
        <f>BS30-#REF!</f>
        <v>#REF!</v>
      </c>
      <c r="BT423" s="112" t="e">
        <f>BT30-#REF!</f>
        <v>#REF!</v>
      </c>
      <c r="BU423" s="112" t="e">
        <f>BU30-#REF!</f>
        <v>#REF!</v>
      </c>
      <c r="BV423" s="112" t="e">
        <f>BV30-#REF!</f>
        <v>#REF!</v>
      </c>
      <c r="CA423" s="112"/>
    </row>
    <row r="424" spans="7:79" ht="13" hidden="1" x14ac:dyDescent="0.3">
      <c r="G424" s="112" t="e">
        <f>G31-#REF!</f>
        <v>#REF!</v>
      </c>
      <c r="H424" s="112" t="e">
        <f>H31-#REF!</f>
        <v>#REF!</v>
      </c>
      <c r="I424" s="112" t="e">
        <f>I31-#REF!</f>
        <v>#REF!</v>
      </c>
      <c r="J424" s="112" t="e">
        <f>J31-#REF!</f>
        <v>#REF!</v>
      </c>
      <c r="K424" s="112" t="e">
        <f>K31-#REF!</f>
        <v>#REF!</v>
      </c>
      <c r="L424" s="112" t="e">
        <f>L31-#REF!</f>
        <v>#REF!</v>
      </c>
      <c r="M424" s="112" t="e">
        <f>M31-#REF!</f>
        <v>#REF!</v>
      </c>
      <c r="N424" s="112" t="e">
        <f>N31-#REF!</f>
        <v>#REF!</v>
      </c>
      <c r="O424" s="112" t="e">
        <f>O31-#REF!</f>
        <v>#REF!</v>
      </c>
      <c r="P424" s="112" t="e">
        <f>P31-#REF!</f>
        <v>#REF!</v>
      </c>
      <c r="Q424" s="112" t="e">
        <f>Q31-#REF!</f>
        <v>#REF!</v>
      </c>
      <c r="R424" s="112" t="e">
        <f>R31-#REF!</f>
        <v>#REF!</v>
      </c>
      <c r="S424" s="112" t="e">
        <f>S31-#REF!</f>
        <v>#REF!</v>
      </c>
      <c r="T424" s="112" t="e">
        <f>T31-#REF!</f>
        <v>#REF!</v>
      </c>
      <c r="U424" s="112" t="e">
        <f>U31-#REF!</f>
        <v>#REF!</v>
      </c>
      <c r="V424" s="112" t="e">
        <f>V31-#REF!</f>
        <v>#REF!</v>
      </c>
      <c r="W424" s="112" t="e">
        <f>W31-#REF!</f>
        <v>#REF!</v>
      </c>
      <c r="X424" s="112" t="e">
        <f>X31-#REF!</f>
        <v>#REF!</v>
      </c>
      <c r="Y424" s="112" t="e">
        <f>Y31-#REF!</f>
        <v>#REF!</v>
      </c>
      <c r="Z424" s="112" t="e">
        <f>Z31-#REF!</f>
        <v>#REF!</v>
      </c>
      <c r="AA424" s="112" t="e">
        <f>AA31-#REF!</f>
        <v>#REF!</v>
      </c>
      <c r="AB424" s="112" t="e">
        <f>AB31-#REF!</f>
        <v>#REF!</v>
      </c>
      <c r="AC424" s="112" t="e">
        <f>AC31-#REF!</f>
        <v>#REF!</v>
      </c>
      <c r="AD424" s="112" t="e">
        <f>AD31-#REF!</f>
        <v>#REF!</v>
      </c>
      <c r="AE424" s="112" t="e">
        <f>AE31-#REF!</f>
        <v>#REF!</v>
      </c>
      <c r="AF424" s="112" t="e">
        <f>AF31-#REF!</f>
        <v>#REF!</v>
      </c>
      <c r="AG424" s="112" t="e">
        <f>AG31-#REF!</f>
        <v>#REF!</v>
      </c>
      <c r="AH424" s="112" t="e">
        <f>AH31-#REF!</f>
        <v>#REF!</v>
      </c>
      <c r="AI424" s="112" t="e">
        <f>AI31-#REF!</f>
        <v>#REF!</v>
      </c>
      <c r="AJ424" s="112" t="e">
        <f>AJ31-#REF!</f>
        <v>#REF!</v>
      </c>
      <c r="AK424" s="112" t="e">
        <f>AK31-#REF!</f>
        <v>#REF!</v>
      </c>
      <c r="AL424" s="112" t="e">
        <f>AL31-#REF!</f>
        <v>#REF!</v>
      </c>
      <c r="AM424" s="112" t="e">
        <f>AM31-#REF!</f>
        <v>#REF!</v>
      </c>
      <c r="AN424" s="112" t="e">
        <f>AN31-#REF!</f>
        <v>#REF!</v>
      </c>
      <c r="AO424" s="112" t="e">
        <f>AO31-#REF!</f>
        <v>#REF!</v>
      </c>
      <c r="AP424" s="112" t="e">
        <f>AP31-#REF!</f>
        <v>#REF!</v>
      </c>
      <c r="AQ424" s="112" t="e">
        <f>AQ31-#REF!</f>
        <v>#REF!</v>
      </c>
      <c r="AR424" s="112" t="e">
        <f>AR31-#REF!</f>
        <v>#REF!</v>
      </c>
      <c r="AS424" s="112" t="e">
        <f>AS31-#REF!</f>
        <v>#REF!</v>
      </c>
      <c r="AT424" s="112" t="e">
        <f>AT31-#REF!</f>
        <v>#REF!</v>
      </c>
      <c r="AU424" s="112" t="e">
        <f>AU31-#REF!</f>
        <v>#REF!</v>
      </c>
      <c r="AV424" s="112" t="e">
        <f>AV31-#REF!</f>
        <v>#REF!</v>
      </c>
      <c r="AW424" s="112" t="e">
        <f>AW31-#REF!</f>
        <v>#REF!</v>
      </c>
      <c r="AX424" s="112" t="e">
        <f>AX31-#REF!</f>
        <v>#REF!</v>
      </c>
      <c r="AY424" s="112" t="e">
        <f>AY31-#REF!</f>
        <v>#REF!</v>
      </c>
      <c r="AZ424" s="112" t="e">
        <f>AZ31-#REF!</f>
        <v>#REF!</v>
      </c>
      <c r="BA424" s="112" t="e">
        <f>BA31-#REF!</f>
        <v>#REF!</v>
      </c>
      <c r="BB424" s="112" t="e">
        <f>BB31-#REF!</f>
        <v>#REF!</v>
      </c>
      <c r="BC424" s="112" t="e">
        <f>BC31-#REF!</f>
        <v>#REF!</v>
      </c>
      <c r="BD424" s="112" t="e">
        <f>BD31-#REF!</f>
        <v>#REF!</v>
      </c>
      <c r="BE424" s="112" t="e">
        <f>BE31-#REF!</f>
        <v>#REF!</v>
      </c>
      <c r="BF424" s="112" t="e">
        <f>BF31-#REF!</f>
        <v>#REF!</v>
      </c>
      <c r="BG424" s="112" t="e">
        <f>BG31-#REF!</f>
        <v>#REF!</v>
      </c>
      <c r="BH424" s="112" t="e">
        <f>BH31-#REF!</f>
        <v>#REF!</v>
      </c>
      <c r="BI424" s="112" t="e">
        <f>BI31-#REF!</f>
        <v>#REF!</v>
      </c>
      <c r="BJ424" s="112" t="e">
        <f>BJ31-#REF!</f>
        <v>#REF!</v>
      </c>
      <c r="BK424" s="112" t="e">
        <f>BK31-#REF!</f>
        <v>#REF!</v>
      </c>
      <c r="BL424" s="112" t="e">
        <f>BL31-#REF!</f>
        <v>#REF!</v>
      </c>
      <c r="BM424" s="112" t="e">
        <f>BM31-#REF!</f>
        <v>#REF!</v>
      </c>
      <c r="BN424" s="112" t="e">
        <f>BN31-#REF!</f>
        <v>#REF!</v>
      </c>
      <c r="BO424" s="112" t="e">
        <f>BO31-#REF!</f>
        <v>#REF!</v>
      </c>
      <c r="BP424" s="112" t="e">
        <f>BP31-#REF!</f>
        <v>#REF!</v>
      </c>
      <c r="BQ424" s="112" t="e">
        <f>BQ31-#REF!</f>
        <v>#REF!</v>
      </c>
      <c r="BR424" s="112" t="e">
        <f>BR31-#REF!</f>
        <v>#REF!</v>
      </c>
      <c r="BS424" s="112" t="e">
        <f>BS31-#REF!</f>
        <v>#REF!</v>
      </c>
      <c r="BT424" s="112" t="e">
        <f>BT31-#REF!</f>
        <v>#REF!</v>
      </c>
      <c r="BU424" s="112" t="e">
        <f>BU31-#REF!</f>
        <v>#REF!</v>
      </c>
      <c r="BV424" s="112" t="e">
        <f>BV31-#REF!</f>
        <v>#REF!</v>
      </c>
      <c r="CA424" s="112"/>
    </row>
    <row r="425" spans="7:79" ht="13" hidden="1" x14ac:dyDescent="0.3">
      <c r="G425" s="112" t="e">
        <f>G32-#REF!</f>
        <v>#REF!</v>
      </c>
      <c r="H425" s="112" t="e">
        <f>H32-#REF!</f>
        <v>#REF!</v>
      </c>
      <c r="I425" s="112" t="e">
        <f>I32-#REF!</f>
        <v>#REF!</v>
      </c>
      <c r="J425" s="112" t="e">
        <f>J32-#REF!</f>
        <v>#REF!</v>
      </c>
      <c r="K425" s="112" t="e">
        <f>K32-#REF!</f>
        <v>#REF!</v>
      </c>
      <c r="L425" s="112" t="e">
        <f>L32-#REF!</f>
        <v>#REF!</v>
      </c>
      <c r="M425" s="112" t="e">
        <f>M32-#REF!</f>
        <v>#REF!</v>
      </c>
      <c r="N425" s="112" t="e">
        <f>N32-#REF!</f>
        <v>#REF!</v>
      </c>
      <c r="O425" s="112" t="e">
        <f>O32-#REF!</f>
        <v>#REF!</v>
      </c>
      <c r="P425" s="112" t="e">
        <f>P32-#REF!</f>
        <v>#REF!</v>
      </c>
      <c r="Q425" s="112" t="e">
        <f>Q32-#REF!</f>
        <v>#REF!</v>
      </c>
      <c r="R425" s="112" t="e">
        <f>R32-#REF!</f>
        <v>#REF!</v>
      </c>
      <c r="S425" s="112" t="e">
        <f>S32-#REF!</f>
        <v>#REF!</v>
      </c>
      <c r="T425" s="112" t="e">
        <f>T32-#REF!</f>
        <v>#REF!</v>
      </c>
      <c r="U425" s="112" t="e">
        <f>U32-#REF!</f>
        <v>#REF!</v>
      </c>
      <c r="V425" s="112" t="e">
        <f>V32-#REF!</f>
        <v>#REF!</v>
      </c>
      <c r="W425" s="112" t="e">
        <f>W32-#REF!</f>
        <v>#REF!</v>
      </c>
      <c r="X425" s="112" t="e">
        <f>X32-#REF!</f>
        <v>#REF!</v>
      </c>
      <c r="Y425" s="112" t="e">
        <f>Y32-#REF!</f>
        <v>#REF!</v>
      </c>
      <c r="Z425" s="112" t="e">
        <f>Z32-#REF!</f>
        <v>#REF!</v>
      </c>
      <c r="AA425" s="112" t="e">
        <f>AA32-#REF!</f>
        <v>#REF!</v>
      </c>
      <c r="AB425" s="112" t="e">
        <f>AB32-#REF!</f>
        <v>#REF!</v>
      </c>
      <c r="AC425" s="112" t="e">
        <f>AC32-#REF!</f>
        <v>#REF!</v>
      </c>
      <c r="AD425" s="112" t="e">
        <f>AD32-#REF!</f>
        <v>#REF!</v>
      </c>
      <c r="AE425" s="112" t="e">
        <f>AE32-#REF!</f>
        <v>#REF!</v>
      </c>
      <c r="AF425" s="112" t="e">
        <f>AF32-#REF!</f>
        <v>#REF!</v>
      </c>
      <c r="AG425" s="112" t="e">
        <f>AG32-#REF!</f>
        <v>#REF!</v>
      </c>
      <c r="AH425" s="112" t="e">
        <f>AH32-#REF!</f>
        <v>#REF!</v>
      </c>
      <c r="AI425" s="112" t="e">
        <f>AI32-#REF!</f>
        <v>#REF!</v>
      </c>
      <c r="AJ425" s="112" t="e">
        <f>AJ32-#REF!</f>
        <v>#REF!</v>
      </c>
      <c r="AK425" s="112" t="e">
        <f>AK32-#REF!</f>
        <v>#REF!</v>
      </c>
      <c r="AL425" s="112" t="e">
        <f>AL32-#REF!</f>
        <v>#REF!</v>
      </c>
      <c r="AM425" s="112" t="e">
        <f>AM32-#REF!</f>
        <v>#REF!</v>
      </c>
      <c r="AN425" s="112" t="e">
        <f>AN32-#REF!</f>
        <v>#REF!</v>
      </c>
      <c r="AO425" s="112" t="e">
        <f>AO32-#REF!</f>
        <v>#REF!</v>
      </c>
      <c r="AP425" s="112" t="e">
        <f>AP32-#REF!</f>
        <v>#REF!</v>
      </c>
      <c r="AQ425" s="112" t="e">
        <f>AQ32-#REF!</f>
        <v>#REF!</v>
      </c>
      <c r="AR425" s="112" t="e">
        <f>AR32-#REF!</f>
        <v>#REF!</v>
      </c>
      <c r="AS425" s="112" t="e">
        <f>AS32-#REF!</f>
        <v>#REF!</v>
      </c>
      <c r="AT425" s="112" t="e">
        <f>AT32-#REF!</f>
        <v>#REF!</v>
      </c>
      <c r="AU425" s="112" t="e">
        <f>AU32-#REF!</f>
        <v>#REF!</v>
      </c>
      <c r="AV425" s="112" t="e">
        <f>AV32-#REF!</f>
        <v>#REF!</v>
      </c>
      <c r="AW425" s="112" t="e">
        <f>AW32-#REF!</f>
        <v>#REF!</v>
      </c>
      <c r="AX425" s="112" t="e">
        <f>AX32-#REF!</f>
        <v>#REF!</v>
      </c>
      <c r="AY425" s="112" t="e">
        <f>AY32-#REF!</f>
        <v>#REF!</v>
      </c>
      <c r="AZ425" s="112" t="e">
        <f>AZ32-#REF!</f>
        <v>#REF!</v>
      </c>
      <c r="BA425" s="112" t="e">
        <f>BA32-#REF!</f>
        <v>#REF!</v>
      </c>
      <c r="BB425" s="112" t="e">
        <f>BB32-#REF!</f>
        <v>#REF!</v>
      </c>
      <c r="BC425" s="112" t="e">
        <f>BC32-#REF!</f>
        <v>#REF!</v>
      </c>
      <c r="BD425" s="112" t="e">
        <f>BD32-#REF!</f>
        <v>#REF!</v>
      </c>
      <c r="BE425" s="112" t="e">
        <f>BE32-#REF!</f>
        <v>#REF!</v>
      </c>
      <c r="BF425" s="112" t="e">
        <f>BF32-#REF!</f>
        <v>#REF!</v>
      </c>
      <c r="BG425" s="112" t="e">
        <f>BG32-#REF!</f>
        <v>#REF!</v>
      </c>
      <c r="BH425" s="112" t="e">
        <f>BH32-#REF!</f>
        <v>#REF!</v>
      </c>
      <c r="BI425" s="112" t="e">
        <f>BI32-#REF!</f>
        <v>#REF!</v>
      </c>
      <c r="BJ425" s="112" t="e">
        <f>BJ32-#REF!</f>
        <v>#REF!</v>
      </c>
      <c r="BK425" s="112" t="e">
        <f>BK32-#REF!</f>
        <v>#REF!</v>
      </c>
      <c r="BL425" s="112" t="e">
        <f>BL32-#REF!</f>
        <v>#REF!</v>
      </c>
      <c r="BM425" s="112" t="e">
        <f>BM32-#REF!</f>
        <v>#REF!</v>
      </c>
      <c r="BN425" s="112" t="e">
        <f>BN32-#REF!</f>
        <v>#REF!</v>
      </c>
      <c r="BO425" s="112" t="e">
        <f>BO32-#REF!</f>
        <v>#REF!</v>
      </c>
      <c r="BP425" s="112" t="e">
        <f>BP32-#REF!</f>
        <v>#REF!</v>
      </c>
      <c r="BQ425" s="112" t="e">
        <f>BQ32-#REF!</f>
        <v>#REF!</v>
      </c>
      <c r="BR425" s="112" t="e">
        <f>BR32-#REF!</f>
        <v>#REF!</v>
      </c>
      <c r="BS425" s="112" t="e">
        <f>BS32-#REF!</f>
        <v>#REF!</v>
      </c>
      <c r="BT425" s="112" t="e">
        <f>BT32-#REF!</f>
        <v>#REF!</v>
      </c>
      <c r="BU425" s="112" t="e">
        <f>BU32-#REF!</f>
        <v>#REF!</v>
      </c>
      <c r="BV425" s="112" t="e">
        <f>BV32-#REF!</f>
        <v>#REF!</v>
      </c>
      <c r="CA425" s="112"/>
    </row>
    <row r="426" spans="7:79" ht="13" hidden="1" x14ac:dyDescent="0.3">
      <c r="G426" s="112" t="e">
        <f>G33-#REF!</f>
        <v>#REF!</v>
      </c>
      <c r="H426" s="112" t="e">
        <f>H33-#REF!</f>
        <v>#REF!</v>
      </c>
      <c r="I426" s="112" t="e">
        <f>I33-#REF!</f>
        <v>#REF!</v>
      </c>
      <c r="J426" s="112" t="e">
        <f>J33-#REF!</f>
        <v>#REF!</v>
      </c>
      <c r="K426" s="112" t="e">
        <f>K33-#REF!</f>
        <v>#REF!</v>
      </c>
      <c r="L426" s="112" t="e">
        <f>L33-#REF!</f>
        <v>#REF!</v>
      </c>
      <c r="M426" s="112" t="e">
        <f>M33-#REF!</f>
        <v>#REF!</v>
      </c>
      <c r="N426" s="112" t="e">
        <f>N33-#REF!</f>
        <v>#REF!</v>
      </c>
      <c r="O426" s="112" t="e">
        <f>O33-#REF!</f>
        <v>#REF!</v>
      </c>
      <c r="P426" s="112" t="e">
        <f>P33-#REF!</f>
        <v>#REF!</v>
      </c>
      <c r="Q426" s="112" t="e">
        <f>Q33-#REF!</f>
        <v>#REF!</v>
      </c>
      <c r="R426" s="112" t="e">
        <f>R33-#REF!</f>
        <v>#REF!</v>
      </c>
      <c r="S426" s="112" t="e">
        <f>S33-#REF!</f>
        <v>#REF!</v>
      </c>
      <c r="T426" s="112" t="e">
        <f>T33-#REF!</f>
        <v>#REF!</v>
      </c>
      <c r="U426" s="112" t="e">
        <f>U33-#REF!</f>
        <v>#REF!</v>
      </c>
      <c r="V426" s="112" t="e">
        <f>V33-#REF!</f>
        <v>#REF!</v>
      </c>
      <c r="W426" s="112" t="e">
        <f>W33-#REF!</f>
        <v>#REF!</v>
      </c>
      <c r="X426" s="112" t="e">
        <f>X33-#REF!</f>
        <v>#REF!</v>
      </c>
      <c r="Y426" s="112" t="e">
        <f>Y33-#REF!</f>
        <v>#REF!</v>
      </c>
      <c r="Z426" s="112" t="e">
        <f>Z33-#REF!</f>
        <v>#REF!</v>
      </c>
      <c r="AA426" s="112" t="e">
        <f>AA33-#REF!</f>
        <v>#REF!</v>
      </c>
      <c r="AB426" s="112" t="e">
        <f>AB33-#REF!</f>
        <v>#REF!</v>
      </c>
      <c r="AC426" s="112" t="e">
        <f>AC33-#REF!</f>
        <v>#REF!</v>
      </c>
      <c r="AD426" s="112" t="e">
        <f>AD33-#REF!</f>
        <v>#REF!</v>
      </c>
      <c r="AE426" s="112" t="e">
        <f>AE33-#REF!</f>
        <v>#REF!</v>
      </c>
      <c r="AF426" s="112" t="e">
        <f>AF33-#REF!</f>
        <v>#REF!</v>
      </c>
      <c r="AG426" s="112" t="e">
        <f>AG33-#REF!</f>
        <v>#REF!</v>
      </c>
      <c r="AH426" s="112" t="e">
        <f>AH33-#REF!</f>
        <v>#REF!</v>
      </c>
      <c r="AI426" s="112" t="e">
        <f>AI33-#REF!</f>
        <v>#REF!</v>
      </c>
      <c r="AJ426" s="112" t="e">
        <f>AJ33-#REF!</f>
        <v>#REF!</v>
      </c>
      <c r="AK426" s="112" t="e">
        <f>AK33-#REF!</f>
        <v>#REF!</v>
      </c>
      <c r="AL426" s="112" t="e">
        <f>AL33-#REF!</f>
        <v>#REF!</v>
      </c>
      <c r="AM426" s="112" t="e">
        <f>AM33-#REF!</f>
        <v>#REF!</v>
      </c>
      <c r="AN426" s="112" t="e">
        <f>AN33-#REF!</f>
        <v>#REF!</v>
      </c>
      <c r="AO426" s="112" t="e">
        <f>AO33-#REF!</f>
        <v>#REF!</v>
      </c>
      <c r="AP426" s="112" t="e">
        <f>AP33-#REF!</f>
        <v>#REF!</v>
      </c>
      <c r="AQ426" s="112" t="e">
        <f>AQ33-#REF!</f>
        <v>#REF!</v>
      </c>
      <c r="AR426" s="112" t="e">
        <f>AR33-#REF!</f>
        <v>#REF!</v>
      </c>
      <c r="AS426" s="112" t="e">
        <f>AS33-#REF!</f>
        <v>#REF!</v>
      </c>
      <c r="AT426" s="112" t="e">
        <f>AT33-#REF!</f>
        <v>#REF!</v>
      </c>
      <c r="AU426" s="112" t="e">
        <f>AU33-#REF!</f>
        <v>#REF!</v>
      </c>
      <c r="AV426" s="112" t="e">
        <f>AV33-#REF!</f>
        <v>#REF!</v>
      </c>
      <c r="AW426" s="112" t="e">
        <f>AW33-#REF!</f>
        <v>#REF!</v>
      </c>
      <c r="AX426" s="112" t="e">
        <f>AX33-#REF!</f>
        <v>#REF!</v>
      </c>
      <c r="AY426" s="112" t="e">
        <f>AY33-#REF!</f>
        <v>#REF!</v>
      </c>
      <c r="AZ426" s="112" t="e">
        <f>AZ33-#REF!</f>
        <v>#REF!</v>
      </c>
      <c r="BA426" s="112" t="e">
        <f>BA33-#REF!</f>
        <v>#REF!</v>
      </c>
      <c r="BB426" s="112" t="e">
        <f>BB33-#REF!</f>
        <v>#REF!</v>
      </c>
      <c r="BC426" s="112" t="e">
        <f>BC33-#REF!</f>
        <v>#REF!</v>
      </c>
      <c r="BD426" s="112" t="e">
        <f>BD33-#REF!</f>
        <v>#REF!</v>
      </c>
      <c r="BE426" s="112" t="e">
        <f>BE33-#REF!</f>
        <v>#REF!</v>
      </c>
      <c r="BF426" s="112" t="e">
        <f>BF33-#REF!</f>
        <v>#REF!</v>
      </c>
      <c r="BG426" s="112" t="e">
        <f>BG33-#REF!</f>
        <v>#REF!</v>
      </c>
      <c r="BH426" s="112" t="e">
        <f>BH33-#REF!</f>
        <v>#REF!</v>
      </c>
      <c r="BI426" s="112" t="e">
        <f>BI33-#REF!</f>
        <v>#REF!</v>
      </c>
      <c r="BJ426" s="112" t="e">
        <f>BJ33-#REF!</f>
        <v>#REF!</v>
      </c>
      <c r="BK426" s="112" t="e">
        <f>BK33-#REF!</f>
        <v>#REF!</v>
      </c>
      <c r="BL426" s="112" t="e">
        <f>BL33-#REF!</f>
        <v>#REF!</v>
      </c>
      <c r="BM426" s="112" t="e">
        <f>BM33-#REF!</f>
        <v>#REF!</v>
      </c>
      <c r="BN426" s="112" t="e">
        <f>BN33-#REF!</f>
        <v>#REF!</v>
      </c>
      <c r="BO426" s="112" t="e">
        <f>BO33-#REF!</f>
        <v>#REF!</v>
      </c>
      <c r="BP426" s="112" t="e">
        <f>BP33-#REF!</f>
        <v>#REF!</v>
      </c>
      <c r="BQ426" s="112" t="e">
        <f>BQ33-#REF!</f>
        <v>#REF!</v>
      </c>
      <c r="BR426" s="112" t="e">
        <f>BR33-#REF!</f>
        <v>#REF!</v>
      </c>
      <c r="BS426" s="112" t="e">
        <f>BS33-#REF!</f>
        <v>#REF!</v>
      </c>
      <c r="BT426" s="112" t="e">
        <f>BT33-#REF!</f>
        <v>#REF!</v>
      </c>
      <c r="BU426" s="112" t="e">
        <f>BU33-#REF!</f>
        <v>#REF!</v>
      </c>
      <c r="BV426" s="112" t="e">
        <f>BV33-#REF!</f>
        <v>#REF!</v>
      </c>
      <c r="CA426" s="112"/>
    </row>
    <row r="427" spans="7:79" ht="13" hidden="1" x14ac:dyDescent="0.3">
      <c r="G427" s="112" t="e">
        <f>G34-#REF!</f>
        <v>#REF!</v>
      </c>
      <c r="H427" s="112" t="e">
        <f>H34-#REF!</f>
        <v>#REF!</v>
      </c>
      <c r="I427" s="112" t="e">
        <f>I34-#REF!</f>
        <v>#REF!</v>
      </c>
      <c r="J427" s="112" t="e">
        <f>J34-#REF!</f>
        <v>#REF!</v>
      </c>
      <c r="K427" s="112" t="e">
        <f>K34-#REF!</f>
        <v>#REF!</v>
      </c>
      <c r="L427" s="112" t="e">
        <f>L34-#REF!</f>
        <v>#REF!</v>
      </c>
      <c r="M427" s="112" t="e">
        <f>M34-#REF!</f>
        <v>#REF!</v>
      </c>
      <c r="N427" s="112" t="e">
        <f>N34-#REF!</f>
        <v>#REF!</v>
      </c>
      <c r="O427" s="112" t="e">
        <f>O34-#REF!</f>
        <v>#REF!</v>
      </c>
      <c r="P427" s="112" t="e">
        <f>P34-#REF!</f>
        <v>#REF!</v>
      </c>
      <c r="Q427" s="112" t="e">
        <f>Q34-#REF!</f>
        <v>#REF!</v>
      </c>
      <c r="R427" s="112" t="e">
        <f>R34-#REF!</f>
        <v>#REF!</v>
      </c>
      <c r="S427" s="112" t="e">
        <f>S34-#REF!</f>
        <v>#REF!</v>
      </c>
      <c r="T427" s="112" t="e">
        <f>T34-#REF!</f>
        <v>#REF!</v>
      </c>
      <c r="U427" s="112" t="e">
        <f>U34-#REF!</f>
        <v>#REF!</v>
      </c>
      <c r="V427" s="112" t="e">
        <f>V34-#REF!</f>
        <v>#REF!</v>
      </c>
      <c r="W427" s="112" t="e">
        <f>W34-#REF!</f>
        <v>#REF!</v>
      </c>
      <c r="X427" s="112" t="e">
        <f>X34-#REF!</f>
        <v>#REF!</v>
      </c>
      <c r="Y427" s="112" t="e">
        <f>Y34-#REF!</f>
        <v>#REF!</v>
      </c>
      <c r="Z427" s="112" t="e">
        <f>Z34-#REF!</f>
        <v>#REF!</v>
      </c>
      <c r="AA427" s="112" t="e">
        <f>AA34-#REF!</f>
        <v>#REF!</v>
      </c>
      <c r="AB427" s="112" t="e">
        <f>AB34-#REF!</f>
        <v>#REF!</v>
      </c>
      <c r="AC427" s="112" t="e">
        <f>AC34-#REF!</f>
        <v>#REF!</v>
      </c>
      <c r="AD427" s="112" t="e">
        <f>AD34-#REF!</f>
        <v>#REF!</v>
      </c>
      <c r="AE427" s="112" t="e">
        <f>AE34-#REF!</f>
        <v>#REF!</v>
      </c>
      <c r="AF427" s="112" t="e">
        <f>AF34-#REF!</f>
        <v>#REF!</v>
      </c>
      <c r="AG427" s="112" t="e">
        <f>AG34-#REF!</f>
        <v>#REF!</v>
      </c>
      <c r="AH427" s="112" t="e">
        <f>AH34-#REF!</f>
        <v>#REF!</v>
      </c>
      <c r="AI427" s="112" t="e">
        <f>AI34-#REF!</f>
        <v>#REF!</v>
      </c>
      <c r="AJ427" s="112" t="e">
        <f>AJ34-#REF!</f>
        <v>#REF!</v>
      </c>
      <c r="AK427" s="112" t="e">
        <f>AK34-#REF!</f>
        <v>#REF!</v>
      </c>
      <c r="AL427" s="112" t="e">
        <f>AL34-#REF!</f>
        <v>#REF!</v>
      </c>
      <c r="AM427" s="112" t="e">
        <f>AM34-#REF!</f>
        <v>#REF!</v>
      </c>
      <c r="AN427" s="112" t="e">
        <f>AN34-#REF!</f>
        <v>#REF!</v>
      </c>
      <c r="AO427" s="112" t="e">
        <f>AO34-#REF!</f>
        <v>#REF!</v>
      </c>
      <c r="AP427" s="112" t="e">
        <f>AP34-#REF!</f>
        <v>#REF!</v>
      </c>
      <c r="AQ427" s="112" t="e">
        <f>AQ34-#REF!</f>
        <v>#REF!</v>
      </c>
      <c r="AR427" s="112" t="e">
        <f>AR34-#REF!</f>
        <v>#REF!</v>
      </c>
      <c r="AS427" s="112" t="e">
        <f>AS34-#REF!</f>
        <v>#REF!</v>
      </c>
      <c r="AT427" s="112" t="e">
        <f>AT34-#REF!</f>
        <v>#REF!</v>
      </c>
      <c r="AU427" s="112" t="e">
        <f>AU34-#REF!</f>
        <v>#REF!</v>
      </c>
      <c r="AV427" s="112" t="e">
        <f>AV34-#REF!</f>
        <v>#REF!</v>
      </c>
      <c r="AW427" s="112" t="e">
        <f>AW34-#REF!</f>
        <v>#REF!</v>
      </c>
      <c r="AX427" s="112" t="e">
        <f>AX34-#REF!</f>
        <v>#REF!</v>
      </c>
      <c r="AY427" s="112" t="e">
        <f>AY34-#REF!</f>
        <v>#REF!</v>
      </c>
      <c r="AZ427" s="112" t="e">
        <f>AZ34-#REF!</f>
        <v>#REF!</v>
      </c>
      <c r="BA427" s="112" t="e">
        <f>BA34-#REF!</f>
        <v>#REF!</v>
      </c>
      <c r="BB427" s="112" t="e">
        <f>BB34-#REF!</f>
        <v>#REF!</v>
      </c>
      <c r="BC427" s="112" t="e">
        <f>BC34-#REF!</f>
        <v>#REF!</v>
      </c>
      <c r="BD427" s="112" t="e">
        <f>BD34-#REF!</f>
        <v>#REF!</v>
      </c>
      <c r="BE427" s="112" t="e">
        <f>BE34-#REF!</f>
        <v>#REF!</v>
      </c>
      <c r="BF427" s="112" t="e">
        <f>BF34-#REF!</f>
        <v>#REF!</v>
      </c>
      <c r="BG427" s="112" t="e">
        <f>BG34-#REF!</f>
        <v>#REF!</v>
      </c>
      <c r="BH427" s="112" t="e">
        <f>BH34-#REF!</f>
        <v>#REF!</v>
      </c>
      <c r="BI427" s="112" t="e">
        <f>BI34-#REF!</f>
        <v>#REF!</v>
      </c>
      <c r="BJ427" s="112" t="e">
        <f>BJ34-#REF!</f>
        <v>#REF!</v>
      </c>
      <c r="BK427" s="112" t="e">
        <f>BK34-#REF!</f>
        <v>#REF!</v>
      </c>
      <c r="BL427" s="112" t="e">
        <f>BL34-#REF!</f>
        <v>#REF!</v>
      </c>
      <c r="BM427" s="112" t="e">
        <f>BM34-#REF!</f>
        <v>#REF!</v>
      </c>
      <c r="BN427" s="112" t="e">
        <f>BN34-#REF!</f>
        <v>#REF!</v>
      </c>
      <c r="BO427" s="112" t="e">
        <f>BO34-#REF!</f>
        <v>#REF!</v>
      </c>
      <c r="BP427" s="112" t="e">
        <f>BP34-#REF!</f>
        <v>#REF!</v>
      </c>
      <c r="BQ427" s="112" t="e">
        <f>BQ34-#REF!</f>
        <v>#REF!</v>
      </c>
      <c r="BR427" s="112" t="e">
        <f>BR34-#REF!</f>
        <v>#REF!</v>
      </c>
      <c r="BS427" s="112" t="e">
        <f>BS34-#REF!</f>
        <v>#REF!</v>
      </c>
      <c r="BT427" s="112" t="e">
        <f>BT34-#REF!</f>
        <v>#REF!</v>
      </c>
      <c r="BU427" s="112" t="e">
        <f>BU34-#REF!</f>
        <v>#REF!</v>
      </c>
      <c r="BV427" s="112" t="e">
        <f>BV34-#REF!</f>
        <v>#REF!</v>
      </c>
      <c r="CA427" s="112"/>
    </row>
    <row r="428" spans="7:79" ht="13" hidden="1" x14ac:dyDescent="0.3">
      <c r="G428" s="112" t="e">
        <f>G35-#REF!</f>
        <v>#REF!</v>
      </c>
      <c r="H428" s="112" t="e">
        <f>H35-#REF!</f>
        <v>#REF!</v>
      </c>
      <c r="I428" s="112" t="e">
        <f>I35-#REF!</f>
        <v>#REF!</v>
      </c>
      <c r="J428" s="112" t="e">
        <f>J35-#REF!</f>
        <v>#REF!</v>
      </c>
      <c r="K428" s="112" t="e">
        <f>K35-#REF!</f>
        <v>#REF!</v>
      </c>
      <c r="L428" s="112" t="e">
        <f>L35-#REF!</f>
        <v>#REF!</v>
      </c>
      <c r="M428" s="112" t="e">
        <f>M35-#REF!</f>
        <v>#REF!</v>
      </c>
      <c r="N428" s="112" t="e">
        <f>N35-#REF!</f>
        <v>#REF!</v>
      </c>
      <c r="O428" s="112" t="e">
        <f>O35-#REF!</f>
        <v>#REF!</v>
      </c>
      <c r="P428" s="112" t="e">
        <f>P35-#REF!</f>
        <v>#REF!</v>
      </c>
      <c r="Q428" s="112" t="e">
        <f>Q35-#REF!</f>
        <v>#REF!</v>
      </c>
      <c r="R428" s="112" t="e">
        <f>R35-#REF!</f>
        <v>#REF!</v>
      </c>
      <c r="S428" s="112" t="e">
        <f>S35-#REF!</f>
        <v>#REF!</v>
      </c>
      <c r="T428" s="112" t="e">
        <f>T35-#REF!</f>
        <v>#REF!</v>
      </c>
      <c r="U428" s="112" t="e">
        <f>U35-#REF!</f>
        <v>#REF!</v>
      </c>
      <c r="V428" s="112" t="e">
        <f>V35-#REF!</f>
        <v>#REF!</v>
      </c>
      <c r="W428" s="112" t="e">
        <f>W35-#REF!</f>
        <v>#REF!</v>
      </c>
      <c r="X428" s="112" t="e">
        <f>X35-#REF!</f>
        <v>#REF!</v>
      </c>
      <c r="Y428" s="112" t="e">
        <f>Y35-#REF!</f>
        <v>#REF!</v>
      </c>
      <c r="Z428" s="112" t="e">
        <f>Z35-#REF!</f>
        <v>#REF!</v>
      </c>
      <c r="AA428" s="112" t="e">
        <f>AA35-#REF!</f>
        <v>#REF!</v>
      </c>
      <c r="AB428" s="112" t="e">
        <f>AB35-#REF!</f>
        <v>#REF!</v>
      </c>
      <c r="AC428" s="112" t="e">
        <f>AC35-#REF!</f>
        <v>#REF!</v>
      </c>
      <c r="AD428" s="112" t="e">
        <f>AD35-#REF!</f>
        <v>#REF!</v>
      </c>
      <c r="AE428" s="112" t="e">
        <f>AE35-#REF!</f>
        <v>#REF!</v>
      </c>
      <c r="AF428" s="112" t="e">
        <f>AF35-#REF!</f>
        <v>#REF!</v>
      </c>
      <c r="AG428" s="112" t="e">
        <f>AG35-#REF!</f>
        <v>#REF!</v>
      </c>
      <c r="AH428" s="112" t="e">
        <f>AH35-#REF!</f>
        <v>#REF!</v>
      </c>
      <c r="AI428" s="112" t="e">
        <f>AI35-#REF!</f>
        <v>#REF!</v>
      </c>
      <c r="AJ428" s="112" t="e">
        <f>AJ35-#REF!</f>
        <v>#REF!</v>
      </c>
      <c r="AK428" s="112" t="e">
        <f>AK35-#REF!</f>
        <v>#REF!</v>
      </c>
      <c r="AL428" s="112" t="e">
        <f>AL35-#REF!</f>
        <v>#REF!</v>
      </c>
      <c r="AM428" s="112" t="e">
        <f>AM35-#REF!</f>
        <v>#REF!</v>
      </c>
      <c r="AN428" s="112" t="e">
        <f>AN35-#REF!</f>
        <v>#REF!</v>
      </c>
      <c r="AO428" s="112" t="e">
        <f>AO35-#REF!</f>
        <v>#REF!</v>
      </c>
      <c r="AP428" s="112" t="e">
        <f>AP35-#REF!</f>
        <v>#REF!</v>
      </c>
      <c r="AQ428" s="112" t="e">
        <f>AQ35-#REF!</f>
        <v>#REF!</v>
      </c>
      <c r="AR428" s="112" t="e">
        <f>AR35-#REF!</f>
        <v>#REF!</v>
      </c>
      <c r="AS428" s="112" t="e">
        <f>AS35-#REF!</f>
        <v>#REF!</v>
      </c>
      <c r="AT428" s="112" t="e">
        <f>AT35-#REF!</f>
        <v>#REF!</v>
      </c>
      <c r="AU428" s="112" t="e">
        <f>AU35-#REF!</f>
        <v>#REF!</v>
      </c>
      <c r="AV428" s="112" t="e">
        <f>AV35-#REF!</f>
        <v>#REF!</v>
      </c>
      <c r="AW428" s="112" t="e">
        <f>AW35-#REF!</f>
        <v>#REF!</v>
      </c>
      <c r="AX428" s="112" t="e">
        <f>AX35-#REF!</f>
        <v>#REF!</v>
      </c>
      <c r="AY428" s="112" t="e">
        <f>AY35-#REF!</f>
        <v>#REF!</v>
      </c>
      <c r="AZ428" s="112" t="e">
        <f>AZ35-#REF!</f>
        <v>#REF!</v>
      </c>
      <c r="BA428" s="112" t="e">
        <f>BA35-#REF!</f>
        <v>#REF!</v>
      </c>
      <c r="BB428" s="112" t="e">
        <f>BB35-#REF!</f>
        <v>#REF!</v>
      </c>
      <c r="BC428" s="112" t="e">
        <f>BC35-#REF!</f>
        <v>#REF!</v>
      </c>
      <c r="BD428" s="112" t="e">
        <f>BD35-#REF!</f>
        <v>#REF!</v>
      </c>
      <c r="BE428" s="112" t="e">
        <f>BE35-#REF!</f>
        <v>#REF!</v>
      </c>
      <c r="BF428" s="112" t="e">
        <f>BF35-#REF!</f>
        <v>#REF!</v>
      </c>
      <c r="BG428" s="112" t="e">
        <f>BG35-#REF!</f>
        <v>#REF!</v>
      </c>
      <c r="BH428" s="112" t="e">
        <f>BH35-#REF!</f>
        <v>#REF!</v>
      </c>
      <c r="BI428" s="112" t="e">
        <f>BI35-#REF!</f>
        <v>#REF!</v>
      </c>
      <c r="BJ428" s="112" t="e">
        <f>BJ35-#REF!</f>
        <v>#REF!</v>
      </c>
      <c r="BK428" s="112" t="e">
        <f>BK35-#REF!</f>
        <v>#REF!</v>
      </c>
      <c r="BL428" s="112" t="e">
        <f>BL35-#REF!</f>
        <v>#REF!</v>
      </c>
      <c r="BM428" s="112" t="e">
        <f>BM35-#REF!</f>
        <v>#REF!</v>
      </c>
      <c r="BN428" s="112" t="e">
        <f>BN35-#REF!</f>
        <v>#REF!</v>
      </c>
      <c r="BO428" s="112" t="e">
        <f>BO35-#REF!</f>
        <v>#REF!</v>
      </c>
      <c r="BP428" s="112" t="e">
        <f>BP35-#REF!</f>
        <v>#REF!</v>
      </c>
      <c r="BQ428" s="112" t="e">
        <f>BQ35-#REF!</f>
        <v>#REF!</v>
      </c>
      <c r="BR428" s="112" t="e">
        <f>BR35-#REF!</f>
        <v>#REF!</v>
      </c>
      <c r="BS428" s="112" t="e">
        <f>BS35-#REF!</f>
        <v>#REF!</v>
      </c>
      <c r="BT428" s="112" t="e">
        <f>BT35-#REF!</f>
        <v>#REF!</v>
      </c>
      <c r="BU428" s="112" t="e">
        <f>BU35-#REF!</f>
        <v>#REF!</v>
      </c>
      <c r="BV428" s="112" t="e">
        <f>BV35-#REF!</f>
        <v>#REF!</v>
      </c>
      <c r="CA428" s="112"/>
    </row>
    <row r="429" spans="7:79" ht="13" hidden="1" x14ac:dyDescent="0.3">
      <c r="G429" s="112" t="e">
        <f>G36-#REF!</f>
        <v>#REF!</v>
      </c>
      <c r="H429" s="112" t="e">
        <f>H36-#REF!</f>
        <v>#REF!</v>
      </c>
      <c r="I429" s="112" t="e">
        <f>I36-#REF!</f>
        <v>#REF!</v>
      </c>
      <c r="J429" s="112" t="e">
        <f>J36-#REF!</f>
        <v>#REF!</v>
      </c>
      <c r="K429" s="112" t="e">
        <f>K36-#REF!</f>
        <v>#REF!</v>
      </c>
      <c r="L429" s="112" t="e">
        <f>L36-#REF!</f>
        <v>#REF!</v>
      </c>
      <c r="M429" s="112" t="e">
        <f>M36-#REF!</f>
        <v>#REF!</v>
      </c>
      <c r="N429" s="112" t="e">
        <f>N36-#REF!</f>
        <v>#REF!</v>
      </c>
      <c r="O429" s="112" t="e">
        <f>O36-#REF!</f>
        <v>#REF!</v>
      </c>
      <c r="P429" s="112" t="e">
        <f>P36-#REF!</f>
        <v>#REF!</v>
      </c>
      <c r="Q429" s="112" t="e">
        <f>Q36-#REF!</f>
        <v>#REF!</v>
      </c>
      <c r="R429" s="112" t="e">
        <f>R36-#REF!</f>
        <v>#REF!</v>
      </c>
      <c r="S429" s="112" t="e">
        <f>S36-#REF!</f>
        <v>#REF!</v>
      </c>
      <c r="T429" s="112" t="e">
        <f>T36-#REF!</f>
        <v>#REF!</v>
      </c>
      <c r="U429" s="112" t="e">
        <f>U36-#REF!</f>
        <v>#REF!</v>
      </c>
      <c r="V429" s="112" t="e">
        <f>V36-#REF!</f>
        <v>#REF!</v>
      </c>
      <c r="W429" s="112" t="e">
        <f>W36-#REF!</f>
        <v>#REF!</v>
      </c>
      <c r="X429" s="112" t="e">
        <f>X36-#REF!</f>
        <v>#REF!</v>
      </c>
      <c r="Y429" s="112" t="e">
        <f>Y36-#REF!</f>
        <v>#REF!</v>
      </c>
      <c r="Z429" s="112" t="e">
        <f>Z36-#REF!</f>
        <v>#REF!</v>
      </c>
      <c r="AA429" s="112" t="e">
        <f>AA36-#REF!</f>
        <v>#REF!</v>
      </c>
      <c r="AB429" s="112" t="e">
        <f>AB36-#REF!</f>
        <v>#REF!</v>
      </c>
      <c r="AC429" s="112" t="e">
        <f>AC36-#REF!</f>
        <v>#REF!</v>
      </c>
      <c r="AD429" s="112" t="e">
        <f>AD36-#REF!</f>
        <v>#REF!</v>
      </c>
      <c r="AE429" s="112" t="e">
        <f>AE36-#REF!</f>
        <v>#REF!</v>
      </c>
      <c r="AF429" s="112" t="e">
        <f>AF36-#REF!</f>
        <v>#REF!</v>
      </c>
      <c r="AG429" s="112" t="e">
        <f>AG36-#REF!</f>
        <v>#REF!</v>
      </c>
      <c r="AH429" s="112" t="e">
        <f>AH36-#REF!</f>
        <v>#REF!</v>
      </c>
      <c r="AI429" s="112" t="e">
        <f>AI36-#REF!</f>
        <v>#REF!</v>
      </c>
      <c r="AJ429" s="112" t="e">
        <f>AJ36-#REF!</f>
        <v>#REF!</v>
      </c>
      <c r="AK429" s="112" t="e">
        <f>AK36-#REF!</f>
        <v>#REF!</v>
      </c>
      <c r="AL429" s="112" t="e">
        <f>AL36-#REF!</f>
        <v>#REF!</v>
      </c>
      <c r="AM429" s="112" t="e">
        <f>AM36-#REF!</f>
        <v>#REF!</v>
      </c>
      <c r="AN429" s="112" t="e">
        <f>AN36-#REF!</f>
        <v>#REF!</v>
      </c>
      <c r="AO429" s="112" t="e">
        <f>AO36-#REF!</f>
        <v>#REF!</v>
      </c>
      <c r="AP429" s="112" t="e">
        <f>AP36-#REF!</f>
        <v>#REF!</v>
      </c>
      <c r="AQ429" s="112" t="e">
        <f>AQ36-#REF!</f>
        <v>#REF!</v>
      </c>
      <c r="AR429" s="112" t="e">
        <f>AR36-#REF!</f>
        <v>#REF!</v>
      </c>
      <c r="AS429" s="112" t="e">
        <f>AS36-#REF!</f>
        <v>#REF!</v>
      </c>
      <c r="AT429" s="112" t="e">
        <f>AT36-#REF!</f>
        <v>#REF!</v>
      </c>
      <c r="AU429" s="112" t="e">
        <f>AU36-#REF!</f>
        <v>#REF!</v>
      </c>
      <c r="AV429" s="112" t="e">
        <f>AV36-#REF!</f>
        <v>#REF!</v>
      </c>
      <c r="AW429" s="112" t="e">
        <f>AW36-#REF!</f>
        <v>#REF!</v>
      </c>
      <c r="AX429" s="112" t="e">
        <f>AX36-#REF!</f>
        <v>#REF!</v>
      </c>
      <c r="AY429" s="112" t="e">
        <f>AY36-#REF!</f>
        <v>#REF!</v>
      </c>
      <c r="AZ429" s="112" t="e">
        <f>AZ36-#REF!</f>
        <v>#REF!</v>
      </c>
      <c r="BA429" s="112" t="e">
        <f>BA36-#REF!</f>
        <v>#REF!</v>
      </c>
      <c r="BB429" s="112" t="e">
        <f>BB36-#REF!</f>
        <v>#REF!</v>
      </c>
      <c r="BC429" s="112" t="e">
        <f>BC36-#REF!</f>
        <v>#REF!</v>
      </c>
      <c r="BD429" s="112" t="e">
        <f>BD36-#REF!</f>
        <v>#REF!</v>
      </c>
      <c r="BE429" s="112" t="e">
        <f>BE36-#REF!</f>
        <v>#REF!</v>
      </c>
      <c r="BF429" s="112" t="e">
        <f>BF36-#REF!</f>
        <v>#REF!</v>
      </c>
      <c r="BG429" s="112" t="e">
        <f>BG36-#REF!</f>
        <v>#REF!</v>
      </c>
      <c r="BH429" s="112" t="e">
        <f>BH36-#REF!</f>
        <v>#REF!</v>
      </c>
      <c r="BI429" s="112" t="e">
        <f>BI36-#REF!</f>
        <v>#REF!</v>
      </c>
      <c r="BJ429" s="112" t="e">
        <f>BJ36-#REF!</f>
        <v>#REF!</v>
      </c>
      <c r="BK429" s="112" t="e">
        <f>BK36-#REF!</f>
        <v>#REF!</v>
      </c>
      <c r="BL429" s="112" t="e">
        <f>BL36-#REF!</f>
        <v>#REF!</v>
      </c>
      <c r="BM429" s="112" t="e">
        <f>BM36-#REF!</f>
        <v>#REF!</v>
      </c>
      <c r="BN429" s="112" t="e">
        <f>BN36-#REF!</f>
        <v>#REF!</v>
      </c>
      <c r="BO429" s="112" t="e">
        <f>BO36-#REF!</f>
        <v>#REF!</v>
      </c>
      <c r="BP429" s="112" t="e">
        <f>BP36-#REF!</f>
        <v>#REF!</v>
      </c>
      <c r="BQ429" s="112" t="e">
        <f>BQ36-#REF!</f>
        <v>#REF!</v>
      </c>
      <c r="BR429" s="112" t="e">
        <f>BR36-#REF!</f>
        <v>#REF!</v>
      </c>
      <c r="BS429" s="112" t="e">
        <f>BS36-#REF!</f>
        <v>#REF!</v>
      </c>
      <c r="BT429" s="112" t="e">
        <f>BT36-#REF!</f>
        <v>#REF!</v>
      </c>
      <c r="BU429" s="112" t="e">
        <f>BU36-#REF!</f>
        <v>#REF!</v>
      </c>
      <c r="BV429" s="112" t="e">
        <f>BV36-#REF!</f>
        <v>#REF!</v>
      </c>
      <c r="CA429" s="112"/>
    </row>
    <row r="430" spans="7:79" ht="13" hidden="1" x14ac:dyDescent="0.3">
      <c r="G430" s="112" t="e">
        <f>G37-#REF!</f>
        <v>#REF!</v>
      </c>
      <c r="H430" s="112" t="e">
        <f>H37-#REF!</f>
        <v>#REF!</v>
      </c>
      <c r="I430" s="112" t="e">
        <f>I37-#REF!</f>
        <v>#REF!</v>
      </c>
      <c r="J430" s="112" t="e">
        <f>J37-#REF!</f>
        <v>#REF!</v>
      </c>
      <c r="K430" s="112" t="e">
        <f>K37-#REF!</f>
        <v>#REF!</v>
      </c>
      <c r="L430" s="112" t="e">
        <f>L37-#REF!</f>
        <v>#REF!</v>
      </c>
      <c r="M430" s="112" t="e">
        <f>M37-#REF!</f>
        <v>#REF!</v>
      </c>
      <c r="N430" s="112" t="e">
        <f>N37-#REF!</f>
        <v>#REF!</v>
      </c>
      <c r="O430" s="112" t="e">
        <f>O37-#REF!</f>
        <v>#REF!</v>
      </c>
      <c r="P430" s="112" t="e">
        <f>P37-#REF!</f>
        <v>#REF!</v>
      </c>
      <c r="Q430" s="112" t="e">
        <f>Q37-#REF!</f>
        <v>#REF!</v>
      </c>
      <c r="R430" s="112" t="e">
        <f>R37-#REF!</f>
        <v>#REF!</v>
      </c>
      <c r="S430" s="112" t="e">
        <f>S37-#REF!</f>
        <v>#REF!</v>
      </c>
      <c r="T430" s="112" t="e">
        <f>T37-#REF!</f>
        <v>#REF!</v>
      </c>
      <c r="U430" s="112" t="e">
        <f>U37-#REF!</f>
        <v>#REF!</v>
      </c>
      <c r="V430" s="112" t="e">
        <f>V37-#REF!</f>
        <v>#REF!</v>
      </c>
      <c r="W430" s="112" t="e">
        <f>W37-#REF!</f>
        <v>#REF!</v>
      </c>
      <c r="X430" s="112" t="e">
        <f>X37-#REF!</f>
        <v>#REF!</v>
      </c>
      <c r="Y430" s="112" t="e">
        <f>Y37-#REF!</f>
        <v>#REF!</v>
      </c>
      <c r="Z430" s="112" t="e">
        <f>Z37-#REF!</f>
        <v>#REF!</v>
      </c>
      <c r="AA430" s="112" t="e">
        <f>AA37-#REF!</f>
        <v>#REF!</v>
      </c>
      <c r="AB430" s="112" t="e">
        <f>AB37-#REF!</f>
        <v>#REF!</v>
      </c>
      <c r="AC430" s="112" t="e">
        <f>AC37-#REF!</f>
        <v>#REF!</v>
      </c>
      <c r="AD430" s="112" t="e">
        <f>AD37-#REF!</f>
        <v>#REF!</v>
      </c>
      <c r="AE430" s="112" t="e">
        <f>AE37-#REF!</f>
        <v>#REF!</v>
      </c>
      <c r="AF430" s="112" t="e">
        <f>AF37-#REF!</f>
        <v>#REF!</v>
      </c>
      <c r="AG430" s="112" t="e">
        <f>AG37-#REF!</f>
        <v>#REF!</v>
      </c>
      <c r="AH430" s="112" t="e">
        <f>AH37-#REF!</f>
        <v>#REF!</v>
      </c>
      <c r="AI430" s="112" t="e">
        <f>AI37-#REF!</f>
        <v>#REF!</v>
      </c>
      <c r="AJ430" s="112" t="e">
        <f>AJ37-#REF!</f>
        <v>#REF!</v>
      </c>
      <c r="AK430" s="112" t="e">
        <f>AK37-#REF!</f>
        <v>#REF!</v>
      </c>
      <c r="AL430" s="112" t="e">
        <f>AL37-#REF!</f>
        <v>#REF!</v>
      </c>
      <c r="AM430" s="112" t="e">
        <f>AM37-#REF!</f>
        <v>#REF!</v>
      </c>
      <c r="AN430" s="112" t="e">
        <f>AN37-#REF!</f>
        <v>#REF!</v>
      </c>
      <c r="AO430" s="112" t="e">
        <f>AO37-#REF!</f>
        <v>#REF!</v>
      </c>
      <c r="AP430" s="112" t="e">
        <f>AP37-#REF!</f>
        <v>#REF!</v>
      </c>
      <c r="AQ430" s="112" t="e">
        <f>AQ37-#REF!</f>
        <v>#REF!</v>
      </c>
      <c r="AR430" s="112" t="e">
        <f>AR37-#REF!</f>
        <v>#REF!</v>
      </c>
      <c r="AS430" s="112" t="e">
        <f>AS37-#REF!</f>
        <v>#REF!</v>
      </c>
      <c r="AT430" s="112" t="e">
        <f>AT37-#REF!</f>
        <v>#REF!</v>
      </c>
      <c r="AU430" s="112" t="e">
        <f>AU37-#REF!</f>
        <v>#REF!</v>
      </c>
      <c r="AV430" s="112" t="e">
        <f>AV37-#REF!</f>
        <v>#REF!</v>
      </c>
      <c r="AW430" s="112" t="e">
        <f>AW37-#REF!</f>
        <v>#REF!</v>
      </c>
      <c r="AX430" s="112" t="e">
        <f>AX37-#REF!</f>
        <v>#REF!</v>
      </c>
      <c r="AY430" s="112" t="e">
        <f>AY37-#REF!</f>
        <v>#REF!</v>
      </c>
      <c r="AZ430" s="112" t="e">
        <f>AZ37-#REF!</f>
        <v>#REF!</v>
      </c>
      <c r="BA430" s="112" t="e">
        <f>BA37-#REF!</f>
        <v>#REF!</v>
      </c>
      <c r="BB430" s="112" t="e">
        <f>BB37-#REF!</f>
        <v>#REF!</v>
      </c>
      <c r="BC430" s="112" t="e">
        <f>BC37-#REF!</f>
        <v>#REF!</v>
      </c>
      <c r="BD430" s="112" t="e">
        <f>BD37-#REF!</f>
        <v>#REF!</v>
      </c>
      <c r="BE430" s="112" t="e">
        <f>BE37-#REF!</f>
        <v>#REF!</v>
      </c>
      <c r="BF430" s="112" t="e">
        <f>BF37-#REF!</f>
        <v>#REF!</v>
      </c>
      <c r="BG430" s="112" t="e">
        <f>BG37-#REF!</f>
        <v>#REF!</v>
      </c>
      <c r="BH430" s="112" t="e">
        <f>BH37-#REF!</f>
        <v>#REF!</v>
      </c>
      <c r="BI430" s="112" t="e">
        <f>BI37-#REF!</f>
        <v>#REF!</v>
      </c>
      <c r="BJ430" s="112" t="e">
        <f>BJ37-#REF!</f>
        <v>#REF!</v>
      </c>
      <c r="BK430" s="112" t="e">
        <f>BK37-#REF!</f>
        <v>#REF!</v>
      </c>
      <c r="BL430" s="112" t="e">
        <f>BL37-#REF!</f>
        <v>#REF!</v>
      </c>
      <c r="BM430" s="112" t="e">
        <f>BM37-#REF!</f>
        <v>#REF!</v>
      </c>
      <c r="BN430" s="112" t="e">
        <f>BN37-#REF!</f>
        <v>#REF!</v>
      </c>
      <c r="BO430" s="112" t="e">
        <f>BO37-#REF!</f>
        <v>#REF!</v>
      </c>
      <c r="BP430" s="112" t="e">
        <f>BP37-#REF!</f>
        <v>#REF!</v>
      </c>
      <c r="BQ430" s="112" t="e">
        <f>BQ37-#REF!</f>
        <v>#REF!</v>
      </c>
      <c r="BR430" s="112" t="e">
        <f>BR37-#REF!</f>
        <v>#REF!</v>
      </c>
      <c r="BS430" s="112" t="e">
        <f>BS37-#REF!</f>
        <v>#REF!</v>
      </c>
      <c r="BT430" s="112" t="e">
        <f>BT37-#REF!</f>
        <v>#REF!</v>
      </c>
      <c r="BU430" s="112" t="e">
        <f>BU37-#REF!</f>
        <v>#REF!</v>
      </c>
      <c r="BV430" s="112" t="e">
        <f>BV37-#REF!</f>
        <v>#REF!</v>
      </c>
      <c r="CA430" s="112"/>
    </row>
    <row r="431" spans="7:79" ht="13" hidden="1" x14ac:dyDescent="0.3">
      <c r="G431" s="112" t="e">
        <f>G38-#REF!</f>
        <v>#REF!</v>
      </c>
      <c r="H431" s="112" t="e">
        <f>H38-#REF!</f>
        <v>#REF!</v>
      </c>
      <c r="I431" s="112" t="e">
        <f>I38-#REF!</f>
        <v>#REF!</v>
      </c>
      <c r="J431" s="112" t="e">
        <f>J38-#REF!</f>
        <v>#REF!</v>
      </c>
      <c r="K431" s="112" t="e">
        <f>K38-#REF!</f>
        <v>#REF!</v>
      </c>
      <c r="L431" s="112" t="e">
        <f>L38-#REF!</f>
        <v>#REF!</v>
      </c>
      <c r="M431" s="112" t="e">
        <f>M38-#REF!</f>
        <v>#REF!</v>
      </c>
      <c r="N431" s="112" t="e">
        <f>N38-#REF!</f>
        <v>#REF!</v>
      </c>
      <c r="O431" s="112" t="e">
        <f>O38-#REF!</f>
        <v>#REF!</v>
      </c>
      <c r="P431" s="112" t="e">
        <f>P38-#REF!</f>
        <v>#REF!</v>
      </c>
      <c r="Q431" s="112" t="e">
        <f>Q38-#REF!</f>
        <v>#REF!</v>
      </c>
      <c r="R431" s="112" t="e">
        <f>R38-#REF!</f>
        <v>#REF!</v>
      </c>
      <c r="S431" s="112" t="e">
        <f>S38-#REF!</f>
        <v>#REF!</v>
      </c>
      <c r="T431" s="112" t="e">
        <f>T38-#REF!</f>
        <v>#REF!</v>
      </c>
      <c r="U431" s="112" t="e">
        <f>U38-#REF!</f>
        <v>#REF!</v>
      </c>
      <c r="V431" s="112" t="e">
        <f>V38-#REF!</f>
        <v>#REF!</v>
      </c>
      <c r="W431" s="112" t="e">
        <f>W38-#REF!</f>
        <v>#REF!</v>
      </c>
      <c r="X431" s="112" t="e">
        <f>X38-#REF!</f>
        <v>#REF!</v>
      </c>
      <c r="Y431" s="112" t="e">
        <f>Y38-#REF!</f>
        <v>#REF!</v>
      </c>
      <c r="Z431" s="112" t="e">
        <f>Z38-#REF!</f>
        <v>#REF!</v>
      </c>
      <c r="AA431" s="112" t="e">
        <f>AA38-#REF!</f>
        <v>#REF!</v>
      </c>
      <c r="AB431" s="112" t="e">
        <f>AB38-#REF!</f>
        <v>#REF!</v>
      </c>
      <c r="AC431" s="112" t="e">
        <f>AC38-#REF!</f>
        <v>#REF!</v>
      </c>
      <c r="AD431" s="112" t="e">
        <f>AD38-#REF!</f>
        <v>#REF!</v>
      </c>
      <c r="AE431" s="112" t="e">
        <f>AE38-#REF!</f>
        <v>#REF!</v>
      </c>
      <c r="AF431" s="112" t="e">
        <f>AF38-#REF!</f>
        <v>#REF!</v>
      </c>
      <c r="AG431" s="112" t="e">
        <f>AG38-#REF!</f>
        <v>#REF!</v>
      </c>
      <c r="AH431" s="112" t="e">
        <f>AH38-#REF!</f>
        <v>#REF!</v>
      </c>
      <c r="AI431" s="112" t="e">
        <f>AI38-#REF!</f>
        <v>#REF!</v>
      </c>
      <c r="AJ431" s="112" t="e">
        <f>AJ38-#REF!</f>
        <v>#REF!</v>
      </c>
      <c r="AK431" s="112" t="e">
        <f>AK38-#REF!</f>
        <v>#REF!</v>
      </c>
      <c r="AL431" s="112" t="e">
        <f>AL38-#REF!</f>
        <v>#REF!</v>
      </c>
      <c r="AM431" s="112" t="e">
        <f>AM38-#REF!</f>
        <v>#REF!</v>
      </c>
      <c r="AN431" s="112" t="e">
        <f>AN38-#REF!</f>
        <v>#REF!</v>
      </c>
      <c r="AO431" s="112" t="e">
        <f>AO38-#REF!</f>
        <v>#REF!</v>
      </c>
      <c r="AP431" s="112" t="e">
        <f>AP38-#REF!</f>
        <v>#REF!</v>
      </c>
      <c r="AQ431" s="112" t="e">
        <f>AQ38-#REF!</f>
        <v>#REF!</v>
      </c>
      <c r="AR431" s="112" t="e">
        <f>AR38-#REF!</f>
        <v>#REF!</v>
      </c>
      <c r="AS431" s="112" t="e">
        <f>AS38-#REF!</f>
        <v>#REF!</v>
      </c>
      <c r="AT431" s="112" t="e">
        <f>AT38-#REF!</f>
        <v>#REF!</v>
      </c>
      <c r="AU431" s="112" t="e">
        <f>AU38-#REF!</f>
        <v>#REF!</v>
      </c>
      <c r="AV431" s="112" t="e">
        <f>AV38-#REF!</f>
        <v>#REF!</v>
      </c>
      <c r="AW431" s="112" t="e">
        <f>AW38-#REF!</f>
        <v>#REF!</v>
      </c>
      <c r="AX431" s="112" t="e">
        <f>AX38-#REF!</f>
        <v>#REF!</v>
      </c>
      <c r="AY431" s="112" t="e">
        <f>AY38-#REF!</f>
        <v>#REF!</v>
      </c>
      <c r="AZ431" s="112" t="e">
        <f>AZ38-#REF!</f>
        <v>#REF!</v>
      </c>
      <c r="BA431" s="112" t="e">
        <f>BA38-#REF!</f>
        <v>#REF!</v>
      </c>
      <c r="BB431" s="112" t="e">
        <f>BB38-#REF!</f>
        <v>#REF!</v>
      </c>
      <c r="BC431" s="112" t="e">
        <f>BC38-#REF!</f>
        <v>#REF!</v>
      </c>
      <c r="BD431" s="112" t="e">
        <f>BD38-#REF!</f>
        <v>#REF!</v>
      </c>
      <c r="BE431" s="112" t="e">
        <f>BE38-#REF!</f>
        <v>#REF!</v>
      </c>
      <c r="BF431" s="112" t="e">
        <f>BF38-#REF!</f>
        <v>#REF!</v>
      </c>
      <c r="BG431" s="112" t="e">
        <f>BG38-#REF!</f>
        <v>#REF!</v>
      </c>
      <c r="BH431" s="112" t="e">
        <f>BH38-#REF!</f>
        <v>#REF!</v>
      </c>
      <c r="BI431" s="112" t="e">
        <f>BI38-#REF!</f>
        <v>#REF!</v>
      </c>
      <c r="BJ431" s="112" t="e">
        <f>BJ38-#REF!</f>
        <v>#REF!</v>
      </c>
      <c r="BK431" s="112" t="e">
        <f>BK38-#REF!</f>
        <v>#REF!</v>
      </c>
      <c r="BL431" s="112" t="e">
        <f>BL38-#REF!</f>
        <v>#REF!</v>
      </c>
      <c r="BM431" s="112" t="e">
        <f>BM38-#REF!</f>
        <v>#REF!</v>
      </c>
      <c r="BN431" s="112" t="e">
        <f>BN38-#REF!</f>
        <v>#REF!</v>
      </c>
      <c r="BO431" s="112" t="e">
        <f>BO38-#REF!</f>
        <v>#REF!</v>
      </c>
      <c r="BP431" s="112" t="e">
        <f>BP38-#REF!</f>
        <v>#REF!</v>
      </c>
      <c r="BQ431" s="112" t="e">
        <f>BQ38-#REF!</f>
        <v>#REF!</v>
      </c>
      <c r="BR431" s="112" t="e">
        <f>BR38-#REF!</f>
        <v>#REF!</v>
      </c>
      <c r="BS431" s="112" t="e">
        <f>BS38-#REF!</f>
        <v>#REF!</v>
      </c>
      <c r="BT431" s="112" t="e">
        <f>BT38-#REF!</f>
        <v>#REF!</v>
      </c>
      <c r="BU431" s="112" t="e">
        <f>BU38-#REF!</f>
        <v>#REF!</v>
      </c>
      <c r="BV431" s="112" t="e">
        <f>BV38-#REF!</f>
        <v>#REF!</v>
      </c>
      <c r="CA431" s="112"/>
    </row>
    <row r="432" spans="7:79" ht="13" hidden="1" x14ac:dyDescent="0.3">
      <c r="G432" s="112" t="e">
        <f>G39-#REF!</f>
        <v>#REF!</v>
      </c>
      <c r="H432" s="112" t="e">
        <f>H39-#REF!</f>
        <v>#REF!</v>
      </c>
      <c r="I432" s="112" t="e">
        <f>I39-#REF!</f>
        <v>#REF!</v>
      </c>
      <c r="J432" s="112" t="e">
        <f>J39-#REF!</f>
        <v>#REF!</v>
      </c>
      <c r="K432" s="112" t="e">
        <f>K39-#REF!</f>
        <v>#REF!</v>
      </c>
      <c r="L432" s="112" t="e">
        <f>L39-#REF!</f>
        <v>#REF!</v>
      </c>
      <c r="M432" s="112" t="e">
        <f>M39-#REF!</f>
        <v>#REF!</v>
      </c>
      <c r="N432" s="112" t="e">
        <f>N39-#REF!</f>
        <v>#REF!</v>
      </c>
      <c r="O432" s="112" t="e">
        <f>O39-#REF!</f>
        <v>#REF!</v>
      </c>
      <c r="P432" s="112" t="e">
        <f>P39-#REF!</f>
        <v>#REF!</v>
      </c>
      <c r="Q432" s="112" t="e">
        <f>Q39-#REF!</f>
        <v>#REF!</v>
      </c>
      <c r="R432" s="112" t="e">
        <f>R39-#REF!</f>
        <v>#REF!</v>
      </c>
      <c r="S432" s="112" t="e">
        <f>S39-#REF!</f>
        <v>#REF!</v>
      </c>
      <c r="T432" s="112" t="e">
        <f>T39-#REF!</f>
        <v>#REF!</v>
      </c>
      <c r="U432" s="112" t="e">
        <f>U39-#REF!</f>
        <v>#REF!</v>
      </c>
      <c r="V432" s="112" t="e">
        <f>V39-#REF!</f>
        <v>#REF!</v>
      </c>
      <c r="W432" s="112" t="e">
        <f>W39-#REF!</f>
        <v>#REF!</v>
      </c>
      <c r="X432" s="112" t="e">
        <f>X39-#REF!</f>
        <v>#REF!</v>
      </c>
      <c r="Y432" s="112" t="e">
        <f>Y39-#REF!</f>
        <v>#REF!</v>
      </c>
      <c r="Z432" s="112" t="e">
        <f>Z39-#REF!</f>
        <v>#REF!</v>
      </c>
      <c r="AA432" s="112" t="e">
        <f>AA39-#REF!</f>
        <v>#REF!</v>
      </c>
      <c r="AB432" s="112" t="e">
        <f>AB39-#REF!</f>
        <v>#REF!</v>
      </c>
      <c r="AC432" s="112" t="e">
        <f>AC39-#REF!</f>
        <v>#REF!</v>
      </c>
      <c r="AD432" s="112" t="e">
        <f>AD39-#REF!</f>
        <v>#REF!</v>
      </c>
      <c r="AE432" s="112" t="e">
        <f>AE39-#REF!</f>
        <v>#REF!</v>
      </c>
      <c r="AF432" s="112" t="e">
        <f>AF39-#REF!</f>
        <v>#REF!</v>
      </c>
      <c r="AG432" s="112" t="e">
        <f>AG39-#REF!</f>
        <v>#REF!</v>
      </c>
      <c r="AH432" s="112" t="e">
        <f>AH39-#REF!</f>
        <v>#REF!</v>
      </c>
      <c r="AI432" s="112" t="e">
        <f>AI39-#REF!</f>
        <v>#REF!</v>
      </c>
      <c r="AJ432" s="112" t="e">
        <f>AJ39-#REF!</f>
        <v>#REF!</v>
      </c>
      <c r="AK432" s="112" t="e">
        <f>AK39-#REF!</f>
        <v>#REF!</v>
      </c>
      <c r="AL432" s="112" t="e">
        <f>AL39-#REF!</f>
        <v>#REF!</v>
      </c>
      <c r="AM432" s="112" t="e">
        <f>AM39-#REF!</f>
        <v>#REF!</v>
      </c>
      <c r="AN432" s="112" t="e">
        <f>AN39-#REF!</f>
        <v>#REF!</v>
      </c>
      <c r="AO432" s="112" t="e">
        <f>AO39-#REF!</f>
        <v>#REF!</v>
      </c>
      <c r="AP432" s="112" t="e">
        <f>AP39-#REF!</f>
        <v>#REF!</v>
      </c>
      <c r="AQ432" s="112" t="e">
        <f>AQ39-#REF!</f>
        <v>#REF!</v>
      </c>
      <c r="AR432" s="112" t="e">
        <f>AR39-#REF!</f>
        <v>#REF!</v>
      </c>
      <c r="AS432" s="112" t="e">
        <f>AS39-#REF!</f>
        <v>#REF!</v>
      </c>
      <c r="AT432" s="112" t="e">
        <f>AT39-#REF!</f>
        <v>#REF!</v>
      </c>
      <c r="AU432" s="112" t="e">
        <f>AU39-#REF!</f>
        <v>#REF!</v>
      </c>
      <c r="AV432" s="112" t="e">
        <f>AV39-#REF!</f>
        <v>#REF!</v>
      </c>
      <c r="AW432" s="112" t="e">
        <f>AW39-#REF!</f>
        <v>#REF!</v>
      </c>
      <c r="AX432" s="112" t="e">
        <f>AX39-#REF!</f>
        <v>#REF!</v>
      </c>
      <c r="AY432" s="112" t="e">
        <f>AY39-#REF!</f>
        <v>#REF!</v>
      </c>
      <c r="AZ432" s="112" t="e">
        <f>AZ39-#REF!</f>
        <v>#REF!</v>
      </c>
      <c r="BA432" s="112" t="e">
        <f>BA39-#REF!</f>
        <v>#REF!</v>
      </c>
      <c r="BB432" s="112" t="e">
        <f>BB39-#REF!</f>
        <v>#REF!</v>
      </c>
      <c r="BC432" s="112" t="e">
        <f>BC39-#REF!</f>
        <v>#REF!</v>
      </c>
      <c r="BD432" s="112" t="e">
        <f>BD39-#REF!</f>
        <v>#REF!</v>
      </c>
      <c r="BE432" s="112" t="e">
        <f>BE39-#REF!</f>
        <v>#REF!</v>
      </c>
      <c r="BF432" s="112" t="e">
        <f>BF39-#REF!</f>
        <v>#REF!</v>
      </c>
      <c r="BG432" s="112" t="e">
        <f>BG39-#REF!</f>
        <v>#REF!</v>
      </c>
      <c r="BH432" s="112" t="e">
        <f>BH39-#REF!</f>
        <v>#REF!</v>
      </c>
      <c r="BI432" s="112" t="e">
        <f>BI39-#REF!</f>
        <v>#REF!</v>
      </c>
      <c r="BJ432" s="112" t="e">
        <f>BJ39-#REF!</f>
        <v>#REF!</v>
      </c>
      <c r="BK432" s="112" t="e">
        <f>BK39-#REF!</f>
        <v>#REF!</v>
      </c>
      <c r="BL432" s="112" t="e">
        <f>BL39-#REF!</f>
        <v>#REF!</v>
      </c>
      <c r="BM432" s="112" t="e">
        <f>BM39-#REF!</f>
        <v>#REF!</v>
      </c>
      <c r="BN432" s="112" t="e">
        <f>BN39-#REF!</f>
        <v>#REF!</v>
      </c>
      <c r="BO432" s="112" t="e">
        <f>BO39-#REF!</f>
        <v>#REF!</v>
      </c>
      <c r="BP432" s="112" t="e">
        <f>BP39-#REF!</f>
        <v>#REF!</v>
      </c>
      <c r="BQ432" s="112" t="e">
        <f>BQ39-#REF!</f>
        <v>#REF!</v>
      </c>
      <c r="BR432" s="112" t="e">
        <f>BR39-#REF!</f>
        <v>#REF!</v>
      </c>
      <c r="BS432" s="112" t="e">
        <f>BS39-#REF!</f>
        <v>#REF!</v>
      </c>
      <c r="BT432" s="112" t="e">
        <f>BT39-#REF!</f>
        <v>#REF!</v>
      </c>
      <c r="BU432" s="112" t="e">
        <f>BU39-#REF!</f>
        <v>#REF!</v>
      </c>
      <c r="BV432" s="112" t="e">
        <f>BV39-#REF!</f>
        <v>#REF!</v>
      </c>
      <c r="CA432" s="112"/>
    </row>
    <row r="433" spans="7:79" ht="13" hidden="1" x14ac:dyDescent="0.3">
      <c r="G433" s="112" t="e">
        <f>G40-#REF!</f>
        <v>#REF!</v>
      </c>
      <c r="H433" s="112" t="e">
        <f>H40-#REF!</f>
        <v>#REF!</v>
      </c>
      <c r="I433" s="112" t="e">
        <f>I40-#REF!</f>
        <v>#REF!</v>
      </c>
      <c r="J433" s="112" t="e">
        <f>J40-#REF!</f>
        <v>#REF!</v>
      </c>
      <c r="K433" s="112" t="e">
        <f>K40-#REF!</f>
        <v>#REF!</v>
      </c>
      <c r="L433" s="112" t="e">
        <f>L40-#REF!</f>
        <v>#REF!</v>
      </c>
      <c r="M433" s="112" t="e">
        <f>M40-#REF!</f>
        <v>#REF!</v>
      </c>
      <c r="N433" s="112" t="e">
        <f>N40-#REF!</f>
        <v>#REF!</v>
      </c>
      <c r="O433" s="112" t="e">
        <f>O40-#REF!</f>
        <v>#REF!</v>
      </c>
      <c r="P433" s="112" t="e">
        <f>P40-#REF!</f>
        <v>#REF!</v>
      </c>
      <c r="Q433" s="112" t="e">
        <f>Q40-#REF!</f>
        <v>#REF!</v>
      </c>
      <c r="R433" s="112" t="e">
        <f>R40-#REF!</f>
        <v>#REF!</v>
      </c>
      <c r="S433" s="112" t="e">
        <f>S40-#REF!</f>
        <v>#REF!</v>
      </c>
      <c r="T433" s="112" t="e">
        <f>T40-#REF!</f>
        <v>#REF!</v>
      </c>
      <c r="U433" s="112" t="e">
        <f>U40-#REF!</f>
        <v>#REF!</v>
      </c>
      <c r="V433" s="112" t="e">
        <f>V40-#REF!</f>
        <v>#REF!</v>
      </c>
      <c r="W433" s="112" t="e">
        <f>W40-#REF!</f>
        <v>#REF!</v>
      </c>
      <c r="X433" s="112" t="e">
        <f>X40-#REF!</f>
        <v>#REF!</v>
      </c>
      <c r="Y433" s="112" t="e">
        <f>Y40-#REF!</f>
        <v>#REF!</v>
      </c>
      <c r="Z433" s="112" t="e">
        <f>Z40-#REF!</f>
        <v>#REF!</v>
      </c>
      <c r="AA433" s="112" t="e">
        <f>AA40-#REF!</f>
        <v>#REF!</v>
      </c>
      <c r="AB433" s="112" t="e">
        <f>AB40-#REF!</f>
        <v>#REF!</v>
      </c>
      <c r="AC433" s="112" t="e">
        <f>AC40-#REF!</f>
        <v>#REF!</v>
      </c>
      <c r="AD433" s="112" t="e">
        <f>AD40-#REF!</f>
        <v>#REF!</v>
      </c>
      <c r="AE433" s="112" t="e">
        <f>AE40-#REF!</f>
        <v>#REF!</v>
      </c>
      <c r="AF433" s="112" t="e">
        <f>AF40-#REF!</f>
        <v>#REF!</v>
      </c>
      <c r="AG433" s="112" t="e">
        <f>AG40-#REF!</f>
        <v>#REF!</v>
      </c>
      <c r="AH433" s="112" t="e">
        <f>AH40-#REF!</f>
        <v>#REF!</v>
      </c>
      <c r="AI433" s="112" t="e">
        <f>AI40-#REF!</f>
        <v>#REF!</v>
      </c>
      <c r="AJ433" s="112" t="e">
        <f>AJ40-#REF!</f>
        <v>#REF!</v>
      </c>
      <c r="AK433" s="112" t="e">
        <f>AK40-#REF!</f>
        <v>#REF!</v>
      </c>
      <c r="AL433" s="112" t="e">
        <f>AL40-#REF!</f>
        <v>#REF!</v>
      </c>
      <c r="AM433" s="112" t="e">
        <f>AM40-#REF!</f>
        <v>#REF!</v>
      </c>
      <c r="AN433" s="112" t="e">
        <f>AN40-#REF!</f>
        <v>#REF!</v>
      </c>
      <c r="AO433" s="112" t="e">
        <f>AO40-#REF!</f>
        <v>#REF!</v>
      </c>
      <c r="AP433" s="112" t="e">
        <f>AP40-#REF!</f>
        <v>#REF!</v>
      </c>
      <c r="AQ433" s="112" t="e">
        <f>AQ40-#REF!</f>
        <v>#REF!</v>
      </c>
      <c r="AR433" s="112" t="e">
        <f>AR40-#REF!</f>
        <v>#REF!</v>
      </c>
      <c r="AS433" s="112" t="e">
        <f>AS40-#REF!</f>
        <v>#REF!</v>
      </c>
      <c r="AT433" s="112" t="e">
        <f>AT40-#REF!</f>
        <v>#REF!</v>
      </c>
      <c r="AU433" s="112" t="e">
        <f>AU40-#REF!</f>
        <v>#REF!</v>
      </c>
      <c r="AV433" s="112" t="e">
        <f>AV40-#REF!</f>
        <v>#REF!</v>
      </c>
      <c r="AW433" s="112" t="e">
        <f>AW40-#REF!</f>
        <v>#REF!</v>
      </c>
      <c r="AX433" s="112" t="e">
        <f>AX40-#REF!</f>
        <v>#REF!</v>
      </c>
      <c r="AY433" s="112" t="e">
        <f>AY40-#REF!</f>
        <v>#REF!</v>
      </c>
      <c r="AZ433" s="112" t="e">
        <f>AZ40-#REF!</f>
        <v>#REF!</v>
      </c>
      <c r="BA433" s="112" t="e">
        <f>BA40-#REF!</f>
        <v>#REF!</v>
      </c>
      <c r="BB433" s="112" t="e">
        <f>BB40-#REF!</f>
        <v>#REF!</v>
      </c>
      <c r="BC433" s="112" t="e">
        <f>BC40-#REF!</f>
        <v>#REF!</v>
      </c>
      <c r="BD433" s="112" t="e">
        <f>BD40-#REF!</f>
        <v>#REF!</v>
      </c>
      <c r="BE433" s="112" t="e">
        <f>BE40-#REF!</f>
        <v>#REF!</v>
      </c>
      <c r="BF433" s="112" t="e">
        <f>BF40-#REF!</f>
        <v>#REF!</v>
      </c>
      <c r="BG433" s="112" t="e">
        <f>BG40-#REF!</f>
        <v>#REF!</v>
      </c>
      <c r="BH433" s="112" t="e">
        <f>BH40-#REF!</f>
        <v>#REF!</v>
      </c>
      <c r="BI433" s="112" t="e">
        <f>BI40-#REF!</f>
        <v>#REF!</v>
      </c>
      <c r="BJ433" s="112" t="e">
        <f>BJ40-#REF!</f>
        <v>#REF!</v>
      </c>
      <c r="BK433" s="112" t="e">
        <f>BK40-#REF!</f>
        <v>#REF!</v>
      </c>
      <c r="BL433" s="112" t="e">
        <f>BL40-#REF!</f>
        <v>#REF!</v>
      </c>
      <c r="BM433" s="112" t="e">
        <f>BM40-#REF!</f>
        <v>#REF!</v>
      </c>
      <c r="BN433" s="112" t="e">
        <f>BN40-#REF!</f>
        <v>#REF!</v>
      </c>
      <c r="BO433" s="112" t="e">
        <f>BO40-#REF!</f>
        <v>#REF!</v>
      </c>
      <c r="BP433" s="112" t="e">
        <f>BP40-#REF!</f>
        <v>#REF!</v>
      </c>
      <c r="BQ433" s="112" t="e">
        <f>BQ40-#REF!</f>
        <v>#REF!</v>
      </c>
      <c r="BR433" s="112" t="e">
        <f>BR40-#REF!</f>
        <v>#REF!</v>
      </c>
      <c r="BS433" s="112" t="e">
        <f>BS40-#REF!</f>
        <v>#REF!</v>
      </c>
      <c r="BT433" s="112" t="e">
        <f>BT40-#REF!</f>
        <v>#REF!</v>
      </c>
      <c r="BU433" s="112" t="e">
        <f>BU40-#REF!</f>
        <v>#REF!</v>
      </c>
      <c r="BV433" s="112" t="e">
        <f>BV40-#REF!</f>
        <v>#REF!</v>
      </c>
      <c r="CA433" s="112"/>
    </row>
    <row r="434" spans="7:79" ht="13" hidden="1" x14ac:dyDescent="0.3">
      <c r="G434" s="112" t="e">
        <f>G41-#REF!</f>
        <v>#REF!</v>
      </c>
      <c r="H434" s="112" t="e">
        <f>H41-#REF!</f>
        <v>#REF!</v>
      </c>
      <c r="I434" s="112" t="e">
        <f>I41-#REF!</f>
        <v>#REF!</v>
      </c>
      <c r="J434" s="112" t="e">
        <f>J41-#REF!</f>
        <v>#REF!</v>
      </c>
      <c r="K434" s="112" t="e">
        <f>K41-#REF!</f>
        <v>#REF!</v>
      </c>
      <c r="L434" s="112" t="e">
        <f>L41-#REF!</f>
        <v>#REF!</v>
      </c>
      <c r="M434" s="112" t="e">
        <f>M41-#REF!</f>
        <v>#REF!</v>
      </c>
      <c r="N434" s="112" t="e">
        <f>N41-#REF!</f>
        <v>#REF!</v>
      </c>
      <c r="O434" s="112" t="e">
        <f>O41-#REF!</f>
        <v>#REF!</v>
      </c>
      <c r="P434" s="112" t="e">
        <f>P41-#REF!</f>
        <v>#REF!</v>
      </c>
      <c r="Q434" s="112" t="e">
        <f>Q41-#REF!</f>
        <v>#REF!</v>
      </c>
      <c r="R434" s="112" t="e">
        <f>R41-#REF!</f>
        <v>#REF!</v>
      </c>
      <c r="S434" s="112" t="e">
        <f>S41-#REF!</f>
        <v>#REF!</v>
      </c>
      <c r="T434" s="112" t="e">
        <f>T41-#REF!</f>
        <v>#REF!</v>
      </c>
      <c r="U434" s="112" t="e">
        <f>U41-#REF!</f>
        <v>#REF!</v>
      </c>
      <c r="V434" s="112" t="e">
        <f>V41-#REF!</f>
        <v>#REF!</v>
      </c>
      <c r="W434" s="112" t="e">
        <f>W41-#REF!</f>
        <v>#REF!</v>
      </c>
      <c r="X434" s="112" t="e">
        <f>X41-#REF!</f>
        <v>#REF!</v>
      </c>
      <c r="Y434" s="112" t="e">
        <f>Y41-#REF!</f>
        <v>#REF!</v>
      </c>
      <c r="Z434" s="112" t="e">
        <f>Z41-#REF!</f>
        <v>#REF!</v>
      </c>
      <c r="AA434" s="112" t="e">
        <f>AA41-#REF!</f>
        <v>#REF!</v>
      </c>
      <c r="AB434" s="112" t="e">
        <f>AB41-#REF!</f>
        <v>#REF!</v>
      </c>
      <c r="AC434" s="112" t="e">
        <f>AC41-#REF!</f>
        <v>#REF!</v>
      </c>
      <c r="AD434" s="112" t="e">
        <f>AD41-#REF!</f>
        <v>#REF!</v>
      </c>
      <c r="AE434" s="112" t="e">
        <f>AE41-#REF!</f>
        <v>#REF!</v>
      </c>
      <c r="AF434" s="112" t="e">
        <f>AF41-#REF!</f>
        <v>#REF!</v>
      </c>
      <c r="AG434" s="112" t="e">
        <f>AG41-#REF!</f>
        <v>#REF!</v>
      </c>
      <c r="AH434" s="112" t="e">
        <f>AH41-#REF!</f>
        <v>#REF!</v>
      </c>
      <c r="AI434" s="112" t="e">
        <f>AI41-#REF!</f>
        <v>#REF!</v>
      </c>
      <c r="AJ434" s="112" t="e">
        <f>AJ41-#REF!</f>
        <v>#REF!</v>
      </c>
      <c r="AK434" s="112" t="e">
        <f>AK41-#REF!</f>
        <v>#REF!</v>
      </c>
      <c r="AL434" s="112" t="e">
        <f>AL41-#REF!</f>
        <v>#REF!</v>
      </c>
      <c r="AM434" s="112" t="e">
        <f>AM41-#REF!</f>
        <v>#REF!</v>
      </c>
      <c r="AN434" s="112" t="e">
        <f>AN41-#REF!</f>
        <v>#REF!</v>
      </c>
      <c r="AO434" s="112" t="e">
        <f>AO41-#REF!</f>
        <v>#REF!</v>
      </c>
      <c r="AP434" s="112" t="e">
        <f>AP41-#REF!</f>
        <v>#REF!</v>
      </c>
      <c r="AQ434" s="112" t="e">
        <f>AQ41-#REF!</f>
        <v>#REF!</v>
      </c>
      <c r="AR434" s="112" t="e">
        <f>AR41-#REF!</f>
        <v>#REF!</v>
      </c>
      <c r="AS434" s="112" t="e">
        <f>AS41-#REF!</f>
        <v>#REF!</v>
      </c>
      <c r="AT434" s="112" t="e">
        <f>AT41-#REF!</f>
        <v>#REF!</v>
      </c>
      <c r="AU434" s="112" t="e">
        <f>AU41-#REF!</f>
        <v>#REF!</v>
      </c>
      <c r="AV434" s="112" t="e">
        <f>AV41-#REF!</f>
        <v>#REF!</v>
      </c>
      <c r="AW434" s="112" t="e">
        <f>AW41-#REF!</f>
        <v>#REF!</v>
      </c>
      <c r="AX434" s="112" t="e">
        <f>AX41-#REF!</f>
        <v>#REF!</v>
      </c>
      <c r="AY434" s="112" t="e">
        <f>AY41-#REF!</f>
        <v>#REF!</v>
      </c>
      <c r="AZ434" s="112" t="e">
        <f>AZ41-#REF!</f>
        <v>#REF!</v>
      </c>
      <c r="BA434" s="112" t="e">
        <f>BA41-#REF!</f>
        <v>#REF!</v>
      </c>
      <c r="BB434" s="112" t="e">
        <f>BB41-#REF!</f>
        <v>#REF!</v>
      </c>
      <c r="BC434" s="112" t="e">
        <f>BC41-#REF!</f>
        <v>#REF!</v>
      </c>
      <c r="BD434" s="112" t="e">
        <f>BD41-#REF!</f>
        <v>#REF!</v>
      </c>
      <c r="BE434" s="112" t="e">
        <f>BE41-#REF!</f>
        <v>#REF!</v>
      </c>
      <c r="BF434" s="112" t="e">
        <f>BF41-#REF!</f>
        <v>#REF!</v>
      </c>
      <c r="BG434" s="112" t="e">
        <f>BG41-#REF!</f>
        <v>#REF!</v>
      </c>
      <c r="BH434" s="112" t="e">
        <f>BH41-#REF!</f>
        <v>#REF!</v>
      </c>
      <c r="BI434" s="112" t="e">
        <f>BI41-#REF!</f>
        <v>#REF!</v>
      </c>
      <c r="BJ434" s="112" t="e">
        <f>BJ41-#REF!</f>
        <v>#REF!</v>
      </c>
      <c r="BK434" s="112" t="e">
        <f>BK41-#REF!</f>
        <v>#REF!</v>
      </c>
      <c r="BL434" s="112" t="e">
        <f>BL41-#REF!</f>
        <v>#REF!</v>
      </c>
      <c r="BM434" s="112" t="e">
        <f>BM41-#REF!</f>
        <v>#REF!</v>
      </c>
      <c r="BN434" s="112" t="e">
        <f>BN41-#REF!</f>
        <v>#REF!</v>
      </c>
      <c r="BO434" s="112" t="e">
        <f>BO41-#REF!</f>
        <v>#REF!</v>
      </c>
      <c r="BP434" s="112" t="e">
        <f>BP41-#REF!</f>
        <v>#REF!</v>
      </c>
      <c r="BQ434" s="112" t="e">
        <f>BQ41-#REF!</f>
        <v>#REF!</v>
      </c>
      <c r="BR434" s="112" t="e">
        <f>BR41-#REF!</f>
        <v>#REF!</v>
      </c>
      <c r="BS434" s="112" t="e">
        <f>BS41-#REF!</f>
        <v>#REF!</v>
      </c>
      <c r="BT434" s="112" t="e">
        <f>BT41-#REF!</f>
        <v>#REF!</v>
      </c>
      <c r="BU434" s="112" t="e">
        <f>BU41-#REF!</f>
        <v>#REF!</v>
      </c>
      <c r="BV434" s="112" t="e">
        <f>BV41-#REF!</f>
        <v>#REF!</v>
      </c>
      <c r="CA434" s="112"/>
    </row>
    <row r="435" spans="7:79" ht="13" hidden="1" x14ac:dyDescent="0.3">
      <c r="G435" s="112" t="e">
        <f>G42-#REF!</f>
        <v>#REF!</v>
      </c>
      <c r="H435" s="112" t="e">
        <f>H42-#REF!</f>
        <v>#REF!</v>
      </c>
      <c r="I435" s="112" t="e">
        <f>I42-#REF!</f>
        <v>#REF!</v>
      </c>
      <c r="J435" s="112" t="e">
        <f>J42-#REF!</f>
        <v>#REF!</v>
      </c>
      <c r="K435" s="112" t="e">
        <f>K42-#REF!</f>
        <v>#REF!</v>
      </c>
      <c r="L435" s="112" t="e">
        <f>L42-#REF!</f>
        <v>#REF!</v>
      </c>
      <c r="M435" s="112" t="e">
        <f>M42-#REF!</f>
        <v>#REF!</v>
      </c>
      <c r="N435" s="112" t="e">
        <f>N42-#REF!</f>
        <v>#REF!</v>
      </c>
      <c r="O435" s="112" t="e">
        <f>O42-#REF!</f>
        <v>#REF!</v>
      </c>
      <c r="P435" s="112" t="e">
        <f>P42-#REF!</f>
        <v>#REF!</v>
      </c>
      <c r="Q435" s="112" t="e">
        <f>Q42-#REF!</f>
        <v>#REF!</v>
      </c>
      <c r="R435" s="112" t="e">
        <f>R42-#REF!</f>
        <v>#REF!</v>
      </c>
      <c r="S435" s="112" t="e">
        <f>S42-#REF!</f>
        <v>#REF!</v>
      </c>
      <c r="T435" s="112" t="e">
        <f>T42-#REF!</f>
        <v>#REF!</v>
      </c>
      <c r="U435" s="112" t="e">
        <f>U42-#REF!</f>
        <v>#REF!</v>
      </c>
      <c r="V435" s="112" t="e">
        <f>V42-#REF!</f>
        <v>#REF!</v>
      </c>
      <c r="W435" s="112" t="e">
        <f>W42-#REF!</f>
        <v>#REF!</v>
      </c>
      <c r="X435" s="112" t="e">
        <f>X42-#REF!</f>
        <v>#REF!</v>
      </c>
      <c r="Y435" s="112" t="e">
        <f>Y42-#REF!</f>
        <v>#REF!</v>
      </c>
      <c r="Z435" s="112" t="e">
        <f>Z42-#REF!</f>
        <v>#REF!</v>
      </c>
      <c r="AA435" s="112" t="e">
        <f>AA42-#REF!</f>
        <v>#REF!</v>
      </c>
      <c r="AB435" s="112" t="e">
        <f>AB42-#REF!</f>
        <v>#REF!</v>
      </c>
      <c r="AC435" s="112" t="e">
        <f>AC42-#REF!</f>
        <v>#REF!</v>
      </c>
      <c r="AD435" s="112" t="e">
        <f>AD42-#REF!</f>
        <v>#REF!</v>
      </c>
      <c r="AE435" s="112" t="e">
        <f>AE42-#REF!</f>
        <v>#REF!</v>
      </c>
      <c r="AF435" s="112" t="e">
        <f>AF42-#REF!</f>
        <v>#REF!</v>
      </c>
      <c r="AG435" s="112" t="e">
        <f>AG42-#REF!</f>
        <v>#REF!</v>
      </c>
      <c r="AH435" s="112" t="e">
        <f>AH42-#REF!</f>
        <v>#REF!</v>
      </c>
      <c r="AI435" s="112" t="e">
        <f>AI42-#REF!</f>
        <v>#REF!</v>
      </c>
      <c r="AJ435" s="112" t="e">
        <f>AJ42-#REF!</f>
        <v>#REF!</v>
      </c>
      <c r="AK435" s="112" t="e">
        <f>AK42-#REF!</f>
        <v>#REF!</v>
      </c>
      <c r="AL435" s="112" t="e">
        <f>AL42-#REF!</f>
        <v>#REF!</v>
      </c>
      <c r="AM435" s="112" t="e">
        <f>AM42-#REF!</f>
        <v>#REF!</v>
      </c>
      <c r="AN435" s="112" t="e">
        <f>AN42-#REF!</f>
        <v>#REF!</v>
      </c>
      <c r="AO435" s="112" t="e">
        <f>AO42-#REF!</f>
        <v>#REF!</v>
      </c>
      <c r="AP435" s="112" t="e">
        <f>AP42-#REF!</f>
        <v>#REF!</v>
      </c>
      <c r="AQ435" s="112" t="e">
        <f>AQ42-#REF!</f>
        <v>#REF!</v>
      </c>
      <c r="AR435" s="112" t="e">
        <f>AR42-#REF!</f>
        <v>#REF!</v>
      </c>
      <c r="AS435" s="112" t="e">
        <f>AS42-#REF!</f>
        <v>#REF!</v>
      </c>
      <c r="AT435" s="112" t="e">
        <f>AT42-#REF!</f>
        <v>#REF!</v>
      </c>
      <c r="AU435" s="112" t="e">
        <f>AU42-#REF!</f>
        <v>#REF!</v>
      </c>
      <c r="AV435" s="112" t="e">
        <f>AV42-#REF!</f>
        <v>#REF!</v>
      </c>
      <c r="AW435" s="112" t="e">
        <f>AW42-#REF!</f>
        <v>#REF!</v>
      </c>
      <c r="AX435" s="112" t="e">
        <f>AX42-#REF!</f>
        <v>#REF!</v>
      </c>
      <c r="AY435" s="112" t="e">
        <f>AY42-#REF!</f>
        <v>#REF!</v>
      </c>
      <c r="AZ435" s="112" t="e">
        <f>AZ42-#REF!</f>
        <v>#REF!</v>
      </c>
      <c r="BA435" s="112" t="e">
        <f>BA42-#REF!</f>
        <v>#REF!</v>
      </c>
      <c r="BB435" s="112" t="e">
        <f>BB42-#REF!</f>
        <v>#REF!</v>
      </c>
      <c r="BC435" s="112" t="e">
        <f>BC42-#REF!</f>
        <v>#REF!</v>
      </c>
      <c r="BD435" s="112" t="e">
        <f>BD42-#REF!</f>
        <v>#REF!</v>
      </c>
      <c r="BE435" s="112" t="e">
        <f>BE42-#REF!</f>
        <v>#REF!</v>
      </c>
      <c r="BF435" s="112" t="e">
        <f>BF42-#REF!</f>
        <v>#REF!</v>
      </c>
      <c r="BG435" s="112" t="e">
        <f>BG42-#REF!</f>
        <v>#REF!</v>
      </c>
      <c r="BH435" s="112" t="e">
        <f>BH42-#REF!</f>
        <v>#REF!</v>
      </c>
      <c r="BI435" s="112" t="e">
        <f>BI42-#REF!</f>
        <v>#REF!</v>
      </c>
      <c r="BJ435" s="112" t="e">
        <f>BJ42-#REF!</f>
        <v>#REF!</v>
      </c>
      <c r="BK435" s="112" t="e">
        <f>BK42-#REF!</f>
        <v>#REF!</v>
      </c>
      <c r="BL435" s="112" t="e">
        <f>BL42-#REF!</f>
        <v>#REF!</v>
      </c>
      <c r="BM435" s="112" t="e">
        <f>BM42-#REF!</f>
        <v>#REF!</v>
      </c>
      <c r="BN435" s="112" t="e">
        <f>BN42-#REF!</f>
        <v>#REF!</v>
      </c>
      <c r="BO435" s="112" t="e">
        <f>BO42-#REF!</f>
        <v>#REF!</v>
      </c>
      <c r="BP435" s="112" t="e">
        <f>BP42-#REF!</f>
        <v>#REF!</v>
      </c>
      <c r="BQ435" s="112" t="e">
        <f>BQ42-#REF!</f>
        <v>#REF!</v>
      </c>
      <c r="BR435" s="112" t="e">
        <f>BR42-#REF!</f>
        <v>#REF!</v>
      </c>
      <c r="BS435" s="112" t="e">
        <f>BS42-#REF!</f>
        <v>#REF!</v>
      </c>
      <c r="BT435" s="112" t="e">
        <f>BT42-#REF!</f>
        <v>#REF!</v>
      </c>
      <c r="BU435" s="112" t="e">
        <f>BU42-#REF!</f>
        <v>#REF!</v>
      </c>
      <c r="BV435" s="112" t="e">
        <f>BV42-#REF!</f>
        <v>#REF!</v>
      </c>
      <c r="CA435" s="112"/>
    </row>
    <row r="436" spans="7:79" ht="13" hidden="1" x14ac:dyDescent="0.3">
      <c r="G436" s="112" t="e">
        <f>G43-#REF!</f>
        <v>#REF!</v>
      </c>
      <c r="H436" s="112" t="e">
        <f>H43-#REF!</f>
        <v>#REF!</v>
      </c>
      <c r="I436" s="112" t="e">
        <f>I43-#REF!</f>
        <v>#REF!</v>
      </c>
      <c r="J436" s="112" t="e">
        <f>J43-#REF!</f>
        <v>#REF!</v>
      </c>
      <c r="K436" s="112" t="e">
        <f>K43-#REF!</f>
        <v>#REF!</v>
      </c>
      <c r="L436" s="112" t="e">
        <f>L43-#REF!</f>
        <v>#REF!</v>
      </c>
      <c r="M436" s="112" t="e">
        <f>M43-#REF!</f>
        <v>#REF!</v>
      </c>
      <c r="N436" s="112" t="e">
        <f>N43-#REF!</f>
        <v>#REF!</v>
      </c>
      <c r="O436" s="112" t="e">
        <f>O43-#REF!</f>
        <v>#REF!</v>
      </c>
      <c r="P436" s="112" t="e">
        <f>P43-#REF!</f>
        <v>#REF!</v>
      </c>
      <c r="Q436" s="112" t="e">
        <f>Q43-#REF!</f>
        <v>#REF!</v>
      </c>
      <c r="R436" s="112" t="e">
        <f>R43-#REF!</f>
        <v>#REF!</v>
      </c>
      <c r="S436" s="112" t="e">
        <f>S43-#REF!</f>
        <v>#REF!</v>
      </c>
      <c r="T436" s="112" t="e">
        <f>T43-#REF!</f>
        <v>#REF!</v>
      </c>
      <c r="U436" s="112" t="e">
        <f>U43-#REF!</f>
        <v>#REF!</v>
      </c>
      <c r="V436" s="112" t="e">
        <f>V43-#REF!</f>
        <v>#REF!</v>
      </c>
      <c r="W436" s="112" t="e">
        <f>W43-#REF!</f>
        <v>#REF!</v>
      </c>
      <c r="X436" s="112" t="e">
        <f>X43-#REF!</f>
        <v>#REF!</v>
      </c>
      <c r="Y436" s="112" t="e">
        <f>Y43-#REF!</f>
        <v>#REF!</v>
      </c>
      <c r="Z436" s="112" t="e">
        <f>Z43-#REF!</f>
        <v>#REF!</v>
      </c>
      <c r="AA436" s="112" t="e">
        <f>AA43-#REF!</f>
        <v>#REF!</v>
      </c>
      <c r="AB436" s="112" t="e">
        <f>AB43-#REF!</f>
        <v>#REF!</v>
      </c>
      <c r="AC436" s="112" t="e">
        <f>AC43-#REF!</f>
        <v>#REF!</v>
      </c>
      <c r="AD436" s="112" t="e">
        <f>AD43-#REF!</f>
        <v>#REF!</v>
      </c>
      <c r="AE436" s="112" t="e">
        <f>AE43-#REF!</f>
        <v>#REF!</v>
      </c>
      <c r="AF436" s="112" t="e">
        <f>AF43-#REF!</f>
        <v>#REF!</v>
      </c>
      <c r="AG436" s="112" t="e">
        <f>AG43-#REF!</f>
        <v>#REF!</v>
      </c>
      <c r="AH436" s="112" t="e">
        <f>AH43-#REF!</f>
        <v>#REF!</v>
      </c>
      <c r="AI436" s="112" t="e">
        <f>AI43-#REF!</f>
        <v>#REF!</v>
      </c>
      <c r="AJ436" s="112" t="e">
        <f>AJ43-#REF!</f>
        <v>#REF!</v>
      </c>
      <c r="AK436" s="112" t="e">
        <f>AK43-#REF!</f>
        <v>#REF!</v>
      </c>
      <c r="AL436" s="112" t="e">
        <f>AL43-#REF!</f>
        <v>#REF!</v>
      </c>
      <c r="AM436" s="112" t="e">
        <f>AM43-#REF!</f>
        <v>#REF!</v>
      </c>
      <c r="AN436" s="112" t="e">
        <f>AN43-#REF!</f>
        <v>#REF!</v>
      </c>
      <c r="AO436" s="112" t="e">
        <f>AO43-#REF!</f>
        <v>#REF!</v>
      </c>
      <c r="AP436" s="112" t="e">
        <f>AP43-#REF!</f>
        <v>#REF!</v>
      </c>
      <c r="AQ436" s="112" t="e">
        <f>AQ43-#REF!</f>
        <v>#REF!</v>
      </c>
      <c r="AR436" s="112" t="e">
        <f>AR43-#REF!</f>
        <v>#REF!</v>
      </c>
      <c r="AS436" s="112" t="e">
        <f>AS43-#REF!</f>
        <v>#REF!</v>
      </c>
      <c r="AT436" s="112" t="e">
        <f>AT43-#REF!</f>
        <v>#REF!</v>
      </c>
      <c r="AU436" s="112" t="e">
        <f>AU43-#REF!</f>
        <v>#REF!</v>
      </c>
      <c r="AV436" s="112" t="e">
        <f>AV43-#REF!</f>
        <v>#REF!</v>
      </c>
      <c r="AW436" s="112" t="e">
        <f>AW43-#REF!</f>
        <v>#REF!</v>
      </c>
      <c r="AX436" s="112" t="e">
        <f>AX43-#REF!</f>
        <v>#REF!</v>
      </c>
      <c r="AY436" s="112" t="e">
        <f>AY43-#REF!</f>
        <v>#REF!</v>
      </c>
      <c r="AZ436" s="112" t="e">
        <f>AZ43-#REF!</f>
        <v>#REF!</v>
      </c>
      <c r="BA436" s="112" t="e">
        <f>BA43-#REF!</f>
        <v>#REF!</v>
      </c>
      <c r="BB436" s="112" t="e">
        <f>BB43-#REF!</f>
        <v>#REF!</v>
      </c>
      <c r="BC436" s="112" t="e">
        <f>BC43-#REF!</f>
        <v>#REF!</v>
      </c>
      <c r="BD436" s="112" t="e">
        <f>BD43-#REF!</f>
        <v>#REF!</v>
      </c>
      <c r="BE436" s="112" t="e">
        <f>BE43-#REF!</f>
        <v>#REF!</v>
      </c>
      <c r="BF436" s="112" t="e">
        <f>BF43-#REF!</f>
        <v>#REF!</v>
      </c>
      <c r="BG436" s="112" t="e">
        <f>BG43-#REF!</f>
        <v>#REF!</v>
      </c>
      <c r="BH436" s="112" t="e">
        <f>BH43-#REF!</f>
        <v>#REF!</v>
      </c>
      <c r="BI436" s="112" t="e">
        <f>BI43-#REF!</f>
        <v>#REF!</v>
      </c>
      <c r="BJ436" s="112" t="e">
        <f>BJ43-#REF!</f>
        <v>#REF!</v>
      </c>
      <c r="BK436" s="112" t="e">
        <f>BK43-#REF!</f>
        <v>#REF!</v>
      </c>
      <c r="BL436" s="112" t="e">
        <f>BL43-#REF!</f>
        <v>#REF!</v>
      </c>
      <c r="BM436" s="112" t="e">
        <f>BM43-#REF!</f>
        <v>#REF!</v>
      </c>
      <c r="BN436" s="112" t="e">
        <f>BN43-#REF!</f>
        <v>#REF!</v>
      </c>
      <c r="BO436" s="112" t="e">
        <f>BO43-#REF!</f>
        <v>#REF!</v>
      </c>
      <c r="BP436" s="112" t="e">
        <f>BP43-#REF!</f>
        <v>#REF!</v>
      </c>
      <c r="BQ436" s="112" t="e">
        <f>BQ43-#REF!</f>
        <v>#REF!</v>
      </c>
      <c r="BR436" s="112" t="e">
        <f>BR43-#REF!</f>
        <v>#REF!</v>
      </c>
      <c r="BS436" s="112" t="e">
        <f>BS43-#REF!</f>
        <v>#REF!</v>
      </c>
      <c r="BT436" s="112" t="e">
        <f>BT43-#REF!</f>
        <v>#REF!</v>
      </c>
      <c r="BU436" s="112" t="e">
        <f>BU43-#REF!</f>
        <v>#REF!</v>
      </c>
      <c r="BV436" s="112" t="e">
        <f>BV43-#REF!</f>
        <v>#REF!</v>
      </c>
      <c r="CA436" s="112"/>
    </row>
    <row r="437" spans="7:79" ht="13" hidden="1" x14ac:dyDescent="0.3">
      <c r="G437" s="112" t="e">
        <f>G44-#REF!</f>
        <v>#REF!</v>
      </c>
      <c r="H437" s="112" t="e">
        <f>H44-#REF!</f>
        <v>#REF!</v>
      </c>
      <c r="I437" s="112" t="e">
        <f>I44-#REF!</f>
        <v>#REF!</v>
      </c>
      <c r="J437" s="112" t="e">
        <f>J44-#REF!</f>
        <v>#REF!</v>
      </c>
      <c r="K437" s="112" t="e">
        <f>K44-#REF!</f>
        <v>#REF!</v>
      </c>
      <c r="L437" s="112" t="e">
        <f>L44-#REF!</f>
        <v>#REF!</v>
      </c>
      <c r="M437" s="112" t="e">
        <f>M44-#REF!</f>
        <v>#REF!</v>
      </c>
      <c r="N437" s="112" t="e">
        <f>N44-#REF!</f>
        <v>#REF!</v>
      </c>
      <c r="O437" s="112" t="e">
        <f>O44-#REF!</f>
        <v>#REF!</v>
      </c>
      <c r="P437" s="112" t="e">
        <f>P44-#REF!</f>
        <v>#REF!</v>
      </c>
      <c r="Q437" s="112" t="e">
        <f>Q44-#REF!</f>
        <v>#REF!</v>
      </c>
      <c r="R437" s="112" t="e">
        <f>R44-#REF!</f>
        <v>#REF!</v>
      </c>
      <c r="S437" s="112" t="e">
        <f>S44-#REF!</f>
        <v>#REF!</v>
      </c>
      <c r="T437" s="112" t="e">
        <f>T44-#REF!</f>
        <v>#REF!</v>
      </c>
      <c r="U437" s="112" t="e">
        <f>U44-#REF!</f>
        <v>#REF!</v>
      </c>
      <c r="V437" s="112" t="e">
        <f>V44-#REF!</f>
        <v>#REF!</v>
      </c>
      <c r="W437" s="112" t="e">
        <f>W44-#REF!</f>
        <v>#REF!</v>
      </c>
      <c r="X437" s="112" t="e">
        <f>X44-#REF!</f>
        <v>#REF!</v>
      </c>
      <c r="Y437" s="112" t="e">
        <f>Y44-#REF!</f>
        <v>#REF!</v>
      </c>
      <c r="Z437" s="112" t="e">
        <f>Z44-#REF!</f>
        <v>#REF!</v>
      </c>
      <c r="AA437" s="112" t="e">
        <f>AA44-#REF!</f>
        <v>#REF!</v>
      </c>
      <c r="AB437" s="112" t="e">
        <f>AB44-#REF!</f>
        <v>#REF!</v>
      </c>
      <c r="AC437" s="112" t="e">
        <f>AC44-#REF!</f>
        <v>#REF!</v>
      </c>
      <c r="AD437" s="112" t="e">
        <f>AD44-#REF!</f>
        <v>#REF!</v>
      </c>
      <c r="AE437" s="112" t="e">
        <f>AE44-#REF!</f>
        <v>#REF!</v>
      </c>
      <c r="AF437" s="112" t="e">
        <f>AF44-#REF!</f>
        <v>#REF!</v>
      </c>
      <c r="AG437" s="112" t="e">
        <f>AG44-#REF!</f>
        <v>#REF!</v>
      </c>
      <c r="AH437" s="112" t="e">
        <f>AH44-#REF!</f>
        <v>#REF!</v>
      </c>
      <c r="AI437" s="112" t="e">
        <f>AI44-#REF!</f>
        <v>#REF!</v>
      </c>
      <c r="AJ437" s="112" t="e">
        <f>AJ44-#REF!</f>
        <v>#REF!</v>
      </c>
      <c r="AK437" s="112" t="e">
        <f>AK44-#REF!</f>
        <v>#REF!</v>
      </c>
      <c r="AL437" s="112" t="e">
        <f>AL44-#REF!</f>
        <v>#REF!</v>
      </c>
      <c r="AM437" s="112" t="e">
        <f>AM44-#REF!</f>
        <v>#REF!</v>
      </c>
      <c r="AN437" s="112" t="e">
        <f>AN44-#REF!</f>
        <v>#REF!</v>
      </c>
      <c r="AO437" s="112" t="e">
        <f>AO44-#REF!</f>
        <v>#REF!</v>
      </c>
      <c r="AP437" s="112" t="e">
        <f>AP44-#REF!</f>
        <v>#REF!</v>
      </c>
      <c r="AQ437" s="112" t="e">
        <f>AQ44-#REF!</f>
        <v>#REF!</v>
      </c>
      <c r="AR437" s="112" t="e">
        <f>AR44-#REF!</f>
        <v>#REF!</v>
      </c>
      <c r="AS437" s="112" t="e">
        <f>AS44-#REF!</f>
        <v>#REF!</v>
      </c>
      <c r="AT437" s="112" t="e">
        <f>AT44-#REF!</f>
        <v>#REF!</v>
      </c>
      <c r="AU437" s="112" t="e">
        <f>AU44-#REF!</f>
        <v>#REF!</v>
      </c>
      <c r="AV437" s="112" t="e">
        <f>AV44-#REF!</f>
        <v>#REF!</v>
      </c>
      <c r="AW437" s="112" t="e">
        <f>AW44-#REF!</f>
        <v>#REF!</v>
      </c>
      <c r="AX437" s="112" t="e">
        <f>AX44-#REF!</f>
        <v>#REF!</v>
      </c>
      <c r="AY437" s="112" t="e">
        <f>AY44-#REF!</f>
        <v>#REF!</v>
      </c>
      <c r="AZ437" s="112" t="e">
        <f>AZ44-#REF!</f>
        <v>#REF!</v>
      </c>
      <c r="BA437" s="112" t="e">
        <f>BA44-#REF!</f>
        <v>#REF!</v>
      </c>
      <c r="BB437" s="112" t="e">
        <f>BB44-#REF!</f>
        <v>#REF!</v>
      </c>
      <c r="BC437" s="112" t="e">
        <f>BC44-#REF!</f>
        <v>#REF!</v>
      </c>
      <c r="BD437" s="112" t="e">
        <f>BD44-#REF!</f>
        <v>#REF!</v>
      </c>
      <c r="BE437" s="112" t="e">
        <f>BE44-#REF!</f>
        <v>#REF!</v>
      </c>
      <c r="BF437" s="112" t="e">
        <f>BF44-#REF!</f>
        <v>#REF!</v>
      </c>
      <c r="BG437" s="112" t="e">
        <f>BG44-#REF!</f>
        <v>#REF!</v>
      </c>
      <c r="BH437" s="112" t="e">
        <f>BH44-#REF!</f>
        <v>#REF!</v>
      </c>
      <c r="BI437" s="112" t="e">
        <f>BI44-#REF!</f>
        <v>#REF!</v>
      </c>
      <c r="BJ437" s="112" t="e">
        <f>BJ44-#REF!</f>
        <v>#REF!</v>
      </c>
      <c r="BK437" s="112" t="e">
        <f>BK44-#REF!</f>
        <v>#REF!</v>
      </c>
      <c r="BL437" s="112" t="e">
        <f>BL44-#REF!</f>
        <v>#REF!</v>
      </c>
      <c r="BM437" s="112" t="e">
        <f>BM44-#REF!</f>
        <v>#REF!</v>
      </c>
      <c r="BN437" s="112" t="e">
        <f>BN44-#REF!</f>
        <v>#REF!</v>
      </c>
      <c r="BO437" s="112" t="e">
        <f>BO44-#REF!</f>
        <v>#REF!</v>
      </c>
      <c r="BP437" s="112" t="e">
        <f>BP44-#REF!</f>
        <v>#REF!</v>
      </c>
      <c r="BQ437" s="112" t="e">
        <f>BQ44-#REF!</f>
        <v>#REF!</v>
      </c>
      <c r="BR437" s="112" t="e">
        <f>BR44-#REF!</f>
        <v>#REF!</v>
      </c>
      <c r="BS437" s="112" t="e">
        <f>BS44-#REF!</f>
        <v>#REF!</v>
      </c>
      <c r="BT437" s="112" t="e">
        <f>BT44-#REF!</f>
        <v>#REF!</v>
      </c>
      <c r="BU437" s="112" t="e">
        <f>BU44-#REF!</f>
        <v>#REF!</v>
      </c>
      <c r="BV437" s="112" t="e">
        <f>BV44-#REF!</f>
        <v>#REF!</v>
      </c>
      <c r="CA437" s="112"/>
    </row>
    <row r="438" spans="7:79" ht="13" hidden="1" x14ac:dyDescent="0.3">
      <c r="G438" s="112" t="e">
        <f>G45-#REF!</f>
        <v>#REF!</v>
      </c>
      <c r="H438" s="112" t="e">
        <f>H45-#REF!</f>
        <v>#REF!</v>
      </c>
      <c r="I438" s="112" t="e">
        <f>I45-#REF!</f>
        <v>#REF!</v>
      </c>
      <c r="J438" s="112" t="e">
        <f>J45-#REF!</f>
        <v>#REF!</v>
      </c>
      <c r="K438" s="112" t="e">
        <f>K45-#REF!</f>
        <v>#REF!</v>
      </c>
      <c r="L438" s="112" t="e">
        <f>L45-#REF!</f>
        <v>#REF!</v>
      </c>
      <c r="M438" s="112" t="e">
        <f>M45-#REF!</f>
        <v>#REF!</v>
      </c>
      <c r="N438" s="112" t="e">
        <f>N45-#REF!</f>
        <v>#REF!</v>
      </c>
      <c r="O438" s="112" t="e">
        <f>O45-#REF!</f>
        <v>#REF!</v>
      </c>
      <c r="P438" s="112" t="e">
        <f>P45-#REF!</f>
        <v>#REF!</v>
      </c>
      <c r="Q438" s="112" t="e">
        <f>Q45-#REF!</f>
        <v>#REF!</v>
      </c>
      <c r="R438" s="112" t="e">
        <f>R45-#REF!</f>
        <v>#REF!</v>
      </c>
      <c r="S438" s="112" t="e">
        <f>S45-#REF!</f>
        <v>#REF!</v>
      </c>
      <c r="T438" s="112" t="e">
        <f>T45-#REF!</f>
        <v>#REF!</v>
      </c>
      <c r="U438" s="112" t="e">
        <f>U45-#REF!</f>
        <v>#REF!</v>
      </c>
      <c r="V438" s="112" t="e">
        <f>V45-#REF!</f>
        <v>#REF!</v>
      </c>
      <c r="W438" s="112" t="e">
        <f>W45-#REF!</f>
        <v>#REF!</v>
      </c>
      <c r="X438" s="112" t="e">
        <f>X45-#REF!</f>
        <v>#REF!</v>
      </c>
      <c r="Y438" s="112" t="e">
        <f>Y45-#REF!</f>
        <v>#REF!</v>
      </c>
      <c r="Z438" s="112" t="e">
        <f>Z45-#REF!</f>
        <v>#REF!</v>
      </c>
      <c r="AA438" s="112" t="e">
        <f>AA45-#REF!</f>
        <v>#REF!</v>
      </c>
      <c r="AB438" s="112" t="e">
        <f>AB45-#REF!</f>
        <v>#REF!</v>
      </c>
      <c r="AC438" s="112" t="e">
        <f>AC45-#REF!</f>
        <v>#REF!</v>
      </c>
      <c r="AD438" s="112" t="e">
        <f>AD45-#REF!</f>
        <v>#REF!</v>
      </c>
      <c r="AE438" s="112" t="e">
        <f>AE45-#REF!</f>
        <v>#REF!</v>
      </c>
      <c r="AF438" s="112" t="e">
        <f>AF45-#REF!</f>
        <v>#REF!</v>
      </c>
      <c r="AG438" s="112" t="e">
        <f>AG45-#REF!</f>
        <v>#REF!</v>
      </c>
      <c r="AH438" s="112" t="e">
        <f>AH45-#REF!</f>
        <v>#REF!</v>
      </c>
      <c r="AI438" s="112" t="e">
        <f>AI45-#REF!</f>
        <v>#REF!</v>
      </c>
      <c r="AJ438" s="112" t="e">
        <f>AJ45-#REF!</f>
        <v>#REF!</v>
      </c>
      <c r="AK438" s="112" t="e">
        <f>AK45-#REF!</f>
        <v>#REF!</v>
      </c>
      <c r="AL438" s="112" t="e">
        <f>AL45-#REF!</f>
        <v>#REF!</v>
      </c>
      <c r="AM438" s="112" t="e">
        <f>AM45-#REF!</f>
        <v>#REF!</v>
      </c>
      <c r="AN438" s="112" t="e">
        <f>AN45-#REF!</f>
        <v>#REF!</v>
      </c>
      <c r="AO438" s="112" t="e">
        <f>AO45-#REF!</f>
        <v>#REF!</v>
      </c>
      <c r="AP438" s="112" t="e">
        <f>AP45-#REF!</f>
        <v>#REF!</v>
      </c>
      <c r="AQ438" s="112" t="e">
        <f>AQ45-#REF!</f>
        <v>#REF!</v>
      </c>
      <c r="AR438" s="112" t="e">
        <f>AR45-#REF!</f>
        <v>#REF!</v>
      </c>
      <c r="AS438" s="112" t="e">
        <f>AS45-#REF!</f>
        <v>#REF!</v>
      </c>
      <c r="AT438" s="112" t="e">
        <f>AT45-#REF!</f>
        <v>#REF!</v>
      </c>
      <c r="AU438" s="112" t="e">
        <f>AU45-#REF!</f>
        <v>#REF!</v>
      </c>
      <c r="AV438" s="112" t="e">
        <f>AV45-#REF!</f>
        <v>#REF!</v>
      </c>
      <c r="AW438" s="112" t="e">
        <f>AW45-#REF!</f>
        <v>#REF!</v>
      </c>
      <c r="AX438" s="112" t="e">
        <f>AX45-#REF!</f>
        <v>#REF!</v>
      </c>
      <c r="AY438" s="112" t="e">
        <f>AY45-#REF!</f>
        <v>#REF!</v>
      </c>
      <c r="AZ438" s="112" t="e">
        <f>AZ45-#REF!</f>
        <v>#REF!</v>
      </c>
      <c r="BA438" s="112" t="e">
        <f>BA45-#REF!</f>
        <v>#REF!</v>
      </c>
      <c r="BB438" s="112" t="e">
        <f>BB45-#REF!</f>
        <v>#REF!</v>
      </c>
      <c r="BC438" s="112" t="e">
        <f>BC45-#REF!</f>
        <v>#REF!</v>
      </c>
      <c r="BD438" s="112" t="e">
        <f>BD45-#REF!</f>
        <v>#REF!</v>
      </c>
      <c r="BE438" s="112" t="e">
        <f>BE45-#REF!</f>
        <v>#REF!</v>
      </c>
      <c r="BF438" s="112" t="e">
        <f>BF45-#REF!</f>
        <v>#REF!</v>
      </c>
      <c r="BG438" s="112" t="e">
        <f>BG45-#REF!</f>
        <v>#REF!</v>
      </c>
      <c r="BH438" s="112" t="e">
        <f>BH45-#REF!</f>
        <v>#REF!</v>
      </c>
      <c r="BI438" s="112" t="e">
        <f>BI45-#REF!</f>
        <v>#REF!</v>
      </c>
      <c r="BJ438" s="112" t="e">
        <f>BJ45-#REF!</f>
        <v>#REF!</v>
      </c>
      <c r="BK438" s="112" t="e">
        <f>BK45-#REF!</f>
        <v>#REF!</v>
      </c>
      <c r="BL438" s="112" t="e">
        <f>BL45-#REF!</f>
        <v>#REF!</v>
      </c>
      <c r="BM438" s="112" t="e">
        <f>BM45-#REF!</f>
        <v>#REF!</v>
      </c>
      <c r="BN438" s="112" t="e">
        <f>BN45-#REF!</f>
        <v>#REF!</v>
      </c>
      <c r="BO438" s="112" t="e">
        <f>BO45-#REF!</f>
        <v>#REF!</v>
      </c>
      <c r="BP438" s="112" t="e">
        <f>BP45-#REF!</f>
        <v>#REF!</v>
      </c>
      <c r="BQ438" s="112" t="e">
        <f>BQ45-#REF!</f>
        <v>#REF!</v>
      </c>
      <c r="BR438" s="112" t="e">
        <f>BR45-#REF!</f>
        <v>#REF!</v>
      </c>
      <c r="BS438" s="112" t="e">
        <f>BS45-#REF!</f>
        <v>#REF!</v>
      </c>
      <c r="BT438" s="112" t="e">
        <f>BT45-#REF!</f>
        <v>#REF!</v>
      </c>
      <c r="BU438" s="112" t="e">
        <f>BU45-#REF!</f>
        <v>#REF!</v>
      </c>
      <c r="BV438" s="112" t="e">
        <f>BV45-#REF!</f>
        <v>#REF!</v>
      </c>
      <c r="CA438" s="112"/>
    </row>
    <row r="439" spans="7:79" ht="13" hidden="1" x14ac:dyDescent="0.3">
      <c r="G439" s="112" t="e">
        <f>G46-#REF!</f>
        <v>#REF!</v>
      </c>
      <c r="H439" s="112" t="e">
        <f>H46-#REF!</f>
        <v>#REF!</v>
      </c>
      <c r="I439" s="112" t="e">
        <f>I46-#REF!</f>
        <v>#REF!</v>
      </c>
      <c r="J439" s="112" t="e">
        <f>J46-#REF!</f>
        <v>#REF!</v>
      </c>
      <c r="K439" s="112" t="e">
        <f>K46-#REF!</f>
        <v>#REF!</v>
      </c>
      <c r="L439" s="112" t="e">
        <f>L46-#REF!</f>
        <v>#REF!</v>
      </c>
      <c r="M439" s="112" t="e">
        <f>M46-#REF!</f>
        <v>#REF!</v>
      </c>
      <c r="N439" s="112" t="e">
        <f>N46-#REF!</f>
        <v>#REF!</v>
      </c>
      <c r="O439" s="112" t="e">
        <f>O46-#REF!</f>
        <v>#REF!</v>
      </c>
      <c r="P439" s="112" t="e">
        <f>P46-#REF!</f>
        <v>#REF!</v>
      </c>
      <c r="Q439" s="112" t="e">
        <f>Q46-#REF!</f>
        <v>#REF!</v>
      </c>
      <c r="R439" s="112" t="e">
        <f>R46-#REF!</f>
        <v>#REF!</v>
      </c>
      <c r="S439" s="112" t="e">
        <f>S46-#REF!</f>
        <v>#REF!</v>
      </c>
      <c r="T439" s="112" t="e">
        <f>T46-#REF!</f>
        <v>#REF!</v>
      </c>
      <c r="U439" s="112" t="e">
        <f>U46-#REF!</f>
        <v>#REF!</v>
      </c>
      <c r="V439" s="112" t="e">
        <f>V46-#REF!</f>
        <v>#REF!</v>
      </c>
      <c r="W439" s="112" t="e">
        <f>W46-#REF!</f>
        <v>#REF!</v>
      </c>
      <c r="X439" s="112" t="e">
        <f>X46-#REF!</f>
        <v>#REF!</v>
      </c>
      <c r="Y439" s="112" t="e">
        <f>Y46-#REF!</f>
        <v>#REF!</v>
      </c>
      <c r="Z439" s="112" t="e">
        <f>Z46-#REF!</f>
        <v>#REF!</v>
      </c>
      <c r="AA439" s="112" t="e">
        <f>AA46-#REF!</f>
        <v>#REF!</v>
      </c>
      <c r="AB439" s="112" t="e">
        <f>AB46-#REF!</f>
        <v>#REF!</v>
      </c>
      <c r="AC439" s="112" t="e">
        <f>AC46-#REF!</f>
        <v>#REF!</v>
      </c>
      <c r="AD439" s="112" t="e">
        <f>AD46-#REF!</f>
        <v>#REF!</v>
      </c>
      <c r="AE439" s="112" t="e">
        <f>AE46-#REF!</f>
        <v>#REF!</v>
      </c>
      <c r="AF439" s="112" t="e">
        <f>AF46-#REF!</f>
        <v>#REF!</v>
      </c>
      <c r="AG439" s="112" t="e">
        <f>AG46-#REF!</f>
        <v>#REF!</v>
      </c>
      <c r="AH439" s="112" t="e">
        <f>AH46-#REF!</f>
        <v>#REF!</v>
      </c>
      <c r="AI439" s="112" t="e">
        <f>AI46-#REF!</f>
        <v>#REF!</v>
      </c>
      <c r="AJ439" s="112" t="e">
        <f>AJ46-#REF!</f>
        <v>#REF!</v>
      </c>
      <c r="AK439" s="112" t="e">
        <f>AK46-#REF!</f>
        <v>#REF!</v>
      </c>
      <c r="AL439" s="112" t="e">
        <f>AL46-#REF!</f>
        <v>#REF!</v>
      </c>
      <c r="AM439" s="112" t="e">
        <f>AM46-#REF!</f>
        <v>#REF!</v>
      </c>
      <c r="AN439" s="112" t="e">
        <f>AN46-#REF!</f>
        <v>#REF!</v>
      </c>
      <c r="AO439" s="112" t="e">
        <f>AO46-#REF!</f>
        <v>#REF!</v>
      </c>
      <c r="AP439" s="112" t="e">
        <f>AP46-#REF!</f>
        <v>#REF!</v>
      </c>
      <c r="AQ439" s="112" t="e">
        <f>AQ46-#REF!</f>
        <v>#REF!</v>
      </c>
      <c r="AR439" s="112" t="e">
        <f>AR46-#REF!</f>
        <v>#REF!</v>
      </c>
      <c r="AS439" s="112" t="e">
        <f>AS46-#REF!</f>
        <v>#REF!</v>
      </c>
      <c r="AT439" s="112" t="e">
        <f>AT46-#REF!</f>
        <v>#REF!</v>
      </c>
      <c r="AU439" s="112" t="e">
        <f>AU46-#REF!</f>
        <v>#REF!</v>
      </c>
      <c r="AV439" s="112" t="e">
        <f>AV46-#REF!</f>
        <v>#REF!</v>
      </c>
      <c r="AW439" s="112" t="e">
        <f>AW46-#REF!</f>
        <v>#REF!</v>
      </c>
      <c r="AX439" s="112" t="e">
        <f>AX46-#REF!</f>
        <v>#REF!</v>
      </c>
      <c r="AY439" s="112" t="e">
        <f>AY46-#REF!</f>
        <v>#REF!</v>
      </c>
      <c r="AZ439" s="112" t="e">
        <f>AZ46-#REF!</f>
        <v>#REF!</v>
      </c>
      <c r="BA439" s="112" t="e">
        <f>BA46-#REF!</f>
        <v>#REF!</v>
      </c>
      <c r="BB439" s="112" t="e">
        <f>BB46-#REF!</f>
        <v>#REF!</v>
      </c>
      <c r="BC439" s="112" t="e">
        <f>BC46-#REF!</f>
        <v>#REF!</v>
      </c>
      <c r="BD439" s="112" t="e">
        <f>BD46-#REF!</f>
        <v>#REF!</v>
      </c>
      <c r="BE439" s="112" t="e">
        <f>BE46-#REF!</f>
        <v>#REF!</v>
      </c>
      <c r="BF439" s="112" t="e">
        <f>BF46-#REF!</f>
        <v>#REF!</v>
      </c>
      <c r="BG439" s="112" t="e">
        <f>BG46-#REF!</f>
        <v>#REF!</v>
      </c>
      <c r="BH439" s="112" t="e">
        <f>BH46-#REF!</f>
        <v>#REF!</v>
      </c>
      <c r="BI439" s="112" t="e">
        <f>BI46-#REF!</f>
        <v>#REF!</v>
      </c>
      <c r="BJ439" s="112" t="e">
        <f>BJ46-#REF!</f>
        <v>#REF!</v>
      </c>
      <c r="BK439" s="112" t="e">
        <f>BK46-#REF!</f>
        <v>#REF!</v>
      </c>
      <c r="BL439" s="112" t="e">
        <f>BL46-#REF!</f>
        <v>#REF!</v>
      </c>
      <c r="BM439" s="112" t="e">
        <f>BM46-#REF!</f>
        <v>#REF!</v>
      </c>
      <c r="BN439" s="112" t="e">
        <f>BN46-#REF!</f>
        <v>#REF!</v>
      </c>
      <c r="BO439" s="112" t="e">
        <f>BO46-#REF!</f>
        <v>#REF!</v>
      </c>
      <c r="BP439" s="112" t="e">
        <f>BP46-#REF!</f>
        <v>#REF!</v>
      </c>
      <c r="BQ439" s="112" t="e">
        <f>BQ46-#REF!</f>
        <v>#REF!</v>
      </c>
      <c r="BR439" s="112" t="e">
        <f>BR46-#REF!</f>
        <v>#REF!</v>
      </c>
      <c r="BS439" s="112" t="e">
        <f>BS46-#REF!</f>
        <v>#REF!</v>
      </c>
      <c r="BT439" s="112" t="e">
        <f>BT46-#REF!</f>
        <v>#REF!</v>
      </c>
      <c r="BU439" s="112" t="e">
        <f>BU46-#REF!</f>
        <v>#REF!</v>
      </c>
      <c r="BV439" s="112" t="e">
        <f>BV46-#REF!</f>
        <v>#REF!</v>
      </c>
      <c r="CA439" s="112"/>
    </row>
    <row r="440" spans="7:79" ht="13" hidden="1" x14ac:dyDescent="0.3">
      <c r="G440" s="112" t="e">
        <f>G47-#REF!</f>
        <v>#REF!</v>
      </c>
      <c r="H440" s="112" t="e">
        <f>H47-#REF!</f>
        <v>#REF!</v>
      </c>
      <c r="I440" s="112" t="e">
        <f>I47-#REF!</f>
        <v>#REF!</v>
      </c>
      <c r="J440" s="112" t="e">
        <f>J47-#REF!</f>
        <v>#REF!</v>
      </c>
      <c r="K440" s="112" t="e">
        <f>K47-#REF!</f>
        <v>#REF!</v>
      </c>
      <c r="L440" s="112" t="e">
        <f>L47-#REF!</f>
        <v>#REF!</v>
      </c>
      <c r="M440" s="112" t="e">
        <f>M47-#REF!</f>
        <v>#REF!</v>
      </c>
      <c r="N440" s="112" t="e">
        <f>N47-#REF!</f>
        <v>#REF!</v>
      </c>
      <c r="O440" s="112" t="e">
        <f>O47-#REF!</f>
        <v>#REF!</v>
      </c>
      <c r="P440" s="112" t="e">
        <f>P47-#REF!</f>
        <v>#REF!</v>
      </c>
      <c r="Q440" s="112" t="e">
        <f>Q47-#REF!</f>
        <v>#REF!</v>
      </c>
      <c r="R440" s="112" t="e">
        <f>R47-#REF!</f>
        <v>#REF!</v>
      </c>
      <c r="S440" s="112" t="e">
        <f>S47-#REF!</f>
        <v>#REF!</v>
      </c>
      <c r="T440" s="112" t="e">
        <f>T47-#REF!</f>
        <v>#REF!</v>
      </c>
      <c r="U440" s="112" t="e">
        <f>U47-#REF!</f>
        <v>#REF!</v>
      </c>
      <c r="V440" s="112" t="e">
        <f>V47-#REF!</f>
        <v>#REF!</v>
      </c>
      <c r="W440" s="112" t="e">
        <f>W47-#REF!</f>
        <v>#REF!</v>
      </c>
      <c r="X440" s="112" t="e">
        <f>X47-#REF!</f>
        <v>#REF!</v>
      </c>
      <c r="Y440" s="112" t="e">
        <f>Y47-#REF!</f>
        <v>#REF!</v>
      </c>
      <c r="Z440" s="112" t="e">
        <f>Z47-#REF!</f>
        <v>#REF!</v>
      </c>
      <c r="AA440" s="112" t="e">
        <f>AA47-#REF!</f>
        <v>#REF!</v>
      </c>
      <c r="AB440" s="112" t="e">
        <f>AB47-#REF!</f>
        <v>#REF!</v>
      </c>
      <c r="AC440" s="112" t="e">
        <f>AC47-#REF!</f>
        <v>#REF!</v>
      </c>
      <c r="AD440" s="112" t="e">
        <f>AD47-#REF!</f>
        <v>#REF!</v>
      </c>
      <c r="AE440" s="112" t="e">
        <f>AE47-#REF!</f>
        <v>#REF!</v>
      </c>
      <c r="AF440" s="112" t="e">
        <f>AF47-#REF!</f>
        <v>#REF!</v>
      </c>
      <c r="AG440" s="112" t="e">
        <f>AG47-#REF!</f>
        <v>#REF!</v>
      </c>
      <c r="AH440" s="112" t="e">
        <f>AH47-#REF!</f>
        <v>#REF!</v>
      </c>
      <c r="AI440" s="112" t="e">
        <f>AI47-#REF!</f>
        <v>#REF!</v>
      </c>
      <c r="AJ440" s="112" t="e">
        <f>AJ47-#REF!</f>
        <v>#REF!</v>
      </c>
      <c r="AK440" s="112" t="e">
        <f>AK47-#REF!</f>
        <v>#REF!</v>
      </c>
      <c r="AL440" s="112" t="e">
        <f>AL47-#REF!</f>
        <v>#REF!</v>
      </c>
      <c r="AM440" s="112" t="e">
        <f>AM47-#REF!</f>
        <v>#REF!</v>
      </c>
      <c r="AN440" s="112" t="e">
        <f>AN47-#REF!</f>
        <v>#REF!</v>
      </c>
      <c r="AO440" s="112" t="e">
        <f>AO47-#REF!</f>
        <v>#REF!</v>
      </c>
      <c r="AP440" s="112" t="e">
        <f>AP47-#REF!</f>
        <v>#REF!</v>
      </c>
      <c r="AQ440" s="112" t="e">
        <f>AQ47-#REF!</f>
        <v>#REF!</v>
      </c>
      <c r="AR440" s="112" t="e">
        <f>AR47-#REF!</f>
        <v>#REF!</v>
      </c>
      <c r="AS440" s="112" t="e">
        <f>AS47-#REF!</f>
        <v>#REF!</v>
      </c>
      <c r="AT440" s="112" t="e">
        <f>AT47-#REF!</f>
        <v>#REF!</v>
      </c>
      <c r="AU440" s="112" t="e">
        <f>AU47-#REF!</f>
        <v>#REF!</v>
      </c>
      <c r="AV440" s="112" t="e">
        <f>AV47-#REF!</f>
        <v>#REF!</v>
      </c>
      <c r="AW440" s="112" t="e">
        <f>AW47-#REF!</f>
        <v>#REF!</v>
      </c>
      <c r="AX440" s="112" t="e">
        <f>AX47-#REF!</f>
        <v>#REF!</v>
      </c>
      <c r="AY440" s="112" t="e">
        <f>AY47-#REF!</f>
        <v>#REF!</v>
      </c>
      <c r="AZ440" s="112" t="e">
        <f>AZ47-#REF!</f>
        <v>#REF!</v>
      </c>
      <c r="BA440" s="112" t="e">
        <f>BA47-#REF!</f>
        <v>#REF!</v>
      </c>
      <c r="BB440" s="112" t="e">
        <f>BB47-#REF!</f>
        <v>#REF!</v>
      </c>
      <c r="BC440" s="112" t="e">
        <f>BC47-#REF!</f>
        <v>#REF!</v>
      </c>
      <c r="BD440" s="112" t="e">
        <f>BD47-#REF!</f>
        <v>#REF!</v>
      </c>
      <c r="BE440" s="112" t="e">
        <f>BE47-#REF!</f>
        <v>#REF!</v>
      </c>
      <c r="BF440" s="112" t="e">
        <f>BF47-#REF!</f>
        <v>#REF!</v>
      </c>
      <c r="BG440" s="112" t="e">
        <f>BG47-#REF!</f>
        <v>#REF!</v>
      </c>
      <c r="BH440" s="112" t="e">
        <f>BH47-#REF!</f>
        <v>#REF!</v>
      </c>
      <c r="BI440" s="112" t="e">
        <f>BI47-#REF!</f>
        <v>#REF!</v>
      </c>
      <c r="BJ440" s="112" t="e">
        <f>BJ47-#REF!</f>
        <v>#REF!</v>
      </c>
      <c r="BK440" s="112" t="e">
        <f>BK47-#REF!</f>
        <v>#REF!</v>
      </c>
      <c r="BL440" s="112" t="e">
        <f>BL47-#REF!</f>
        <v>#REF!</v>
      </c>
      <c r="BM440" s="112" t="e">
        <f>BM47-#REF!</f>
        <v>#REF!</v>
      </c>
      <c r="BN440" s="112" t="e">
        <f>BN47-#REF!</f>
        <v>#REF!</v>
      </c>
      <c r="BO440" s="112" t="e">
        <f>BO47-#REF!</f>
        <v>#REF!</v>
      </c>
      <c r="BP440" s="112" t="e">
        <f>BP47-#REF!</f>
        <v>#REF!</v>
      </c>
      <c r="BQ440" s="112" t="e">
        <f>BQ47-#REF!</f>
        <v>#REF!</v>
      </c>
      <c r="BR440" s="112" t="e">
        <f>BR47-#REF!</f>
        <v>#REF!</v>
      </c>
      <c r="BS440" s="112" t="e">
        <f>BS47-#REF!</f>
        <v>#REF!</v>
      </c>
      <c r="BT440" s="112" t="e">
        <f>BT47-#REF!</f>
        <v>#REF!</v>
      </c>
      <c r="BU440" s="112" t="e">
        <f>BU47-#REF!</f>
        <v>#REF!</v>
      </c>
      <c r="BV440" s="112" t="e">
        <f>BV47-#REF!</f>
        <v>#REF!</v>
      </c>
      <c r="CA440" s="112"/>
    </row>
    <row r="441" spans="7:79" ht="13" hidden="1" x14ac:dyDescent="0.3">
      <c r="G441" s="112" t="e">
        <f>G48-#REF!</f>
        <v>#REF!</v>
      </c>
      <c r="H441" s="112" t="e">
        <f>H48-#REF!</f>
        <v>#REF!</v>
      </c>
      <c r="I441" s="112" t="e">
        <f>I48-#REF!</f>
        <v>#REF!</v>
      </c>
      <c r="J441" s="112" t="e">
        <f>J48-#REF!</f>
        <v>#REF!</v>
      </c>
      <c r="K441" s="112" t="e">
        <f>K48-#REF!</f>
        <v>#REF!</v>
      </c>
      <c r="L441" s="112" t="e">
        <f>L48-#REF!</f>
        <v>#REF!</v>
      </c>
      <c r="M441" s="112" t="e">
        <f>M48-#REF!</f>
        <v>#REF!</v>
      </c>
      <c r="N441" s="112" t="e">
        <f>N48-#REF!</f>
        <v>#REF!</v>
      </c>
      <c r="O441" s="112" t="e">
        <f>O48-#REF!</f>
        <v>#REF!</v>
      </c>
      <c r="P441" s="112" t="e">
        <f>P48-#REF!</f>
        <v>#REF!</v>
      </c>
      <c r="Q441" s="112" t="e">
        <f>Q48-#REF!</f>
        <v>#REF!</v>
      </c>
      <c r="R441" s="112" t="e">
        <f>R48-#REF!</f>
        <v>#REF!</v>
      </c>
      <c r="S441" s="112" t="e">
        <f>S48-#REF!</f>
        <v>#REF!</v>
      </c>
      <c r="T441" s="112" t="e">
        <f>T48-#REF!</f>
        <v>#REF!</v>
      </c>
      <c r="U441" s="112" t="e">
        <f>U48-#REF!</f>
        <v>#REF!</v>
      </c>
      <c r="V441" s="112" t="e">
        <f>V48-#REF!</f>
        <v>#REF!</v>
      </c>
      <c r="W441" s="112" t="e">
        <f>W48-#REF!</f>
        <v>#REF!</v>
      </c>
      <c r="X441" s="112" t="e">
        <f>X48-#REF!</f>
        <v>#REF!</v>
      </c>
      <c r="Y441" s="112" t="e">
        <f>Y48-#REF!</f>
        <v>#REF!</v>
      </c>
      <c r="Z441" s="112" t="e">
        <f>Z48-#REF!</f>
        <v>#REF!</v>
      </c>
      <c r="AA441" s="112" t="e">
        <f>AA48-#REF!</f>
        <v>#REF!</v>
      </c>
      <c r="AB441" s="112" t="e">
        <f>AB48-#REF!</f>
        <v>#REF!</v>
      </c>
      <c r="AC441" s="112" t="e">
        <f>AC48-#REF!</f>
        <v>#REF!</v>
      </c>
      <c r="AD441" s="112" t="e">
        <f>AD48-#REF!</f>
        <v>#REF!</v>
      </c>
      <c r="AE441" s="112" t="e">
        <f>AE48-#REF!</f>
        <v>#REF!</v>
      </c>
      <c r="AF441" s="112" t="e">
        <f>AF48-#REF!</f>
        <v>#REF!</v>
      </c>
      <c r="AG441" s="112" t="e">
        <f>AG48-#REF!</f>
        <v>#REF!</v>
      </c>
      <c r="AH441" s="112" t="e">
        <f>AH48-#REF!</f>
        <v>#REF!</v>
      </c>
      <c r="AI441" s="112" t="e">
        <f>AI48-#REF!</f>
        <v>#REF!</v>
      </c>
      <c r="AJ441" s="112" t="e">
        <f>AJ48-#REF!</f>
        <v>#REF!</v>
      </c>
      <c r="AK441" s="112" t="e">
        <f>AK48-#REF!</f>
        <v>#REF!</v>
      </c>
      <c r="AL441" s="112" t="e">
        <f>AL48-#REF!</f>
        <v>#REF!</v>
      </c>
      <c r="AM441" s="112" t="e">
        <f>AM48-#REF!</f>
        <v>#REF!</v>
      </c>
      <c r="AN441" s="112" t="e">
        <f>AN48-#REF!</f>
        <v>#REF!</v>
      </c>
      <c r="AO441" s="112" t="e">
        <f>AO48-#REF!</f>
        <v>#REF!</v>
      </c>
      <c r="AP441" s="112" t="e">
        <f>AP48-#REF!</f>
        <v>#REF!</v>
      </c>
      <c r="AQ441" s="112" t="e">
        <f>AQ48-#REF!</f>
        <v>#REF!</v>
      </c>
      <c r="AR441" s="112" t="e">
        <f>AR48-#REF!</f>
        <v>#REF!</v>
      </c>
      <c r="AS441" s="112" t="e">
        <f>AS48-#REF!</f>
        <v>#REF!</v>
      </c>
      <c r="AT441" s="112" t="e">
        <f>AT48-#REF!</f>
        <v>#REF!</v>
      </c>
      <c r="AU441" s="112" t="e">
        <f>AU48-#REF!</f>
        <v>#REF!</v>
      </c>
      <c r="AV441" s="112" t="e">
        <f>AV48-#REF!</f>
        <v>#REF!</v>
      </c>
      <c r="AW441" s="112" t="e">
        <f>AW48-#REF!</f>
        <v>#REF!</v>
      </c>
      <c r="AX441" s="112" t="e">
        <f>AX48-#REF!</f>
        <v>#REF!</v>
      </c>
      <c r="AY441" s="112" t="e">
        <f>AY48-#REF!</f>
        <v>#REF!</v>
      </c>
      <c r="AZ441" s="112" t="e">
        <f>AZ48-#REF!</f>
        <v>#REF!</v>
      </c>
      <c r="BA441" s="112" t="e">
        <f>BA48-#REF!</f>
        <v>#REF!</v>
      </c>
      <c r="BB441" s="112" t="e">
        <f>BB48-#REF!</f>
        <v>#REF!</v>
      </c>
      <c r="BC441" s="112" t="e">
        <f>BC48-#REF!</f>
        <v>#REF!</v>
      </c>
      <c r="BD441" s="112" t="e">
        <f>BD48-#REF!</f>
        <v>#REF!</v>
      </c>
      <c r="BE441" s="112" t="e">
        <f>BE48-#REF!</f>
        <v>#REF!</v>
      </c>
      <c r="BF441" s="112" t="e">
        <f>BF48-#REF!</f>
        <v>#REF!</v>
      </c>
      <c r="BG441" s="112" t="e">
        <f>BG48-#REF!</f>
        <v>#REF!</v>
      </c>
      <c r="BH441" s="112" t="e">
        <f>BH48-#REF!</f>
        <v>#REF!</v>
      </c>
      <c r="BI441" s="112" t="e">
        <f>BI48-#REF!</f>
        <v>#REF!</v>
      </c>
      <c r="BJ441" s="112" t="e">
        <f>BJ48-#REF!</f>
        <v>#REF!</v>
      </c>
      <c r="BK441" s="112" t="e">
        <f>BK48-#REF!</f>
        <v>#REF!</v>
      </c>
      <c r="BL441" s="112" t="e">
        <f>BL48-#REF!</f>
        <v>#REF!</v>
      </c>
      <c r="BM441" s="112" t="e">
        <f>BM48-#REF!</f>
        <v>#REF!</v>
      </c>
      <c r="BN441" s="112" t="e">
        <f>BN48-#REF!</f>
        <v>#REF!</v>
      </c>
      <c r="BO441" s="112" t="e">
        <f>BO48-#REF!</f>
        <v>#REF!</v>
      </c>
      <c r="BP441" s="112" t="e">
        <f>BP48-#REF!</f>
        <v>#REF!</v>
      </c>
      <c r="BQ441" s="112" t="e">
        <f>BQ48-#REF!</f>
        <v>#REF!</v>
      </c>
      <c r="BR441" s="112" t="e">
        <f>BR48-#REF!</f>
        <v>#REF!</v>
      </c>
      <c r="BS441" s="112" t="e">
        <f>BS48-#REF!</f>
        <v>#REF!</v>
      </c>
      <c r="BT441" s="112" t="e">
        <f>BT48-#REF!</f>
        <v>#REF!</v>
      </c>
      <c r="BU441" s="112" t="e">
        <f>BU48-#REF!</f>
        <v>#REF!</v>
      </c>
      <c r="BV441" s="112" t="e">
        <f>BV48-#REF!</f>
        <v>#REF!</v>
      </c>
      <c r="CA441" s="112"/>
    </row>
    <row r="442" spans="7:79" ht="13" hidden="1" x14ac:dyDescent="0.3">
      <c r="G442" s="112" t="e">
        <f>G49-#REF!</f>
        <v>#REF!</v>
      </c>
      <c r="H442" s="112" t="e">
        <f>H49-#REF!</f>
        <v>#REF!</v>
      </c>
      <c r="I442" s="112" t="e">
        <f>I49-#REF!</f>
        <v>#REF!</v>
      </c>
      <c r="J442" s="112" t="e">
        <f>J49-#REF!</f>
        <v>#REF!</v>
      </c>
      <c r="K442" s="112" t="e">
        <f>K49-#REF!</f>
        <v>#REF!</v>
      </c>
      <c r="L442" s="112" t="e">
        <f>L49-#REF!</f>
        <v>#REF!</v>
      </c>
      <c r="M442" s="112" t="e">
        <f>M49-#REF!</f>
        <v>#REF!</v>
      </c>
      <c r="N442" s="112" t="e">
        <f>N49-#REF!</f>
        <v>#REF!</v>
      </c>
      <c r="O442" s="112" t="e">
        <f>O49-#REF!</f>
        <v>#REF!</v>
      </c>
      <c r="P442" s="112" t="e">
        <f>P49-#REF!</f>
        <v>#REF!</v>
      </c>
      <c r="Q442" s="112" t="e">
        <f>Q49-#REF!</f>
        <v>#REF!</v>
      </c>
      <c r="R442" s="112" t="e">
        <f>R49-#REF!</f>
        <v>#REF!</v>
      </c>
      <c r="S442" s="112" t="e">
        <f>S49-#REF!</f>
        <v>#REF!</v>
      </c>
      <c r="T442" s="112" t="e">
        <f>T49-#REF!</f>
        <v>#REF!</v>
      </c>
      <c r="U442" s="112" t="e">
        <f>U49-#REF!</f>
        <v>#REF!</v>
      </c>
      <c r="V442" s="112" t="e">
        <f>V49-#REF!</f>
        <v>#REF!</v>
      </c>
      <c r="W442" s="112" t="e">
        <f>W49-#REF!</f>
        <v>#REF!</v>
      </c>
      <c r="X442" s="112" t="e">
        <f>X49-#REF!</f>
        <v>#REF!</v>
      </c>
      <c r="Y442" s="112" t="e">
        <f>Y49-#REF!</f>
        <v>#REF!</v>
      </c>
      <c r="Z442" s="112" t="e">
        <f>Z49-#REF!</f>
        <v>#REF!</v>
      </c>
      <c r="AA442" s="112" t="e">
        <f>AA49-#REF!</f>
        <v>#REF!</v>
      </c>
      <c r="AB442" s="112" t="e">
        <f>AB49-#REF!</f>
        <v>#REF!</v>
      </c>
      <c r="AC442" s="112" t="e">
        <f>AC49-#REF!</f>
        <v>#REF!</v>
      </c>
      <c r="AD442" s="112" t="e">
        <f>AD49-#REF!</f>
        <v>#REF!</v>
      </c>
      <c r="AE442" s="112" t="e">
        <f>AE49-#REF!</f>
        <v>#REF!</v>
      </c>
      <c r="AF442" s="112" t="e">
        <f>AF49-#REF!</f>
        <v>#REF!</v>
      </c>
      <c r="AG442" s="112" t="e">
        <f>AG49-#REF!</f>
        <v>#REF!</v>
      </c>
      <c r="AH442" s="112" t="e">
        <f>AH49-#REF!</f>
        <v>#REF!</v>
      </c>
      <c r="AI442" s="112" t="e">
        <f>AI49-#REF!</f>
        <v>#REF!</v>
      </c>
      <c r="AJ442" s="112" t="e">
        <f>AJ49-#REF!</f>
        <v>#REF!</v>
      </c>
      <c r="AK442" s="112" t="e">
        <f>AK49-#REF!</f>
        <v>#REF!</v>
      </c>
      <c r="AL442" s="112" t="e">
        <f>AL49-#REF!</f>
        <v>#REF!</v>
      </c>
      <c r="AM442" s="112" t="e">
        <f>AM49-#REF!</f>
        <v>#REF!</v>
      </c>
      <c r="AN442" s="112" t="e">
        <f>AN49-#REF!</f>
        <v>#REF!</v>
      </c>
      <c r="AO442" s="112" t="e">
        <f>AO49-#REF!</f>
        <v>#REF!</v>
      </c>
      <c r="AP442" s="112" t="e">
        <f>AP49-#REF!</f>
        <v>#REF!</v>
      </c>
      <c r="AQ442" s="112" t="e">
        <f>AQ49-#REF!</f>
        <v>#REF!</v>
      </c>
      <c r="AR442" s="112" t="e">
        <f>AR49-#REF!</f>
        <v>#REF!</v>
      </c>
      <c r="AS442" s="112" t="e">
        <f>AS49-#REF!</f>
        <v>#REF!</v>
      </c>
      <c r="AT442" s="112" t="e">
        <f>AT49-#REF!</f>
        <v>#REF!</v>
      </c>
      <c r="AU442" s="112" t="e">
        <f>AU49-#REF!</f>
        <v>#REF!</v>
      </c>
      <c r="AV442" s="112" t="e">
        <f>AV49-#REF!</f>
        <v>#REF!</v>
      </c>
      <c r="AW442" s="112" t="e">
        <f>AW49-#REF!</f>
        <v>#REF!</v>
      </c>
      <c r="AX442" s="112" t="e">
        <f>AX49-#REF!</f>
        <v>#REF!</v>
      </c>
      <c r="AY442" s="112" t="e">
        <f>AY49-#REF!</f>
        <v>#REF!</v>
      </c>
      <c r="AZ442" s="112" t="e">
        <f>AZ49-#REF!</f>
        <v>#REF!</v>
      </c>
      <c r="BA442" s="112" t="e">
        <f>BA49-#REF!</f>
        <v>#REF!</v>
      </c>
      <c r="BB442" s="112" t="e">
        <f>BB49-#REF!</f>
        <v>#REF!</v>
      </c>
      <c r="BC442" s="112" t="e">
        <f>BC49-#REF!</f>
        <v>#REF!</v>
      </c>
      <c r="BD442" s="112" t="e">
        <f>BD49-#REF!</f>
        <v>#REF!</v>
      </c>
      <c r="BE442" s="112" t="e">
        <f>BE49-#REF!</f>
        <v>#REF!</v>
      </c>
      <c r="BF442" s="112" t="e">
        <f>BF49-#REF!</f>
        <v>#REF!</v>
      </c>
      <c r="BG442" s="112" t="e">
        <f>BG49-#REF!</f>
        <v>#REF!</v>
      </c>
      <c r="BH442" s="112" t="e">
        <f>BH49-#REF!</f>
        <v>#REF!</v>
      </c>
      <c r="BI442" s="112" t="e">
        <f>BI49-#REF!</f>
        <v>#REF!</v>
      </c>
      <c r="BJ442" s="112" t="e">
        <f>BJ49-#REF!</f>
        <v>#REF!</v>
      </c>
      <c r="BK442" s="112" t="e">
        <f>BK49-#REF!</f>
        <v>#REF!</v>
      </c>
      <c r="BL442" s="112" t="e">
        <f>BL49-#REF!</f>
        <v>#REF!</v>
      </c>
      <c r="BM442" s="112" t="e">
        <f>BM49-#REF!</f>
        <v>#REF!</v>
      </c>
      <c r="BN442" s="112" t="e">
        <f>BN49-#REF!</f>
        <v>#REF!</v>
      </c>
      <c r="BO442" s="112" t="e">
        <f>BO49-#REF!</f>
        <v>#REF!</v>
      </c>
      <c r="BP442" s="112" t="e">
        <f>BP49-#REF!</f>
        <v>#REF!</v>
      </c>
      <c r="BQ442" s="112" t="e">
        <f>BQ49-#REF!</f>
        <v>#REF!</v>
      </c>
      <c r="BR442" s="112" t="e">
        <f>BR49-#REF!</f>
        <v>#REF!</v>
      </c>
      <c r="BS442" s="112" t="e">
        <f>BS49-#REF!</f>
        <v>#REF!</v>
      </c>
      <c r="BT442" s="112" t="e">
        <f>BT49-#REF!</f>
        <v>#REF!</v>
      </c>
      <c r="BU442" s="112" t="e">
        <f>BU49-#REF!</f>
        <v>#REF!</v>
      </c>
      <c r="BV442" s="112" t="e">
        <f>BV49-#REF!</f>
        <v>#REF!</v>
      </c>
      <c r="CA442" s="112"/>
    </row>
    <row r="443" spans="7:79" ht="13" hidden="1" x14ac:dyDescent="0.3">
      <c r="G443" s="112" t="e">
        <f>G50-#REF!</f>
        <v>#REF!</v>
      </c>
      <c r="H443" s="112" t="e">
        <f>H50-#REF!</f>
        <v>#REF!</v>
      </c>
      <c r="I443" s="112" t="e">
        <f>I50-#REF!</f>
        <v>#REF!</v>
      </c>
      <c r="J443" s="112" t="e">
        <f>J50-#REF!</f>
        <v>#REF!</v>
      </c>
      <c r="K443" s="112" t="e">
        <f>K50-#REF!</f>
        <v>#REF!</v>
      </c>
      <c r="L443" s="112" t="e">
        <f>L50-#REF!</f>
        <v>#REF!</v>
      </c>
      <c r="M443" s="112" t="e">
        <f>M50-#REF!</f>
        <v>#REF!</v>
      </c>
      <c r="N443" s="112" t="e">
        <f>N50-#REF!</f>
        <v>#REF!</v>
      </c>
      <c r="O443" s="112" t="e">
        <f>O50-#REF!</f>
        <v>#REF!</v>
      </c>
      <c r="P443" s="112" t="e">
        <f>P50-#REF!</f>
        <v>#REF!</v>
      </c>
      <c r="Q443" s="112" t="e">
        <f>Q50-#REF!</f>
        <v>#REF!</v>
      </c>
      <c r="R443" s="112" t="e">
        <f>R50-#REF!</f>
        <v>#REF!</v>
      </c>
      <c r="S443" s="112" t="e">
        <f>S50-#REF!</f>
        <v>#REF!</v>
      </c>
      <c r="T443" s="112" t="e">
        <f>T50-#REF!</f>
        <v>#REF!</v>
      </c>
      <c r="U443" s="112" t="e">
        <f>U50-#REF!</f>
        <v>#REF!</v>
      </c>
      <c r="V443" s="112" t="e">
        <f>V50-#REF!</f>
        <v>#REF!</v>
      </c>
      <c r="W443" s="112" t="e">
        <f>W50-#REF!</f>
        <v>#REF!</v>
      </c>
      <c r="X443" s="112" t="e">
        <f>X50-#REF!</f>
        <v>#REF!</v>
      </c>
      <c r="Y443" s="112" t="e">
        <f>Y50-#REF!</f>
        <v>#REF!</v>
      </c>
      <c r="Z443" s="112" t="e">
        <f>Z50-#REF!</f>
        <v>#REF!</v>
      </c>
      <c r="AA443" s="112" t="e">
        <f>AA50-#REF!</f>
        <v>#REF!</v>
      </c>
      <c r="AB443" s="112" t="e">
        <f>AB50-#REF!</f>
        <v>#REF!</v>
      </c>
      <c r="AC443" s="112" t="e">
        <f>AC50-#REF!</f>
        <v>#REF!</v>
      </c>
      <c r="AD443" s="112" t="e">
        <f>AD50-#REF!</f>
        <v>#REF!</v>
      </c>
      <c r="AE443" s="112" t="e">
        <f>AE50-#REF!</f>
        <v>#REF!</v>
      </c>
      <c r="AF443" s="112" t="e">
        <f>AF50-#REF!</f>
        <v>#REF!</v>
      </c>
      <c r="AG443" s="112" t="e">
        <f>AG50-#REF!</f>
        <v>#REF!</v>
      </c>
      <c r="AH443" s="112" t="e">
        <f>AH50-#REF!</f>
        <v>#REF!</v>
      </c>
      <c r="AI443" s="112" t="e">
        <f>AI50-#REF!</f>
        <v>#REF!</v>
      </c>
      <c r="AJ443" s="112" t="e">
        <f>AJ50-#REF!</f>
        <v>#REF!</v>
      </c>
      <c r="AK443" s="112" t="e">
        <f>AK50-#REF!</f>
        <v>#REF!</v>
      </c>
      <c r="AL443" s="112" t="e">
        <f>AL50-#REF!</f>
        <v>#REF!</v>
      </c>
      <c r="AM443" s="112" t="e">
        <f>AM50-#REF!</f>
        <v>#REF!</v>
      </c>
      <c r="AN443" s="112" t="e">
        <f>AN50-#REF!</f>
        <v>#REF!</v>
      </c>
      <c r="AO443" s="112" t="e">
        <f>AO50-#REF!</f>
        <v>#REF!</v>
      </c>
      <c r="AP443" s="112" t="e">
        <f>AP50-#REF!</f>
        <v>#REF!</v>
      </c>
      <c r="AQ443" s="112" t="e">
        <f>AQ50-#REF!</f>
        <v>#REF!</v>
      </c>
      <c r="AR443" s="112" t="e">
        <f>AR50-#REF!</f>
        <v>#REF!</v>
      </c>
      <c r="AS443" s="112" t="e">
        <f>AS50-#REF!</f>
        <v>#REF!</v>
      </c>
      <c r="AT443" s="112" t="e">
        <f>AT50-#REF!</f>
        <v>#REF!</v>
      </c>
      <c r="AU443" s="112" t="e">
        <f>AU50-#REF!</f>
        <v>#REF!</v>
      </c>
      <c r="AV443" s="112" t="e">
        <f>AV50-#REF!</f>
        <v>#REF!</v>
      </c>
      <c r="AW443" s="112" t="e">
        <f>AW50-#REF!</f>
        <v>#REF!</v>
      </c>
      <c r="AX443" s="112" t="e">
        <f>AX50-#REF!</f>
        <v>#REF!</v>
      </c>
      <c r="AY443" s="112" t="e">
        <f>AY50-#REF!</f>
        <v>#REF!</v>
      </c>
      <c r="AZ443" s="112" t="e">
        <f>AZ50-#REF!</f>
        <v>#REF!</v>
      </c>
      <c r="BA443" s="112" t="e">
        <f>BA50-#REF!</f>
        <v>#REF!</v>
      </c>
      <c r="BB443" s="112" t="e">
        <f>BB50-#REF!</f>
        <v>#REF!</v>
      </c>
      <c r="BC443" s="112" t="e">
        <f>BC50-#REF!</f>
        <v>#REF!</v>
      </c>
      <c r="BD443" s="112" t="e">
        <f>BD50-#REF!</f>
        <v>#REF!</v>
      </c>
      <c r="BE443" s="112" t="e">
        <f>BE50-#REF!</f>
        <v>#REF!</v>
      </c>
      <c r="BF443" s="112" t="e">
        <f>BF50-#REF!</f>
        <v>#REF!</v>
      </c>
      <c r="BG443" s="112" t="e">
        <f>BG50-#REF!</f>
        <v>#REF!</v>
      </c>
      <c r="BH443" s="112" t="e">
        <f>BH50-#REF!</f>
        <v>#REF!</v>
      </c>
      <c r="BI443" s="112" t="e">
        <f>BI50-#REF!</f>
        <v>#REF!</v>
      </c>
      <c r="BJ443" s="112" t="e">
        <f>BJ50-#REF!</f>
        <v>#REF!</v>
      </c>
      <c r="BK443" s="112" t="e">
        <f>BK50-#REF!</f>
        <v>#REF!</v>
      </c>
      <c r="BL443" s="112" t="e">
        <f>BL50-#REF!</f>
        <v>#REF!</v>
      </c>
      <c r="BM443" s="112" t="e">
        <f>BM50-#REF!</f>
        <v>#REF!</v>
      </c>
      <c r="BN443" s="112" t="e">
        <f>BN50-#REF!</f>
        <v>#REF!</v>
      </c>
      <c r="BO443" s="112" t="e">
        <f>BO50-#REF!</f>
        <v>#REF!</v>
      </c>
      <c r="BP443" s="112" t="e">
        <f>BP50-#REF!</f>
        <v>#REF!</v>
      </c>
      <c r="BQ443" s="112" t="e">
        <f>BQ50-#REF!</f>
        <v>#REF!</v>
      </c>
      <c r="BR443" s="112" t="e">
        <f>BR50-#REF!</f>
        <v>#REF!</v>
      </c>
      <c r="BS443" s="112" t="e">
        <f>BS50-#REF!</f>
        <v>#REF!</v>
      </c>
      <c r="BT443" s="112" t="e">
        <f>BT50-#REF!</f>
        <v>#REF!</v>
      </c>
      <c r="BU443" s="112" t="e">
        <f>BU50-#REF!</f>
        <v>#REF!</v>
      </c>
      <c r="BV443" s="112" t="e">
        <f>BV50-#REF!</f>
        <v>#REF!</v>
      </c>
      <c r="CA443" s="112"/>
    </row>
    <row r="444" spans="7:79" ht="13" hidden="1" x14ac:dyDescent="0.3">
      <c r="G444" s="112" t="e">
        <f>G51-#REF!</f>
        <v>#REF!</v>
      </c>
      <c r="H444" s="112" t="e">
        <f>H51-#REF!</f>
        <v>#REF!</v>
      </c>
      <c r="I444" s="112" t="e">
        <f>I51-#REF!</f>
        <v>#REF!</v>
      </c>
      <c r="J444" s="112" t="e">
        <f>J51-#REF!</f>
        <v>#REF!</v>
      </c>
      <c r="K444" s="112" t="e">
        <f>K51-#REF!</f>
        <v>#REF!</v>
      </c>
      <c r="L444" s="112" t="e">
        <f>L51-#REF!</f>
        <v>#REF!</v>
      </c>
      <c r="M444" s="112" t="e">
        <f>M51-#REF!</f>
        <v>#REF!</v>
      </c>
      <c r="N444" s="112" t="e">
        <f>N51-#REF!</f>
        <v>#REF!</v>
      </c>
      <c r="O444" s="112" t="e">
        <f>O51-#REF!</f>
        <v>#REF!</v>
      </c>
      <c r="P444" s="112" t="e">
        <f>P51-#REF!</f>
        <v>#REF!</v>
      </c>
      <c r="Q444" s="112" t="e">
        <f>Q51-#REF!</f>
        <v>#REF!</v>
      </c>
      <c r="R444" s="112" t="e">
        <f>R51-#REF!</f>
        <v>#REF!</v>
      </c>
      <c r="S444" s="112" t="e">
        <f>S51-#REF!</f>
        <v>#REF!</v>
      </c>
      <c r="T444" s="112" t="e">
        <f>T51-#REF!</f>
        <v>#REF!</v>
      </c>
      <c r="U444" s="112" t="e">
        <f>U51-#REF!</f>
        <v>#REF!</v>
      </c>
      <c r="V444" s="112" t="e">
        <f>V51-#REF!</f>
        <v>#REF!</v>
      </c>
      <c r="W444" s="112" t="e">
        <f>W51-#REF!</f>
        <v>#REF!</v>
      </c>
      <c r="X444" s="112" t="e">
        <f>X51-#REF!</f>
        <v>#REF!</v>
      </c>
      <c r="Y444" s="112" t="e">
        <f>Y51-#REF!</f>
        <v>#REF!</v>
      </c>
      <c r="Z444" s="112" t="e">
        <f>Z51-#REF!</f>
        <v>#REF!</v>
      </c>
      <c r="AA444" s="112" t="e">
        <f>AA51-#REF!</f>
        <v>#REF!</v>
      </c>
      <c r="AB444" s="112" t="e">
        <f>AB51-#REF!</f>
        <v>#REF!</v>
      </c>
      <c r="AC444" s="112" t="e">
        <f>AC51-#REF!</f>
        <v>#REF!</v>
      </c>
      <c r="AD444" s="112" t="e">
        <f>AD51-#REF!</f>
        <v>#REF!</v>
      </c>
      <c r="AE444" s="112" t="e">
        <f>AE51-#REF!</f>
        <v>#REF!</v>
      </c>
      <c r="AF444" s="112" t="e">
        <f>AF51-#REF!</f>
        <v>#REF!</v>
      </c>
      <c r="AG444" s="112" t="e">
        <f>AG51-#REF!</f>
        <v>#REF!</v>
      </c>
      <c r="AH444" s="112" t="e">
        <f>AH51-#REF!</f>
        <v>#REF!</v>
      </c>
      <c r="AI444" s="112" t="e">
        <f>AI51-#REF!</f>
        <v>#REF!</v>
      </c>
      <c r="AJ444" s="112" t="e">
        <f>AJ51-#REF!</f>
        <v>#REF!</v>
      </c>
      <c r="AK444" s="112" t="e">
        <f>AK51-#REF!</f>
        <v>#REF!</v>
      </c>
      <c r="AL444" s="112" t="e">
        <f>AL51-#REF!</f>
        <v>#REF!</v>
      </c>
      <c r="AM444" s="112" t="e">
        <f>AM51-#REF!</f>
        <v>#REF!</v>
      </c>
      <c r="AN444" s="112" t="e">
        <f>AN51-#REF!</f>
        <v>#REF!</v>
      </c>
      <c r="AO444" s="112" t="e">
        <f>AO51-#REF!</f>
        <v>#REF!</v>
      </c>
      <c r="AP444" s="112" t="e">
        <f>AP51-#REF!</f>
        <v>#REF!</v>
      </c>
      <c r="AQ444" s="112" t="e">
        <f>AQ51-#REF!</f>
        <v>#REF!</v>
      </c>
      <c r="AR444" s="112" t="e">
        <f>AR51-#REF!</f>
        <v>#REF!</v>
      </c>
      <c r="AS444" s="112" t="e">
        <f>AS51-#REF!</f>
        <v>#REF!</v>
      </c>
      <c r="AT444" s="112" t="e">
        <f>AT51-#REF!</f>
        <v>#REF!</v>
      </c>
      <c r="AU444" s="112" t="e">
        <f>AU51-#REF!</f>
        <v>#REF!</v>
      </c>
      <c r="AV444" s="112" t="e">
        <f>AV51-#REF!</f>
        <v>#REF!</v>
      </c>
      <c r="AW444" s="112" t="e">
        <f>AW51-#REF!</f>
        <v>#REF!</v>
      </c>
      <c r="AX444" s="112" t="e">
        <f>AX51-#REF!</f>
        <v>#REF!</v>
      </c>
      <c r="AY444" s="112" t="e">
        <f>AY51-#REF!</f>
        <v>#REF!</v>
      </c>
      <c r="AZ444" s="112" t="e">
        <f>AZ51-#REF!</f>
        <v>#REF!</v>
      </c>
      <c r="BA444" s="112" t="e">
        <f>BA51-#REF!</f>
        <v>#REF!</v>
      </c>
      <c r="BB444" s="112" t="e">
        <f>BB51-#REF!</f>
        <v>#REF!</v>
      </c>
      <c r="BC444" s="112" t="e">
        <f>BC51-#REF!</f>
        <v>#REF!</v>
      </c>
      <c r="BD444" s="112" t="e">
        <f>BD51-#REF!</f>
        <v>#REF!</v>
      </c>
      <c r="BE444" s="112" t="e">
        <f>BE51-#REF!</f>
        <v>#REF!</v>
      </c>
      <c r="BF444" s="112" t="e">
        <f>BF51-#REF!</f>
        <v>#REF!</v>
      </c>
      <c r="BG444" s="112" t="e">
        <f>BG51-#REF!</f>
        <v>#REF!</v>
      </c>
      <c r="BH444" s="112" t="e">
        <f>BH51-#REF!</f>
        <v>#REF!</v>
      </c>
      <c r="BI444" s="112" t="e">
        <f>BI51-#REF!</f>
        <v>#REF!</v>
      </c>
      <c r="BJ444" s="112" t="e">
        <f>BJ51-#REF!</f>
        <v>#REF!</v>
      </c>
      <c r="BK444" s="112" t="e">
        <f>BK51-#REF!</f>
        <v>#REF!</v>
      </c>
      <c r="BL444" s="112" t="e">
        <f>BL51-#REF!</f>
        <v>#REF!</v>
      </c>
      <c r="BM444" s="112" t="e">
        <f>BM51-#REF!</f>
        <v>#REF!</v>
      </c>
      <c r="BN444" s="112" t="e">
        <f>BN51-#REF!</f>
        <v>#REF!</v>
      </c>
      <c r="BO444" s="112" t="e">
        <f>BO51-#REF!</f>
        <v>#REF!</v>
      </c>
      <c r="BP444" s="112" t="e">
        <f>BP51-#REF!</f>
        <v>#REF!</v>
      </c>
      <c r="BQ444" s="112" t="e">
        <f>BQ51-#REF!</f>
        <v>#REF!</v>
      </c>
      <c r="BR444" s="112" t="e">
        <f>BR51-#REF!</f>
        <v>#REF!</v>
      </c>
      <c r="BS444" s="112" t="e">
        <f>BS51-#REF!</f>
        <v>#REF!</v>
      </c>
      <c r="BT444" s="112" t="e">
        <f>BT51-#REF!</f>
        <v>#REF!</v>
      </c>
      <c r="BU444" s="112" t="e">
        <f>BU51-#REF!</f>
        <v>#REF!</v>
      </c>
      <c r="BV444" s="112" t="e">
        <f>BV51-#REF!</f>
        <v>#REF!</v>
      </c>
      <c r="CA444" s="112"/>
    </row>
    <row r="445" spans="7:79" ht="13" hidden="1" x14ac:dyDescent="0.3">
      <c r="G445" s="112" t="e">
        <f>G52-#REF!</f>
        <v>#REF!</v>
      </c>
      <c r="H445" s="112" t="e">
        <f>H52-#REF!</f>
        <v>#REF!</v>
      </c>
      <c r="I445" s="112" t="e">
        <f>I52-#REF!</f>
        <v>#REF!</v>
      </c>
      <c r="J445" s="112" t="e">
        <f>J52-#REF!</f>
        <v>#REF!</v>
      </c>
      <c r="K445" s="112" t="e">
        <f>K52-#REF!</f>
        <v>#REF!</v>
      </c>
      <c r="L445" s="112" t="e">
        <f>L52-#REF!</f>
        <v>#REF!</v>
      </c>
      <c r="M445" s="112" t="e">
        <f>M52-#REF!</f>
        <v>#REF!</v>
      </c>
      <c r="N445" s="112" t="e">
        <f>N52-#REF!</f>
        <v>#REF!</v>
      </c>
      <c r="O445" s="112" t="e">
        <f>O52-#REF!</f>
        <v>#REF!</v>
      </c>
      <c r="P445" s="112" t="e">
        <f>P52-#REF!</f>
        <v>#REF!</v>
      </c>
      <c r="Q445" s="112" t="e">
        <f>Q52-#REF!</f>
        <v>#REF!</v>
      </c>
      <c r="R445" s="112" t="e">
        <f>R52-#REF!</f>
        <v>#REF!</v>
      </c>
      <c r="S445" s="112" t="e">
        <f>S52-#REF!</f>
        <v>#REF!</v>
      </c>
      <c r="T445" s="112" t="e">
        <f>T52-#REF!</f>
        <v>#REF!</v>
      </c>
      <c r="U445" s="112" t="e">
        <f>U52-#REF!</f>
        <v>#REF!</v>
      </c>
      <c r="V445" s="112" t="e">
        <f>V52-#REF!</f>
        <v>#REF!</v>
      </c>
      <c r="W445" s="112" t="e">
        <f>W52-#REF!</f>
        <v>#REF!</v>
      </c>
      <c r="X445" s="112" t="e">
        <f>X52-#REF!</f>
        <v>#REF!</v>
      </c>
      <c r="Y445" s="112" t="e">
        <f>Y52-#REF!</f>
        <v>#REF!</v>
      </c>
      <c r="Z445" s="112" t="e">
        <f>Z52-#REF!</f>
        <v>#REF!</v>
      </c>
      <c r="AA445" s="112" t="e">
        <f>AA52-#REF!</f>
        <v>#REF!</v>
      </c>
      <c r="AB445" s="112" t="e">
        <f>AB52-#REF!</f>
        <v>#REF!</v>
      </c>
      <c r="AC445" s="112" t="e">
        <f>AC52-#REF!</f>
        <v>#REF!</v>
      </c>
      <c r="AD445" s="112" t="e">
        <f>AD52-#REF!</f>
        <v>#REF!</v>
      </c>
      <c r="AE445" s="112" t="e">
        <f>AE52-#REF!</f>
        <v>#REF!</v>
      </c>
      <c r="AF445" s="112" t="e">
        <f>AF52-#REF!</f>
        <v>#REF!</v>
      </c>
      <c r="AG445" s="112" t="e">
        <f>AG52-#REF!</f>
        <v>#REF!</v>
      </c>
      <c r="AH445" s="112" t="e">
        <f>AH52-#REF!</f>
        <v>#REF!</v>
      </c>
      <c r="AI445" s="112" t="e">
        <f>AI52-#REF!</f>
        <v>#REF!</v>
      </c>
      <c r="AJ445" s="112" t="e">
        <f>AJ52-#REF!</f>
        <v>#REF!</v>
      </c>
      <c r="AK445" s="112" t="e">
        <f>AK52-#REF!</f>
        <v>#REF!</v>
      </c>
      <c r="AL445" s="112" t="e">
        <f>AL52-#REF!</f>
        <v>#REF!</v>
      </c>
      <c r="AM445" s="112" t="e">
        <f>AM52-#REF!</f>
        <v>#REF!</v>
      </c>
      <c r="AN445" s="112" t="e">
        <f>AN52-#REF!</f>
        <v>#REF!</v>
      </c>
      <c r="AO445" s="112" t="e">
        <f>AO52-#REF!</f>
        <v>#REF!</v>
      </c>
      <c r="AP445" s="112" t="e">
        <f>AP52-#REF!</f>
        <v>#REF!</v>
      </c>
      <c r="AQ445" s="112" t="e">
        <f>AQ52-#REF!</f>
        <v>#REF!</v>
      </c>
      <c r="AR445" s="112" t="e">
        <f>AR52-#REF!</f>
        <v>#REF!</v>
      </c>
      <c r="AS445" s="112" t="e">
        <f>AS52-#REF!</f>
        <v>#REF!</v>
      </c>
      <c r="AT445" s="112" t="e">
        <f>AT52-#REF!</f>
        <v>#REF!</v>
      </c>
      <c r="AU445" s="112" t="e">
        <f>AU52-#REF!</f>
        <v>#REF!</v>
      </c>
      <c r="AV445" s="112" t="e">
        <f>AV52-#REF!</f>
        <v>#REF!</v>
      </c>
      <c r="AW445" s="112" t="e">
        <f>AW52-#REF!</f>
        <v>#REF!</v>
      </c>
      <c r="AX445" s="112" t="e">
        <f>AX52-#REF!</f>
        <v>#REF!</v>
      </c>
      <c r="AY445" s="112" t="e">
        <f>AY52-#REF!</f>
        <v>#REF!</v>
      </c>
      <c r="AZ445" s="112" t="e">
        <f>AZ52-#REF!</f>
        <v>#REF!</v>
      </c>
      <c r="BA445" s="112" t="e">
        <f>BA52-#REF!</f>
        <v>#REF!</v>
      </c>
      <c r="BB445" s="112" t="e">
        <f>BB52-#REF!</f>
        <v>#REF!</v>
      </c>
      <c r="BC445" s="112" t="e">
        <f>BC52-#REF!</f>
        <v>#REF!</v>
      </c>
      <c r="BD445" s="112" t="e">
        <f>BD52-#REF!</f>
        <v>#REF!</v>
      </c>
      <c r="BE445" s="112" t="e">
        <f>BE52-#REF!</f>
        <v>#REF!</v>
      </c>
      <c r="BF445" s="112" t="e">
        <f>BF52-#REF!</f>
        <v>#REF!</v>
      </c>
      <c r="BG445" s="112" t="e">
        <f>BG52-#REF!</f>
        <v>#REF!</v>
      </c>
      <c r="BH445" s="112" t="e">
        <f>BH52-#REF!</f>
        <v>#REF!</v>
      </c>
      <c r="BI445" s="112" t="e">
        <f>BI52-#REF!</f>
        <v>#REF!</v>
      </c>
      <c r="BJ445" s="112" t="e">
        <f>BJ52-#REF!</f>
        <v>#REF!</v>
      </c>
      <c r="BK445" s="112" t="e">
        <f>BK52-#REF!</f>
        <v>#REF!</v>
      </c>
      <c r="BL445" s="112" t="e">
        <f>BL52-#REF!</f>
        <v>#REF!</v>
      </c>
      <c r="BM445" s="112" t="e">
        <f>BM52-#REF!</f>
        <v>#REF!</v>
      </c>
      <c r="BN445" s="112" t="e">
        <f>BN52-#REF!</f>
        <v>#REF!</v>
      </c>
      <c r="BO445" s="112" t="e">
        <f>BO52-#REF!</f>
        <v>#REF!</v>
      </c>
      <c r="BP445" s="112" t="e">
        <f>BP52-#REF!</f>
        <v>#REF!</v>
      </c>
      <c r="BQ445" s="112" t="e">
        <f>BQ52-#REF!</f>
        <v>#REF!</v>
      </c>
      <c r="BR445" s="112" t="e">
        <f>BR52-#REF!</f>
        <v>#REF!</v>
      </c>
      <c r="BS445" s="112" t="e">
        <f>BS52-#REF!</f>
        <v>#REF!</v>
      </c>
      <c r="BT445" s="112" t="e">
        <f>BT52-#REF!</f>
        <v>#REF!</v>
      </c>
      <c r="BU445" s="112" t="e">
        <f>BU52-#REF!</f>
        <v>#REF!</v>
      </c>
      <c r="BV445" s="112" t="e">
        <f>BV52-#REF!</f>
        <v>#REF!</v>
      </c>
      <c r="CA445" s="112"/>
    </row>
    <row r="446" spans="7:79" ht="13" hidden="1" x14ac:dyDescent="0.3">
      <c r="G446" s="112" t="e">
        <f>G53-#REF!</f>
        <v>#REF!</v>
      </c>
      <c r="H446" s="112" t="e">
        <f>H53-#REF!</f>
        <v>#REF!</v>
      </c>
      <c r="I446" s="112" t="e">
        <f>I53-#REF!</f>
        <v>#REF!</v>
      </c>
      <c r="J446" s="112" t="e">
        <f>J53-#REF!</f>
        <v>#REF!</v>
      </c>
      <c r="K446" s="112" t="e">
        <f>K53-#REF!</f>
        <v>#REF!</v>
      </c>
      <c r="L446" s="112" t="e">
        <f>L53-#REF!</f>
        <v>#REF!</v>
      </c>
      <c r="M446" s="112" t="e">
        <f>M53-#REF!</f>
        <v>#REF!</v>
      </c>
      <c r="N446" s="112" t="e">
        <f>N53-#REF!</f>
        <v>#REF!</v>
      </c>
      <c r="O446" s="112" t="e">
        <f>O53-#REF!</f>
        <v>#REF!</v>
      </c>
      <c r="P446" s="112" t="e">
        <f>P53-#REF!</f>
        <v>#REF!</v>
      </c>
      <c r="Q446" s="112" t="e">
        <f>Q53-#REF!</f>
        <v>#REF!</v>
      </c>
      <c r="R446" s="112" t="e">
        <f>R53-#REF!</f>
        <v>#REF!</v>
      </c>
      <c r="S446" s="112" t="e">
        <f>S53-#REF!</f>
        <v>#REF!</v>
      </c>
      <c r="T446" s="112" t="e">
        <f>T53-#REF!</f>
        <v>#REF!</v>
      </c>
      <c r="U446" s="112" t="e">
        <f>U53-#REF!</f>
        <v>#REF!</v>
      </c>
      <c r="V446" s="112" t="e">
        <f>V53-#REF!</f>
        <v>#REF!</v>
      </c>
      <c r="W446" s="112" t="e">
        <f>W53-#REF!</f>
        <v>#REF!</v>
      </c>
      <c r="X446" s="112" t="e">
        <f>X53-#REF!</f>
        <v>#REF!</v>
      </c>
      <c r="Y446" s="112" t="e">
        <f>Y53-#REF!</f>
        <v>#REF!</v>
      </c>
      <c r="Z446" s="112" t="e">
        <f>Z53-#REF!</f>
        <v>#REF!</v>
      </c>
      <c r="AA446" s="112" t="e">
        <f>AA53-#REF!</f>
        <v>#REF!</v>
      </c>
      <c r="AB446" s="112" t="e">
        <f>AB53-#REF!</f>
        <v>#REF!</v>
      </c>
      <c r="AC446" s="112" t="e">
        <f>AC53-#REF!</f>
        <v>#REF!</v>
      </c>
      <c r="AD446" s="112" t="e">
        <f>AD53-#REF!</f>
        <v>#REF!</v>
      </c>
      <c r="AE446" s="112" t="e">
        <f>AE53-#REF!</f>
        <v>#REF!</v>
      </c>
      <c r="AF446" s="112" t="e">
        <f>AF53-#REF!</f>
        <v>#REF!</v>
      </c>
      <c r="AG446" s="112" t="e">
        <f>AG53-#REF!</f>
        <v>#REF!</v>
      </c>
      <c r="AH446" s="112" t="e">
        <f>AH53-#REF!</f>
        <v>#REF!</v>
      </c>
      <c r="AI446" s="112" t="e">
        <f>AI53-#REF!</f>
        <v>#REF!</v>
      </c>
      <c r="AJ446" s="112" t="e">
        <f>AJ53-#REF!</f>
        <v>#REF!</v>
      </c>
      <c r="AK446" s="112" t="e">
        <f>AK53-#REF!</f>
        <v>#REF!</v>
      </c>
      <c r="AL446" s="112" t="e">
        <f>AL53-#REF!</f>
        <v>#REF!</v>
      </c>
      <c r="AM446" s="112" t="e">
        <f>AM53-#REF!</f>
        <v>#REF!</v>
      </c>
      <c r="AN446" s="112" t="e">
        <f>AN53-#REF!</f>
        <v>#REF!</v>
      </c>
      <c r="AO446" s="112" t="e">
        <f>AO53-#REF!</f>
        <v>#REF!</v>
      </c>
      <c r="AP446" s="112" t="e">
        <f>AP53-#REF!</f>
        <v>#REF!</v>
      </c>
      <c r="AQ446" s="112" t="e">
        <f>AQ53-#REF!</f>
        <v>#REF!</v>
      </c>
      <c r="AR446" s="112" t="e">
        <f>AR53-#REF!</f>
        <v>#REF!</v>
      </c>
      <c r="AS446" s="112" t="e">
        <f>AS53-#REF!</f>
        <v>#REF!</v>
      </c>
      <c r="AT446" s="112" t="e">
        <f>AT53-#REF!</f>
        <v>#REF!</v>
      </c>
      <c r="AU446" s="112" t="e">
        <f>AU53-#REF!</f>
        <v>#REF!</v>
      </c>
      <c r="AV446" s="112" t="e">
        <f>AV53-#REF!</f>
        <v>#REF!</v>
      </c>
      <c r="AW446" s="112" t="e">
        <f>AW53-#REF!</f>
        <v>#REF!</v>
      </c>
      <c r="AX446" s="112" t="e">
        <f>AX53-#REF!</f>
        <v>#REF!</v>
      </c>
      <c r="AY446" s="112" t="e">
        <f>AY53-#REF!</f>
        <v>#REF!</v>
      </c>
      <c r="AZ446" s="112" t="e">
        <f>AZ53-#REF!</f>
        <v>#REF!</v>
      </c>
      <c r="BA446" s="112" t="e">
        <f>BA53-#REF!</f>
        <v>#REF!</v>
      </c>
      <c r="BB446" s="112" t="e">
        <f>BB53-#REF!</f>
        <v>#REF!</v>
      </c>
      <c r="BC446" s="112" t="e">
        <f>BC53-#REF!</f>
        <v>#REF!</v>
      </c>
      <c r="BD446" s="112" t="e">
        <f>BD53-#REF!</f>
        <v>#REF!</v>
      </c>
      <c r="BE446" s="112" t="e">
        <f>BE53-#REF!</f>
        <v>#REF!</v>
      </c>
      <c r="BF446" s="112" t="e">
        <f>BF53-#REF!</f>
        <v>#REF!</v>
      </c>
      <c r="BG446" s="112" t="e">
        <f>BG53-#REF!</f>
        <v>#REF!</v>
      </c>
      <c r="BH446" s="112" t="e">
        <f>BH53-#REF!</f>
        <v>#REF!</v>
      </c>
      <c r="BI446" s="112" t="e">
        <f>BI53-#REF!</f>
        <v>#REF!</v>
      </c>
      <c r="BJ446" s="112" t="e">
        <f>BJ53-#REF!</f>
        <v>#REF!</v>
      </c>
      <c r="BK446" s="112" t="e">
        <f>BK53-#REF!</f>
        <v>#REF!</v>
      </c>
      <c r="BL446" s="112" t="e">
        <f>BL53-#REF!</f>
        <v>#REF!</v>
      </c>
      <c r="BM446" s="112" t="e">
        <f>BM53-#REF!</f>
        <v>#REF!</v>
      </c>
      <c r="BN446" s="112" t="e">
        <f>BN53-#REF!</f>
        <v>#REF!</v>
      </c>
      <c r="BO446" s="112" t="e">
        <f>BO53-#REF!</f>
        <v>#REF!</v>
      </c>
      <c r="BP446" s="112" t="e">
        <f>BP53-#REF!</f>
        <v>#REF!</v>
      </c>
      <c r="BQ446" s="112" t="e">
        <f>BQ53-#REF!</f>
        <v>#REF!</v>
      </c>
      <c r="BR446" s="112" t="e">
        <f>BR53-#REF!</f>
        <v>#REF!</v>
      </c>
      <c r="BS446" s="112" t="e">
        <f>BS53-#REF!</f>
        <v>#REF!</v>
      </c>
      <c r="BT446" s="112" t="e">
        <f>BT53-#REF!</f>
        <v>#REF!</v>
      </c>
      <c r="BU446" s="112" t="e">
        <f>BU53-#REF!</f>
        <v>#REF!</v>
      </c>
      <c r="BV446" s="112" t="e">
        <f>BV53-#REF!</f>
        <v>#REF!</v>
      </c>
      <c r="CA446" s="112"/>
    </row>
    <row r="447" spans="7:79" ht="13" hidden="1" x14ac:dyDescent="0.3">
      <c r="G447" s="112" t="e">
        <f>G54-#REF!</f>
        <v>#REF!</v>
      </c>
      <c r="H447" s="112" t="e">
        <f>H54-#REF!</f>
        <v>#REF!</v>
      </c>
      <c r="I447" s="112" t="e">
        <f>I54-#REF!</f>
        <v>#REF!</v>
      </c>
      <c r="J447" s="112" t="e">
        <f>J54-#REF!</f>
        <v>#REF!</v>
      </c>
      <c r="K447" s="112" t="e">
        <f>K54-#REF!</f>
        <v>#REF!</v>
      </c>
      <c r="L447" s="112" t="e">
        <f>L54-#REF!</f>
        <v>#REF!</v>
      </c>
      <c r="M447" s="112" t="e">
        <f>M54-#REF!</f>
        <v>#REF!</v>
      </c>
      <c r="N447" s="112" t="e">
        <f>N54-#REF!</f>
        <v>#REF!</v>
      </c>
      <c r="O447" s="112" t="e">
        <f>O54-#REF!</f>
        <v>#REF!</v>
      </c>
      <c r="P447" s="112" t="e">
        <f>P54-#REF!</f>
        <v>#REF!</v>
      </c>
      <c r="Q447" s="112" t="e">
        <f>Q54-#REF!</f>
        <v>#REF!</v>
      </c>
      <c r="R447" s="112" t="e">
        <f>R54-#REF!</f>
        <v>#REF!</v>
      </c>
      <c r="S447" s="112" t="e">
        <f>S54-#REF!</f>
        <v>#REF!</v>
      </c>
      <c r="T447" s="112" t="e">
        <f>T54-#REF!</f>
        <v>#REF!</v>
      </c>
      <c r="U447" s="112" t="e">
        <f>U54-#REF!</f>
        <v>#REF!</v>
      </c>
      <c r="V447" s="112" t="e">
        <f>V54-#REF!</f>
        <v>#REF!</v>
      </c>
      <c r="W447" s="112" t="e">
        <f>W54-#REF!</f>
        <v>#REF!</v>
      </c>
      <c r="X447" s="112" t="e">
        <f>X54-#REF!</f>
        <v>#REF!</v>
      </c>
      <c r="Y447" s="112" t="e">
        <f>Y54-#REF!</f>
        <v>#REF!</v>
      </c>
      <c r="Z447" s="112" t="e">
        <f>Z54-#REF!</f>
        <v>#REF!</v>
      </c>
      <c r="AA447" s="112" t="e">
        <f>AA54-#REF!</f>
        <v>#REF!</v>
      </c>
      <c r="AB447" s="112" t="e">
        <f>AB54-#REF!</f>
        <v>#REF!</v>
      </c>
      <c r="AC447" s="112" t="e">
        <f>AC54-#REF!</f>
        <v>#REF!</v>
      </c>
      <c r="AD447" s="112" t="e">
        <f>AD54-#REF!</f>
        <v>#REF!</v>
      </c>
      <c r="AE447" s="112" t="e">
        <f>AE54-#REF!</f>
        <v>#REF!</v>
      </c>
      <c r="AF447" s="112" t="e">
        <f>AF54-#REF!</f>
        <v>#REF!</v>
      </c>
      <c r="AG447" s="112" t="e">
        <f>AG54-#REF!</f>
        <v>#REF!</v>
      </c>
      <c r="AH447" s="112" t="e">
        <f>AH54-#REF!</f>
        <v>#REF!</v>
      </c>
      <c r="AI447" s="112" t="e">
        <f>AI54-#REF!</f>
        <v>#REF!</v>
      </c>
      <c r="AJ447" s="112" t="e">
        <f>AJ54-#REF!</f>
        <v>#REF!</v>
      </c>
      <c r="AK447" s="112" t="e">
        <f>AK54-#REF!</f>
        <v>#REF!</v>
      </c>
      <c r="AL447" s="112" t="e">
        <f>AL54-#REF!</f>
        <v>#REF!</v>
      </c>
      <c r="AM447" s="112" t="e">
        <f>AM54-#REF!</f>
        <v>#REF!</v>
      </c>
      <c r="AN447" s="112" t="e">
        <f>AN54-#REF!</f>
        <v>#REF!</v>
      </c>
      <c r="AO447" s="112" t="e">
        <f>AO54-#REF!</f>
        <v>#REF!</v>
      </c>
      <c r="AP447" s="112" t="e">
        <f>AP54-#REF!</f>
        <v>#REF!</v>
      </c>
      <c r="AQ447" s="112" t="e">
        <f>AQ54-#REF!</f>
        <v>#REF!</v>
      </c>
      <c r="AR447" s="112" t="e">
        <f>AR54-#REF!</f>
        <v>#REF!</v>
      </c>
      <c r="AS447" s="112" t="e">
        <f>AS54-#REF!</f>
        <v>#REF!</v>
      </c>
      <c r="AT447" s="112" t="e">
        <f>AT54-#REF!</f>
        <v>#REF!</v>
      </c>
      <c r="AU447" s="112" t="e">
        <f>AU54-#REF!</f>
        <v>#REF!</v>
      </c>
      <c r="AV447" s="112" t="e">
        <f>AV54-#REF!</f>
        <v>#REF!</v>
      </c>
      <c r="AW447" s="112" t="e">
        <f>AW54-#REF!</f>
        <v>#REF!</v>
      </c>
      <c r="AX447" s="112" t="e">
        <f>AX54-#REF!</f>
        <v>#REF!</v>
      </c>
      <c r="AY447" s="112" t="e">
        <f>AY54-#REF!</f>
        <v>#REF!</v>
      </c>
      <c r="AZ447" s="112" t="e">
        <f>AZ54-#REF!</f>
        <v>#REF!</v>
      </c>
      <c r="BA447" s="112" t="e">
        <f>BA54-#REF!</f>
        <v>#REF!</v>
      </c>
      <c r="BB447" s="112" t="e">
        <f>BB54-#REF!</f>
        <v>#REF!</v>
      </c>
      <c r="BC447" s="112" t="e">
        <f>BC54-#REF!</f>
        <v>#REF!</v>
      </c>
      <c r="BD447" s="112" t="e">
        <f>BD54-#REF!</f>
        <v>#REF!</v>
      </c>
      <c r="BE447" s="112" t="e">
        <f>BE54-#REF!</f>
        <v>#REF!</v>
      </c>
      <c r="BF447" s="112" t="e">
        <f>BF54-#REF!</f>
        <v>#REF!</v>
      </c>
      <c r="BG447" s="112" t="e">
        <f>BG54-#REF!</f>
        <v>#REF!</v>
      </c>
      <c r="BH447" s="112" t="e">
        <f>BH54-#REF!</f>
        <v>#REF!</v>
      </c>
      <c r="BI447" s="112" t="e">
        <f>BI54-#REF!</f>
        <v>#REF!</v>
      </c>
      <c r="BJ447" s="112" t="e">
        <f>BJ54-#REF!</f>
        <v>#REF!</v>
      </c>
      <c r="BK447" s="112" t="e">
        <f>BK54-#REF!</f>
        <v>#REF!</v>
      </c>
      <c r="BL447" s="112" t="e">
        <f>BL54-#REF!</f>
        <v>#REF!</v>
      </c>
      <c r="BM447" s="112" t="e">
        <f>BM54-#REF!</f>
        <v>#REF!</v>
      </c>
      <c r="BN447" s="112" t="e">
        <f>BN54-#REF!</f>
        <v>#REF!</v>
      </c>
      <c r="BO447" s="112" t="e">
        <f>BO54-#REF!</f>
        <v>#REF!</v>
      </c>
      <c r="BP447" s="112" t="e">
        <f>BP54-#REF!</f>
        <v>#REF!</v>
      </c>
      <c r="BQ447" s="112" t="e">
        <f>BQ54-#REF!</f>
        <v>#REF!</v>
      </c>
      <c r="BR447" s="112" t="e">
        <f>BR54-#REF!</f>
        <v>#REF!</v>
      </c>
      <c r="BS447" s="112" t="e">
        <f>BS54-#REF!</f>
        <v>#REF!</v>
      </c>
      <c r="BT447" s="112" t="e">
        <f>BT54-#REF!</f>
        <v>#REF!</v>
      </c>
      <c r="BU447" s="112" t="e">
        <f>BU54-#REF!</f>
        <v>#REF!</v>
      </c>
      <c r="BV447" s="112" t="e">
        <f>BV54-#REF!</f>
        <v>#REF!</v>
      </c>
      <c r="CA447" s="112"/>
    </row>
    <row r="448" spans="7:79" ht="13" hidden="1" x14ac:dyDescent="0.3">
      <c r="G448" s="112" t="e">
        <f>G55-#REF!</f>
        <v>#REF!</v>
      </c>
      <c r="H448" s="112" t="e">
        <f>H55-#REF!</f>
        <v>#REF!</v>
      </c>
      <c r="I448" s="112" t="e">
        <f>I55-#REF!</f>
        <v>#REF!</v>
      </c>
      <c r="J448" s="112" t="e">
        <f>J55-#REF!</f>
        <v>#REF!</v>
      </c>
      <c r="K448" s="112" t="e">
        <f>K55-#REF!</f>
        <v>#REF!</v>
      </c>
      <c r="L448" s="112" t="e">
        <f>L55-#REF!</f>
        <v>#REF!</v>
      </c>
      <c r="M448" s="112" t="e">
        <f>M55-#REF!</f>
        <v>#REF!</v>
      </c>
      <c r="N448" s="112" t="e">
        <f>N55-#REF!</f>
        <v>#REF!</v>
      </c>
      <c r="O448" s="112" t="e">
        <f>O55-#REF!</f>
        <v>#REF!</v>
      </c>
      <c r="P448" s="112" t="e">
        <f>P55-#REF!</f>
        <v>#REF!</v>
      </c>
      <c r="Q448" s="112" t="e">
        <f>Q55-#REF!</f>
        <v>#REF!</v>
      </c>
      <c r="R448" s="112" t="e">
        <f>R55-#REF!</f>
        <v>#REF!</v>
      </c>
      <c r="S448" s="112" t="e">
        <f>S55-#REF!</f>
        <v>#REF!</v>
      </c>
      <c r="T448" s="112" t="e">
        <f>T55-#REF!</f>
        <v>#REF!</v>
      </c>
      <c r="U448" s="112" t="e">
        <f>U55-#REF!</f>
        <v>#REF!</v>
      </c>
      <c r="V448" s="112" t="e">
        <f>V55-#REF!</f>
        <v>#REF!</v>
      </c>
      <c r="W448" s="112" t="e">
        <f>W55-#REF!</f>
        <v>#REF!</v>
      </c>
      <c r="X448" s="112" t="e">
        <f>X55-#REF!</f>
        <v>#REF!</v>
      </c>
      <c r="Y448" s="112" t="e">
        <f>Y55-#REF!</f>
        <v>#REF!</v>
      </c>
      <c r="Z448" s="112" t="e">
        <f>Z55-#REF!</f>
        <v>#REF!</v>
      </c>
      <c r="AA448" s="112" t="e">
        <f>AA55-#REF!</f>
        <v>#REF!</v>
      </c>
      <c r="AB448" s="112" t="e">
        <f>AB55-#REF!</f>
        <v>#REF!</v>
      </c>
      <c r="AC448" s="112" t="e">
        <f>AC55-#REF!</f>
        <v>#REF!</v>
      </c>
      <c r="AD448" s="112" t="e">
        <f>AD55-#REF!</f>
        <v>#REF!</v>
      </c>
      <c r="AE448" s="112" t="e">
        <f>AE55-#REF!</f>
        <v>#REF!</v>
      </c>
      <c r="AF448" s="112" t="e">
        <f>AF55-#REF!</f>
        <v>#REF!</v>
      </c>
      <c r="AG448" s="112" t="e">
        <f>AG55-#REF!</f>
        <v>#REF!</v>
      </c>
      <c r="AH448" s="112" t="e">
        <f>AH55-#REF!</f>
        <v>#REF!</v>
      </c>
      <c r="AI448" s="112" t="e">
        <f>AI55-#REF!</f>
        <v>#REF!</v>
      </c>
      <c r="AJ448" s="112" t="e">
        <f>AJ55-#REF!</f>
        <v>#REF!</v>
      </c>
      <c r="AK448" s="112" t="e">
        <f>AK55-#REF!</f>
        <v>#REF!</v>
      </c>
      <c r="AL448" s="112" t="e">
        <f>AL55-#REF!</f>
        <v>#REF!</v>
      </c>
      <c r="AM448" s="112" t="e">
        <f>AM55-#REF!</f>
        <v>#REF!</v>
      </c>
      <c r="AN448" s="112" t="e">
        <f>AN55-#REF!</f>
        <v>#REF!</v>
      </c>
      <c r="AO448" s="112" t="e">
        <f>AO55-#REF!</f>
        <v>#REF!</v>
      </c>
      <c r="AP448" s="112" t="e">
        <f>AP55-#REF!</f>
        <v>#REF!</v>
      </c>
      <c r="AQ448" s="112" t="e">
        <f>AQ55-#REF!</f>
        <v>#REF!</v>
      </c>
      <c r="AR448" s="112" t="e">
        <f>AR55-#REF!</f>
        <v>#REF!</v>
      </c>
      <c r="AS448" s="112" t="e">
        <f>AS55-#REF!</f>
        <v>#REF!</v>
      </c>
      <c r="AT448" s="112" t="e">
        <f>AT55-#REF!</f>
        <v>#REF!</v>
      </c>
      <c r="AU448" s="112" t="e">
        <f>AU55-#REF!</f>
        <v>#REF!</v>
      </c>
      <c r="AV448" s="112" t="e">
        <f>AV55-#REF!</f>
        <v>#REF!</v>
      </c>
      <c r="AW448" s="112" t="e">
        <f>AW55-#REF!</f>
        <v>#REF!</v>
      </c>
      <c r="AX448" s="112" t="e">
        <f>AX55-#REF!</f>
        <v>#REF!</v>
      </c>
      <c r="AY448" s="112" t="e">
        <f>AY55-#REF!</f>
        <v>#REF!</v>
      </c>
      <c r="AZ448" s="112" t="e">
        <f>AZ55-#REF!</f>
        <v>#REF!</v>
      </c>
      <c r="BA448" s="112" t="e">
        <f>BA55-#REF!</f>
        <v>#REF!</v>
      </c>
      <c r="BB448" s="112" t="e">
        <f>BB55-#REF!</f>
        <v>#REF!</v>
      </c>
      <c r="BC448" s="112" t="e">
        <f>BC55-#REF!</f>
        <v>#REF!</v>
      </c>
      <c r="BD448" s="112" t="e">
        <f>BD55-#REF!</f>
        <v>#REF!</v>
      </c>
      <c r="BE448" s="112" t="e">
        <f>BE55-#REF!</f>
        <v>#REF!</v>
      </c>
      <c r="BF448" s="112" t="e">
        <f>BF55-#REF!</f>
        <v>#REF!</v>
      </c>
      <c r="BG448" s="112" t="e">
        <f>BG55-#REF!</f>
        <v>#REF!</v>
      </c>
      <c r="BH448" s="112" t="e">
        <f>BH55-#REF!</f>
        <v>#REF!</v>
      </c>
      <c r="BI448" s="112" t="e">
        <f>BI55-#REF!</f>
        <v>#REF!</v>
      </c>
      <c r="BJ448" s="112" t="e">
        <f>BJ55-#REF!</f>
        <v>#REF!</v>
      </c>
      <c r="BK448" s="112" t="e">
        <f>BK55-#REF!</f>
        <v>#REF!</v>
      </c>
      <c r="BL448" s="112" t="e">
        <f>BL55-#REF!</f>
        <v>#REF!</v>
      </c>
      <c r="BM448" s="112" t="e">
        <f>BM55-#REF!</f>
        <v>#REF!</v>
      </c>
      <c r="BN448" s="112" t="e">
        <f>BN55-#REF!</f>
        <v>#REF!</v>
      </c>
      <c r="BO448" s="112" t="e">
        <f>BO55-#REF!</f>
        <v>#REF!</v>
      </c>
      <c r="BP448" s="112" t="e">
        <f>BP55-#REF!</f>
        <v>#REF!</v>
      </c>
      <c r="BQ448" s="112" t="e">
        <f>BQ55-#REF!</f>
        <v>#REF!</v>
      </c>
      <c r="BR448" s="112" t="e">
        <f>BR55-#REF!</f>
        <v>#REF!</v>
      </c>
      <c r="BS448" s="112" t="e">
        <f>BS55-#REF!</f>
        <v>#REF!</v>
      </c>
      <c r="BT448" s="112" t="e">
        <f>BT55-#REF!</f>
        <v>#REF!</v>
      </c>
      <c r="BU448" s="112" t="e">
        <f>BU55-#REF!</f>
        <v>#REF!</v>
      </c>
      <c r="BV448" s="112" t="e">
        <f>BV55-#REF!</f>
        <v>#REF!</v>
      </c>
      <c r="CA448" s="112"/>
    </row>
    <row r="449" spans="7:79" ht="13" hidden="1" x14ac:dyDescent="0.3">
      <c r="G449" s="112" t="e">
        <f>G56-#REF!</f>
        <v>#REF!</v>
      </c>
      <c r="H449" s="112" t="e">
        <f>H56-#REF!</f>
        <v>#REF!</v>
      </c>
      <c r="I449" s="112" t="e">
        <f>I56-#REF!</f>
        <v>#REF!</v>
      </c>
      <c r="J449" s="112" t="e">
        <f>J56-#REF!</f>
        <v>#REF!</v>
      </c>
      <c r="K449" s="112" t="e">
        <f>K56-#REF!</f>
        <v>#REF!</v>
      </c>
      <c r="L449" s="112" t="e">
        <f>L56-#REF!</f>
        <v>#REF!</v>
      </c>
      <c r="M449" s="112" t="e">
        <f>M56-#REF!</f>
        <v>#REF!</v>
      </c>
      <c r="N449" s="112" t="e">
        <f>N56-#REF!</f>
        <v>#REF!</v>
      </c>
      <c r="O449" s="112" t="e">
        <f>O56-#REF!</f>
        <v>#REF!</v>
      </c>
      <c r="P449" s="112" t="e">
        <f>P56-#REF!</f>
        <v>#REF!</v>
      </c>
      <c r="Q449" s="112" t="e">
        <f>Q56-#REF!</f>
        <v>#REF!</v>
      </c>
      <c r="R449" s="112" t="e">
        <f>R56-#REF!</f>
        <v>#REF!</v>
      </c>
      <c r="S449" s="112" t="e">
        <f>S56-#REF!</f>
        <v>#REF!</v>
      </c>
      <c r="T449" s="112" t="e">
        <f>T56-#REF!</f>
        <v>#REF!</v>
      </c>
      <c r="U449" s="112" t="e">
        <f>U56-#REF!</f>
        <v>#REF!</v>
      </c>
      <c r="V449" s="112" t="e">
        <f>V56-#REF!</f>
        <v>#REF!</v>
      </c>
      <c r="W449" s="112" t="e">
        <f>W56-#REF!</f>
        <v>#REF!</v>
      </c>
      <c r="X449" s="112" t="e">
        <f>X56-#REF!</f>
        <v>#REF!</v>
      </c>
      <c r="Y449" s="112" t="e">
        <f>Y56-#REF!</f>
        <v>#REF!</v>
      </c>
      <c r="Z449" s="112" t="e">
        <f>Z56-#REF!</f>
        <v>#REF!</v>
      </c>
      <c r="AA449" s="112" t="e">
        <f>AA56-#REF!</f>
        <v>#REF!</v>
      </c>
      <c r="AB449" s="112" t="e">
        <f>AB56-#REF!</f>
        <v>#REF!</v>
      </c>
      <c r="AC449" s="112" t="e">
        <f>AC56-#REF!</f>
        <v>#REF!</v>
      </c>
      <c r="AD449" s="112" t="e">
        <f>AD56-#REF!</f>
        <v>#REF!</v>
      </c>
      <c r="AE449" s="112" t="e">
        <f>AE56-#REF!</f>
        <v>#REF!</v>
      </c>
      <c r="AF449" s="112" t="e">
        <f>AF56-#REF!</f>
        <v>#REF!</v>
      </c>
      <c r="AG449" s="112" t="e">
        <f>AG56-#REF!</f>
        <v>#REF!</v>
      </c>
      <c r="AH449" s="112" t="e">
        <f>AH56-#REF!</f>
        <v>#REF!</v>
      </c>
      <c r="AI449" s="112" t="e">
        <f>AI56-#REF!</f>
        <v>#REF!</v>
      </c>
      <c r="AJ449" s="112" t="e">
        <f>AJ56-#REF!</f>
        <v>#REF!</v>
      </c>
      <c r="AK449" s="112" t="e">
        <f>AK56-#REF!</f>
        <v>#REF!</v>
      </c>
      <c r="AL449" s="112" t="e">
        <f>AL56-#REF!</f>
        <v>#REF!</v>
      </c>
      <c r="AM449" s="112" t="e">
        <f>AM56-#REF!</f>
        <v>#REF!</v>
      </c>
      <c r="AN449" s="112" t="e">
        <f>AN56-#REF!</f>
        <v>#REF!</v>
      </c>
      <c r="AO449" s="112" t="e">
        <f>AO56-#REF!</f>
        <v>#REF!</v>
      </c>
      <c r="AP449" s="112" t="e">
        <f>AP56-#REF!</f>
        <v>#REF!</v>
      </c>
      <c r="AQ449" s="112" t="e">
        <f>AQ56-#REF!</f>
        <v>#REF!</v>
      </c>
      <c r="AR449" s="112" t="e">
        <f>AR56-#REF!</f>
        <v>#REF!</v>
      </c>
      <c r="AS449" s="112" t="e">
        <f>AS56-#REF!</f>
        <v>#REF!</v>
      </c>
      <c r="AT449" s="112" t="e">
        <f>AT56-#REF!</f>
        <v>#REF!</v>
      </c>
      <c r="AU449" s="112" t="e">
        <f>AU56-#REF!</f>
        <v>#REF!</v>
      </c>
      <c r="AV449" s="112" t="e">
        <f>AV56-#REF!</f>
        <v>#REF!</v>
      </c>
      <c r="AW449" s="112" t="e">
        <f>AW56-#REF!</f>
        <v>#REF!</v>
      </c>
      <c r="AX449" s="112" t="e">
        <f>AX56-#REF!</f>
        <v>#REF!</v>
      </c>
      <c r="AY449" s="112" t="e">
        <f>AY56-#REF!</f>
        <v>#REF!</v>
      </c>
      <c r="AZ449" s="112" t="e">
        <f>AZ56-#REF!</f>
        <v>#REF!</v>
      </c>
      <c r="BA449" s="112" t="e">
        <f>BA56-#REF!</f>
        <v>#REF!</v>
      </c>
      <c r="BB449" s="112" t="e">
        <f>BB56-#REF!</f>
        <v>#REF!</v>
      </c>
      <c r="BC449" s="112" t="e">
        <f>BC56-#REF!</f>
        <v>#REF!</v>
      </c>
      <c r="BD449" s="112" t="e">
        <f>BD56-#REF!</f>
        <v>#REF!</v>
      </c>
      <c r="BE449" s="112" t="e">
        <f>BE56-#REF!</f>
        <v>#REF!</v>
      </c>
      <c r="BF449" s="112" t="e">
        <f>BF56-#REF!</f>
        <v>#REF!</v>
      </c>
      <c r="BG449" s="112" t="e">
        <f>BG56-#REF!</f>
        <v>#REF!</v>
      </c>
      <c r="BH449" s="112" t="e">
        <f>BH56-#REF!</f>
        <v>#REF!</v>
      </c>
      <c r="BI449" s="112" t="e">
        <f>BI56-#REF!</f>
        <v>#REF!</v>
      </c>
      <c r="BJ449" s="112" t="e">
        <f>BJ56-#REF!</f>
        <v>#REF!</v>
      </c>
      <c r="BK449" s="112" t="e">
        <f>BK56-#REF!</f>
        <v>#REF!</v>
      </c>
      <c r="BL449" s="112" t="e">
        <f>BL56-#REF!</f>
        <v>#REF!</v>
      </c>
      <c r="BM449" s="112" t="e">
        <f>BM56-#REF!</f>
        <v>#REF!</v>
      </c>
      <c r="BN449" s="112" t="e">
        <f>BN56-#REF!</f>
        <v>#REF!</v>
      </c>
      <c r="BO449" s="112" t="e">
        <f>BO56-#REF!</f>
        <v>#REF!</v>
      </c>
      <c r="BP449" s="112" t="e">
        <f>BP56-#REF!</f>
        <v>#REF!</v>
      </c>
      <c r="BQ449" s="112" t="e">
        <f>BQ56-#REF!</f>
        <v>#REF!</v>
      </c>
      <c r="BR449" s="112" t="e">
        <f>BR56-#REF!</f>
        <v>#REF!</v>
      </c>
      <c r="BS449" s="112" t="e">
        <f>BS56-#REF!</f>
        <v>#REF!</v>
      </c>
      <c r="BT449" s="112" t="e">
        <f>BT56-#REF!</f>
        <v>#REF!</v>
      </c>
      <c r="BU449" s="112" t="e">
        <f>BU56-#REF!</f>
        <v>#REF!</v>
      </c>
      <c r="BV449" s="112" t="e">
        <f>BV56-#REF!</f>
        <v>#REF!</v>
      </c>
      <c r="CA449" s="112"/>
    </row>
    <row r="450" spans="7:79" ht="13" hidden="1" x14ac:dyDescent="0.3">
      <c r="G450" s="112" t="e">
        <f>G57-#REF!</f>
        <v>#REF!</v>
      </c>
      <c r="H450" s="112" t="e">
        <f>H57-#REF!</f>
        <v>#REF!</v>
      </c>
      <c r="I450" s="112" t="e">
        <f>I57-#REF!</f>
        <v>#REF!</v>
      </c>
      <c r="J450" s="112" t="e">
        <f>J57-#REF!</f>
        <v>#REF!</v>
      </c>
      <c r="K450" s="112" t="e">
        <f>K57-#REF!</f>
        <v>#REF!</v>
      </c>
      <c r="L450" s="112" t="e">
        <f>L57-#REF!</f>
        <v>#REF!</v>
      </c>
      <c r="M450" s="112" t="e">
        <f>M57-#REF!</f>
        <v>#REF!</v>
      </c>
      <c r="N450" s="112" t="e">
        <f>N57-#REF!</f>
        <v>#REF!</v>
      </c>
      <c r="O450" s="112" t="e">
        <f>O57-#REF!</f>
        <v>#REF!</v>
      </c>
      <c r="P450" s="112" t="e">
        <f>P57-#REF!</f>
        <v>#REF!</v>
      </c>
      <c r="Q450" s="112" t="e">
        <f>Q57-#REF!</f>
        <v>#REF!</v>
      </c>
      <c r="R450" s="112" t="e">
        <f>R57-#REF!</f>
        <v>#REF!</v>
      </c>
      <c r="S450" s="112" t="e">
        <f>S57-#REF!</f>
        <v>#REF!</v>
      </c>
      <c r="T450" s="112" t="e">
        <f>T57-#REF!</f>
        <v>#REF!</v>
      </c>
      <c r="U450" s="112" t="e">
        <f>U57-#REF!</f>
        <v>#REF!</v>
      </c>
      <c r="V450" s="112" t="e">
        <f>V57-#REF!</f>
        <v>#REF!</v>
      </c>
      <c r="W450" s="112" t="e">
        <f>W57-#REF!</f>
        <v>#REF!</v>
      </c>
      <c r="X450" s="112" t="e">
        <f>X57-#REF!</f>
        <v>#REF!</v>
      </c>
      <c r="Y450" s="112" t="e">
        <f>Y57-#REF!</f>
        <v>#REF!</v>
      </c>
      <c r="Z450" s="112" t="e">
        <f>Z57-#REF!</f>
        <v>#REF!</v>
      </c>
      <c r="AA450" s="112" t="e">
        <f>AA57-#REF!</f>
        <v>#REF!</v>
      </c>
      <c r="AB450" s="112" t="e">
        <f>AB57-#REF!</f>
        <v>#REF!</v>
      </c>
      <c r="AC450" s="112" t="e">
        <f>AC57-#REF!</f>
        <v>#REF!</v>
      </c>
      <c r="AD450" s="112" t="e">
        <f>AD57-#REF!</f>
        <v>#REF!</v>
      </c>
      <c r="AE450" s="112" t="e">
        <f>AE57-#REF!</f>
        <v>#REF!</v>
      </c>
      <c r="AF450" s="112" t="e">
        <f>AF57-#REF!</f>
        <v>#REF!</v>
      </c>
      <c r="AG450" s="112" t="e">
        <f>AG57-#REF!</f>
        <v>#REF!</v>
      </c>
      <c r="AH450" s="112" t="e">
        <f>AH57-#REF!</f>
        <v>#REF!</v>
      </c>
      <c r="AI450" s="112" t="e">
        <f>AI57-#REF!</f>
        <v>#REF!</v>
      </c>
      <c r="AJ450" s="112" t="e">
        <f>AJ57-#REF!</f>
        <v>#REF!</v>
      </c>
      <c r="AK450" s="112" t="e">
        <f>AK57-#REF!</f>
        <v>#REF!</v>
      </c>
      <c r="AL450" s="112" t="e">
        <f>AL57-#REF!</f>
        <v>#REF!</v>
      </c>
      <c r="AM450" s="112" t="e">
        <f>AM57-#REF!</f>
        <v>#REF!</v>
      </c>
      <c r="AN450" s="112" t="e">
        <f>AN57-#REF!</f>
        <v>#REF!</v>
      </c>
      <c r="AO450" s="112" t="e">
        <f>AO57-#REF!</f>
        <v>#REF!</v>
      </c>
      <c r="AP450" s="112" t="e">
        <f>AP57-#REF!</f>
        <v>#REF!</v>
      </c>
      <c r="AQ450" s="112" t="e">
        <f>AQ57-#REF!</f>
        <v>#REF!</v>
      </c>
      <c r="AR450" s="112" t="e">
        <f>AR57-#REF!</f>
        <v>#REF!</v>
      </c>
      <c r="AS450" s="112" t="e">
        <f>AS57-#REF!</f>
        <v>#REF!</v>
      </c>
      <c r="AT450" s="112" t="e">
        <f>AT57-#REF!</f>
        <v>#REF!</v>
      </c>
      <c r="AU450" s="112" t="e">
        <f>AU57-#REF!</f>
        <v>#REF!</v>
      </c>
      <c r="AV450" s="112" t="e">
        <f>AV57-#REF!</f>
        <v>#REF!</v>
      </c>
      <c r="AW450" s="112" t="e">
        <f>AW57-#REF!</f>
        <v>#REF!</v>
      </c>
      <c r="AX450" s="112" t="e">
        <f>AX57-#REF!</f>
        <v>#REF!</v>
      </c>
      <c r="AY450" s="112" t="e">
        <f>AY57-#REF!</f>
        <v>#REF!</v>
      </c>
      <c r="AZ450" s="112" t="e">
        <f>AZ57-#REF!</f>
        <v>#REF!</v>
      </c>
      <c r="BA450" s="112" t="e">
        <f>BA57-#REF!</f>
        <v>#REF!</v>
      </c>
      <c r="BB450" s="112" t="e">
        <f>BB57-#REF!</f>
        <v>#REF!</v>
      </c>
      <c r="BC450" s="112" t="e">
        <f>BC57-#REF!</f>
        <v>#REF!</v>
      </c>
      <c r="BD450" s="112" t="e">
        <f>BD57-#REF!</f>
        <v>#REF!</v>
      </c>
      <c r="BE450" s="112" t="e">
        <f>BE57-#REF!</f>
        <v>#REF!</v>
      </c>
      <c r="BF450" s="112" t="e">
        <f>BF57-#REF!</f>
        <v>#REF!</v>
      </c>
      <c r="BG450" s="112" t="e">
        <f>BG57-#REF!</f>
        <v>#REF!</v>
      </c>
      <c r="BH450" s="112" t="e">
        <f>BH57-#REF!</f>
        <v>#REF!</v>
      </c>
      <c r="BI450" s="112" t="e">
        <f>BI57-#REF!</f>
        <v>#REF!</v>
      </c>
      <c r="BJ450" s="112" t="e">
        <f>BJ57-#REF!</f>
        <v>#REF!</v>
      </c>
      <c r="BK450" s="112" t="e">
        <f>BK57-#REF!</f>
        <v>#REF!</v>
      </c>
      <c r="BL450" s="112" t="e">
        <f>BL57-#REF!</f>
        <v>#REF!</v>
      </c>
      <c r="BM450" s="112" t="e">
        <f>BM57-#REF!</f>
        <v>#REF!</v>
      </c>
      <c r="BN450" s="112" t="e">
        <f>BN57-#REF!</f>
        <v>#REF!</v>
      </c>
      <c r="BO450" s="112" t="e">
        <f>BO57-#REF!</f>
        <v>#REF!</v>
      </c>
      <c r="BP450" s="112" t="e">
        <f>BP57-#REF!</f>
        <v>#REF!</v>
      </c>
      <c r="BQ450" s="112" t="e">
        <f>BQ57-#REF!</f>
        <v>#REF!</v>
      </c>
      <c r="BR450" s="112" t="e">
        <f>BR57-#REF!</f>
        <v>#REF!</v>
      </c>
      <c r="BS450" s="112" t="e">
        <f>BS57-#REF!</f>
        <v>#REF!</v>
      </c>
      <c r="BT450" s="112" t="e">
        <f>BT57-#REF!</f>
        <v>#REF!</v>
      </c>
      <c r="BU450" s="112" t="e">
        <f>BU57-#REF!</f>
        <v>#REF!</v>
      </c>
      <c r="BV450" s="112" t="e">
        <f>BV57-#REF!</f>
        <v>#REF!</v>
      </c>
      <c r="CA450" s="112"/>
    </row>
    <row r="451" spans="7:79" ht="13" hidden="1" x14ac:dyDescent="0.3">
      <c r="G451" s="112" t="e">
        <f>G58-#REF!</f>
        <v>#REF!</v>
      </c>
      <c r="H451" s="112" t="e">
        <f>H58-#REF!</f>
        <v>#REF!</v>
      </c>
      <c r="I451" s="112" t="e">
        <f>I58-#REF!</f>
        <v>#REF!</v>
      </c>
      <c r="J451" s="112" t="e">
        <f>J58-#REF!</f>
        <v>#REF!</v>
      </c>
      <c r="K451" s="112" t="e">
        <f>K58-#REF!</f>
        <v>#REF!</v>
      </c>
      <c r="L451" s="112" t="e">
        <f>L58-#REF!</f>
        <v>#REF!</v>
      </c>
      <c r="M451" s="112" t="e">
        <f>M58-#REF!</f>
        <v>#REF!</v>
      </c>
      <c r="N451" s="112" t="e">
        <f>N58-#REF!</f>
        <v>#REF!</v>
      </c>
      <c r="O451" s="112" t="e">
        <f>O58-#REF!</f>
        <v>#REF!</v>
      </c>
      <c r="P451" s="112" t="e">
        <f>P58-#REF!</f>
        <v>#REF!</v>
      </c>
      <c r="Q451" s="112" t="e">
        <f>Q58-#REF!</f>
        <v>#REF!</v>
      </c>
      <c r="R451" s="112" t="e">
        <f>R58-#REF!</f>
        <v>#REF!</v>
      </c>
      <c r="S451" s="112" t="e">
        <f>S58-#REF!</f>
        <v>#REF!</v>
      </c>
      <c r="T451" s="112" t="e">
        <f>T58-#REF!</f>
        <v>#REF!</v>
      </c>
      <c r="U451" s="112" t="e">
        <f>U58-#REF!</f>
        <v>#REF!</v>
      </c>
      <c r="V451" s="112" t="e">
        <f>V58-#REF!</f>
        <v>#REF!</v>
      </c>
      <c r="W451" s="112" t="e">
        <f>W58-#REF!</f>
        <v>#REF!</v>
      </c>
      <c r="X451" s="112" t="e">
        <f>X58-#REF!</f>
        <v>#REF!</v>
      </c>
      <c r="Y451" s="112" t="e">
        <f>Y58-#REF!</f>
        <v>#REF!</v>
      </c>
      <c r="Z451" s="112" t="e">
        <f>Z58-#REF!</f>
        <v>#REF!</v>
      </c>
      <c r="AA451" s="112" t="e">
        <f>AA58-#REF!</f>
        <v>#REF!</v>
      </c>
      <c r="AB451" s="112" t="e">
        <f>AB58-#REF!</f>
        <v>#REF!</v>
      </c>
      <c r="AC451" s="112" t="e">
        <f>AC58-#REF!</f>
        <v>#REF!</v>
      </c>
      <c r="AD451" s="112" t="e">
        <f>AD58-#REF!</f>
        <v>#REF!</v>
      </c>
      <c r="AE451" s="112" t="e">
        <f>AE58-#REF!</f>
        <v>#REF!</v>
      </c>
      <c r="AF451" s="112" t="e">
        <f>AF58-#REF!</f>
        <v>#REF!</v>
      </c>
      <c r="AG451" s="112" t="e">
        <f>AG58-#REF!</f>
        <v>#REF!</v>
      </c>
      <c r="AH451" s="112" t="e">
        <f>AH58-#REF!</f>
        <v>#REF!</v>
      </c>
      <c r="AI451" s="112" t="e">
        <f>AI58-#REF!</f>
        <v>#REF!</v>
      </c>
      <c r="AJ451" s="112" t="e">
        <f>AJ58-#REF!</f>
        <v>#REF!</v>
      </c>
      <c r="AK451" s="112" t="e">
        <f>AK58-#REF!</f>
        <v>#REF!</v>
      </c>
      <c r="AL451" s="112" t="e">
        <f>AL58-#REF!</f>
        <v>#REF!</v>
      </c>
      <c r="AM451" s="112" t="e">
        <f>AM58-#REF!</f>
        <v>#REF!</v>
      </c>
      <c r="AN451" s="112" t="e">
        <f>AN58-#REF!</f>
        <v>#REF!</v>
      </c>
      <c r="AO451" s="112" t="e">
        <f>AO58-#REF!</f>
        <v>#REF!</v>
      </c>
      <c r="AP451" s="112" t="e">
        <f>AP58-#REF!</f>
        <v>#REF!</v>
      </c>
      <c r="AQ451" s="112" t="e">
        <f>AQ58-#REF!</f>
        <v>#REF!</v>
      </c>
      <c r="AR451" s="112" t="e">
        <f>AR58-#REF!</f>
        <v>#REF!</v>
      </c>
      <c r="AS451" s="112" t="e">
        <f>AS58-#REF!</f>
        <v>#REF!</v>
      </c>
      <c r="AT451" s="112" t="e">
        <f>AT58-#REF!</f>
        <v>#REF!</v>
      </c>
      <c r="AU451" s="112" t="e">
        <f>AU58-#REF!</f>
        <v>#REF!</v>
      </c>
      <c r="AV451" s="112" t="e">
        <f>AV58-#REF!</f>
        <v>#REF!</v>
      </c>
      <c r="AW451" s="112" t="e">
        <f>AW58-#REF!</f>
        <v>#REF!</v>
      </c>
      <c r="AX451" s="112" t="e">
        <f>AX58-#REF!</f>
        <v>#REF!</v>
      </c>
      <c r="AY451" s="112" t="e">
        <f>AY58-#REF!</f>
        <v>#REF!</v>
      </c>
      <c r="AZ451" s="112" t="e">
        <f>AZ58-#REF!</f>
        <v>#REF!</v>
      </c>
      <c r="BA451" s="112" t="e">
        <f>BA58-#REF!</f>
        <v>#REF!</v>
      </c>
      <c r="BB451" s="112" t="e">
        <f>BB58-#REF!</f>
        <v>#REF!</v>
      </c>
      <c r="BC451" s="112" t="e">
        <f>BC58-#REF!</f>
        <v>#REF!</v>
      </c>
      <c r="BD451" s="112" t="e">
        <f>BD58-#REF!</f>
        <v>#REF!</v>
      </c>
      <c r="BE451" s="112" t="e">
        <f>BE58-#REF!</f>
        <v>#REF!</v>
      </c>
      <c r="BF451" s="112" t="e">
        <f>BF58-#REF!</f>
        <v>#REF!</v>
      </c>
      <c r="BG451" s="112" t="e">
        <f>BG58-#REF!</f>
        <v>#REF!</v>
      </c>
      <c r="BH451" s="112" t="e">
        <f>BH58-#REF!</f>
        <v>#REF!</v>
      </c>
      <c r="BI451" s="112" t="e">
        <f>BI58-#REF!</f>
        <v>#REF!</v>
      </c>
      <c r="BJ451" s="112" t="e">
        <f>BJ58-#REF!</f>
        <v>#REF!</v>
      </c>
      <c r="BK451" s="112" t="e">
        <f>BK58-#REF!</f>
        <v>#REF!</v>
      </c>
      <c r="BL451" s="112" t="e">
        <f>BL58-#REF!</f>
        <v>#REF!</v>
      </c>
      <c r="BM451" s="112" t="e">
        <f>BM58-#REF!</f>
        <v>#REF!</v>
      </c>
      <c r="BN451" s="112" t="e">
        <f>BN58-#REF!</f>
        <v>#REF!</v>
      </c>
      <c r="BO451" s="112" t="e">
        <f>BO58-#REF!</f>
        <v>#REF!</v>
      </c>
      <c r="BP451" s="112" t="e">
        <f>BP58-#REF!</f>
        <v>#REF!</v>
      </c>
      <c r="BQ451" s="112" t="e">
        <f>BQ58-#REF!</f>
        <v>#REF!</v>
      </c>
      <c r="BR451" s="112" t="e">
        <f>BR58-#REF!</f>
        <v>#REF!</v>
      </c>
      <c r="BS451" s="112" t="e">
        <f>BS58-#REF!</f>
        <v>#REF!</v>
      </c>
      <c r="BT451" s="112" t="e">
        <f>BT58-#REF!</f>
        <v>#REF!</v>
      </c>
      <c r="BU451" s="112" t="e">
        <f>BU58-#REF!</f>
        <v>#REF!</v>
      </c>
      <c r="BV451" s="112" t="e">
        <f>BV58-#REF!</f>
        <v>#REF!</v>
      </c>
      <c r="CA451" s="112"/>
    </row>
    <row r="452" spans="7:79" ht="13" hidden="1" x14ac:dyDescent="0.3">
      <c r="G452" s="112" t="e">
        <f>G59-#REF!</f>
        <v>#REF!</v>
      </c>
      <c r="H452" s="112" t="e">
        <f>H59-#REF!</f>
        <v>#REF!</v>
      </c>
      <c r="I452" s="112" t="e">
        <f>I59-#REF!</f>
        <v>#REF!</v>
      </c>
      <c r="J452" s="112" t="e">
        <f>J59-#REF!</f>
        <v>#REF!</v>
      </c>
      <c r="K452" s="112" t="e">
        <f>K59-#REF!</f>
        <v>#REF!</v>
      </c>
      <c r="L452" s="112" t="e">
        <f>L59-#REF!</f>
        <v>#REF!</v>
      </c>
      <c r="M452" s="112" t="e">
        <f>M59-#REF!</f>
        <v>#REF!</v>
      </c>
      <c r="N452" s="112" t="e">
        <f>N59-#REF!</f>
        <v>#REF!</v>
      </c>
      <c r="O452" s="112" t="e">
        <f>O59-#REF!</f>
        <v>#REF!</v>
      </c>
      <c r="P452" s="112" t="e">
        <f>P59-#REF!</f>
        <v>#REF!</v>
      </c>
      <c r="Q452" s="112" t="e">
        <f>Q59-#REF!</f>
        <v>#REF!</v>
      </c>
      <c r="R452" s="112" t="e">
        <f>R59-#REF!</f>
        <v>#REF!</v>
      </c>
      <c r="S452" s="112" t="e">
        <f>S59-#REF!</f>
        <v>#REF!</v>
      </c>
      <c r="T452" s="112" t="e">
        <f>T59-#REF!</f>
        <v>#REF!</v>
      </c>
      <c r="U452" s="112" t="e">
        <f>U59-#REF!</f>
        <v>#REF!</v>
      </c>
      <c r="V452" s="112" t="e">
        <f>V59-#REF!</f>
        <v>#REF!</v>
      </c>
      <c r="W452" s="112" t="e">
        <f>W59-#REF!</f>
        <v>#REF!</v>
      </c>
      <c r="X452" s="112" t="e">
        <f>X59-#REF!</f>
        <v>#REF!</v>
      </c>
      <c r="Y452" s="112" t="e">
        <f>Y59-#REF!</f>
        <v>#REF!</v>
      </c>
      <c r="Z452" s="112" t="e">
        <f>Z59-#REF!</f>
        <v>#REF!</v>
      </c>
      <c r="AA452" s="112" t="e">
        <f>AA59-#REF!</f>
        <v>#REF!</v>
      </c>
      <c r="AB452" s="112" t="e">
        <f>AB59-#REF!</f>
        <v>#REF!</v>
      </c>
      <c r="AC452" s="112" t="e">
        <f>AC59-#REF!</f>
        <v>#REF!</v>
      </c>
      <c r="AD452" s="112" t="e">
        <f>AD59-#REF!</f>
        <v>#REF!</v>
      </c>
      <c r="AE452" s="112" t="e">
        <f>AE59-#REF!</f>
        <v>#REF!</v>
      </c>
      <c r="AF452" s="112" t="e">
        <f>AF59-#REF!</f>
        <v>#REF!</v>
      </c>
      <c r="AG452" s="112" t="e">
        <f>AG59-#REF!</f>
        <v>#REF!</v>
      </c>
      <c r="AH452" s="112" t="e">
        <f>AH59-#REF!</f>
        <v>#REF!</v>
      </c>
      <c r="AI452" s="112" t="e">
        <f>AI59-#REF!</f>
        <v>#REF!</v>
      </c>
      <c r="AJ452" s="112" t="e">
        <f>AJ59-#REF!</f>
        <v>#REF!</v>
      </c>
      <c r="AK452" s="112" t="e">
        <f>AK59-#REF!</f>
        <v>#REF!</v>
      </c>
      <c r="AL452" s="112" t="e">
        <f>AL59-#REF!</f>
        <v>#REF!</v>
      </c>
      <c r="AM452" s="112" t="e">
        <f>AM59-#REF!</f>
        <v>#REF!</v>
      </c>
      <c r="AN452" s="112" t="e">
        <f>AN59-#REF!</f>
        <v>#REF!</v>
      </c>
      <c r="AO452" s="112" t="e">
        <f>AO59-#REF!</f>
        <v>#REF!</v>
      </c>
      <c r="AP452" s="112" t="e">
        <f>AP59-#REF!</f>
        <v>#REF!</v>
      </c>
      <c r="AQ452" s="112" t="e">
        <f>AQ59-#REF!</f>
        <v>#REF!</v>
      </c>
      <c r="AR452" s="112" t="e">
        <f>AR59-#REF!</f>
        <v>#REF!</v>
      </c>
      <c r="AS452" s="112" t="e">
        <f>AS59-#REF!</f>
        <v>#REF!</v>
      </c>
      <c r="AT452" s="112" t="e">
        <f>AT59-#REF!</f>
        <v>#REF!</v>
      </c>
      <c r="AU452" s="112" t="e">
        <f>AU59-#REF!</f>
        <v>#REF!</v>
      </c>
      <c r="AV452" s="112" t="e">
        <f>AV59-#REF!</f>
        <v>#REF!</v>
      </c>
      <c r="AW452" s="112" t="e">
        <f>AW59-#REF!</f>
        <v>#REF!</v>
      </c>
      <c r="AX452" s="112" t="e">
        <f>AX59-#REF!</f>
        <v>#REF!</v>
      </c>
      <c r="AY452" s="112" t="e">
        <f>AY59-#REF!</f>
        <v>#REF!</v>
      </c>
      <c r="AZ452" s="112" t="e">
        <f>AZ59-#REF!</f>
        <v>#REF!</v>
      </c>
      <c r="BA452" s="112" t="e">
        <f>BA59-#REF!</f>
        <v>#REF!</v>
      </c>
      <c r="BB452" s="112" t="e">
        <f>BB59-#REF!</f>
        <v>#REF!</v>
      </c>
      <c r="BC452" s="112" t="e">
        <f>BC59-#REF!</f>
        <v>#REF!</v>
      </c>
      <c r="BD452" s="112" t="e">
        <f>BD59-#REF!</f>
        <v>#REF!</v>
      </c>
      <c r="BE452" s="112" t="e">
        <f>BE59-#REF!</f>
        <v>#REF!</v>
      </c>
      <c r="BF452" s="112" t="e">
        <f>BF59-#REF!</f>
        <v>#REF!</v>
      </c>
      <c r="BG452" s="112" t="e">
        <f>BG59-#REF!</f>
        <v>#REF!</v>
      </c>
      <c r="BH452" s="112" t="e">
        <f>BH59-#REF!</f>
        <v>#REF!</v>
      </c>
      <c r="BI452" s="112" t="e">
        <f>BI59-#REF!</f>
        <v>#REF!</v>
      </c>
      <c r="BJ452" s="112" t="e">
        <f>BJ59-#REF!</f>
        <v>#REF!</v>
      </c>
      <c r="BK452" s="112" t="e">
        <f>BK59-#REF!</f>
        <v>#REF!</v>
      </c>
      <c r="BL452" s="112" t="e">
        <f>BL59-#REF!</f>
        <v>#REF!</v>
      </c>
      <c r="BM452" s="112" t="e">
        <f>BM59-#REF!</f>
        <v>#REF!</v>
      </c>
      <c r="BN452" s="112" t="e">
        <f>BN59-#REF!</f>
        <v>#REF!</v>
      </c>
      <c r="BO452" s="112" t="e">
        <f>BO59-#REF!</f>
        <v>#REF!</v>
      </c>
      <c r="BP452" s="112" t="e">
        <f>BP59-#REF!</f>
        <v>#REF!</v>
      </c>
      <c r="BQ452" s="112" t="e">
        <f>BQ59-#REF!</f>
        <v>#REF!</v>
      </c>
      <c r="BR452" s="112" t="e">
        <f>BR59-#REF!</f>
        <v>#REF!</v>
      </c>
      <c r="BS452" s="112" t="e">
        <f>BS59-#REF!</f>
        <v>#REF!</v>
      </c>
      <c r="BT452" s="112" t="e">
        <f>BT59-#REF!</f>
        <v>#REF!</v>
      </c>
      <c r="BU452" s="112" t="e">
        <f>BU59-#REF!</f>
        <v>#REF!</v>
      </c>
      <c r="BV452" s="112" t="e">
        <f>BV59-#REF!</f>
        <v>#REF!</v>
      </c>
      <c r="CA452" s="112"/>
    </row>
    <row r="453" spans="7:79" ht="13" hidden="1" x14ac:dyDescent="0.3">
      <c r="G453" s="112" t="e">
        <f>G61-#REF!</f>
        <v>#REF!</v>
      </c>
      <c r="H453" s="112" t="e">
        <f>H61-#REF!</f>
        <v>#REF!</v>
      </c>
      <c r="I453" s="112" t="e">
        <f>I61-#REF!</f>
        <v>#REF!</v>
      </c>
      <c r="J453" s="112" t="e">
        <f>J61-#REF!</f>
        <v>#REF!</v>
      </c>
      <c r="K453" s="112" t="e">
        <f>K61-#REF!</f>
        <v>#REF!</v>
      </c>
      <c r="L453" s="112" t="e">
        <f>L61-#REF!</f>
        <v>#REF!</v>
      </c>
      <c r="M453" s="112" t="e">
        <f>M61-#REF!</f>
        <v>#REF!</v>
      </c>
      <c r="N453" s="112" t="e">
        <f>N61-#REF!</f>
        <v>#REF!</v>
      </c>
      <c r="O453" s="112" t="e">
        <f>O61-#REF!</f>
        <v>#REF!</v>
      </c>
      <c r="P453" s="112" t="e">
        <f>P61-#REF!</f>
        <v>#REF!</v>
      </c>
      <c r="Q453" s="112" t="e">
        <f>Q61-#REF!</f>
        <v>#REF!</v>
      </c>
      <c r="R453" s="112" t="e">
        <f>R61-#REF!</f>
        <v>#REF!</v>
      </c>
      <c r="S453" s="112" t="e">
        <f>S61-#REF!</f>
        <v>#REF!</v>
      </c>
      <c r="T453" s="112" t="e">
        <f>T61-#REF!</f>
        <v>#REF!</v>
      </c>
      <c r="U453" s="112" t="e">
        <f>U61-#REF!</f>
        <v>#REF!</v>
      </c>
      <c r="V453" s="112" t="e">
        <f>V61-#REF!</f>
        <v>#REF!</v>
      </c>
      <c r="W453" s="112" t="e">
        <f>W61-#REF!</f>
        <v>#REF!</v>
      </c>
      <c r="X453" s="112" t="e">
        <f>X61-#REF!</f>
        <v>#REF!</v>
      </c>
      <c r="Y453" s="112" t="e">
        <f>Y61-#REF!</f>
        <v>#REF!</v>
      </c>
      <c r="Z453" s="112" t="e">
        <f>Z61-#REF!</f>
        <v>#REF!</v>
      </c>
      <c r="AA453" s="112" t="e">
        <f>AA61-#REF!</f>
        <v>#REF!</v>
      </c>
      <c r="AB453" s="112" t="e">
        <f>AB61-#REF!</f>
        <v>#REF!</v>
      </c>
      <c r="AC453" s="112" t="e">
        <f>AC61-#REF!</f>
        <v>#REF!</v>
      </c>
      <c r="AD453" s="112" t="e">
        <f>AD61-#REF!</f>
        <v>#REF!</v>
      </c>
      <c r="AE453" s="112" t="e">
        <f>AE61-#REF!</f>
        <v>#REF!</v>
      </c>
      <c r="AF453" s="112" t="e">
        <f>AF61-#REF!</f>
        <v>#REF!</v>
      </c>
      <c r="AG453" s="112" t="e">
        <f>AG61-#REF!</f>
        <v>#REF!</v>
      </c>
      <c r="AH453" s="112" t="e">
        <f>AH61-#REF!</f>
        <v>#REF!</v>
      </c>
      <c r="AI453" s="112" t="e">
        <f>AI61-#REF!</f>
        <v>#REF!</v>
      </c>
      <c r="AJ453" s="112" t="e">
        <f>AJ61-#REF!</f>
        <v>#REF!</v>
      </c>
      <c r="AK453" s="112" t="e">
        <f>AK61-#REF!</f>
        <v>#REF!</v>
      </c>
      <c r="AL453" s="112" t="e">
        <f>AL61-#REF!</f>
        <v>#REF!</v>
      </c>
      <c r="AM453" s="112" t="e">
        <f>AM61-#REF!</f>
        <v>#REF!</v>
      </c>
      <c r="AN453" s="112" t="e">
        <f>AN61-#REF!</f>
        <v>#REF!</v>
      </c>
      <c r="AO453" s="112" t="e">
        <f>AO61-#REF!</f>
        <v>#REF!</v>
      </c>
      <c r="AP453" s="112" t="e">
        <f>AP61-#REF!</f>
        <v>#REF!</v>
      </c>
      <c r="AQ453" s="112" t="e">
        <f>AQ61-#REF!</f>
        <v>#REF!</v>
      </c>
      <c r="AR453" s="112" t="e">
        <f>AR61-#REF!</f>
        <v>#REF!</v>
      </c>
      <c r="AS453" s="112" t="e">
        <f>AS61-#REF!</f>
        <v>#REF!</v>
      </c>
      <c r="AT453" s="112" t="e">
        <f>AT61-#REF!</f>
        <v>#REF!</v>
      </c>
      <c r="AU453" s="112" t="e">
        <f>AU61-#REF!</f>
        <v>#REF!</v>
      </c>
      <c r="AV453" s="112" t="e">
        <f>AV61-#REF!</f>
        <v>#REF!</v>
      </c>
      <c r="AW453" s="112" t="e">
        <f>AW61-#REF!</f>
        <v>#REF!</v>
      </c>
      <c r="AX453" s="112" t="e">
        <f>AX61-#REF!</f>
        <v>#REF!</v>
      </c>
      <c r="AY453" s="112" t="e">
        <f>AY61-#REF!</f>
        <v>#REF!</v>
      </c>
      <c r="AZ453" s="112" t="e">
        <f>AZ61-#REF!</f>
        <v>#REF!</v>
      </c>
      <c r="BA453" s="112" t="e">
        <f>BA61-#REF!</f>
        <v>#REF!</v>
      </c>
      <c r="BB453" s="112" t="e">
        <f>BB61-#REF!</f>
        <v>#REF!</v>
      </c>
      <c r="BC453" s="112" t="e">
        <f>BC61-#REF!</f>
        <v>#REF!</v>
      </c>
      <c r="BD453" s="112" t="e">
        <f>BD61-#REF!</f>
        <v>#REF!</v>
      </c>
      <c r="BE453" s="112" t="e">
        <f>BE61-#REF!</f>
        <v>#REF!</v>
      </c>
      <c r="BF453" s="112" t="e">
        <f>BF61-#REF!</f>
        <v>#REF!</v>
      </c>
      <c r="BG453" s="112" t="e">
        <f>BG61-#REF!</f>
        <v>#REF!</v>
      </c>
      <c r="BH453" s="112" t="e">
        <f>BH61-#REF!</f>
        <v>#REF!</v>
      </c>
      <c r="BI453" s="112" t="e">
        <f>BI61-#REF!</f>
        <v>#REF!</v>
      </c>
      <c r="BJ453" s="112" t="e">
        <f>BJ61-#REF!</f>
        <v>#REF!</v>
      </c>
      <c r="BK453" s="112" t="e">
        <f>BK61-#REF!</f>
        <v>#REF!</v>
      </c>
      <c r="BL453" s="112" t="e">
        <f>BL61-#REF!</f>
        <v>#REF!</v>
      </c>
      <c r="BM453" s="112" t="e">
        <f>BM61-#REF!</f>
        <v>#REF!</v>
      </c>
      <c r="BN453" s="112" t="e">
        <f>BN61-#REF!</f>
        <v>#REF!</v>
      </c>
      <c r="BO453" s="112" t="e">
        <f>BO61-#REF!</f>
        <v>#REF!</v>
      </c>
      <c r="BP453" s="112" t="e">
        <f>BP61-#REF!</f>
        <v>#REF!</v>
      </c>
      <c r="BQ453" s="112" t="e">
        <f>BQ61-#REF!</f>
        <v>#REF!</v>
      </c>
      <c r="BR453" s="112" t="e">
        <f>BR61-#REF!</f>
        <v>#REF!</v>
      </c>
      <c r="BS453" s="112" t="e">
        <f>BS61-#REF!</f>
        <v>#REF!</v>
      </c>
      <c r="BT453" s="112" t="e">
        <f>BT61-#REF!</f>
        <v>#REF!</v>
      </c>
      <c r="BU453" s="112" t="e">
        <f>BU61-#REF!</f>
        <v>#REF!</v>
      </c>
      <c r="BV453" s="112" t="e">
        <f>BV61-#REF!</f>
        <v>#REF!</v>
      </c>
      <c r="CA453" s="112"/>
    </row>
    <row r="454" spans="7:79" ht="13" hidden="1" x14ac:dyDescent="0.3">
      <c r="G454" s="112" t="e">
        <f>G62-#REF!</f>
        <v>#REF!</v>
      </c>
      <c r="H454" s="112" t="e">
        <f>H62-#REF!</f>
        <v>#REF!</v>
      </c>
      <c r="I454" s="112" t="e">
        <f>I62-#REF!</f>
        <v>#REF!</v>
      </c>
      <c r="J454" s="112" t="e">
        <f>J62-#REF!</f>
        <v>#REF!</v>
      </c>
      <c r="K454" s="112" t="e">
        <f>K62-#REF!</f>
        <v>#REF!</v>
      </c>
      <c r="L454" s="112" t="e">
        <f>L62-#REF!</f>
        <v>#REF!</v>
      </c>
      <c r="M454" s="112" t="e">
        <f>M62-#REF!</f>
        <v>#REF!</v>
      </c>
      <c r="N454" s="112" t="e">
        <f>N62-#REF!</f>
        <v>#REF!</v>
      </c>
      <c r="O454" s="112" t="e">
        <f>O62-#REF!</f>
        <v>#REF!</v>
      </c>
      <c r="P454" s="112" t="e">
        <f>P62-#REF!</f>
        <v>#REF!</v>
      </c>
      <c r="Q454" s="112" t="e">
        <f>Q62-#REF!</f>
        <v>#REF!</v>
      </c>
      <c r="R454" s="112" t="e">
        <f>R62-#REF!</f>
        <v>#REF!</v>
      </c>
      <c r="S454" s="112" t="e">
        <f>S62-#REF!</f>
        <v>#REF!</v>
      </c>
      <c r="T454" s="112" t="e">
        <f>T62-#REF!</f>
        <v>#REF!</v>
      </c>
      <c r="U454" s="112" t="e">
        <f>U62-#REF!</f>
        <v>#REF!</v>
      </c>
      <c r="V454" s="112" t="e">
        <f>V62-#REF!</f>
        <v>#REF!</v>
      </c>
      <c r="W454" s="112" t="e">
        <f>W62-#REF!</f>
        <v>#REF!</v>
      </c>
      <c r="X454" s="112" t="e">
        <f>X62-#REF!</f>
        <v>#REF!</v>
      </c>
      <c r="Y454" s="112" t="e">
        <f>Y62-#REF!</f>
        <v>#REF!</v>
      </c>
      <c r="Z454" s="112" t="e">
        <f>Z62-#REF!</f>
        <v>#REF!</v>
      </c>
      <c r="AA454" s="112" t="e">
        <f>AA62-#REF!</f>
        <v>#REF!</v>
      </c>
      <c r="AB454" s="112" t="e">
        <f>AB62-#REF!</f>
        <v>#REF!</v>
      </c>
      <c r="AC454" s="112" t="e">
        <f>AC62-#REF!</f>
        <v>#REF!</v>
      </c>
      <c r="AD454" s="112" t="e">
        <f>AD62-#REF!</f>
        <v>#REF!</v>
      </c>
      <c r="AE454" s="112" t="e">
        <f>AE62-#REF!</f>
        <v>#REF!</v>
      </c>
      <c r="AF454" s="112" t="e">
        <f>AF62-#REF!</f>
        <v>#REF!</v>
      </c>
      <c r="AG454" s="112" t="e">
        <f>AG62-#REF!</f>
        <v>#REF!</v>
      </c>
      <c r="AH454" s="112" t="e">
        <f>AH62-#REF!</f>
        <v>#REF!</v>
      </c>
      <c r="AI454" s="112" t="e">
        <f>AI62-#REF!</f>
        <v>#REF!</v>
      </c>
      <c r="AJ454" s="112" t="e">
        <f>AJ62-#REF!</f>
        <v>#REF!</v>
      </c>
      <c r="AK454" s="112" t="e">
        <f>AK62-#REF!</f>
        <v>#REF!</v>
      </c>
      <c r="AL454" s="112" t="e">
        <f>AL62-#REF!</f>
        <v>#REF!</v>
      </c>
      <c r="AM454" s="112" t="e">
        <f>AM62-#REF!</f>
        <v>#REF!</v>
      </c>
      <c r="AN454" s="112" t="e">
        <f>AN62-#REF!</f>
        <v>#REF!</v>
      </c>
      <c r="AO454" s="112" t="e">
        <f>AO62-#REF!</f>
        <v>#REF!</v>
      </c>
      <c r="AP454" s="112" t="e">
        <f>AP62-#REF!</f>
        <v>#REF!</v>
      </c>
      <c r="AQ454" s="112" t="e">
        <f>AQ62-#REF!</f>
        <v>#REF!</v>
      </c>
      <c r="AR454" s="112" t="e">
        <f>AR62-#REF!</f>
        <v>#REF!</v>
      </c>
      <c r="AS454" s="112" t="e">
        <f>AS62-#REF!</f>
        <v>#REF!</v>
      </c>
      <c r="AT454" s="112" t="e">
        <f>AT62-#REF!</f>
        <v>#REF!</v>
      </c>
      <c r="AU454" s="112" t="e">
        <f>AU62-#REF!</f>
        <v>#REF!</v>
      </c>
      <c r="AV454" s="112" t="e">
        <f>AV62-#REF!</f>
        <v>#REF!</v>
      </c>
      <c r="AW454" s="112" t="e">
        <f>AW62-#REF!</f>
        <v>#REF!</v>
      </c>
      <c r="AX454" s="112" t="e">
        <f>AX62-#REF!</f>
        <v>#REF!</v>
      </c>
      <c r="AY454" s="112" t="e">
        <f>AY62-#REF!</f>
        <v>#REF!</v>
      </c>
      <c r="AZ454" s="112" t="e">
        <f>AZ62-#REF!</f>
        <v>#REF!</v>
      </c>
      <c r="BA454" s="112" t="e">
        <f>BA62-#REF!</f>
        <v>#REF!</v>
      </c>
      <c r="BB454" s="112" t="e">
        <f>BB62-#REF!</f>
        <v>#REF!</v>
      </c>
      <c r="BC454" s="112" t="e">
        <f>BC62-#REF!</f>
        <v>#REF!</v>
      </c>
      <c r="BD454" s="112" t="e">
        <f>BD62-#REF!</f>
        <v>#REF!</v>
      </c>
      <c r="BE454" s="112" t="e">
        <f>BE62-#REF!</f>
        <v>#REF!</v>
      </c>
      <c r="BF454" s="112" t="e">
        <f>BF62-#REF!</f>
        <v>#REF!</v>
      </c>
      <c r="BG454" s="112" t="e">
        <f>BG62-#REF!</f>
        <v>#REF!</v>
      </c>
      <c r="BH454" s="112" t="e">
        <f>BH62-#REF!</f>
        <v>#REF!</v>
      </c>
      <c r="BI454" s="112" t="e">
        <f>BI62-#REF!</f>
        <v>#REF!</v>
      </c>
      <c r="BJ454" s="112" t="e">
        <f>BJ62-#REF!</f>
        <v>#REF!</v>
      </c>
      <c r="BK454" s="112" t="e">
        <f>BK62-#REF!</f>
        <v>#REF!</v>
      </c>
      <c r="BL454" s="112" t="e">
        <f>BL62-#REF!</f>
        <v>#REF!</v>
      </c>
      <c r="BM454" s="112" t="e">
        <f>BM62-#REF!</f>
        <v>#REF!</v>
      </c>
      <c r="BN454" s="112" t="e">
        <f>BN62-#REF!</f>
        <v>#REF!</v>
      </c>
      <c r="BO454" s="112" t="e">
        <f>BO62-#REF!</f>
        <v>#REF!</v>
      </c>
      <c r="BP454" s="112" t="e">
        <f>BP62-#REF!</f>
        <v>#REF!</v>
      </c>
      <c r="BQ454" s="112" t="e">
        <f>BQ62-#REF!</f>
        <v>#REF!</v>
      </c>
      <c r="BR454" s="112" t="e">
        <f>BR62-#REF!</f>
        <v>#REF!</v>
      </c>
      <c r="BS454" s="112" t="e">
        <f>BS62-#REF!</f>
        <v>#REF!</v>
      </c>
      <c r="BT454" s="112" t="e">
        <f>BT62-#REF!</f>
        <v>#REF!</v>
      </c>
      <c r="BU454" s="112" t="e">
        <f>BU62-#REF!</f>
        <v>#REF!</v>
      </c>
      <c r="BV454" s="112" t="e">
        <f>BV62-#REF!</f>
        <v>#REF!</v>
      </c>
      <c r="CA454" s="112"/>
    </row>
    <row r="455" spans="7:79" ht="13" hidden="1" x14ac:dyDescent="0.3">
      <c r="G455" s="112" t="e">
        <f>G63-#REF!</f>
        <v>#REF!</v>
      </c>
      <c r="H455" s="112" t="e">
        <f>H63-#REF!</f>
        <v>#REF!</v>
      </c>
      <c r="I455" s="112" t="e">
        <f>I63-#REF!</f>
        <v>#REF!</v>
      </c>
      <c r="J455" s="112" t="e">
        <f>J63-#REF!</f>
        <v>#REF!</v>
      </c>
      <c r="K455" s="112" t="e">
        <f>K63-#REF!</f>
        <v>#REF!</v>
      </c>
      <c r="L455" s="112" t="e">
        <f>L63-#REF!</f>
        <v>#REF!</v>
      </c>
      <c r="M455" s="112" t="e">
        <f>M63-#REF!</f>
        <v>#REF!</v>
      </c>
      <c r="N455" s="112" t="e">
        <f>N63-#REF!</f>
        <v>#REF!</v>
      </c>
      <c r="O455" s="112" t="e">
        <f>O63-#REF!</f>
        <v>#REF!</v>
      </c>
      <c r="P455" s="112" t="e">
        <f>P63-#REF!</f>
        <v>#REF!</v>
      </c>
      <c r="Q455" s="112" t="e">
        <f>Q63-#REF!</f>
        <v>#REF!</v>
      </c>
      <c r="R455" s="112" t="e">
        <f>R63-#REF!</f>
        <v>#REF!</v>
      </c>
      <c r="S455" s="112" t="e">
        <f>S63-#REF!</f>
        <v>#REF!</v>
      </c>
      <c r="T455" s="112" t="e">
        <f>T63-#REF!</f>
        <v>#REF!</v>
      </c>
      <c r="U455" s="112" t="e">
        <f>U63-#REF!</f>
        <v>#REF!</v>
      </c>
      <c r="V455" s="112" t="e">
        <f>V63-#REF!</f>
        <v>#REF!</v>
      </c>
      <c r="W455" s="112" t="e">
        <f>W63-#REF!</f>
        <v>#REF!</v>
      </c>
      <c r="X455" s="112" t="e">
        <f>X63-#REF!</f>
        <v>#REF!</v>
      </c>
      <c r="Y455" s="112" t="e">
        <f>Y63-#REF!</f>
        <v>#REF!</v>
      </c>
      <c r="Z455" s="112" t="e">
        <f>Z63-#REF!</f>
        <v>#REF!</v>
      </c>
      <c r="AA455" s="112" t="e">
        <f>AA63-#REF!</f>
        <v>#REF!</v>
      </c>
      <c r="AB455" s="112" t="e">
        <f>AB63-#REF!</f>
        <v>#REF!</v>
      </c>
      <c r="AC455" s="112" t="e">
        <f>AC63-#REF!</f>
        <v>#REF!</v>
      </c>
      <c r="AD455" s="112" t="e">
        <f>AD63-#REF!</f>
        <v>#REF!</v>
      </c>
      <c r="AE455" s="112" t="e">
        <f>AE63-#REF!</f>
        <v>#REF!</v>
      </c>
      <c r="AF455" s="112" t="e">
        <f>AF63-#REF!</f>
        <v>#REF!</v>
      </c>
      <c r="AG455" s="112" t="e">
        <f>AG63-#REF!</f>
        <v>#REF!</v>
      </c>
      <c r="AH455" s="112" t="e">
        <f>AH63-#REF!</f>
        <v>#REF!</v>
      </c>
      <c r="AI455" s="112" t="e">
        <f>AI63-#REF!</f>
        <v>#REF!</v>
      </c>
      <c r="AJ455" s="112" t="e">
        <f>AJ63-#REF!</f>
        <v>#REF!</v>
      </c>
      <c r="AK455" s="112" t="e">
        <f>AK63-#REF!</f>
        <v>#REF!</v>
      </c>
      <c r="AL455" s="112" t="e">
        <f>AL63-#REF!</f>
        <v>#REF!</v>
      </c>
      <c r="AM455" s="112" t="e">
        <f>AM63-#REF!</f>
        <v>#REF!</v>
      </c>
      <c r="AN455" s="112" t="e">
        <f>AN63-#REF!</f>
        <v>#REF!</v>
      </c>
      <c r="AO455" s="112" t="e">
        <f>AO63-#REF!</f>
        <v>#REF!</v>
      </c>
      <c r="AP455" s="112" t="e">
        <f>AP63-#REF!</f>
        <v>#REF!</v>
      </c>
      <c r="AQ455" s="112" t="e">
        <f>AQ63-#REF!</f>
        <v>#REF!</v>
      </c>
      <c r="AR455" s="112" t="e">
        <f>AR63-#REF!</f>
        <v>#REF!</v>
      </c>
      <c r="AS455" s="112" t="e">
        <f>AS63-#REF!</f>
        <v>#REF!</v>
      </c>
      <c r="AT455" s="112" t="e">
        <f>AT63-#REF!</f>
        <v>#REF!</v>
      </c>
      <c r="AU455" s="112" t="e">
        <f>AU63-#REF!</f>
        <v>#REF!</v>
      </c>
      <c r="AV455" s="112" t="e">
        <f>AV63-#REF!</f>
        <v>#REF!</v>
      </c>
      <c r="AW455" s="112" t="e">
        <f>AW63-#REF!</f>
        <v>#REF!</v>
      </c>
      <c r="AX455" s="112" t="e">
        <f>AX63-#REF!</f>
        <v>#REF!</v>
      </c>
      <c r="AY455" s="112" t="e">
        <f>AY63-#REF!</f>
        <v>#REF!</v>
      </c>
      <c r="AZ455" s="112" t="e">
        <f>AZ63-#REF!</f>
        <v>#REF!</v>
      </c>
      <c r="BA455" s="112" t="e">
        <f>BA63-#REF!</f>
        <v>#REF!</v>
      </c>
      <c r="BB455" s="112" t="e">
        <f>BB63-#REF!</f>
        <v>#REF!</v>
      </c>
      <c r="BC455" s="112" t="e">
        <f>BC63-#REF!</f>
        <v>#REF!</v>
      </c>
      <c r="BD455" s="112" t="e">
        <f>BD63-#REF!</f>
        <v>#REF!</v>
      </c>
      <c r="BE455" s="112" t="e">
        <f>BE63-#REF!</f>
        <v>#REF!</v>
      </c>
      <c r="BF455" s="112" t="e">
        <f>BF63-#REF!</f>
        <v>#REF!</v>
      </c>
      <c r="BG455" s="112" t="e">
        <f>BG63-#REF!</f>
        <v>#REF!</v>
      </c>
      <c r="BH455" s="112" t="e">
        <f>BH63-#REF!</f>
        <v>#REF!</v>
      </c>
      <c r="BI455" s="112" t="e">
        <f>BI63-#REF!</f>
        <v>#REF!</v>
      </c>
      <c r="BJ455" s="112" t="e">
        <f>BJ63-#REF!</f>
        <v>#REF!</v>
      </c>
      <c r="BK455" s="112" t="e">
        <f>BK63-#REF!</f>
        <v>#REF!</v>
      </c>
      <c r="BL455" s="112" t="e">
        <f>BL63-#REF!</f>
        <v>#REF!</v>
      </c>
      <c r="BM455" s="112" t="e">
        <f>BM63-#REF!</f>
        <v>#REF!</v>
      </c>
      <c r="BN455" s="112" t="e">
        <f>BN63-#REF!</f>
        <v>#REF!</v>
      </c>
      <c r="BO455" s="112" t="e">
        <f>BO63-#REF!</f>
        <v>#REF!</v>
      </c>
      <c r="BP455" s="112" t="e">
        <f>BP63-#REF!</f>
        <v>#REF!</v>
      </c>
      <c r="BQ455" s="112" t="e">
        <f>BQ63-#REF!</f>
        <v>#REF!</v>
      </c>
      <c r="BR455" s="112" t="e">
        <f>BR63-#REF!</f>
        <v>#REF!</v>
      </c>
      <c r="BS455" s="112" t="e">
        <f>BS63-#REF!</f>
        <v>#REF!</v>
      </c>
      <c r="BT455" s="112" t="e">
        <f>BT63-#REF!</f>
        <v>#REF!</v>
      </c>
      <c r="BU455" s="112" t="e">
        <f>BU63-#REF!</f>
        <v>#REF!</v>
      </c>
      <c r="BV455" s="112" t="e">
        <f>BV63-#REF!</f>
        <v>#REF!</v>
      </c>
      <c r="CA455" s="112"/>
    </row>
    <row r="456" spans="7:79" ht="13" hidden="1" x14ac:dyDescent="0.3">
      <c r="G456" s="112" t="e">
        <f>G64-#REF!</f>
        <v>#REF!</v>
      </c>
      <c r="H456" s="112" t="e">
        <f>H64-#REF!</f>
        <v>#REF!</v>
      </c>
      <c r="I456" s="112" t="e">
        <f>I64-#REF!</f>
        <v>#REF!</v>
      </c>
      <c r="J456" s="112" t="e">
        <f>J64-#REF!</f>
        <v>#REF!</v>
      </c>
      <c r="K456" s="112" t="e">
        <f>K64-#REF!</f>
        <v>#REF!</v>
      </c>
      <c r="L456" s="112" t="e">
        <f>L64-#REF!</f>
        <v>#REF!</v>
      </c>
      <c r="M456" s="112" t="e">
        <f>M64-#REF!</f>
        <v>#REF!</v>
      </c>
      <c r="N456" s="112" t="e">
        <f>N64-#REF!</f>
        <v>#REF!</v>
      </c>
      <c r="O456" s="112" t="e">
        <f>O64-#REF!</f>
        <v>#REF!</v>
      </c>
      <c r="P456" s="112" t="e">
        <f>P64-#REF!</f>
        <v>#REF!</v>
      </c>
      <c r="Q456" s="112" t="e">
        <f>Q64-#REF!</f>
        <v>#REF!</v>
      </c>
      <c r="R456" s="112" t="e">
        <f>R64-#REF!</f>
        <v>#REF!</v>
      </c>
      <c r="S456" s="112" t="e">
        <f>S64-#REF!</f>
        <v>#REF!</v>
      </c>
      <c r="T456" s="112" t="e">
        <f>T64-#REF!</f>
        <v>#REF!</v>
      </c>
      <c r="U456" s="112" t="e">
        <f>U64-#REF!</f>
        <v>#REF!</v>
      </c>
      <c r="V456" s="112" t="e">
        <f>V64-#REF!</f>
        <v>#REF!</v>
      </c>
      <c r="W456" s="112" t="e">
        <f>W64-#REF!</f>
        <v>#REF!</v>
      </c>
      <c r="X456" s="112" t="e">
        <f>X64-#REF!</f>
        <v>#REF!</v>
      </c>
      <c r="Y456" s="112" t="e">
        <f>Y64-#REF!</f>
        <v>#REF!</v>
      </c>
      <c r="Z456" s="112" t="e">
        <f>Z64-#REF!</f>
        <v>#REF!</v>
      </c>
      <c r="AA456" s="112" t="e">
        <f>AA64-#REF!</f>
        <v>#REF!</v>
      </c>
      <c r="AB456" s="112" t="e">
        <f>AB64-#REF!</f>
        <v>#REF!</v>
      </c>
      <c r="AC456" s="112" t="e">
        <f>AC64-#REF!</f>
        <v>#REF!</v>
      </c>
      <c r="AD456" s="112" t="e">
        <f>AD64-#REF!</f>
        <v>#REF!</v>
      </c>
      <c r="AE456" s="112" t="e">
        <f>AE64-#REF!</f>
        <v>#REF!</v>
      </c>
      <c r="AF456" s="112" t="e">
        <f>AF64-#REF!</f>
        <v>#REF!</v>
      </c>
      <c r="AG456" s="112" t="e">
        <f>AG64-#REF!</f>
        <v>#REF!</v>
      </c>
      <c r="AH456" s="112" t="e">
        <f>AH64-#REF!</f>
        <v>#REF!</v>
      </c>
      <c r="AI456" s="112" t="e">
        <f>AI64-#REF!</f>
        <v>#REF!</v>
      </c>
      <c r="AJ456" s="112" t="e">
        <f>AJ64-#REF!</f>
        <v>#REF!</v>
      </c>
      <c r="AK456" s="112" t="e">
        <f>AK64-#REF!</f>
        <v>#REF!</v>
      </c>
      <c r="AL456" s="112" t="e">
        <f>AL64-#REF!</f>
        <v>#REF!</v>
      </c>
      <c r="AM456" s="112" t="e">
        <f>AM64-#REF!</f>
        <v>#REF!</v>
      </c>
      <c r="AN456" s="112" t="e">
        <f>AN64-#REF!</f>
        <v>#REF!</v>
      </c>
      <c r="AO456" s="112" t="e">
        <f>AO64-#REF!</f>
        <v>#REF!</v>
      </c>
      <c r="AP456" s="112" t="e">
        <f>AP64-#REF!</f>
        <v>#REF!</v>
      </c>
      <c r="AQ456" s="112" t="e">
        <f>AQ64-#REF!</f>
        <v>#REF!</v>
      </c>
      <c r="AR456" s="112" t="e">
        <f>AR64-#REF!</f>
        <v>#REF!</v>
      </c>
      <c r="AS456" s="112" t="e">
        <f>AS64-#REF!</f>
        <v>#REF!</v>
      </c>
      <c r="AT456" s="112" t="e">
        <f>AT64-#REF!</f>
        <v>#REF!</v>
      </c>
      <c r="AU456" s="112" t="e">
        <f>AU64-#REF!</f>
        <v>#REF!</v>
      </c>
      <c r="AV456" s="112" t="e">
        <f>AV64-#REF!</f>
        <v>#REF!</v>
      </c>
      <c r="AW456" s="112" t="e">
        <f>AW64-#REF!</f>
        <v>#REF!</v>
      </c>
      <c r="AX456" s="112" t="e">
        <f>AX64-#REF!</f>
        <v>#REF!</v>
      </c>
      <c r="AY456" s="112" t="e">
        <f>AY64-#REF!</f>
        <v>#REF!</v>
      </c>
      <c r="AZ456" s="112" t="e">
        <f>AZ64-#REF!</f>
        <v>#REF!</v>
      </c>
      <c r="BA456" s="112" t="e">
        <f>BA64-#REF!</f>
        <v>#REF!</v>
      </c>
      <c r="BB456" s="112" t="e">
        <f>BB64-#REF!</f>
        <v>#REF!</v>
      </c>
      <c r="BC456" s="112" t="e">
        <f>BC64-#REF!</f>
        <v>#REF!</v>
      </c>
      <c r="BD456" s="112" t="e">
        <f>BD64-#REF!</f>
        <v>#REF!</v>
      </c>
      <c r="BE456" s="112" t="e">
        <f>BE64-#REF!</f>
        <v>#REF!</v>
      </c>
      <c r="BF456" s="112" t="e">
        <f>BF64-#REF!</f>
        <v>#REF!</v>
      </c>
      <c r="BG456" s="112" t="e">
        <f>BG64-#REF!</f>
        <v>#REF!</v>
      </c>
      <c r="BH456" s="112" t="e">
        <f>BH64-#REF!</f>
        <v>#REF!</v>
      </c>
      <c r="BI456" s="112" t="e">
        <f>BI64-#REF!</f>
        <v>#REF!</v>
      </c>
      <c r="BJ456" s="112" t="e">
        <f>BJ64-#REF!</f>
        <v>#REF!</v>
      </c>
      <c r="BK456" s="112" t="e">
        <f>BK64-#REF!</f>
        <v>#REF!</v>
      </c>
      <c r="BL456" s="112" t="e">
        <f>BL64-#REF!</f>
        <v>#REF!</v>
      </c>
      <c r="BM456" s="112" t="e">
        <f>BM64-#REF!</f>
        <v>#REF!</v>
      </c>
      <c r="BN456" s="112" t="e">
        <f>BN64-#REF!</f>
        <v>#REF!</v>
      </c>
      <c r="BO456" s="112" t="e">
        <f>BO64-#REF!</f>
        <v>#REF!</v>
      </c>
      <c r="BP456" s="112" t="e">
        <f>BP64-#REF!</f>
        <v>#REF!</v>
      </c>
      <c r="BQ456" s="112" t="e">
        <f>BQ64-#REF!</f>
        <v>#REF!</v>
      </c>
      <c r="BR456" s="112" t="e">
        <f>BR64-#REF!</f>
        <v>#REF!</v>
      </c>
      <c r="BS456" s="112" t="e">
        <f>BS64-#REF!</f>
        <v>#REF!</v>
      </c>
      <c r="BT456" s="112" t="e">
        <f>BT64-#REF!</f>
        <v>#REF!</v>
      </c>
      <c r="BU456" s="112" t="e">
        <f>BU64-#REF!</f>
        <v>#REF!</v>
      </c>
      <c r="BV456" s="112" t="e">
        <f>BV64-#REF!</f>
        <v>#REF!</v>
      </c>
      <c r="CA456" s="112"/>
    </row>
    <row r="457" spans="7:79" ht="13" hidden="1" x14ac:dyDescent="0.3">
      <c r="G457" s="112" t="e">
        <f>G65-#REF!</f>
        <v>#REF!</v>
      </c>
      <c r="H457" s="112" t="e">
        <f>H65-#REF!</f>
        <v>#REF!</v>
      </c>
      <c r="I457" s="112" t="e">
        <f>I65-#REF!</f>
        <v>#REF!</v>
      </c>
      <c r="J457" s="112" t="e">
        <f>J65-#REF!</f>
        <v>#REF!</v>
      </c>
      <c r="K457" s="112" t="e">
        <f>K65-#REF!</f>
        <v>#REF!</v>
      </c>
      <c r="L457" s="112" t="e">
        <f>L65-#REF!</f>
        <v>#REF!</v>
      </c>
      <c r="M457" s="112" t="e">
        <f>M65-#REF!</f>
        <v>#REF!</v>
      </c>
      <c r="N457" s="112" t="e">
        <f>N65-#REF!</f>
        <v>#REF!</v>
      </c>
      <c r="O457" s="112" t="e">
        <f>O65-#REF!</f>
        <v>#REF!</v>
      </c>
      <c r="P457" s="112" t="e">
        <f>P65-#REF!</f>
        <v>#REF!</v>
      </c>
      <c r="Q457" s="112" t="e">
        <f>Q65-#REF!</f>
        <v>#REF!</v>
      </c>
      <c r="R457" s="112" t="e">
        <f>R65-#REF!</f>
        <v>#REF!</v>
      </c>
      <c r="S457" s="112" t="e">
        <f>S65-#REF!</f>
        <v>#REF!</v>
      </c>
      <c r="T457" s="112" t="e">
        <f>T65-#REF!</f>
        <v>#REF!</v>
      </c>
      <c r="U457" s="112" t="e">
        <f>U65-#REF!</f>
        <v>#REF!</v>
      </c>
      <c r="V457" s="112" t="e">
        <f>V65-#REF!</f>
        <v>#REF!</v>
      </c>
      <c r="W457" s="112" t="e">
        <f>W65-#REF!</f>
        <v>#REF!</v>
      </c>
      <c r="X457" s="112" t="e">
        <f>X65-#REF!</f>
        <v>#REF!</v>
      </c>
      <c r="Y457" s="112" t="e">
        <f>Y65-#REF!</f>
        <v>#REF!</v>
      </c>
      <c r="Z457" s="112" t="e">
        <f>Z65-#REF!</f>
        <v>#REF!</v>
      </c>
      <c r="AA457" s="112" t="e">
        <f>AA65-#REF!</f>
        <v>#REF!</v>
      </c>
      <c r="AB457" s="112" t="e">
        <f>AB65-#REF!</f>
        <v>#REF!</v>
      </c>
      <c r="AC457" s="112" t="e">
        <f>AC65-#REF!</f>
        <v>#REF!</v>
      </c>
      <c r="AD457" s="112" t="e">
        <f>AD65-#REF!</f>
        <v>#REF!</v>
      </c>
      <c r="AE457" s="112" t="e">
        <f>AE65-#REF!</f>
        <v>#REF!</v>
      </c>
      <c r="AF457" s="112" t="e">
        <f>AF65-#REF!</f>
        <v>#REF!</v>
      </c>
      <c r="AG457" s="112" t="e">
        <f>AG65-#REF!</f>
        <v>#REF!</v>
      </c>
      <c r="AH457" s="112" t="e">
        <f>AH65-#REF!</f>
        <v>#REF!</v>
      </c>
      <c r="AI457" s="112" t="e">
        <f>AI65-#REF!</f>
        <v>#REF!</v>
      </c>
      <c r="AJ457" s="112" t="e">
        <f>AJ65-#REF!</f>
        <v>#REF!</v>
      </c>
      <c r="AK457" s="112" t="e">
        <f>AK65-#REF!</f>
        <v>#REF!</v>
      </c>
      <c r="AL457" s="112" t="e">
        <f>AL65-#REF!</f>
        <v>#REF!</v>
      </c>
      <c r="AM457" s="112" t="e">
        <f>AM65-#REF!</f>
        <v>#REF!</v>
      </c>
      <c r="AN457" s="112" t="e">
        <f>AN65-#REF!</f>
        <v>#REF!</v>
      </c>
      <c r="AO457" s="112" t="e">
        <f>AO65-#REF!</f>
        <v>#REF!</v>
      </c>
      <c r="AP457" s="112" t="e">
        <f>AP65-#REF!</f>
        <v>#REF!</v>
      </c>
      <c r="AQ457" s="112" t="e">
        <f>AQ65-#REF!</f>
        <v>#REF!</v>
      </c>
      <c r="AR457" s="112" t="e">
        <f>AR65-#REF!</f>
        <v>#REF!</v>
      </c>
      <c r="AS457" s="112" t="e">
        <f>AS65-#REF!</f>
        <v>#REF!</v>
      </c>
      <c r="AT457" s="112" t="e">
        <f>AT65-#REF!</f>
        <v>#REF!</v>
      </c>
      <c r="AU457" s="112" t="e">
        <f>AU65-#REF!</f>
        <v>#REF!</v>
      </c>
      <c r="AV457" s="112" t="e">
        <f>AV65-#REF!</f>
        <v>#REF!</v>
      </c>
      <c r="AW457" s="112" t="e">
        <f>AW65-#REF!</f>
        <v>#REF!</v>
      </c>
      <c r="AX457" s="112" t="e">
        <f>AX65-#REF!</f>
        <v>#REF!</v>
      </c>
      <c r="AY457" s="112" t="e">
        <f>AY65-#REF!</f>
        <v>#REF!</v>
      </c>
      <c r="AZ457" s="112" t="e">
        <f>AZ65-#REF!</f>
        <v>#REF!</v>
      </c>
      <c r="BA457" s="112" t="e">
        <f>BA65-#REF!</f>
        <v>#REF!</v>
      </c>
      <c r="BB457" s="112" t="e">
        <f>BB65-#REF!</f>
        <v>#REF!</v>
      </c>
      <c r="BC457" s="112" t="e">
        <f>BC65-#REF!</f>
        <v>#REF!</v>
      </c>
      <c r="BD457" s="112" t="e">
        <f>BD65-#REF!</f>
        <v>#REF!</v>
      </c>
      <c r="BE457" s="112" t="e">
        <f>BE65-#REF!</f>
        <v>#REF!</v>
      </c>
      <c r="BF457" s="112" t="e">
        <f>BF65-#REF!</f>
        <v>#REF!</v>
      </c>
      <c r="BG457" s="112" t="e">
        <f>BG65-#REF!</f>
        <v>#REF!</v>
      </c>
      <c r="BH457" s="112" t="e">
        <f>BH65-#REF!</f>
        <v>#REF!</v>
      </c>
      <c r="BI457" s="112" t="e">
        <f>BI65-#REF!</f>
        <v>#REF!</v>
      </c>
      <c r="BJ457" s="112" t="e">
        <f>BJ65-#REF!</f>
        <v>#REF!</v>
      </c>
      <c r="BK457" s="112" t="e">
        <f>BK65-#REF!</f>
        <v>#REF!</v>
      </c>
      <c r="BL457" s="112" t="e">
        <f>BL65-#REF!</f>
        <v>#REF!</v>
      </c>
      <c r="BM457" s="112" t="e">
        <f>BM65-#REF!</f>
        <v>#REF!</v>
      </c>
      <c r="BN457" s="112" t="e">
        <f>BN65-#REF!</f>
        <v>#REF!</v>
      </c>
      <c r="BO457" s="112" t="e">
        <f>BO65-#REF!</f>
        <v>#REF!</v>
      </c>
      <c r="BP457" s="112" t="e">
        <f>BP65-#REF!</f>
        <v>#REF!</v>
      </c>
      <c r="BQ457" s="112" t="e">
        <f>BQ65-#REF!</f>
        <v>#REF!</v>
      </c>
      <c r="BR457" s="112" t="e">
        <f>BR65-#REF!</f>
        <v>#REF!</v>
      </c>
      <c r="BS457" s="112" t="e">
        <f>BS65-#REF!</f>
        <v>#REF!</v>
      </c>
      <c r="BT457" s="112" t="e">
        <f>BT65-#REF!</f>
        <v>#REF!</v>
      </c>
      <c r="BU457" s="112" t="e">
        <f>BU65-#REF!</f>
        <v>#REF!</v>
      </c>
      <c r="BV457" s="112" t="e">
        <f>BV65-#REF!</f>
        <v>#REF!</v>
      </c>
      <c r="CA457" s="112"/>
    </row>
    <row r="458" spans="7:79" ht="13" hidden="1" x14ac:dyDescent="0.3">
      <c r="G458" s="112" t="e">
        <f>G67-#REF!</f>
        <v>#REF!</v>
      </c>
      <c r="H458" s="112" t="e">
        <f>H67-#REF!</f>
        <v>#REF!</v>
      </c>
      <c r="I458" s="112" t="e">
        <f>I67-#REF!</f>
        <v>#REF!</v>
      </c>
      <c r="J458" s="112" t="e">
        <f>J67-#REF!</f>
        <v>#REF!</v>
      </c>
      <c r="K458" s="112" t="e">
        <f>K67-#REF!</f>
        <v>#REF!</v>
      </c>
      <c r="L458" s="112" t="e">
        <f>L67-#REF!</f>
        <v>#REF!</v>
      </c>
      <c r="M458" s="112" t="e">
        <f>M67-#REF!</f>
        <v>#REF!</v>
      </c>
      <c r="N458" s="112" t="e">
        <f>N67-#REF!</f>
        <v>#REF!</v>
      </c>
      <c r="O458" s="112" t="e">
        <f>O67-#REF!</f>
        <v>#REF!</v>
      </c>
      <c r="P458" s="112" t="e">
        <f>P67-#REF!</f>
        <v>#REF!</v>
      </c>
      <c r="Q458" s="112" t="e">
        <f>Q67-#REF!</f>
        <v>#REF!</v>
      </c>
      <c r="R458" s="112" t="e">
        <f>R67-#REF!</f>
        <v>#REF!</v>
      </c>
      <c r="S458" s="112" t="e">
        <f>S67-#REF!</f>
        <v>#REF!</v>
      </c>
      <c r="T458" s="112" t="e">
        <f>T67-#REF!</f>
        <v>#REF!</v>
      </c>
      <c r="U458" s="112" t="e">
        <f>U67-#REF!</f>
        <v>#REF!</v>
      </c>
      <c r="V458" s="112" t="e">
        <f>V67-#REF!</f>
        <v>#REF!</v>
      </c>
      <c r="W458" s="112" t="e">
        <f>W67-#REF!</f>
        <v>#REF!</v>
      </c>
      <c r="X458" s="112" t="e">
        <f>X67-#REF!</f>
        <v>#REF!</v>
      </c>
      <c r="Y458" s="112" t="e">
        <f>Y67-#REF!</f>
        <v>#REF!</v>
      </c>
      <c r="Z458" s="112" t="e">
        <f>Z67-#REF!</f>
        <v>#REF!</v>
      </c>
      <c r="AA458" s="112" t="e">
        <f>AA67-#REF!</f>
        <v>#REF!</v>
      </c>
      <c r="AB458" s="112" t="e">
        <f>AB67-#REF!</f>
        <v>#REF!</v>
      </c>
      <c r="AC458" s="112" t="e">
        <f>AC67-#REF!</f>
        <v>#REF!</v>
      </c>
      <c r="AD458" s="112" t="e">
        <f>AD67-#REF!</f>
        <v>#REF!</v>
      </c>
      <c r="AE458" s="112" t="e">
        <f>AE67-#REF!</f>
        <v>#REF!</v>
      </c>
      <c r="AF458" s="112" t="e">
        <f>AF67-#REF!</f>
        <v>#REF!</v>
      </c>
      <c r="AG458" s="112" t="e">
        <f>AG67-#REF!</f>
        <v>#REF!</v>
      </c>
      <c r="AH458" s="112" t="e">
        <f>AH67-#REF!</f>
        <v>#REF!</v>
      </c>
      <c r="AI458" s="112" t="e">
        <f>AI67-#REF!</f>
        <v>#REF!</v>
      </c>
      <c r="AJ458" s="112" t="e">
        <f>AJ67-#REF!</f>
        <v>#REF!</v>
      </c>
      <c r="AK458" s="112" t="e">
        <f>AK67-#REF!</f>
        <v>#REF!</v>
      </c>
      <c r="AL458" s="112" t="e">
        <f>AL67-#REF!</f>
        <v>#REF!</v>
      </c>
      <c r="AM458" s="112" t="e">
        <f>AM67-#REF!</f>
        <v>#REF!</v>
      </c>
      <c r="AN458" s="112" t="e">
        <f>AN67-#REF!</f>
        <v>#REF!</v>
      </c>
      <c r="AO458" s="112" t="e">
        <f>AO67-#REF!</f>
        <v>#REF!</v>
      </c>
      <c r="AP458" s="112" t="e">
        <f>AP67-#REF!</f>
        <v>#REF!</v>
      </c>
      <c r="AQ458" s="112" t="e">
        <f>AQ67-#REF!</f>
        <v>#REF!</v>
      </c>
      <c r="AR458" s="112" t="e">
        <f>AR67-#REF!</f>
        <v>#REF!</v>
      </c>
      <c r="AS458" s="112" t="e">
        <f>AS67-#REF!</f>
        <v>#REF!</v>
      </c>
      <c r="AT458" s="112" t="e">
        <f>AT67-#REF!</f>
        <v>#REF!</v>
      </c>
      <c r="AU458" s="112" t="e">
        <f>AU67-#REF!</f>
        <v>#REF!</v>
      </c>
      <c r="AV458" s="112" t="e">
        <f>AV67-#REF!</f>
        <v>#REF!</v>
      </c>
      <c r="AW458" s="112" t="e">
        <f>AW67-#REF!</f>
        <v>#REF!</v>
      </c>
      <c r="AX458" s="112" t="e">
        <f>AX67-#REF!</f>
        <v>#REF!</v>
      </c>
      <c r="AY458" s="112" t="e">
        <f>AY67-#REF!</f>
        <v>#REF!</v>
      </c>
      <c r="AZ458" s="112" t="e">
        <f>AZ67-#REF!</f>
        <v>#REF!</v>
      </c>
      <c r="BA458" s="112" t="e">
        <f>BA67-#REF!</f>
        <v>#REF!</v>
      </c>
      <c r="BB458" s="112" t="e">
        <f>BB67-#REF!</f>
        <v>#REF!</v>
      </c>
      <c r="BC458" s="112" t="e">
        <f>BC67-#REF!</f>
        <v>#REF!</v>
      </c>
      <c r="BD458" s="112" t="e">
        <f>BD67-#REF!</f>
        <v>#REF!</v>
      </c>
      <c r="BE458" s="112" t="e">
        <f>BE67-#REF!</f>
        <v>#REF!</v>
      </c>
      <c r="BF458" s="112" t="e">
        <f>BF67-#REF!</f>
        <v>#REF!</v>
      </c>
      <c r="BG458" s="112" t="e">
        <f>BG67-#REF!</f>
        <v>#REF!</v>
      </c>
      <c r="BH458" s="112" t="e">
        <f>BH67-#REF!</f>
        <v>#REF!</v>
      </c>
      <c r="BI458" s="112" t="e">
        <f>BI67-#REF!</f>
        <v>#REF!</v>
      </c>
      <c r="BJ458" s="112" t="e">
        <f>BJ67-#REF!</f>
        <v>#REF!</v>
      </c>
      <c r="BK458" s="112" t="e">
        <f>BK67-#REF!</f>
        <v>#REF!</v>
      </c>
      <c r="BL458" s="112" t="e">
        <f>BL67-#REF!</f>
        <v>#REF!</v>
      </c>
      <c r="BM458" s="112" t="e">
        <f>BM67-#REF!</f>
        <v>#REF!</v>
      </c>
      <c r="BN458" s="112" t="e">
        <f>BN67-#REF!</f>
        <v>#REF!</v>
      </c>
      <c r="BO458" s="112" t="e">
        <f>BO67-#REF!</f>
        <v>#REF!</v>
      </c>
      <c r="BP458" s="112" t="e">
        <f>BP67-#REF!</f>
        <v>#REF!</v>
      </c>
      <c r="BQ458" s="112" t="e">
        <f>BQ67-#REF!</f>
        <v>#REF!</v>
      </c>
      <c r="BR458" s="112" t="e">
        <f>BR67-#REF!</f>
        <v>#REF!</v>
      </c>
      <c r="BS458" s="112" t="e">
        <f>BS67-#REF!</f>
        <v>#REF!</v>
      </c>
      <c r="BT458" s="112" t="e">
        <f>BT67-#REF!</f>
        <v>#REF!</v>
      </c>
      <c r="BU458" s="112" t="e">
        <f>BU67-#REF!</f>
        <v>#REF!</v>
      </c>
      <c r="BV458" s="112" t="e">
        <f>BV67-#REF!</f>
        <v>#REF!</v>
      </c>
      <c r="CA458" s="112"/>
    </row>
    <row r="459" spans="7:79" ht="13" hidden="1" x14ac:dyDescent="0.3">
      <c r="G459" s="112" t="e">
        <f>G68-#REF!</f>
        <v>#REF!</v>
      </c>
      <c r="H459" s="112" t="e">
        <f>H68-#REF!</f>
        <v>#REF!</v>
      </c>
      <c r="I459" s="112" t="e">
        <f>I68-#REF!</f>
        <v>#REF!</v>
      </c>
      <c r="J459" s="112" t="e">
        <f>J68-#REF!</f>
        <v>#REF!</v>
      </c>
      <c r="K459" s="112" t="e">
        <f>K68-#REF!</f>
        <v>#REF!</v>
      </c>
      <c r="L459" s="112" t="e">
        <f>L68-#REF!</f>
        <v>#REF!</v>
      </c>
      <c r="M459" s="112" t="e">
        <f>M68-#REF!</f>
        <v>#REF!</v>
      </c>
      <c r="N459" s="112" t="e">
        <f>N68-#REF!</f>
        <v>#REF!</v>
      </c>
      <c r="O459" s="112" t="e">
        <f>O68-#REF!</f>
        <v>#REF!</v>
      </c>
      <c r="P459" s="112" t="e">
        <f>P68-#REF!</f>
        <v>#REF!</v>
      </c>
      <c r="Q459" s="112" t="e">
        <f>Q68-#REF!</f>
        <v>#REF!</v>
      </c>
      <c r="R459" s="112" t="e">
        <f>R68-#REF!</f>
        <v>#REF!</v>
      </c>
      <c r="S459" s="112" t="e">
        <f>S68-#REF!</f>
        <v>#REF!</v>
      </c>
      <c r="T459" s="112" t="e">
        <f>T68-#REF!</f>
        <v>#REF!</v>
      </c>
      <c r="U459" s="112" t="e">
        <f>U68-#REF!</f>
        <v>#REF!</v>
      </c>
      <c r="V459" s="112" t="e">
        <f>V68-#REF!</f>
        <v>#REF!</v>
      </c>
      <c r="W459" s="112" t="e">
        <f>W68-#REF!</f>
        <v>#REF!</v>
      </c>
      <c r="X459" s="112" t="e">
        <f>X68-#REF!</f>
        <v>#REF!</v>
      </c>
      <c r="Y459" s="112" t="e">
        <f>Y68-#REF!</f>
        <v>#REF!</v>
      </c>
      <c r="Z459" s="112" t="e">
        <f>Z68-#REF!</f>
        <v>#REF!</v>
      </c>
      <c r="AA459" s="112" t="e">
        <f>AA68-#REF!</f>
        <v>#REF!</v>
      </c>
      <c r="AB459" s="112" t="e">
        <f>AB68-#REF!</f>
        <v>#REF!</v>
      </c>
      <c r="AC459" s="112" t="e">
        <f>AC68-#REF!</f>
        <v>#REF!</v>
      </c>
      <c r="AD459" s="112" t="e">
        <f>AD68-#REF!</f>
        <v>#REF!</v>
      </c>
      <c r="AE459" s="112" t="e">
        <f>AE68-#REF!</f>
        <v>#REF!</v>
      </c>
      <c r="AF459" s="112" t="e">
        <f>AF68-#REF!</f>
        <v>#REF!</v>
      </c>
      <c r="AG459" s="112" t="e">
        <f>AG68-#REF!</f>
        <v>#REF!</v>
      </c>
      <c r="AH459" s="112" t="e">
        <f>AH68-#REF!</f>
        <v>#REF!</v>
      </c>
      <c r="AI459" s="112" t="e">
        <f>AI68-#REF!</f>
        <v>#REF!</v>
      </c>
      <c r="AJ459" s="112" t="e">
        <f>AJ68-#REF!</f>
        <v>#REF!</v>
      </c>
      <c r="AK459" s="112" t="e">
        <f>AK68-#REF!</f>
        <v>#REF!</v>
      </c>
      <c r="AL459" s="112" t="e">
        <f>AL68-#REF!</f>
        <v>#REF!</v>
      </c>
      <c r="AM459" s="112" t="e">
        <f>AM68-#REF!</f>
        <v>#REF!</v>
      </c>
      <c r="AN459" s="112" t="e">
        <f>AN68-#REF!</f>
        <v>#REF!</v>
      </c>
      <c r="AO459" s="112" t="e">
        <f>AO68-#REF!</f>
        <v>#REF!</v>
      </c>
      <c r="AP459" s="112" t="e">
        <f>AP68-#REF!</f>
        <v>#REF!</v>
      </c>
      <c r="AQ459" s="112" t="e">
        <f>AQ68-#REF!</f>
        <v>#REF!</v>
      </c>
      <c r="AR459" s="112" t="e">
        <f>AR68-#REF!</f>
        <v>#REF!</v>
      </c>
      <c r="AS459" s="112" t="e">
        <f>AS68-#REF!</f>
        <v>#REF!</v>
      </c>
      <c r="AT459" s="112" t="e">
        <f>AT68-#REF!</f>
        <v>#REF!</v>
      </c>
      <c r="AU459" s="112" t="e">
        <f>AU68-#REF!</f>
        <v>#REF!</v>
      </c>
      <c r="AV459" s="112" t="e">
        <f>AV68-#REF!</f>
        <v>#REF!</v>
      </c>
      <c r="AW459" s="112" t="e">
        <f>AW68-#REF!</f>
        <v>#REF!</v>
      </c>
      <c r="AX459" s="112" t="e">
        <f>AX68-#REF!</f>
        <v>#REF!</v>
      </c>
      <c r="AY459" s="112" t="e">
        <f>AY68-#REF!</f>
        <v>#REF!</v>
      </c>
      <c r="AZ459" s="112" t="e">
        <f>AZ68-#REF!</f>
        <v>#REF!</v>
      </c>
      <c r="BA459" s="112" t="e">
        <f>BA68-#REF!</f>
        <v>#REF!</v>
      </c>
      <c r="BB459" s="112" t="e">
        <f>BB68-#REF!</f>
        <v>#REF!</v>
      </c>
      <c r="BC459" s="112" t="e">
        <f>BC68-#REF!</f>
        <v>#REF!</v>
      </c>
      <c r="BD459" s="112" t="e">
        <f>BD68-#REF!</f>
        <v>#REF!</v>
      </c>
      <c r="BE459" s="112" t="e">
        <f>BE68-#REF!</f>
        <v>#REF!</v>
      </c>
      <c r="BF459" s="112" t="e">
        <f>BF68-#REF!</f>
        <v>#REF!</v>
      </c>
      <c r="BG459" s="112" t="e">
        <f>BG68-#REF!</f>
        <v>#REF!</v>
      </c>
      <c r="BH459" s="112" t="e">
        <f>BH68-#REF!</f>
        <v>#REF!</v>
      </c>
      <c r="BI459" s="112" t="e">
        <f>BI68-#REF!</f>
        <v>#REF!</v>
      </c>
      <c r="BJ459" s="112" t="e">
        <f>BJ68-#REF!</f>
        <v>#REF!</v>
      </c>
      <c r="BK459" s="112" t="e">
        <f>BK68-#REF!</f>
        <v>#REF!</v>
      </c>
      <c r="BL459" s="112" t="e">
        <f>BL68-#REF!</f>
        <v>#REF!</v>
      </c>
      <c r="BM459" s="112" t="e">
        <f>BM68-#REF!</f>
        <v>#REF!</v>
      </c>
      <c r="BN459" s="112" t="e">
        <f>BN68-#REF!</f>
        <v>#REF!</v>
      </c>
      <c r="BO459" s="112" t="e">
        <f>BO68-#REF!</f>
        <v>#REF!</v>
      </c>
      <c r="BP459" s="112" t="e">
        <f>BP68-#REF!</f>
        <v>#REF!</v>
      </c>
      <c r="BQ459" s="112" t="e">
        <f>BQ68-#REF!</f>
        <v>#REF!</v>
      </c>
      <c r="BR459" s="112" t="e">
        <f>BR68-#REF!</f>
        <v>#REF!</v>
      </c>
      <c r="BS459" s="112" t="e">
        <f>BS68-#REF!</f>
        <v>#REF!</v>
      </c>
      <c r="BT459" s="112" t="e">
        <f>BT68-#REF!</f>
        <v>#REF!</v>
      </c>
      <c r="BU459" s="112" t="e">
        <f>BU68-#REF!</f>
        <v>#REF!</v>
      </c>
      <c r="BV459" s="112" t="e">
        <f>BV68-#REF!</f>
        <v>#REF!</v>
      </c>
      <c r="CA459" s="112"/>
    </row>
    <row r="460" spans="7:79" ht="13" hidden="1" x14ac:dyDescent="0.3">
      <c r="G460" s="112" t="e">
        <f>G69-#REF!</f>
        <v>#REF!</v>
      </c>
      <c r="H460" s="112" t="e">
        <f>H69-#REF!</f>
        <v>#REF!</v>
      </c>
      <c r="I460" s="112" t="e">
        <f>I69-#REF!</f>
        <v>#REF!</v>
      </c>
      <c r="J460" s="112" t="e">
        <f>J69-#REF!</f>
        <v>#REF!</v>
      </c>
      <c r="K460" s="112" t="e">
        <f>K69-#REF!</f>
        <v>#REF!</v>
      </c>
      <c r="L460" s="112" t="e">
        <f>L69-#REF!</f>
        <v>#REF!</v>
      </c>
      <c r="M460" s="112" t="e">
        <f>M69-#REF!</f>
        <v>#REF!</v>
      </c>
      <c r="N460" s="112" t="e">
        <f>N69-#REF!</f>
        <v>#REF!</v>
      </c>
      <c r="O460" s="112" t="e">
        <f>O69-#REF!</f>
        <v>#REF!</v>
      </c>
      <c r="P460" s="112" t="e">
        <f>P69-#REF!</f>
        <v>#REF!</v>
      </c>
      <c r="Q460" s="112" t="e">
        <f>Q69-#REF!</f>
        <v>#REF!</v>
      </c>
      <c r="R460" s="112" t="e">
        <f>R69-#REF!</f>
        <v>#REF!</v>
      </c>
      <c r="S460" s="112" t="e">
        <f>S69-#REF!</f>
        <v>#REF!</v>
      </c>
      <c r="T460" s="112" t="e">
        <f>T69-#REF!</f>
        <v>#REF!</v>
      </c>
      <c r="U460" s="112" t="e">
        <f>U69-#REF!</f>
        <v>#REF!</v>
      </c>
      <c r="V460" s="112" t="e">
        <f>V69-#REF!</f>
        <v>#REF!</v>
      </c>
      <c r="W460" s="112" t="e">
        <f>W69-#REF!</f>
        <v>#REF!</v>
      </c>
      <c r="X460" s="112" t="e">
        <f>X69-#REF!</f>
        <v>#REF!</v>
      </c>
      <c r="Y460" s="112" t="e">
        <f>Y69-#REF!</f>
        <v>#REF!</v>
      </c>
      <c r="Z460" s="112" t="e">
        <f>Z69-#REF!</f>
        <v>#REF!</v>
      </c>
      <c r="AA460" s="112" t="e">
        <f>AA69-#REF!</f>
        <v>#REF!</v>
      </c>
      <c r="AB460" s="112" t="e">
        <f>AB69-#REF!</f>
        <v>#REF!</v>
      </c>
      <c r="AC460" s="112" t="e">
        <f>AC69-#REF!</f>
        <v>#REF!</v>
      </c>
      <c r="AD460" s="112" t="e">
        <f>AD69-#REF!</f>
        <v>#REF!</v>
      </c>
      <c r="AE460" s="112" t="e">
        <f>AE69-#REF!</f>
        <v>#REF!</v>
      </c>
      <c r="AF460" s="112" t="e">
        <f>AF69-#REF!</f>
        <v>#REF!</v>
      </c>
      <c r="AG460" s="112" t="e">
        <f>AG69-#REF!</f>
        <v>#REF!</v>
      </c>
      <c r="AH460" s="112" t="e">
        <f>AH69-#REF!</f>
        <v>#REF!</v>
      </c>
      <c r="AI460" s="112" t="e">
        <f>AI69-#REF!</f>
        <v>#REF!</v>
      </c>
      <c r="AJ460" s="112" t="e">
        <f>AJ69-#REF!</f>
        <v>#REF!</v>
      </c>
      <c r="AK460" s="112" t="e">
        <f>AK69-#REF!</f>
        <v>#REF!</v>
      </c>
      <c r="AL460" s="112" t="e">
        <f>AL69-#REF!</f>
        <v>#REF!</v>
      </c>
      <c r="AM460" s="112" t="e">
        <f>AM69-#REF!</f>
        <v>#REF!</v>
      </c>
      <c r="AN460" s="112" t="e">
        <f>AN69-#REF!</f>
        <v>#REF!</v>
      </c>
      <c r="AO460" s="112" t="e">
        <f>AO69-#REF!</f>
        <v>#REF!</v>
      </c>
      <c r="AP460" s="112" t="e">
        <f>AP69-#REF!</f>
        <v>#REF!</v>
      </c>
      <c r="AQ460" s="112" t="e">
        <f>AQ69-#REF!</f>
        <v>#REF!</v>
      </c>
      <c r="AR460" s="112" t="e">
        <f>AR69-#REF!</f>
        <v>#REF!</v>
      </c>
      <c r="AS460" s="112" t="e">
        <f>AS69-#REF!</f>
        <v>#REF!</v>
      </c>
      <c r="AT460" s="112" t="e">
        <f>AT69-#REF!</f>
        <v>#REF!</v>
      </c>
      <c r="AU460" s="112" t="e">
        <f>AU69-#REF!</f>
        <v>#REF!</v>
      </c>
      <c r="AV460" s="112" t="e">
        <f>AV69-#REF!</f>
        <v>#REF!</v>
      </c>
      <c r="AW460" s="112" t="e">
        <f>AW69-#REF!</f>
        <v>#REF!</v>
      </c>
      <c r="AX460" s="112" t="e">
        <f>AX69-#REF!</f>
        <v>#REF!</v>
      </c>
      <c r="AY460" s="112" t="e">
        <f>AY69-#REF!</f>
        <v>#REF!</v>
      </c>
      <c r="AZ460" s="112" t="e">
        <f>AZ69-#REF!</f>
        <v>#REF!</v>
      </c>
      <c r="BA460" s="112" t="e">
        <f>BA69-#REF!</f>
        <v>#REF!</v>
      </c>
      <c r="BB460" s="112" t="e">
        <f>BB69-#REF!</f>
        <v>#REF!</v>
      </c>
      <c r="BC460" s="112" t="e">
        <f>BC69-#REF!</f>
        <v>#REF!</v>
      </c>
      <c r="BD460" s="112" t="e">
        <f>BD69-#REF!</f>
        <v>#REF!</v>
      </c>
      <c r="BE460" s="112" t="e">
        <f>BE69-#REF!</f>
        <v>#REF!</v>
      </c>
      <c r="BF460" s="112" t="e">
        <f>BF69-#REF!</f>
        <v>#REF!</v>
      </c>
      <c r="BG460" s="112" t="e">
        <f>BG69-#REF!</f>
        <v>#REF!</v>
      </c>
      <c r="BH460" s="112" t="e">
        <f>BH69-#REF!</f>
        <v>#REF!</v>
      </c>
      <c r="BI460" s="112" t="e">
        <f>BI69-#REF!</f>
        <v>#REF!</v>
      </c>
      <c r="BJ460" s="112" t="e">
        <f>BJ69-#REF!</f>
        <v>#REF!</v>
      </c>
      <c r="BK460" s="112" t="e">
        <f>BK69-#REF!</f>
        <v>#REF!</v>
      </c>
      <c r="BL460" s="112" t="e">
        <f>BL69-#REF!</f>
        <v>#REF!</v>
      </c>
      <c r="BM460" s="112" t="e">
        <f>BM69-#REF!</f>
        <v>#REF!</v>
      </c>
      <c r="BN460" s="112" t="e">
        <f>BN69-#REF!</f>
        <v>#REF!</v>
      </c>
      <c r="BO460" s="112" t="e">
        <f>BO69-#REF!</f>
        <v>#REF!</v>
      </c>
      <c r="BP460" s="112" t="e">
        <f>BP69-#REF!</f>
        <v>#REF!</v>
      </c>
      <c r="BQ460" s="112" t="e">
        <f>BQ69-#REF!</f>
        <v>#REF!</v>
      </c>
      <c r="BR460" s="112" t="e">
        <f>BR69-#REF!</f>
        <v>#REF!</v>
      </c>
      <c r="BS460" s="112" t="e">
        <f>BS69-#REF!</f>
        <v>#REF!</v>
      </c>
      <c r="BT460" s="112" t="e">
        <f>BT69-#REF!</f>
        <v>#REF!</v>
      </c>
      <c r="BU460" s="112" t="e">
        <f>BU69-#REF!</f>
        <v>#REF!</v>
      </c>
      <c r="BV460" s="112" t="e">
        <f>BV69-#REF!</f>
        <v>#REF!</v>
      </c>
      <c r="CA460" s="112"/>
    </row>
    <row r="461" spans="7:79" ht="13" hidden="1" x14ac:dyDescent="0.3">
      <c r="G461" s="112" t="e">
        <f>G70-#REF!</f>
        <v>#REF!</v>
      </c>
      <c r="H461" s="112" t="e">
        <f>H70-#REF!</f>
        <v>#REF!</v>
      </c>
      <c r="I461" s="112" t="e">
        <f>I70-#REF!</f>
        <v>#REF!</v>
      </c>
      <c r="J461" s="112" t="e">
        <f>J70-#REF!</f>
        <v>#REF!</v>
      </c>
      <c r="K461" s="112" t="e">
        <f>K70-#REF!</f>
        <v>#REF!</v>
      </c>
      <c r="L461" s="112" t="e">
        <f>L70-#REF!</f>
        <v>#REF!</v>
      </c>
      <c r="M461" s="112" t="e">
        <f>M70-#REF!</f>
        <v>#REF!</v>
      </c>
      <c r="N461" s="112" t="e">
        <f>N70-#REF!</f>
        <v>#REF!</v>
      </c>
      <c r="O461" s="112" t="e">
        <f>O70-#REF!</f>
        <v>#REF!</v>
      </c>
      <c r="P461" s="112" t="e">
        <f>P70-#REF!</f>
        <v>#REF!</v>
      </c>
      <c r="Q461" s="112" t="e">
        <f>Q70-#REF!</f>
        <v>#REF!</v>
      </c>
      <c r="R461" s="112" t="e">
        <f>R70-#REF!</f>
        <v>#REF!</v>
      </c>
      <c r="S461" s="112" t="e">
        <f>S70-#REF!</f>
        <v>#REF!</v>
      </c>
      <c r="T461" s="112" t="e">
        <f>T70-#REF!</f>
        <v>#REF!</v>
      </c>
      <c r="U461" s="112" t="e">
        <f>U70-#REF!</f>
        <v>#REF!</v>
      </c>
      <c r="V461" s="112" t="e">
        <f>V70-#REF!</f>
        <v>#REF!</v>
      </c>
      <c r="W461" s="112" t="e">
        <f>W70-#REF!</f>
        <v>#REF!</v>
      </c>
      <c r="X461" s="112" t="e">
        <f>X70-#REF!</f>
        <v>#REF!</v>
      </c>
      <c r="Y461" s="112" t="e">
        <f>Y70-#REF!</f>
        <v>#REF!</v>
      </c>
      <c r="Z461" s="112" t="e">
        <f>Z70-#REF!</f>
        <v>#REF!</v>
      </c>
      <c r="AA461" s="112" t="e">
        <f>AA70-#REF!</f>
        <v>#REF!</v>
      </c>
      <c r="AB461" s="112" t="e">
        <f>AB70-#REF!</f>
        <v>#REF!</v>
      </c>
      <c r="AC461" s="112" t="e">
        <f>AC70-#REF!</f>
        <v>#REF!</v>
      </c>
      <c r="AD461" s="112" t="e">
        <f>AD70-#REF!</f>
        <v>#REF!</v>
      </c>
      <c r="AE461" s="112" t="e">
        <f>AE70-#REF!</f>
        <v>#REF!</v>
      </c>
      <c r="AF461" s="112" t="e">
        <f>AF70-#REF!</f>
        <v>#REF!</v>
      </c>
      <c r="AG461" s="112" t="e">
        <f>AG70-#REF!</f>
        <v>#REF!</v>
      </c>
      <c r="AH461" s="112" t="e">
        <f>AH70-#REF!</f>
        <v>#REF!</v>
      </c>
      <c r="AI461" s="112" t="e">
        <f>AI70-#REF!</f>
        <v>#REF!</v>
      </c>
      <c r="AJ461" s="112" t="e">
        <f>AJ70-#REF!</f>
        <v>#REF!</v>
      </c>
      <c r="AK461" s="112" t="e">
        <f>AK70-#REF!</f>
        <v>#REF!</v>
      </c>
      <c r="AL461" s="112" t="e">
        <f>AL70-#REF!</f>
        <v>#REF!</v>
      </c>
      <c r="AM461" s="112" t="e">
        <f>AM70-#REF!</f>
        <v>#REF!</v>
      </c>
      <c r="AN461" s="112" t="e">
        <f>AN70-#REF!</f>
        <v>#REF!</v>
      </c>
      <c r="AO461" s="112" t="e">
        <f>AO70-#REF!</f>
        <v>#REF!</v>
      </c>
      <c r="AP461" s="112" t="e">
        <f>AP70-#REF!</f>
        <v>#REF!</v>
      </c>
      <c r="AQ461" s="112" t="e">
        <f>AQ70-#REF!</f>
        <v>#REF!</v>
      </c>
      <c r="AR461" s="112" t="e">
        <f>AR70-#REF!</f>
        <v>#REF!</v>
      </c>
      <c r="AS461" s="112" t="e">
        <f>AS70-#REF!</f>
        <v>#REF!</v>
      </c>
      <c r="AT461" s="112" t="e">
        <f>AT70-#REF!</f>
        <v>#REF!</v>
      </c>
      <c r="AU461" s="112" t="e">
        <f>AU70-#REF!</f>
        <v>#REF!</v>
      </c>
      <c r="AV461" s="112" t="e">
        <f>AV70-#REF!</f>
        <v>#REF!</v>
      </c>
      <c r="AW461" s="112" t="e">
        <f>AW70-#REF!</f>
        <v>#REF!</v>
      </c>
      <c r="AX461" s="112" t="e">
        <f>AX70-#REF!</f>
        <v>#REF!</v>
      </c>
      <c r="AY461" s="112" t="e">
        <f>AY70-#REF!</f>
        <v>#REF!</v>
      </c>
      <c r="AZ461" s="112" t="e">
        <f>AZ70-#REF!</f>
        <v>#REF!</v>
      </c>
      <c r="BA461" s="112" t="e">
        <f>BA70-#REF!</f>
        <v>#REF!</v>
      </c>
      <c r="BB461" s="112" t="e">
        <f>BB70-#REF!</f>
        <v>#REF!</v>
      </c>
      <c r="BC461" s="112" t="e">
        <f>BC70-#REF!</f>
        <v>#REF!</v>
      </c>
      <c r="BD461" s="112" t="e">
        <f>BD70-#REF!</f>
        <v>#REF!</v>
      </c>
      <c r="BE461" s="112" t="e">
        <f>BE70-#REF!</f>
        <v>#REF!</v>
      </c>
      <c r="BF461" s="112" t="e">
        <f>BF70-#REF!</f>
        <v>#REF!</v>
      </c>
      <c r="BG461" s="112" t="e">
        <f>BG70-#REF!</f>
        <v>#REF!</v>
      </c>
      <c r="BH461" s="112" t="e">
        <f>BH70-#REF!</f>
        <v>#REF!</v>
      </c>
      <c r="BI461" s="112" t="e">
        <f>BI70-#REF!</f>
        <v>#REF!</v>
      </c>
      <c r="BJ461" s="112" t="e">
        <f>BJ70-#REF!</f>
        <v>#REF!</v>
      </c>
      <c r="BK461" s="112" t="e">
        <f>BK70-#REF!</f>
        <v>#REF!</v>
      </c>
      <c r="BL461" s="112" t="e">
        <f>BL70-#REF!</f>
        <v>#REF!</v>
      </c>
      <c r="BM461" s="112" t="e">
        <f>BM70-#REF!</f>
        <v>#REF!</v>
      </c>
      <c r="BN461" s="112" t="e">
        <f>BN70-#REF!</f>
        <v>#REF!</v>
      </c>
      <c r="BO461" s="112" t="e">
        <f>BO70-#REF!</f>
        <v>#REF!</v>
      </c>
      <c r="BP461" s="112" t="e">
        <f>BP70-#REF!</f>
        <v>#REF!</v>
      </c>
      <c r="BQ461" s="112" t="e">
        <f>BQ70-#REF!</f>
        <v>#REF!</v>
      </c>
      <c r="BR461" s="112" t="e">
        <f>BR70-#REF!</f>
        <v>#REF!</v>
      </c>
      <c r="BS461" s="112" t="e">
        <f>BS70-#REF!</f>
        <v>#REF!</v>
      </c>
      <c r="BT461" s="112" t="e">
        <f>BT70-#REF!</f>
        <v>#REF!</v>
      </c>
      <c r="BU461" s="112" t="e">
        <f>BU70-#REF!</f>
        <v>#REF!</v>
      </c>
      <c r="BV461" s="112" t="e">
        <f>BV70-#REF!</f>
        <v>#REF!</v>
      </c>
      <c r="CA461" s="112"/>
    </row>
    <row r="462" spans="7:79" ht="13" hidden="1" x14ac:dyDescent="0.3">
      <c r="G462" s="112" t="e">
        <f>G71-#REF!</f>
        <v>#REF!</v>
      </c>
      <c r="H462" s="112" t="e">
        <f>H71-#REF!</f>
        <v>#REF!</v>
      </c>
      <c r="I462" s="112" t="e">
        <f>I71-#REF!</f>
        <v>#REF!</v>
      </c>
      <c r="J462" s="112" t="e">
        <f>J71-#REF!</f>
        <v>#REF!</v>
      </c>
      <c r="K462" s="112" t="e">
        <f>K71-#REF!</f>
        <v>#REF!</v>
      </c>
      <c r="L462" s="112" t="e">
        <f>L71-#REF!</f>
        <v>#REF!</v>
      </c>
      <c r="M462" s="112" t="e">
        <f>M71-#REF!</f>
        <v>#REF!</v>
      </c>
      <c r="N462" s="112" t="e">
        <f>N71-#REF!</f>
        <v>#REF!</v>
      </c>
      <c r="O462" s="112" t="e">
        <f>O71-#REF!</f>
        <v>#REF!</v>
      </c>
      <c r="P462" s="112" t="e">
        <f>P71-#REF!</f>
        <v>#REF!</v>
      </c>
      <c r="Q462" s="112" t="e">
        <f>Q71-#REF!</f>
        <v>#REF!</v>
      </c>
      <c r="R462" s="112" t="e">
        <f>R71-#REF!</f>
        <v>#REF!</v>
      </c>
      <c r="S462" s="112" t="e">
        <f>S71-#REF!</f>
        <v>#REF!</v>
      </c>
      <c r="T462" s="112" t="e">
        <f>T71-#REF!</f>
        <v>#REF!</v>
      </c>
      <c r="U462" s="112" t="e">
        <f>U71-#REF!</f>
        <v>#REF!</v>
      </c>
      <c r="V462" s="112" t="e">
        <f>V71-#REF!</f>
        <v>#REF!</v>
      </c>
      <c r="W462" s="112" t="e">
        <f>W71-#REF!</f>
        <v>#REF!</v>
      </c>
      <c r="X462" s="112" t="e">
        <f>X71-#REF!</f>
        <v>#REF!</v>
      </c>
      <c r="Y462" s="112" t="e">
        <f>Y71-#REF!</f>
        <v>#REF!</v>
      </c>
      <c r="Z462" s="112" t="e">
        <f>Z71-#REF!</f>
        <v>#REF!</v>
      </c>
      <c r="AA462" s="112" t="e">
        <f>AA71-#REF!</f>
        <v>#REF!</v>
      </c>
      <c r="AB462" s="112" t="e">
        <f>AB71-#REF!</f>
        <v>#REF!</v>
      </c>
      <c r="AC462" s="112" t="e">
        <f>AC71-#REF!</f>
        <v>#REF!</v>
      </c>
      <c r="AD462" s="112" t="e">
        <f>AD71-#REF!</f>
        <v>#REF!</v>
      </c>
      <c r="AE462" s="112" t="e">
        <f>AE71-#REF!</f>
        <v>#REF!</v>
      </c>
      <c r="AF462" s="112" t="e">
        <f>AF71-#REF!</f>
        <v>#REF!</v>
      </c>
      <c r="AG462" s="112" t="e">
        <f>AG71-#REF!</f>
        <v>#REF!</v>
      </c>
      <c r="AH462" s="112" t="e">
        <f>AH71-#REF!</f>
        <v>#REF!</v>
      </c>
      <c r="AI462" s="112" t="e">
        <f>AI71-#REF!</f>
        <v>#REF!</v>
      </c>
      <c r="AJ462" s="112" t="e">
        <f>AJ71-#REF!</f>
        <v>#REF!</v>
      </c>
      <c r="AK462" s="112" t="e">
        <f>AK71-#REF!</f>
        <v>#REF!</v>
      </c>
      <c r="AL462" s="112" t="e">
        <f>AL71-#REF!</f>
        <v>#REF!</v>
      </c>
      <c r="AM462" s="112" t="e">
        <f>AM71-#REF!</f>
        <v>#REF!</v>
      </c>
      <c r="AN462" s="112" t="e">
        <f>AN71-#REF!</f>
        <v>#REF!</v>
      </c>
      <c r="AO462" s="112" t="e">
        <f>AO71-#REF!</f>
        <v>#REF!</v>
      </c>
      <c r="AP462" s="112" t="e">
        <f>AP71-#REF!</f>
        <v>#REF!</v>
      </c>
      <c r="AQ462" s="112" t="e">
        <f>AQ71-#REF!</f>
        <v>#REF!</v>
      </c>
      <c r="AR462" s="112" t="e">
        <f>AR71-#REF!</f>
        <v>#REF!</v>
      </c>
      <c r="AS462" s="112" t="e">
        <f>AS71-#REF!</f>
        <v>#REF!</v>
      </c>
      <c r="AT462" s="112" t="e">
        <f>AT71-#REF!</f>
        <v>#REF!</v>
      </c>
      <c r="AU462" s="112" t="e">
        <f>AU71-#REF!</f>
        <v>#REF!</v>
      </c>
      <c r="AV462" s="112" t="e">
        <f>AV71-#REF!</f>
        <v>#REF!</v>
      </c>
      <c r="AW462" s="112" t="e">
        <f>AW71-#REF!</f>
        <v>#REF!</v>
      </c>
      <c r="AX462" s="112" t="e">
        <f>AX71-#REF!</f>
        <v>#REF!</v>
      </c>
      <c r="AY462" s="112" t="e">
        <f>AY71-#REF!</f>
        <v>#REF!</v>
      </c>
      <c r="AZ462" s="112" t="e">
        <f>AZ71-#REF!</f>
        <v>#REF!</v>
      </c>
      <c r="BA462" s="112" t="e">
        <f>BA71-#REF!</f>
        <v>#REF!</v>
      </c>
      <c r="BB462" s="112" t="e">
        <f>BB71-#REF!</f>
        <v>#REF!</v>
      </c>
      <c r="BC462" s="112" t="e">
        <f>BC71-#REF!</f>
        <v>#REF!</v>
      </c>
      <c r="BD462" s="112" t="e">
        <f>BD71-#REF!</f>
        <v>#REF!</v>
      </c>
      <c r="BE462" s="112" t="e">
        <f>BE71-#REF!</f>
        <v>#REF!</v>
      </c>
      <c r="BF462" s="112" t="e">
        <f>BF71-#REF!</f>
        <v>#REF!</v>
      </c>
      <c r="BG462" s="112" t="e">
        <f>BG71-#REF!</f>
        <v>#REF!</v>
      </c>
      <c r="BH462" s="112" t="e">
        <f>BH71-#REF!</f>
        <v>#REF!</v>
      </c>
      <c r="BI462" s="112" t="e">
        <f>BI71-#REF!</f>
        <v>#REF!</v>
      </c>
      <c r="BJ462" s="112" t="e">
        <f>BJ71-#REF!</f>
        <v>#REF!</v>
      </c>
      <c r="BK462" s="112" t="e">
        <f>BK71-#REF!</f>
        <v>#REF!</v>
      </c>
      <c r="BL462" s="112" t="e">
        <f>BL71-#REF!</f>
        <v>#REF!</v>
      </c>
      <c r="BM462" s="112" t="e">
        <f>BM71-#REF!</f>
        <v>#REF!</v>
      </c>
      <c r="BN462" s="112" t="e">
        <f>BN71-#REF!</f>
        <v>#REF!</v>
      </c>
      <c r="BO462" s="112" t="e">
        <f>BO71-#REF!</f>
        <v>#REF!</v>
      </c>
      <c r="BP462" s="112" t="e">
        <f>BP71-#REF!</f>
        <v>#REF!</v>
      </c>
      <c r="BQ462" s="112" t="e">
        <f>BQ71-#REF!</f>
        <v>#REF!</v>
      </c>
      <c r="BR462" s="112" t="e">
        <f>BR71-#REF!</f>
        <v>#REF!</v>
      </c>
      <c r="BS462" s="112" t="e">
        <f>BS71-#REF!</f>
        <v>#REF!</v>
      </c>
      <c r="BT462" s="112" t="e">
        <f>BT71-#REF!</f>
        <v>#REF!</v>
      </c>
      <c r="BU462" s="112" t="e">
        <f>BU71-#REF!</f>
        <v>#REF!</v>
      </c>
      <c r="BV462" s="112" t="e">
        <f>BV71-#REF!</f>
        <v>#REF!</v>
      </c>
      <c r="CA462" s="112"/>
    </row>
    <row r="463" spans="7:79" ht="13" hidden="1" x14ac:dyDescent="0.3">
      <c r="G463" s="112" t="e">
        <f>G72-#REF!</f>
        <v>#REF!</v>
      </c>
      <c r="H463" s="112" t="e">
        <f>H72-#REF!</f>
        <v>#REF!</v>
      </c>
      <c r="I463" s="112" t="e">
        <f>I72-#REF!</f>
        <v>#REF!</v>
      </c>
      <c r="J463" s="112" t="e">
        <f>J72-#REF!</f>
        <v>#REF!</v>
      </c>
      <c r="K463" s="112" t="e">
        <f>K72-#REF!</f>
        <v>#REF!</v>
      </c>
      <c r="L463" s="112" t="e">
        <f>L72-#REF!</f>
        <v>#REF!</v>
      </c>
      <c r="M463" s="112" t="e">
        <f>M72-#REF!</f>
        <v>#REF!</v>
      </c>
      <c r="N463" s="112" t="e">
        <f>N72-#REF!</f>
        <v>#REF!</v>
      </c>
      <c r="O463" s="112" t="e">
        <f>O72-#REF!</f>
        <v>#REF!</v>
      </c>
      <c r="P463" s="112" t="e">
        <f>P72-#REF!</f>
        <v>#REF!</v>
      </c>
      <c r="Q463" s="112" t="e">
        <f>Q72-#REF!</f>
        <v>#REF!</v>
      </c>
      <c r="R463" s="112" t="e">
        <f>R72-#REF!</f>
        <v>#REF!</v>
      </c>
      <c r="S463" s="112" t="e">
        <f>S72-#REF!</f>
        <v>#REF!</v>
      </c>
      <c r="T463" s="112" t="e">
        <f>T72-#REF!</f>
        <v>#REF!</v>
      </c>
      <c r="U463" s="112" t="e">
        <f>U72-#REF!</f>
        <v>#REF!</v>
      </c>
      <c r="V463" s="112" t="e">
        <f>V72-#REF!</f>
        <v>#REF!</v>
      </c>
      <c r="W463" s="112" t="e">
        <f>W72-#REF!</f>
        <v>#REF!</v>
      </c>
      <c r="X463" s="112" t="e">
        <f>X72-#REF!</f>
        <v>#REF!</v>
      </c>
      <c r="Y463" s="112" t="e">
        <f>Y72-#REF!</f>
        <v>#REF!</v>
      </c>
      <c r="Z463" s="112" t="e">
        <f>Z72-#REF!</f>
        <v>#REF!</v>
      </c>
      <c r="AA463" s="112" t="e">
        <f>AA72-#REF!</f>
        <v>#REF!</v>
      </c>
      <c r="AB463" s="112" t="e">
        <f>AB72-#REF!</f>
        <v>#REF!</v>
      </c>
      <c r="AC463" s="112" t="e">
        <f>AC72-#REF!</f>
        <v>#REF!</v>
      </c>
      <c r="AD463" s="112" t="e">
        <f>AD72-#REF!</f>
        <v>#REF!</v>
      </c>
      <c r="AE463" s="112" t="e">
        <f>AE72-#REF!</f>
        <v>#REF!</v>
      </c>
      <c r="AF463" s="112" t="e">
        <f>AF72-#REF!</f>
        <v>#REF!</v>
      </c>
      <c r="AG463" s="112" t="e">
        <f>AG72-#REF!</f>
        <v>#REF!</v>
      </c>
      <c r="AH463" s="112" t="e">
        <f>AH72-#REF!</f>
        <v>#REF!</v>
      </c>
      <c r="AI463" s="112" t="e">
        <f>AI72-#REF!</f>
        <v>#REF!</v>
      </c>
      <c r="AJ463" s="112" t="e">
        <f>AJ72-#REF!</f>
        <v>#REF!</v>
      </c>
      <c r="AK463" s="112" t="e">
        <f>AK72-#REF!</f>
        <v>#REF!</v>
      </c>
      <c r="AL463" s="112" t="e">
        <f>AL72-#REF!</f>
        <v>#REF!</v>
      </c>
      <c r="AM463" s="112" t="e">
        <f>AM72-#REF!</f>
        <v>#REF!</v>
      </c>
      <c r="AN463" s="112" t="e">
        <f>AN72-#REF!</f>
        <v>#REF!</v>
      </c>
      <c r="AO463" s="112" t="e">
        <f>AO72-#REF!</f>
        <v>#REF!</v>
      </c>
      <c r="AP463" s="112" t="e">
        <f>AP72-#REF!</f>
        <v>#REF!</v>
      </c>
      <c r="AQ463" s="112" t="e">
        <f>AQ72-#REF!</f>
        <v>#REF!</v>
      </c>
      <c r="AR463" s="112" t="e">
        <f>AR72-#REF!</f>
        <v>#REF!</v>
      </c>
      <c r="AS463" s="112" t="e">
        <f>AS72-#REF!</f>
        <v>#REF!</v>
      </c>
      <c r="AT463" s="112" t="e">
        <f>AT72-#REF!</f>
        <v>#REF!</v>
      </c>
      <c r="AU463" s="112" t="e">
        <f>AU72-#REF!</f>
        <v>#REF!</v>
      </c>
      <c r="AV463" s="112" t="e">
        <f>AV72-#REF!</f>
        <v>#REF!</v>
      </c>
      <c r="AW463" s="112" t="e">
        <f>AW72-#REF!</f>
        <v>#REF!</v>
      </c>
      <c r="AX463" s="112" t="e">
        <f>AX72-#REF!</f>
        <v>#REF!</v>
      </c>
      <c r="AY463" s="112" t="e">
        <f>AY72-#REF!</f>
        <v>#REF!</v>
      </c>
      <c r="AZ463" s="112" t="e">
        <f>AZ72-#REF!</f>
        <v>#REF!</v>
      </c>
      <c r="BA463" s="112" t="e">
        <f>BA72-#REF!</f>
        <v>#REF!</v>
      </c>
      <c r="BB463" s="112" t="e">
        <f>BB72-#REF!</f>
        <v>#REF!</v>
      </c>
      <c r="BC463" s="112" t="e">
        <f>BC72-#REF!</f>
        <v>#REF!</v>
      </c>
      <c r="BD463" s="112" t="e">
        <f>BD72-#REF!</f>
        <v>#REF!</v>
      </c>
      <c r="BE463" s="112" t="e">
        <f>BE72-#REF!</f>
        <v>#REF!</v>
      </c>
      <c r="BF463" s="112" t="e">
        <f>BF72-#REF!</f>
        <v>#REF!</v>
      </c>
      <c r="BG463" s="112" t="e">
        <f>BG72-#REF!</f>
        <v>#REF!</v>
      </c>
      <c r="BH463" s="112" t="e">
        <f>BH72-#REF!</f>
        <v>#REF!</v>
      </c>
      <c r="BI463" s="112" t="e">
        <f>BI72-#REF!</f>
        <v>#REF!</v>
      </c>
      <c r="BJ463" s="112" t="e">
        <f>BJ72-#REF!</f>
        <v>#REF!</v>
      </c>
      <c r="BK463" s="112" t="e">
        <f>BK72-#REF!</f>
        <v>#REF!</v>
      </c>
      <c r="BL463" s="112" t="e">
        <f>BL72-#REF!</f>
        <v>#REF!</v>
      </c>
      <c r="BM463" s="112" t="e">
        <f>BM72-#REF!</f>
        <v>#REF!</v>
      </c>
      <c r="BN463" s="112" t="e">
        <f>BN72-#REF!</f>
        <v>#REF!</v>
      </c>
      <c r="BO463" s="112" t="e">
        <f>BO72-#REF!</f>
        <v>#REF!</v>
      </c>
      <c r="BP463" s="112" t="e">
        <f>BP72-#REF!</f>
        <v>#REF!</v>
      </c>
      <c r="BQ463" s="112" t="e">
        <f>BQ72-#REF!</f>
        <v>#REF!</v>
      </c>
      <c r="BR463" s="112" t="e">
        <f>BR72-#REF!</f>
        <v>#REF!</v>
      </c>
      <c r="BS463" s="112" t="e">
        <f>BS72-#REF!</f>
        <v>#REF!</v>
      </c>
      <c r="BT463" s="112" t="e">
        <f>BT72-#REF!</f>
        <v>#REF!</v>
      </c>
      <c r="BU463" s="112" t="e">
        <f>BU72-#REF!</f>
        <v>#REF!</v>
      </c>
      <c r="BV463" s="112" t="e">
        <f>BV72-#REF!</f>
        <v>#REF!</v>
      </c>
      <c r="CA463" s="112"/>
    </row>
    <row r="464" spans="7:79" ht="13" hidden="1" x14ac:dyDescent="0.3">
      <c r="G464" s="112" t="e">
        <f>G73-#REF!</f>
        <v>#REF!</v>
      </c>
      <c r="H464" s="112" t="e">
        <f>H73-#REF!</f>
        <v>#REF!</v>
      </c>
      <c r="I464" s="112" t="e">
        <f>I73-#REF!</f>
        <v>#REF!</v>
      </c>
      <c r="J464" s="112" t="e">
        <f>J73-#REF!</f>
        <v>#REF!</v>
      </c>
      <c r="K464" s="112" t="e">
        <f>K73-#REF!</f>
        <v>#REF!</v>
      </c>
      <c r="L464" s="112" t="e">
        <f>L73-#REF!</f>
        <v>#REF!</v>
      </c>
      <c r="M464" s="112" t="e">
        <f>M73-#REF!</f>
        <v>#REF!</v>
      </c>
      <c r="N464" s="112" t="e">
        <f>N73-#REF!</f>
        <v>#REF!</v>
      </c>
      <c r="O464" s="112" t="e">
        <f>O73-#REF!</f>
        <v>#REF!</v>
      </c>
      <c r="P464" s="112" t="e">
        <f>P73-#REF!</f>
        <v>#REF!</v>
      </c>
      <c r="Q464" s="112" t="e">
        <f>Q73-#REF!</f>
        <v>#REF!</v>
      </c>
      <c r="R464" s="112" t="e">
        <f>R73-#REF!</f>
        <v>#REF!</v>
      </c>
      <c r="S464" s="112" t="e">
        <f>S73-#REF!</f>
        <v>#REF!</v>
      </c>
      <c r="T464" s="112" t="e">
        <f>T73-#REF!</f>
        <v>#REF!</v>
      </c>
      <c r="U464" s="112" t="e">
        <f>U73-#REF!</f>
        <v>#REF!</v>
      </c>
      <c r="V464" s="112" t="e">
        <f>V73-#REF!</f>
        <v>#REF!</v>
      </c>
      <c r="W464" s="112" t="e">
        <f>W73-#REF!</f>
        <v>#REF!</v>
      </c>
      <c r="X464" s="112" t="e">
        <f>X73-#REF!</f>
        <v>#REF!</v>
      </c>
      <c r="Y464" s="112" t="e">
        <f>Y73-#REF!</f>
        <v>#REF!</v>
      </c>
      <c r="Z464" s="112" t="e">
        <f>Z73-#REF!</f>
        <v>#REF!</v>
      </c>
      <c r="AA464" s="112" t="e">
        <f>AA73-#REF!</f>
        <v>#REF!</v>
      </c>
      <c r="AB464" s="112" t="e">
        <f>AB73-#REF!</f>
        <v>#REF!</v>
      </c>
      <c r="AC464" s="112" t="e">
        <f>AC73-#REF!</f>
        <v>#REF!</v>
      </c>
      <c r="AD464" s="112" t="e">
        <f>AD73-#REF!</f>
        <v>#REF!</v>
      </c>
      <c r="AE464" s="112" t="e">
        <f>AE73-#REF!</f>
        <v>#REF!</v>
      </c>
      <c r="AF464" s="112" t="e">
        <f>AF73-#REF!</f>
        <v>#REF!</v>
      </c>
      <c r="AG464" s="112" t="e">
        <f>AG73-#REF!</f>
        <v>#REF!</v>
      </c>
      <c r="AH464" s="112" t="e">
        <f>AH73-#REF!</f>
        <v>#REF!</v>
      </c>
      <c r="AI464" s="112" t="e">
        <f>AI73-#REF!</f>
        <v>#REF!</v>
      </c>
      <c r="AJ464" s="112" t="e">
        <f>AJ73-#REF!</f>
        <v>#REF!</v>
      </c>
      <c r="AK464" s="112" t="e">
        <f>AK73-#REF!</f>
        <v>#REF!</v>
      </c>
      <c r="AL464" s="112" t="e">
        <f>AL73-#REF!</f>
        <v>#REF!</v>
      </c>
      <c r="AM464" s="112" t="e">
        <f>AM73-#REF!</f>
        <v>#REF!</v>
      </c>
      <c r="AN464" s="112" t="e">
        <f>AN73-#REF!</f>
        <v>#REF!</v>
      </c>
      <c r="AO464" s="112" t="e">
        <f>AO73-#REF!</f>
        <v>#REF!</v>
      </c>
      <c r="AP464" s="112" t="e">
        <f>AP73-#REF!</f>
        <v>#REF!</v>
      </c>
      <c r="AQ464" s="112" t="e">
        <f>AQ73-#REF!</f>
        <v>#REF!</v>
      </c>
      <c r="AR464" s="112" t="e">
        <f>AR73-#REF!</f>
        <v>#REF!</v>
      </c>
      <c r="AS464" s="112" t="e">
        <f>AS73-#REF!</f>
        <v>#REF!</v>
      </c>
      <c r="AT464" s="112" t="e">
        <f>AT73-#REF!</f>
        <v>#REF!</v>
      </c>
      <c r="AU464" s="112" t="e">
        <f>AU73-#REF!</f>
        <v>#REF!</v>
      </c>
      <c r="AV464" s="112" t="e">
        <f>AV73-#REF!</f>
        <v>#REF!</v>
      </c>
      <c r="AW464" s="112" t="e">
        <f>AW73-#REF!</f>
        <v>#REF!</v>
      </c>
      <c r="AX464" s="112" t="e">
        <f>AX73-#REF!</f>
        <v>#REF!</v>
      </c>
      <c r="AY464" s="112" t="e">
        <f>AY73-#REF!</f>
        <v>#REF!</v>
      </c>
      <c r="AZ464" s="112" t="e">
        <f>AZ73-#REF!</f>
        <v>#REF!</v>
      </c>
      <c r="BA464" s="112" t="e">
        <f>BA73-#REF!</f>
        <v>#REF!</v>
      </c>
      <c r="BB464" s="112" t="e">
        <f>BB73-#REF!</f>
        <v>#REF!</v>
      </c>
      <c r="BC464" s="112" t="e">
        <f>BC73-#REF!</f>
        <v>#REF!</v>
      </c>
      <c r="BD464" s="112" t="e">
        <f>BD73-#REF!</f>
        <v>#REF!</v>
      </c>
      <c r="BE464" s="112" t="e">
        <f>BE73-#REF!</f>
        <v>#REF!</v>
      </c>
      <c r="BF464" s="112" t="e">
        <f>BF73-#REF!</f>
        <v>#REF!</v>
      </c>
      <c r="BG464" s="112" t="e">
        <f>BG73-#REF!</f>
        <v>#REF!</v>
      </c>
      <c r="BH464" s="112" t="e">
        <f>BH73-#REF!</f>
        <v>#REF!</v>
      </c>
      <c r="BI464" s="112" t="e">
        <f>BI73-#REF!</f>
        <v>#REF!</v>
      </c>
      <c r="BJ464" s="112" t="e">
        <f>BJ73-#REF!</f>
        <v>#REF!</v>
      </c>
      <c r="BK464" s="112" t="e">
        <f>BK73-#REF!</f>
        <v>#REF!</v>
      </c>
      <c r="BL464" s="112" t="e">
        <f>BL73-#REF!</f>
        <v>#REF!</v>
      </c>
      <c r="BM464" s="112" t="e">
        <f>BM73-#REF!</f>
        <v>#REF!</v>
      </c>
      <c r="BN464" s="112" t="e">
        <f>BN73-#REF!</f>
        <v>#REF!</v>
      </c>
      <c r="BO464" s="112" t="e">
        <f>BO73-#REF!</f>
        <v>#REF!</v>
      </c>
      <c r="BP464" s="112" t="e">
        <f>BP73-#REF!</f>
        <v>#REF!</v>
      </c>
      <c r="BQ464" s="112" t="e">
        <f>BQ73-#REF!</f>
        <v>#REF!</v>
      </c>
      <c r="BR464" s="112" t="e">
        <f>BR73-#REF!</f>
        <v>#REF!</v>
      </c>
      <c r="BS464" s="112" t="e">
        <f>BS73-#REF!</f>
        <v>#REF!</v>
      </c>
      <c r="BT464" s="112" t="e">
        <f>BT73-#REF!</f>
        <v>#REF!</v>
      </c>
      <c r="BU464" s="112" t="e">
        <f>BU73-#REF!</f>
        <v>#REF!</v>
      </c>
      <c r="BV464" s="112" t="e">
        <f>BV73-#REF!</f>
        <v>#REF!</v>
      </c>
      <c r="CA464" s="112"/>
    </row>
    <row r="465" spans="7:79" ht="13" hidden="1" x14ac:dyDescent="0.3">
      <c r="G465" s="112" t="e">
        <f>G74-#REF!</f>
        <v>#REF!</v>
      </c>
      <c r="H465" s="112" t="e">
        <f>H74-#REF!</f>
        <v>#REF!</v>
      </c>
      <c r="I465" s="112" t="e">
        <f>I74-#REF!</f>
        <v>#REF!</v>
      </c>
      <c r="J465" s="112" t="e">
        <f>J74-#REF!</f>
        <v>#REF!</v>
      </c>
      <c r="K465" s="112" t="e">
        <f>K74-#REF!</f>
        <v>#REF!</v>
      </c>
      <c r="L465" s="112" t="e">
        <f>L74-#REF!</f>
        <v>#REF!</v>
      </c>
      <c r="M465" s="112" t="e">
        <f>M74-#REF!</f>
        <v>#REF!</v>
      </c>
      <c r="N465" s="112" t="e">
        <f>N74-#REF!</f>
        <v>#REF!</v>
      </c>
      <c r="O465" s="112" t="e">
        <f>O74-#REF!</f>
        <v>#REF!</v>
      </c>
      <c r="P465" s="112" t="e">
        <f>P74-#REF!</f>
        <v>#REF!</v>
      </c>
      <c r="Q465" s="112" t="e">
        <f>Q74-#REF!</f>
        <v>#REF!</v>
      </c>
      <c r="R465" s="112" t="e">
        <f>R74-#REF!</f>
        <v>#REF!</v>
      </c>
      <c r="S465" s="112" t="e">
        <f>S74-#REF!</f>
        <v>#REF!</v>
      </c>
      <c r="T465" s="112" t="e">
        <f>T74-#REF!</f>
        <v>#REF!</v>
      </c>
      <c r="U465" s="112" t="e">
        <f>U74-#REF!</f>
        <v>#REF!</v>
      </c>
      <c r="V465" s="112" t="e">
        <f>V74-#REF!</f>
        <v>#REF!</v>
      </c>
      <c r="W465" s="112" t="e">
        <f>W74-#REF!</f>
        <v>#REF!</v>
      </c>
      <c r="X465" s="112" t="e">
        <f>X74-#REF!</f>
        <v>#REF!</v>
      </c>
      <c r="Y465" s="112" t="e">
        <f>Y74-#REF!</f>
        <v>#REF!</v>
      </c>
      <c r="Z465" s="112" t="e">
        <f>Z74-#REF!</f>
        <v>#REF!</v>
      </c>
      <c r="AA465" s="112" t="e">
        <f>AA74-#REF!</f>
        <v>#REF!</v>
      </c>
      <c r="AB465" s="112" t="e">
        <f>AB74-#REF!</f>
        <v>#REF!</v>
      </c>
      <c r="AC465" s="112" t="e">
        <f>AC74-#REF!</f>
        <v>#REF!</v>
      </c>
      <c r="AD465" s="112" t="e">
        <f>AD74-#REF!</f>
        <v>#REF!</v>
      </c>
      <c r="AE465" s="112" t="e">
        <f>AE74-#REF!</f>
        <v>#REF!</v>
      </c>
      <c r="AF465" s="112" t="e">
        <f>AF74-#REF!</f>
        <v>#REF!</v>
      </c>
      <c r="AG465" s="112" t="e">
        <f>AG74-#REF!</f>
        <v>#REF!</v>
      </c>
      <c r="AH465" s="112" t="e">
        <f>AH74-#REF!</f>
        <v>#REF!</v>
      </c>
      <c r="AI465" s="112" t="e">
        <f>AI74-#REF!</f>
        <v>#REF!</v>
      </c>
      <c r="AJ465" s="112" t="e">
        <f>AJ74-#REF!</f>
        <v>#REF!</v>
      </c>
      <c r="AK465" s="112" t="e">
        <f>AK74-#REF!</f>
        <v>#REF!</v>
      </c>
      <c r="AL465" s="112" t="e">
        <f>AL74-#REF!</f>
        <v>#REF!</v>
      </c>
      <c r="AM465" s="112" t="e">
        <f>AM74-#REF!</f>
        <v>#REF!</v>
      </c>
      <c r="AN465" s="112" t="e">
        <f>AN74-#REF!</f>
        <v>#REF!</v>
      </c>
      <c r="AO465" s="112" t="e">
        <f>AO74-#REF!</f>
        <v>#REF!</v>
      </c>
      <c r="AP465" s="112" t="e">
        <f>AP74-#REF!</f>
        <v>#REF!</v>
      </c>
      <c r="AQ465" s="112" t="e">
        <f>AQ74-#REF!</f>
        <v>#REF!</v>
      </c>
      <c r="AR465" s="112" t="e">
        <f>AR74-#REF!</f>
        <v>#REF!</v>
      </c>
      <c r="AS465" s="112" t="e">
        <f>AS74-#REF!</f>
        <v>#REF!</v>
      </c>
      <c r="AT465" s="112" t="e">
        <f>AT74-#REF!</f>
        <v>#REF!</v>
      </c>
      <c r="AU465" s="112" t="e">
        <f>AU74-#REF!</f>
        <v>#REF!</v>
      </c>
      <c r="AV465" s="112" t="e">
        <f>AV74-#REF!</f>
        <v>#REF!</v>
      </c>
      <c r="AW465" s="112" t="e">
        <f>AW74-#REF!</f>
        <v>#REF!</v>
      </c>
      <c r="AX465" s="112" t="e">
        <f>AX74-#REF!</f>
        <v>#REF!</v>
      </c>
      <c r="AY465" s="112" t="e">
        <f>AY74-#REF!</f>
        <v>#REF!</v>
      </c>
      <c r="AZ465" s="112" t="e">
        <f>AZ74-#REF!</f>
        <v>#REF!</v>
      </c>
      <c r="BA465" s="112" t="e">
        <f>BA74-#REF!</f>
        <v>#REF!</v>
      </c>
      <c r="BB465" s="112" t="e">
        <f>BB74-#REF!</f>
        <v>#REF!</v>
      </c>
      <c r="BC465" s="112" t="e">
        <f>BC74-#REF!</f>
        <v>#REF!</v>
      </c>
      <c r="BD465" s="112" t="e">
        <f>BD74-#REF!</f>
        <v>#REF!</v>
      </c>
      <c r="BE465" s="112" t="e">
        <f>BE74-#REF!</f>
        <v>#REF!</v>
      </c>
      <c r="BF465" s="112" t="e">
        <f>BF74-#REF!</f>
        <v>#REF!</v>
      </c>
      <c r="BG465" s="112" t="e">
        <f>BG74-#REF!</f>
        <v>#REF!</v>
      </c>
      <c r="BH465" s="112" t="e">
        <f>BH74-#REF!</f>
        <v>#REF!</v>
      </c>
      <c r="BI465" s="112" t="e">
        <f>BI74-#REF!</f>
        <v>#REF!</v>
      </c>
      <c r="BJ465" s="112" t="e">
        <f>BJ74-#REF!</f>
        <v>#REF!</v>
      </c>
      <c r="BK465" s="112" t="e">
        <f>BK74-#REF!</f>
        <v>#REF!</v>
      </c>
      <c r="BL465" s="112" t="e">
        <f>BL74-#REF!</f>
        <v>#REF!</v>
      </c>
      <c r="BM465" s="112" t="e">
        <f>BM74-#REF!</f>
        <v>#REF!</v>
      </c>
      <c r="BN465" s="112" t="e">
        <f>BN74-#REF!</f>
        <v>#REF!</v>
      </c>
      <c r="BO465" s="112" t="e">
        <f>BO74-#REF!</f>
        <v>#REF!</v>
      </c>
      <c r="BP465" s="112" t="e">
        <f>BP74-#REF!</f>
        <v>#REF!</v>
      </c>
      <c r="BQ465" s="112" t="e">
        <f>BQ74-#REF!</f>
        <v>#REF!</v>
      </c>
      <c r="BR465" s="112" t="e">
        <f>BR74-#REF!</f>
        <v>#REF!</v>
      </c>
      <c r="BS465" s="112" t="e">
        <f>BS74-#REF!</f>
        <v>#REF!</v>
      </c>
      <c r="BT465" s="112" t="e">
        <f>BT74-#REF!</f>
        <v>#REF!</v>
      </c>
      <c r="BU465" s="112" t="e">
        <f>BU74-#REF!</f>
        <v>#REF!</v>
      </c>
      <c r="BV465" s="112" t="e">
        <f>BV74-#REF!</f>
        <v>#REF!</v>
      </c>
      <c r="CA465" s="112"/>
    </row>
    <row r="466" spans="7:79" ht="13" hidden="1" x14ac:dyDescent="0.3">
      <c r="G466" s="112" t="e">
        <f>G75-#REF!</f>
        <v>#REF!</v>
      </c>
      <c r="H466" s="112" t="e">
        <f>H75-#REF!</f>
        <v>#REF!</v>
      </c>
      <c r="I466" s="112" t="e">
        <f>I75-#REF!</f>
        <v>#REF!</v>
      </c>
      <c r="J466" s="112" t="e">
        <f>J75-#REF!</f>
        <v>#REF!</v>
      </c>
      <c r="K466" s="112" t="e">
        <f>K75-#REF!</f>
        <v>#REF!</v>
      </c>
      <c r="L466" s="112" t="e">
        <f>L75-#REF!</f>
        <v>#REF!</v>
      </c>
      <c r="M466" s="112" t="e">
        <f>M75-#REF!</f>
        <v>#REF!</v>
      </c>
      <c r="N466" s="112" t="e">
        <f>N75-#REF!</f>
        <v>#REF!</v>
      </c>
      <c r="O466" s="112" t="e">
        <f>O75-#REF!</f>
        <v>#REF!</v>
      </c>
      <c r="P466" s="112" t="e">
        <f>P75-#REF!</f>
        <v>#REF!</v>
      </c>
      <c r="Q466" s="112" t="e">
        <f>Q75-#REF!</f>
        <v>#REF!</v>
      </c>
      <c r="R466" s="112" t="e">
        <f>R75-#REF!</f>
        <v>#REF!</v>
      </c>
      <c r="S466" s="112" t="e">
        <f>S75-#REF!</f>
        <v>#REF!</v>
      </c>
      <c r="T466" s="112" t="e">
        <f>T75-#REF!</f>
        <v>#REF!</v>
      </c>
      <c r="U466" s="112" t="e">
        <f>U75-#REF!</f>
        <v>#REF!</v>
      </c>
      <c r="V466" s="112" t="e">
        <f>V75-#REF!</f>
        <v>#REF!</v>
      </c>
      <c r="W466" s="112" t="e">
        <f>W75-#REF!</f>
        <v>#REF!</v>
      </c>
      <c r="X466" s="112" t="e">
        <f>X75-#REF!</f>
        <v>#REF!</v>
      </c>
      <c r="Y466" s="112" t="e">
        <f>Y75-#REF!</f>
        <v>#REF!</v>
      </c>
      <c r="Z466" s="112" t="e">
        <f>Z75-#REF!</f>
        <v>#REF!</v>
      </c>
      <c r="AA466" s="112" t="e">
        <f>AA75-#REF!</f>
        <v>#REF!</v>
      </c>
      <c r="AB466" s="112" t="e">
        <f>AB75-#REF!</f>
        <v>#REF!</v>
      </c>
      <c r="AC466" s="112" t="e">
        <f>AC75-#REF!</f>
        <v>#REF!</v>
      </c>
      <c r="AD466" s="112" t="e">
        <f>AD75-#REF!</f>
        <v>#REF!</v>
      </c>
      <c r="AE466" s="112" t="e">
        <f>AE75-#REF!</f>
        <v>#REF!</v>
      </c>
      <c r="AF466" s="112" t="e">
        <f>AF75-#REF!</f>
        <v>#REF!</v>
      </c>
      <c r="AG466" s="112" t="e">
        <f>AG75-#REF!</f>
        <v>#REF!</v>
      </c>
      <c r="AH466" s="112" t="e">
        <f>AH75-#REF!</f>
        <v>#REF!</v>
      </c>
      <c r="AI466" s="112" t="e">
        <f>AI75-#REF!</f>
        <v>#REF!</v>
      </c>
      <c r="AJ466" s="112" t="e">
        <f>AJ75-#REF!</f>
        <v>#REF!</v>
      </c>
      <c r="AK466" s="112" t="e">
        <f>AK75-#REF!</f>
        <v>#REF!</v>
      </c>
      <c r="AL466" s="112" t="e">
        <f>AL75-#REF!</f>
        <v>#REF!</v>
      </c>
      <c r="AM466" s="112" t="e">
        <f>AM75-#REF!</f>
        <v>#REF!</v>
      </c>
      <c r="AN466" s="112" t="e">
        <f>AN75-#REF!</f>
        <v>#REF!</v>
      </c>
      <c r="AO466" s="112" t="e">
        <f>AO75-#REF!</f>
        <v>#REF!</v>
      </c>
      <c r="AP466" s="112" t="e">
        <f>AP75-#REF!</f>
        <v>#REF!</v>
      </c>
      <c r="AQ466" s="112" t="e">
        <f>AQ75-#REF!</f>
        <v>#REF!</v>
      </c>
      <c r="AR466" s="112" t="e">
        <f>AR75-#REF!</f>
        <v>#REF!</v>
      </c>
      <c r="AS466" s="112" t="e">
        <f>AS75-#REF!</f>
        <v>#REF!</v>
      </c>
      <c r="AT466" s="112" t="e">
        <f>AT75-#REF!</f>
        <v>#REF!</v>
      </c>
      <c r="AU466" s="112" t="e">
        <f>AU75-#REF!</f>
        <v>#REF!</v>
      </c>
      <c r="AV466" s="112" t="e">
        <f>AV75-#REF!</f>
        <v>#REF!</v>
      </c>
      <c r="AW466" s="112" t="e">
        <f>AW75-#REF!</f>
        <v>#REF!</v>
      </c>
      <c r="AX466" s="112" t="e">
        <f>AX75-#REF!</f>
        <v>#REF!</v>
      </c>
      <c r="AY466" s="112" t="e">
        <f>AY75-#REF!</f>
        <v>#REF!</v>
      </c>
      <c r="AZ466" s="112" t="e">
        <f>AZ75-#REF!</f>
        <v>#REF!</v>
      </c>
      <c r="BA466" s="112" t="e">
        <f>BA75-#REF!</f>
        <v>#REF!</v>
      </c>
      <c r="BB466" s="112" t="e">
        <f>BB75-#REF!</f>
        <v>#REF!</v>
      </c>
      <c r="BC466" s="112" t="e">
        <f>BC75-#REF!</f>
        <v>#REF!</v>
      </c>
      <c r="BD466" s="112" t="e">
        <f>BD75-#REF!</f>
        <v>#REF!</v>
      </c>
      <c r="BE466" s="112" t="e">
        <f>BE75-#REF!</f>
        <v>#REF!</v>
      </c>
      <c r="BF466" s="112" t="e">
        <f>BF75-#REF!</f>
        <v>#REF!</v>
      </c>
      <c r="BG466" s="112" t="e">
        <f>BG75-#REF!</f>
        <v>#REF!</v>
      </c>
      <c r="BH466" s="112" t="e">
        <f>BH75-#REF!</f>
        <v>#REF!</v>
      </c>
      <c r="BI466" s="112" t="e">
        <f>BI75-#REF!</f>
        <v>#REF!</v>
      </c>
      <c r="BJ466" s="112" t="e">
        <f>BJ75-#REF!</f>
        <v>#REF!</v>
      </c>
      <c r="BK466" s="112" t="e">
        <f>BK75-#REF!</f>
        <v>#REF!</v>
      </c>
      <c r="BL466" s="112" t="e">
        <f>BL75-#REF!</f>
        <v>#REF!</v>
      </c>
      <c r="BM466" s="112" t="e">
        <f>BM75-#REF!</f>
        <v>#REF!</v>
      </c>
      <c r="BN466" s="112" t="e">
        <f>BN75-#REF!</f>
        <v>#REF!</v>
      </c>
      <c r="BO466" s="112" t="e">
        <f>BO75-#REF!</f>
        <v>#REF!</v>
      </c>
      <c r="BP466" s="112" t="e">
        <f>BP75-#REF!</f>
        <v>#REF!</v>
      </c>
      <c r="BQ466" s="112" t="e">
        <f>BQ75-#REF!</f>
        <v>#REF!</v>
      </c>
      <c r="BR466" s="112" t="e">
        <f>BR75-#REF!</f>
        <v>#REF!</v>
      </c>
      <c r="BS466" s="112" t="e">
        <f>BS75-#REF!</f>
        <v>#REF!</v>
      </c>
      <c r="BT466" s="112" t="e">
        <f>BT75-#REF!</f>
        <v>#REF!</v>
      </c>
      <c r="BU466" s="112" t="e">
        <f>BU75-#REF!</f>
        <v>#REF!</v>
      </c>
      <c r="BV466" s="112" t="e">
        <f>BV75-#REF!</f>
        <v>#REF!</v>
      </c>
      <c r="CA466" s="112"/>
    </row>
    <row r="467" spans="7:79" ht="13" hidden="1" x14ac:dyDescent="0.3">
      <c r="G467" s="112" t="e">
        <f>G76-#REF!</f>
        <v>#REF!</v>
      </c>
      <c r="H467" s="112" t="e">
        <f>H76-#REF!</f>
        <v>#REF!</v>
      </c>
      <c r="I467" s="112" t="e">
        <f>I76-#REF!</f>
        <v>#REF!</v>
      </c>
      <c r="J467" s="112" t="e">
        <f>J76-#REF!</f>
        <v>#REF!</v>
      </c>
      <c r="K467" s="112" t="e">
        <f>K76-#REF!</f>
        <v>#REF!</v>
      </c>
      <c r="L467" s="112" t="e">
        <f>L76-#REF!</f>
        <v>#REF!</v>
      </c>
      <c r="M467" s="112" t="e">
        <f>M76-#REF!</f>
        <v>#REF!</v>
      </c>
      <c r="N467" s="112" t="e">
        <f>N76-#REF!</f>
        <v>#REF!</v>
      </c>
      <c r="O467" s="112" t="e">
        <f>O76-#REF!</f>
        <v>#REF!</v>
      </c>
      <c r="P467" s="112" t="e">
        <f>P76-#REF!</f>
        <v>#REF!</v>
      </c>
      <c r="Q467" s="112" t="e">
        <f>Q76-#REF!</f>
        <v>#REF!</v>
      </c>
      <c r="R467" s="112" t="e">
        <f>R76-#REF!</f>
        <v>#REF!</v>
      </c>
      <c r="S467" s="112" t="e">
        <f>S76-#REF!</f>
        <v>#REF!</v>
      </c>
      <c r="T467" s="112" t="e">
        <f>T76-#REF!</f>
        <v>#REF!</v>
      </c>
      <c r="U467" s="112" t="e">
        <f>U76-#REF!</f>
        <v>#REF!</v>
      </c>
      <c r="V467" s="112" t="e">
        <f>V76-#REF!</f>
        <v>#REF!</v>
      </c>
      <c r="W467" s="112" t="e">
        <f>W76-#REF!</f>
        <v>#REF!</v>
      </c>
      <c r="X467" s="112" t="e">
        <f>X76-#REF!</f>
        <v>#REF!</v>
      </c>
      <c r="Y467" s="112" t="e">
        <f>Y76-#REF!</f>
        <v>#REF!</v>
      </c>
      <c r="Z467" s="112" t="e">
        <f>Z76-#REF!</f>
        <v>#REF!</v>
      </c>
      <c r="AA467" s="112" t="e">
        <f>AA76-#REF!</f>
        <v>#REF!</v>
      </c>
      <c r="AB467" s="112" t="e">
        <f>AB76-#REF!</f>
        <v>#REF!</v>
      </c>
      <c r="AC467" s="112" t="e">
        <f>AC76-#REF!</f>
        <v>#REF!</v>
      </c>
      <c r="AD467" s="112" t="e">
        <f>AD76-#REF!</f>
        <v>#REF!</v>
      </c>
      <c r="AE467" s="112" t="e">
        <f>AE76-#REF!</f>
        <v>#REF!</v>
      </c>
      <c r="AF467" s="112" t="e">
        <f>AF76-#REF!</f>
        <v>#REF!</v>
      </c>
      <c r="AG467" s="112" t="e">
        <f>AG76-#REF!</f>
        <v>#REF!</v>
      </c>
      <c r="AH467" s="112" t="e">
        <f>AH76-#REF!</f>
        <v>#REF!</v>
      </c>
      <c r="AI467" s="112" t="e">
        <f>AI76-#REF!</f>
        <v>#REF!</v>
      </c>
      <c r="AJ467" s="112" t="e">
        <f>AJ76-#REF!</f>
        <v>#REF!</v>
      </c>
      <c r="AK467" s="112" t="e">
        <f>AK76-#REF!</f>
        <v>#REF!</v>
      </c>
      <c r="AL467" s="112" t="e">
        <f>AL76-#REF!</f>
        <v>#REF!</v>
      </c>
      <c r="AM467" s="112" t="e">
        <f>AM76-#REF!</f>
        <v>#REF!</v>
      </c>
      <c r="AN467" s="112" t="e">
        <f>AN76-#REF!</f>
        <v>#REF!</v>
      </c>
      <c r="AO467" s="112" t="e">
        <f>AO76-#REF!</f>
        <v>#REF!</v>
      </c>
      <c r="AP467" s="112" t="e">
        <f>AP76-#REF!</f>
        <v>#REF!</v>
      </c>
      <c r="AQ467" s="112" t="e">
        <f>AQ76-#REF!</f>
        <v>#REF!</v>
      </c>
      <c r="AR467" s="112" t="e">
        <f>AR76-#REF!</f>
        <v>#REF!</v>
      </c>
      <c r="AS467" s="112" t="e">
        <f>AS76-#REF!</f>
        <v>#REF!</v>
      </c>
      <c r="AT467" s="112" t="e">
        <f>AT76-#REF!</f>
        <v>#REF!</v>
      </c>
      <c r="AU467" s="112" t="e">
        <f>AU76-#REF!</f>
        <v>#REF!</v>
      </c>
      <c r="AV467" s="112" t="e">
        <f>AV76-#REF!</f>
        <v>#REF!</v>
      </c>
      <c r="AW467" s="112" t="e">
        <f>AW76-#REF!</f>
        <v>#REF!</v>
      </c>
      <c r="AX467" s="112" t="e">
        <f>AX76-#REF!</f>
        <v>#REF!</v>
      </c>
      <c r="AY467" s="112" t="e">
        <f>AY76-#REF!</f>
        <v>#REF!</v>
      </c>
      <c r="AZ467" s="112" t="e">
        <f>AZ76-#REF!</f>
        <v>#REF!</v>
      </c>
      <c r="BA467" s="112" t="e">
        <f>BA76-#REF!</f>
        <v>#REF!</v>
      </c>
      <c r="BB467" s="112" t="e">
        <f>BB76-#REF!</f>
        <v>#REF!</v>
      </c>
      <c r="BC467" s="112" t="e">
        <f>BC76-#REF!</f>
        <v>#REF!</v>
      </c>
      <c r="BD467" s="112" t="e">
        <f>BD76-#REF!</f>
        <v>#REF!</v>
      </c>
      <c r="BE467" s="112" t="e">
        <f>BE76-#REF!</f>
        <v>#REF!</v>
      </c>
      <c r="BF467" s="112" t="e">
        <f>BF76-#REF!</f>
        <v>#REF!</v>
      </c>
      <c r="BG467" s="112" t="e">
        <f>BG76-#REF!</f>
        <v>#REF!</v>
      </c>
      <c r="BH467" s="112" t="e">
        <f>BH76-#REF!</f>
        <v>#REF!</v>
      </c>
      <c r="BI467" s="112" t="e">
        <f>BI76-#REF!</f>
        <v>#REF!</v>
      </c>
      <c r="BJ467" s="112" t="e">
        <f>BJ76-#REF!</f>
        <v>#REF!</v>
      </c>
      <c r="BK467" s="112" t="e">
        <f>BK76-#REF!</f>
        <v>#REF!</v>
      </c>
      <c r="BL467" s="112" t="e">
        <f>BL76-#REF!</f>
        <v>#REF!</v>
      </c>
      <c r="BM467" s="112" t="e">
        <f>BM76-#REF!</f>
        <v>#REF!</v>
      </c>
      <c r="BN467" s="112" t="e">
        <f>BN76-#REF!</f>
        <v>#REF!</v>
      </c>
      <c r="BO467" s="112" t="e">
        <f>BO76-#REF!</f>
        <v>#REF!</v>
      </c>
      <c r="BP467" s="112" t="e">
        <f>BP76-#REF!</f>
        <v>#REF!</v>
      </c>
      <c r="BQ467" s="112" t="e">
        <f>BQ76-#REF!</f>
        <v>#REF!</v>
      </c>
      <c r="BR467" s="112" t="e">
        <f>BR76-#REF!</f>
        <v>#REF!</v>
      </c>
      <c r="BS467" s="112" t="e">
        <f>BS76-#REF!</f>
        <v>#REF!</v>
      </c>
      <c r="BT467" s="112" t="e">
        <f>BT76-#REF!</f>
        <v>#REF!</v>
      </c>
      <c r="BU467" s="112" t="e">
        <f>BU76-#REF!</f>
        <v>#REF!</v>
      </c>
      <c r="BV467" s="112" t="e">
        <f>BV76-#REF!</f>
        <v>#REF!</v>
      </c>
      <c r="CA467" s="112"/>
    </row>
    <row r="468" spans="7:79" ht="13" hidden="1" x14ac:dyDescent="0.3">
      <c r="G468" s="112" t="e">
        <f>G77-#REF!</f>
        <v>#REF!</v>
      </c>
      <c r="H468" s="112" t="e">
        <f>H77-#REF!</f>
        <v>#REF!</v>
      </c>
      <c r="I468" s="112" t="e">
        <f>I77-#REF!</f>
        <v>#REF!</v>
      </c>
      <c r="J468" s="112" t="e">
        <f>J77-#REF!</f>
        <v>#REF!</v>
      </c>
      <c r="K468" s="112" t="e">
        <f>K77-#REF!</f>
        <v>#REF!</v>
      </c>
      <c r="L468" s="112" t="e">
        <f>L77-#REF!</f>
        <v>#REF!</v>
      </c>
      <c r="M468" s="112" t="e">
        <f>M77-#REF!</f>
        <v>#REF!</v>
      </c>
      <c r="N468" s="112" t="e">
        <f>N77-#REF!</f>
        <v>#REF!</v>
      </c>
      <c r="O468" s="112" t="e">
        <f>O77-#REF!</f>
        <v>#REF!</v>
      </c>
      <c r="P468" s="112" t="e">
        <f>P77-#REF!</f>
        <v>#REF!</v>
      </c>
      <c r="Q468" s="112" t="e">
        <f>Q77-#REF!</f>
        <v>#REF!</v>
      </c>
      <c r="R468" s="112" t="e">
        <f>R77-#REF!</f>
        <v>#REF!</v>
      </c>
      <c r="S468" s="112" t="e">
        <f>S77-#REF!</f>
        <v>#REF!</v>
      </c>
      <c r="T468" s="112" t="e">
        <f>T77-#REF!</f>
        <v>#REF!</v>
      </c>
      <c r="U468" s="112" t="e">
        <f>U77-#REF!</f>
        <v>#REF!</v>
      </c>
      <c r="V468" s="112" t="e">
        <f>V77-#REF!</f>
        <v>#REF!</v>
      </c>
      <c r="W468" s="112" t="e">
        <f>W77-#REF!</f>
        <v>#REF!</v>
      </c>
      <c r="X468" s="112" t="e">
        <f>X77-#REF!</f>
        <v>#REF!</v>
      </c>
      <c r="Y468" s="112" t="e">
        <f>Y77-#REF!</f>
        <v>#REF!</v>
      </c>
      <c r="Z468" s="112" t="e">
        <f>Z77-#REF!</f>
        <v>#REF!</v>
      </c>
      <c r="AA468" s="112" t="e">
        <f>AA77-#REF!</f>
        <v>#REF!</v>
      </c>
      <c r="AB468" s="112" t="e">
        <f>AB77-#REF!</f>
        <v>#REF!</v>
      </c>
      <c r="AC468" s="112" t="e">
        <f>AC77-#REF!</f>
        <v>#REF!</v>
      </c>
      <c r="AD468" s="112" t="e">
        <f>AD77-#REF!</f>
        <v>#REF!</v>
      </c>
      <c r="AE468" s="112" t="e">
        <f>AE77-#REF!</f>
        <v>#REF!</v>
      </c>
      <c r="AF468" s="112" t="e">
        <f>AF77-#REF!</f>
        <v>#REF!</v>
      </c>
      <c r="AG468" s="112" t="e">
        <f>AG77-#REF!</f>
        <v>#REF!</v>
      </c>
      <c r="AH468" s="112" t="e">
        <f>AH77-#REF!</f>
        <v>#REF!</v>
      </c>
      <c r="AI468" s="112" t="e">
        <f>AI77-#REF!</f>
        <v>#REF!</v>
      </c>
      <c r="AJ468" s="112" t="e">
        <f>AJ77-#REF!</f>
        <v>#REF!</v>
      </c>
      <c r="AK468" s="112" t="e">
        <f>AK77-#REF!</f>
        <v>#REF!</v>
      </c>
      <c r="AL468" s="112" t="e">
        <f>AL77-#REF!</f>
        <v>#REF!</v>
      </c>
      <c r="AM468" s="112" t="e">
        <f>AM77-#REF!</f>
        <v>#REF!</v>
      </c>
      <c r="AN468" s="112" t="e">
        <f>AN77-#REF!</f>
        <v>#REF!</v>
      </c>
      <c r="AO468" s="112" t="e">
        <f>AO77-#REF!</f>
        <v>#REF!</v>
      </c>
      <c r="AP468" s="112" t="e">
        <f>AP77-#REF!</f>
        <v>#REF!</v>
      </c>
      <c r="AQ468" s="112" t="e">
        <f>AQ77-#REF!</f>
        <v>#REF!</v>
      </c>
      <c r="AR468" s="112" t="e">
        <f>AR77-#REF!</f>
        <v>#REF!</v>
      </c>
      <c r="AS468" s="112" t="e">
        <f>AS77-#REF!</f>
        <v>#REF!</v>
      </c>
      <c r="AT468" s="112" t="e">
        <f>AT77-#REF!</f>
        <v>#REF!</v>
      </c>
      <c r="AU468" s="112" t="e">
        <f>AU77-#REF!</f>
        <v>#REF!</v>
      </c>
      <c r="AV468" s="112" t="e">
        <f>AV77-#REF!</f>
        <v>#REF!</v>
      </c>
      <c r="AW468" s="112" t="e">
        <f>AW77-#REF!</f>
        <v>#REF!</v>
      </c>
      <c r="AX468" s="112" t="e">
        <f>AX77-#REF!</f>
        <v>#REF!</v>
      </c>
      <c r="AY468" s="112" t="e">
        <f>AY77-#REF!</f>
        <v>#REF!</v>
      </c>
      <c r="AZ468" s="112" t="e">
        <f>AZ77-#REF!</f>
        <v>#REF!</v>
      </c>
      <c r="BA468" s="112" t="e">
        <f>BA77-#REF!</f>
        <v>#REF!</v>
      </c>
      <c r="BB468" s="112" t="e">
        <f>BB77-#REF!</f>
        <v>#REF!</v>
      </c>
      <c r="BC468" s="112" t="e">
        <f>BC77-#REF!</f>
        <v>#REF!</v>
      </c>
      <c r="BD468" s="112" t="e">
        <f>BD77-#REF!</f>
        <v>#REF!</v>
      </c>
      <c r="BE468" s="112" t="e">
        <f>BE77-#REF!</f>
        <v>#REF!</v>
      </c>
      <c r="BF468" s="112" t="e">
        <f>BF77-#REF!</f>
        <v>#REF!</v>
      </c>
      <c r="BG468" s="112" t="e">
        <f>BG77-#REF!</f>
        <v>#REF!</v>
      </c>
      <c r="BH468" s="112" t="e">
        <f>BH77-#REF!</f>
        <v>#REF!</v>
      </c>
      <c r="BI468" s="112" t="e">
        <f>BI77-#REF!</f>
        <v>#REF!</v>
      </c>
      <c r="BJ468" s="112" t="e">
        <f>BJ77-#REF!</f>
        <v>#REF!</v>
      </c>
      <c r="BK468" s="112" t="e">
        <f>BK77-#REF!</f>
        <v>#REF!</v>
      </c>
      <c r="BL468" s="112" t="e">
        <f>BL77-#REF!</f>
        <v>#REF!</v>
      </c>
      <c r="BM468" s="112" t="e">
        <f>BM77-#REF!</f>
        <v>#REF!</v>
      </c>
      <c r="BN468" s="112" t="e">
        <f>BN77-#REF!</f>
        <v>#REF!</v>
      </c>
      <c r="BO468" s="112" t="e">
        <f>BO77-#REF!</f>
        <v>#REF!</v>
      </c>
      <c r="BP468" s="112" t="e">
        <f>BP77-#REF!</f>
        <v>#REF!</v>
      </c>
      <c r="BQ468" s="112" t="e">
        <f>BQ77-#REF!</f>
        <v>#REF!</v>
      </c>
      <c r="BR468" s="112" t="e">
        <f>BR77-#REF!</f>
        <v>#REF!</v>
      </c>
      <c r="BS468" s="112" t="e">
        <f>BS77-#REF!</f>
        <v>#REF!</v>
      </c>
      <c r="BT468" s="112" t="e">
        <f>BT77-#REF!</f>
        <v>#REF!</v>
      </c>
      <c r="BU468" s="112" t="e">
        <f>BU77-#REF!</f>
        <v>#REF!</v>
      </c>
      <c r="BV468" s="112" t="e">
        <f>BV77-#REF!</f>
        <v>#REF!</v>
      </c>
      <c r="CA468" s="112"/>
    </row>
    <row r="469" spans="7:79" ht="13" hidden="1" x14ac:dyDescent="0.3">
      <c r="G469" s="112" t="e">
        <f>G78-#REF!</f>
        <v>#REF!</v>
      </c>
      <c r="H469" s="112" t="e">
        <f>H78-#REF!</f>
        <v>#REF!</v>
      </c>
      <c r="I469" s="112" t="e">
        <f>I78-#REF!</f>
        <v>#REF!</v>
      </c>
      <c r="J469" s="112" t="e">
        <f>J78-#REF!</f>
        <v>#REF!</v>
      </c>
      <c r="K469" s="112" t="e">
        <f>K78-#REF!</f>
        <v>#REF!</v>
      </c>
      <c r="L469" s="112" t="e">
        <f>L78-#REF!</f>
        <v>#REF!</v>
      </c>
      <c r="M469" s="112" t="e">
        <f>M78-#REF!</f>
        <v>#REF!</v>
      </c>
      <c r="N469" s="112" t="e">
        <f>N78-#REF!</f>
        <v>#REF!</v>
      </c>
      <c r="O469" s="112" t="e">
        <f>O78-#REF!</f>
        <v>#REF!</v>
      </c>
      <c r="P469" s="112" t="e">
        <f>P78-#REF!</f>
        <v>#REF!</v>
      </c>
      <c r="Q469" s="112" t="e">
        <f>Q78-#REF!</f>
        <v>#REF!</v>
      </c>
      <c r="R469" s="112" t="e">
        <f>R78-#REF!</f>
        <v>#REF!</v>
      </c>
      <c r="S469" s="112" t="e">
        <f>S78-#REF!</f>
        <v>#REF!</v>
      </c>
      <c r="T469" s="112" t="e">
        <f>T78-#REF!</f>
        <v>#REF!</v>
      </c>
      <c r="U469" s="112" t="e">
        <f>U78-#REF!</f>
        <v>#REF!</v>
      </c>
      <c r="V469" s="112" t="e">
        <f>V78-#REF!</f>
        <v>#REF!</v>
      </c>
      <c r="W469" s="112" t="e">
        <f>W78-#REF!</f>
        <v>#REF!</v>
      </c>
      <c r="X469" s="112" t="e">
        <f>X78-#REF!</f>
        <v>#REF!</v>
      </c>
      <c r="Y469" s="112" t="e">
        <f>Y78-#REF!</f>
        <v>#REF!</v>
      </c>
      <c r="Z469" s="112" t="e">
        <f>Z78-#REF!</f>
        <v>#REF!</v>
      </c>
      <c r="AA469" s="112" t="e">
        <f>AA78-#REF!</f>
        <v>#REF!</v>
      </c>
      <c r="AB469" s="112" t="e">
        <f>AB78-#REF!</f>
        <v>#REF!</v>
      </c>
      <c r="AC469" s="112" t="e">
        <f>AC78-#REF!</f>
        <v>#REF!</v>
      </c>
      <c r="AD469" s="112" t="e">
        <f>AD78-#REF!</f>
        <v>#REF!</v>
      </c>
      <c r="AE469" s="112" t="e">
        <f>AE78-#REF!</f>
        <v>#REF!</v>
      </c>
      <c r="AF469" s="112" t="e">
        <f>AF78-#REF!</f>
        <v>#REF!</v>
      </c>
      <c r="AG469" s="112" t="e">
        <f>AG78-#REF!</f>
        <v>#REF!</v>
      </c>
      <c r="AH469" s="112" t="e">
        <f>AH78-#REF!</f>
        <v>#REF!</v>
      </c>
      <c r="AI469" s="112" t="e">
        <f>AI78-#REF!</f>
        <v>#REF!</v>
      </c>
      <c r="AJ469" s="112" t="e">
        <f>AJ78-#REF!</f>
        <v>#REF!</v>
      </c>
      <c r="AK469" s="112" t="e">
        <f>AK78-#REF!</f>
        <v>#REF!</v>
      </c>
      <c r="AL469" s="112" t="e">
        <f>AL78-#REF!</f>
        <v>#REF!</v>
      </c>
      <c r="AM469" s="112" t="e">
        <f>AM78-#REF!</f>
        <v>#REF!</v>
      </c>
      <c r="AN469" s="112" t="e">
        <f>AN78-#REF!</f>
        <v>#REF!</v>
      </c>
      <c r="AO469" s="112" t="e">
        <f>AO78-#REF!</f>
        <v>#REF!</v>
      </c>
      <c r="AP469" s="112" t="e">
        <f>AP78-#REF!</f>
        <v>#REF!</v>
      </c>
      <c r="AQ469" s="112" t="e">
        <f>AQ78-#REF!</f>
        <v>#REF!</v>
      </c>
      <c r="AR469" s="112" t="e">
        <f>AR78-#REF!</f>
        <v>#REF!</v>
      </c>
      <c r="AS469" s="112" t="e">
        <f>AS78-#REF!</f>
        <v>#REF!</v>
      </c>
      <c r="AT469" s="112" t="e">
        <f>AT78-#REF!</f>
        <v>#REF!</v>
      </c>
      <c r="AU469" s="112" t="e">
        <f>AU78-#REF!</f>
        <v>#REF!</v>
      </c>
      <c r="AV469" s="112" t="e">
        <f>AV78-#REF!</f>
        <v>#REF!</v>
      </c>
      <c r="AW469" s="112" t="e">
        <f>AW78-#REF!</f>
        <v>#REF!</v>
      </c>
      <c r="AX469" s="112" t="e">
        <f>AX78-#REF!</f>
        <v>#REF!</v>
      </c>
      <c r="AY469" s="112" t="e">
        <f>AY78-#REF!</f>
        <v>#REF!</v>
      </c>
      <c r="AZ469" s="112" t="e">
        <f>AZ78-#REF!</f>
        <v>#REF!</v>
      </c>
      <c r="BA469" s="112" t="e">
        <f>BA78-#REF!</f>
        <v>#REF!</v>
      </c>
      <c r="BB469" s="112" t="e">
        <f>BB78-#REF!</f>
        <v>#REF!</v>
      </c>
      <c r="BC469" s="112" t="e">
        <f>BC78-#REF!</f>
        <v>#REF!</v>
      </c>
      <c r="BD469" s="112" t="e">
        <f>BD78-#REF!</f>
        <v>#REF!</v>
      </c>
      <c r="BE469" s="112" t="e">
        <f>BE78-#REF!</f>
        <v>#REF!</v>
      </c>
      <c r="BF469" s="112" t="e">
        <f>BF78-#REF!</f>
        <v>#REF!</v>
      </c>
      <c r="BG469" s="112" t="e">
        <f>BG78-#REF!</f>
        <v>#REF!</v>
      </c>
      <c r="BH469" s="112" t="e">
        <f>BH78-#REF!</f>
        <v>#REF!</v>
      </c>
      <c r="BI469" s="112" t="e">
        <f>BI78-#REF!</f>
        <v>#REF!</v>
      </c>
      <c r="BJ469" s="112" t="e">
        <f>BJ78-#REF!</f>
        <v>#REF!</v>
      </c>
      <c r="BK469" s="112" t="e">
        <f>BK78-#REF!</f>
        <v>#REF!</v>
      </c>
      <c r="BL469" s="112" t="e">
        <f>BL78-#REF!</f>
        <v>#REF!</v>
      </c>
      <c r="BM469" s="112" t="e">
        <f>BM78-#REF!</f>
        <v>#REF!</v>
      </c>
      <c r="BN469" s="112" t="e">
        <f>BN78-#REF!</f>
        <v>#REF!</v>
      </c>
      <c r="BO469" s="112" t="e">
        <f>BO78-#REF!</f>
        <v>#REF!</v>
      </c>
      <c r="BP469" s="112" t="e">
        <f>BP78-#REF!</f>
        <v>#REF!</v>
      </c>
      <c r="BQ469" s="112" t="e">
        <f>BQ78-#REF!</f>
        <v>#REF!</v>
      </c>
      <c r="BR469" s="112" t="e">
        <f>BR78-#REF!</f>
        <v>#REF!</v>
      </c>
      <c r="BS469" s="112" t="e">
        <f>BS78-#REF!</f>
        <v>#REF!</v>
      </c>
      <c r="BT469" s="112" t="e">
        <f>BT78-#REF!</f>
        <v>#REF!</v>
      </c>
      <c r="BU469" s="112" t="e">
        <f>BU78-#REF!</f>
        <v>#REF!</v>
      </c>
      <c r="BV469" s="112" t="e">
        <f>BV78-#REF!</f>
        <v>#REF!</v>
      </c>
      <c r="CA469" s="112"/>
    </row>
    <row r="470" spans="7:79" ht="13" hidden="1" x14ac:dyDescent="0.3">
      <c r="G470" s="112" t="e">
        <f>G79-#REF!</f>
        <v>#REF!</v>
      </c>
      <c r="H470" s="112" t="e">
        <f>H79-#REF!</f>
        <v>#REF!</v>
      </c>
      <c r="I470" s="112" t="e">
        <f>I79-#REF!</f>
        <v>#REF!</v>
      </c>
      <c r="J470" s="112" t="e">
        <f>J79-#REF!</f>
        <v>#REF!</v>
      </c>
      <c r="K470" s="112" t="e">
        <f>K79-#REF!</f>
        <v>#REF!</v>
      </c>
      <c r="L470" s="112" t="e">
        <f>L79-#REF!</f>
        <v>#REF!</v>
      </c>
      <c r="M470" s="112" t="e">
        <f>M79-#REF!</f>
        <v>#REF!</v>
      </c>
      <c r="N470" s="112" t="e">
        <f>N79-#REF!</f>
        <v>#REF!</v>
      </c>
      <c r="O470" s="112" t="e">
        <f>O79-#REF!</f>
        <v>#REF!</v>
      </c>
      <c r="P470" s="112" t="e">
        <f>P79-#REF!</f>
        <v>#REF!</v>
      </c>
      <c r="Q470" s="112" t="e">
        <f>Q79-#REF!</f>
        <v>#REF!</v>
      </c>
      <c r="R470" s="112" t="e">
        <f>R79-#REF!</f>
        <v>#REF!</v>
      </c>
      <c r="S470" s="112" t="e">
        <f>S79-#REF!</f>
        <v>#REF!</v>
      </c>
      <c r="T470" s="112" t="e">
        <f>T79-#REF!</f>
        <v>#REF!</v>
      </c>
      <c r="U470" s="112" t="e">
        <f>U79-#REF!</f>
        <v>#REF!</v>
      </c>
      <c r="V470" s="112" t="e">
        <f>V79-#REF!</f>
        <v>#REF!</v>
      </c>
      <c r="W470" s="112" t="e">
        <f>W79-#REF!</f>
        <v>#REF!</v>
      </c>
      <c r="X470" s="112" t="e">
        <f>X79-#REF!</f>
        <v>#REF!</v>
      </c>
      <c r="Y470" s="112" t="e">
        <f>Y79-#REF!</f>
        <v>#REF!</v>
      </c>
      <c r="Z470" s="112" t="e">
        <f>Z79-#REF!</f>
        <v>#REF!</v>
      </c>
      <c r="AA470" s="112" t="e">
        <f>AA79-#REF!</f>
        <v>#REF!</v>
      </c>
      <c r="AB470" s="112" t="e">
        <f>AB79-#REF!</f>
        <v>#REF!</v>
      </c>
      <c r="AC470" s="112" t="e">
        <f>AC79-#REF!</f>
        <v>#REF!</v>
      </c>
      <c r="AD470" s="112" t="e">
        <f>AD79-#REF!</f>
        <v>#REF!</v>
      </c>
      <c r="AE470" s="112" t="e">
        <f>AE79-#REF!</f>
        <v>#REF!</v>
      </c>
      <c r="AF470" s="112" t="e">
        <f>AF79-#REF!</f>
        <v>#REF!</v>
      </c>
      <c r="AG470" s="112" t="e">
        <f>AG79-#REF!</f>
        <v>#REF!</v>
      </c>
      <c r="AH470" s="112" t="e">
        <f>AH79-#REF!</f>
        <v>#REF!</v>
      </c>
      <c r="AI470" s="112" t="e">
        <f>AI79-#REF!</f>
        <v>#REF!</v>
      </c>
      <c r="AJ470" s="112" t="e">
        <f>AJ79-#REF!</f>
        <v>#REF!</v>
      </c>
      <c r="AK470" s="112" t="e">
        <f>AK79-#REF!</f>
        <v>#REF!</v>
      </c>
      <c r="AL470" s="112" t="e">
        <f>AL79-#REF!</f>
        <v>#REF!</v>
      </c>
      <c r="AM470" s="112" t="e">
        <f>AM79-#REF!</f>
        <v>#REF!</v>
      </c>
      <c r="AN470" s="112" t="e">
        <f>AN79-#REF!</f>
        <v>#REF!</v>
      </c>
      <c r="AO470" s="112" t="e">
        <f>AO79-#REF!</f>
        <v>#REF!</v>
      </c>
      <c r="AP470" s="112" t="e">
        <f>AP79-#REF!</f>
        <v>#REF!</v>
      </c>
      <c r="AQ470" s="112" t="e">
        <f>AQ79-#REF!</f>
        <v>#REF!</v>
      </c>
      <c r="AR470" s="112" t="e">
        <f>AR79-#REF!</f>
        <v>#REF!</v>
      </c>
      <c r="AS470" s="112" t="e">
        <f>AS79-#REF!</f>
        <v>#REF!</v>
      </c>
      <c r="AT470" s="112" t="e">
        <f>AT79-#REF!</f>
        <v>#REF!</v>
      </c>
      <c r="AU470" s="112" t="e">
        <f>AU79-#REF!</f>
        <v>#REF!</v>
      </c>
      <c r="AV470" s="112" t="e">
        <f>AV79-#REF!</f>
        <v>#REF!</v>
      </c>
      <c r="AW470" s="112" t="e">
        <f>AW79-#REF!</f>
        <v>#REF!</v>
      </c>
      <c r="AX470" s="112" t="e">
        <f>AX79-#REF!</f>
        <v>#REF!</v>
      </c>
      <c r="AY470" s="112" t="e">
        <f>AY79-#REF!</f>
        <v>#REF!</v>
      </c>
      <c r="AZ470" s="112" t="e">
        <f>AZ79-#REF!</f>
        <v>#REF!</v>
      </c>
      <c r="BA470" s="112" t="e">
        <f>BA79-#REF!</f>
        <v>#REF!</v>
      </c>
      <c r="BB470" s="112" t="e">
        <f>BB79-#REF!</f>
        <v>#REF!</v>
      </c>
      <c r="BC470" s="112" t="e">
        <f>BC79-#REF!</f>
        <v>#REF!</v>
      </c>
      <c r="BD470" s="112" t="e">
        <f>BD79-#REF!</f>
        <v>#REF!</v>
      </c>
      <c r="BE470" s="112" t="e">
        <f>BE79-#REF!</f>
        <v>#REF!</v>
      </c>
      <c r="BF470" s="112" t="e">
        <f>BF79-#REF!</f>
        <v>#REF!</v>
      </c>
      <c r="BG470" s="112" t="e">
        <f>BG79-#REF!</f>
        <v>#REF!</v>
      </c>
      <c r="BH470" s="112" t="e">
        <f>BH79-#REF!</f>
        <v>#REF!</v>
      </c>
      <c r="BI470" s="112" t="e">
        <f>BI79-#REF!</f>
        <v>#REF!</v>
      </c>
      <c r="BJ470" s="112" t="e">
        <f>BJ79-#REF!</f>
        <v>#REF!</v>
      </c>
      <c r="BK470" s="112" t="e">
        <f>BK79-#REF!</f>
        <v>#REF!</v>
      </c>
      <c r="BL470" s="112" t="e">
        <f>BL79-#REF!</f>
        <v>#REF!</v>
      </c>
      <c r="BM470" s="112" t="e">
        <f>BM79-#REF!</f>
        <v>#REF!</v>
      </c>
      <c r="BN470" s="112" t="e">
        <f>BN79-#REF!</f>
        <v>#REF!</v>
      </c>
      <c r="BO470" s="112" t="e">
        <f>BO79-#REF!</f>
        <v>#REF!</v>
      </c>
      <c r="BP470" s="112" t="e">
        <f>BP79-#REF!</f>
        <v>#REF!</v>
      </c>
      <c r="BQ470" s="112" t="e">
        <f>BQ79-#REF!</f>
        <v>#REF!</v>
      </c>
      <c r="BR470" s="112" t="e">
        <f>BR79-#REF!</f>
        <v>#REF!</v>
      </c>
      <c r="BS470" s="112" t="e">
        <f>BS79-#REF!</f>
        <v>#REF!</v>
      </c>
      <c r="BT470" s="112" t="e">
        <f>BT79-#REF!</f>
        <v>#REF!</v>
      </c>
      <c r="BU470" s="112" t="e">
        <f>BU79-#REF!</f>
        <v>#REF!</v>
      </c>
      <c r="BV470" s="112" t="e">
        <f>BV79-#REF!</f>
        <v>#REF!</v>
      </c>
      <c r="CA470" s="112"/>
    </row>
    <row r="471" spans="7:79" ht="13" hidden="1" x14ac:dyDescent="0.3">
      <c r="G471" s="112" t="e">
        <f>G80-#REF!</f>
        <v>#REF!</v>
      </c>
      <c r="H471" s="112" t="e">
        <f>H80-#REF!</f>
        <v>#REF!</v>
      </c>
      <c r="I471" s="112" t="e">
        <f>I80-#REF!</f>
        <v>#REF!</v>
      </c>
      <c r="J471" s="112" t="e">
        <f>J80-#REF!</f>
        <v>#REF!</v>
      </c>
      <c r="K471" s="112" t="e">
        <f>K80-#REF!</f>
        <v>#REF!</v>
      </c>
      <c r="L471" s="112" t="e">
        <f>L80-#REF!</f>
        <v>#REF!</v>
      </c>
      <c r="M471" s="112" t="e">
        <f>M80-#REF!</f>
        <v>#REF!</v>
      </c>
      <c r="N471" s="112" t="e">
        <f>N80-#REF!</f>
        <v>#REF!</v>
      </c>
      <c r="O471" s="112" t="e">
        <f>O80-#REF!</f>
        <v>#REF!</v>
      </c>
      <c r="P471" s="112" t="e">
        <f>P80-#REF!</f>
        <v>#REF!</v>
      </c>
      <c r="Q471" s="112" t="e">
        <f>Q80-#REF!</f>
        <v>#REF!</v>
      </c>
      <c r="R471" s="112" t="e">
        <f>R80-#REF!</f>
        <v>#REF!</v>
      </c>
      <c r="S471" s="112" t="e">
        <f>S80-#REF!</f>
        <v>#REF!</v>
      </c>
      <c r="T471" s="112" t="e">
        <f>T80-#REF!</f>
        <v>#REF!</v>
      </c>
      <c r="U471" s="112" t="e">
        <f>U80-#REF!</f>
        <v>#REF!</v>
      </c>
      <c r="V471" s="112" t="e">
        <f>V80-#REF!</f>
        <v>#REF!</v>
      </c>
      <c r="W471" s="112" t="e">
        <f>W80-#REF!</f>
        <v>#REF!</v>
      </c>
      <c r="X471" s="112" t="e">
        <f>X80-#REF!</f>
        <v>#REF!</v>
      </c>
      <c r="Y471" s="112" t="e">
        <f>Y80-#REF!</f>
        <v>#REF!</v>
      </c>
      <c r="Z471" s="112" t="e">
        <f>Z80-#REF!</f>
        <v>#REF!</v>
      </c>
      <c r="AA471" s="112" t="e">
        <f>AA80-#REF!</f>
        <v>#REF!</v>
      </c>
      <c r="AB471" s="112" t="e">
        <f>AB80-#REF!</f>
        <v>#REF!</v>
      </c>
      <c r="AC471" s="112" t="e">
        <f>AC80-#REF!</f>
        <v>#REF!</v>
      </c>
      <c r="AD471" s="112" t="e">
        <f>AD80-#REF!</f>
        <v>#REF!</v>
      </c>
      <c r="AE471" s="112" t="e">
        <f>AE80-#REF!</f>
        <v>#REF!</v>
      </c>
      <c r="AF471" s="112" t="e">
        <f>AF80-#REF!</f>
        <v>#REF!</v>
      </c>
      <c r="AG471" s="112" t="e">
        <f>AG80-#REF!</f>
        <v>#REF!</v>
      </c>
      <c r="AH471" s="112" t="e">
        <f>AH80-#REF!</f>
        <v>#REF!</v>
      </c>
      <c r="AI471" s="112" t="e">
        <f>AI80-#REF!</f>
        <v>#REF!</v>
      </c>
      <c r="AJ471" s="112" t="e">
        <f>AJ80-#REF!</f>
        <v>#REF!</v>
      </c>
      <c r="AK471" s="112" t="e">
        <f>AK80-#REF!</f>
        <v>#REF!</v>
      </c>
      <c r="AL471" s="112" t="e">
        <f>AL80-#REF!</f>
        <v>#REF!</v>
      </c>
      <c r="AM471" s="112" t="e">
        <f>AM80-#REF!</f>
        <v>#REF!</v>
      </c>
      <c r="AN471" s="112" t="e">
        <f>AN80-#REF!</f>
        <v>#REF!</v>
      </c>
      <c r="AO471" s="112" t="e">
        <f>AO80-#REF!</f>
        <v>#REF!</v>
      </c>
      <c r="AP471" s="112" t="e">
        <f>AP80-#REF!</f>
        <v>#REF!</v>
      </c>
      <c r="AQ471" s="112" t="e">
        <f>AQ80-#REF!</f>
        <v>#REF!</v>
      </c>
      <c r="AR471" s="112" t="e">
        <f>AR80-#REF!</f>
        <v>#REF!</v>
      </c>
      <c r="AS471" s="112" t="e">
        <f>AS80-#REF!</f>
        <v>#REF!</v>
      </c>
      <c r="AT471" s="112" t="e">
        <f>AT80-#REF!</f>
        <v>#REF!</v>
      </c>
      <c r="AU471" s="112" t="e">
        <f>AU80-#REF!</f>
        <v>#REF!</v>
      </c>
      <c r="AV471" s="112" t="e">
        <f>AV80-#REF!</f>
        <v>#REF!</v>
      </c>
      <c r="AW471" s="112" t="e">
        <f>AW80-#REF!</f>
        <v>#REF!</v>
      </c>
      <c r="AX471" s="112" t="e">
        <f>AX80-#REF!</f>
        <v>#REF!</v>
      </c>
      <c r="AY471" s="112" t="e">
        <f>AY80-#REF!</f>
        <v>#REF!</v>
      </c>
      <c r="AZ471" s="112" t="e">
        <f>AZ80-#REF!</f>
        <v>#REF!</v>
      </c>
      <c r="BA471" s="112" t="e">
        <f>BA80-#REF!</f>
        <v>#REF!</v>
      </c>
      <c r="BB471" s="112" t="e">
        <f>BB80-#REF!</f>
        <v>#REF!</v>
      </c>
      <c r="BC471" s="112" t="e">
        <f>BC80-#REF!</f>
        <v>#REF!</v>
      </c>
      <c r="BD471" s="112" t="e">
        <f>BD80-#REF!</f>
        <v>#REF!</v>
      </c>
      <c r="BE471" s="112" t="e">
        <f>BE80-#REF!</f>
        <v>#REF!</v>
      </c>
      <c r="BF471" s="112" t="e">
        <f>BF80-#REF!</f>
        <v>#REF!</v>
      </c>
      <c r="BG471" s="112" t="e">
        <f>BG80-#REF!</f>
        <v>#REF!</v>
      </c>
      <c r="BH471" s="112" t="e">
        <f>BH80-#REF!</f>
        <v>#REF!</v>
      </c>
      <c r="BI471" s="112" t="e">
        <f>BI80-#REF!</f>
        <v>#REF!</v>
      </c>
      <c r="BJ471" s="112" t="e">
        <f>BJ80-#REF!</f>
        <v>#REF!</v>
      </c>
      <c r="BK471" s="112" t="e">
        <f>BK80-#REF!</f>
        <v>#REF!</v>
      </c>
      <c r="BL471" s="112" t="e">
        <f>BL80-#REF!</f>
        <v>#REF!</v>
      </c>
      <c r="BM471" s="112" t="e">
        <f>BM80-#REF!</f>
        <v>#REF!</v>
      </c>
      <c r="BN471" s="112" t="e">
        <f>BN80-#REF!</f>
        <v>#REF!</v>
      </c>
      <c r="BO471" s="112" t="e">
        <f>BO80-#REF!</f>
        <v>#REF!</v>
      </c>
      <c r="BP471" s="112" t="e">
        <f>BP80-#REF!</f>
        <v>#REF!</v>
      </c>
      <c r="BQ471" s="112" t="e">
        <f>BQ80-#REF!</f>
        <v>#REF!</v>
      </c>
      <c r="BR471" s="112" t="e">
        <f>BR80-#REF!</f>
        <v>#REF!</v>
      </c>
      <c r="BS471" s="112" t="e">
        <f>BS80-#REF!</f>
        <v>#REF!</v>
      </c>
      <c r="BT471" s="112" t="e">
        <f>BT80-#REF!</f>
        <v>#REF!</v>
      </c>
      <c r="BU471" s="112" t="e">
        <f>BU80-#REF!</f>
        <v>#REF!</v>
      </c>
      <c r="BV471" s="112" t="e">
        <f>BV80-#REF!</f>
        <v>#REF!</v>
      </c>
      <c r="CA471" s="112"/>
    </row>
    <row r="472" spans="7:79" ht="13" hidden="1" x14ac:dyDescent="0.3">
      <c r="G472" s="112" t="e">
        <f>G81-#REF!</f>
        <v>#REF!</v>
      </c>
      <c r="H472" s="112" t="e">
        <f>H81-#REF!</f>
        <v>#REF!</v>
      </c>
      <c r="I472" s="112" t="e">
        <f>I81-#REF!</f>
        <v>#REF!</v>
      </c>
      <c r="J472" s="112" t="e">
        <f>J81-#REF!</f>
        <v>#REF!</v>
      </c>
      <c r="K472" s="112" t="e">
        <f>K81-#REF!</f>
        <v>#REF!</v>
      </c>
      <c r="L472" s="112" t="e">
        <f>L81-#REF!</f>
        <v>#REF!</v>
      </c>
      <c r="M472" s="112" t="e">
        <f>M81-#REF!</f>
        <v>#REF!</v>
      </c>
      <c r="N472" s="112" t="e">
        <f>N81-#REF!</f>
        <v>#REF!</v>
      </c>
      <c r="O472" s="112" t="e">
        <f>O81-#REF!</f>
        <v>#REF!</v>
      </c>
      <c r="P472" s="112" t="e">
        <f>P81-#REF!</f>
        <v>#REF!</v>
      </c>
      <c r="Q472" s="112" t="e">
        <f>Q81-#REF!</f>
        <v>#REF!</v>
      </c>
      <c r="R472" s="112" t="e">
        <f>R81-#REF!</f>
        <v>#REF!</v>
      </c>
      <c r="S472" s="112" t="e">
        <f>S81-#REF!</f>
        <v>#REF!</v>
      </c>
      <c r="T472" s="112" t="e">
        <f>T81-#REF!</f>
        <v>#REF!</v>
      </c>
      <c r="U472" s="112" t="e">
        <f>U81-#REF!</f>
        <v>#REF!</v>
      </c>
      <c r="V472" s="112" t="e">
        <f>V81-#REF!</f>
        <v>#REF!</v>
      </c>
      <c r="W472" s="112" t="e">
        <f>W81-#REF!</f>
        <v>#REF!</v>
      </c>
      <c r="X472" s="112" t="e">
        <f>X81-#REF!</f>
        <v>#REF!</v>
      </c>
      <c r="Y472" s="112" t="e">
        <f>Y81-#REF!</f>
        <v>#REF!</v>
      </c>
      <c r="Z472" s="112" t="e">
        <f>Z81-#REF!</f>
        <v>#REF!</v>
      </c>
      <c r="AA472" s="112" t="e">
        <f>AA81-#REF!</f>
        <v>#REF!</v>
      </c>
      <c r="AB472" s="112" t="e">
        <f>AB81-#REF!</f>
        <v>#REF!</v>
      </c>
      <c r="AC472" s="112" t="e">
        <f>AC81-#REF!</f>
        <v>#REF!</v>
      </c>
      <c r="AD472" s="112" t="e">
        <f>AD81-#REF!</f>
        <v>#REF!</v>
      </c>
      <c r="AE472" s="112" t="e">
        <f>AE81-#REF!</f>
        <v>#REF!</v>
      </c>
      <c r="AF472" s="112" t="e">
        <f>AF81-#REF!</f>
        <v>#REF!</v>
      </c>
      <c r="AG472" s="112" t="e">
        <f>AG81-#REF!</f>
        <v>#REF!</v>
      </c>
      <c r="AH472" s="112" t="e">
        <f>AH81-#REF!</f>
        <v>#REF!</v>
      </c>
      <c r="AI472" s="112" t="e">
        <f>AI81-#REF!</f>
        <v>#REF!</v>
      </c>
      <c r="AJ472" s="112" t="e">
        <f>AJ81-#REF!</f>
        <v>#REF!</v>
      </c>
      <c r="AK472" s="112" t="e">
        <f>AK81-#REF!</f>
        <v>#REF!</v>
      </c>
      <c r="AL472" s="112" t="e">
        <f>AL81-#REF!</f>
        <v>#REF!</v>
      </c>
      <c r="AM472" s="112" t="e">
        <f>AM81-#REF!</f>
        <v>#REF!</v>
      </c>
      <c r="AN472" s="112" t="e">
        <f>AN81-#REF!</f>
        <v>#REF!</v>
      </c>
      <c r="AO472" s="112" t="e">
        <f>AO81-#REF!</f>
        <v>#REF!</v>
      </c>
      <c r="AP472" s="112" t="e">
        <f>AP81-#REF!</f>
        <v>#REF!</v>
      </c>
      <c r="AQ472" s="112" t="e">
        <f>AQ81-#REF!</f>
        <v>#REF!</v>
      </c>
      <c r="AR472" s="112" t="e">
        <f>AR81-#REF!</f>
        <v>#REF!</v>
      </c>
      <c r="AS472" s="112" t="e">
        <f>AS81-#REF!</f>
        <v>#REF!</v>
      </c>
      <c r="AT472" s="112" t="e">
        <f>AT81-#REF!</f>
        <v>#REF!</v>
      </c>
      <c r="AU472" s="112" t="e">
        <f>AU81-#REF!</f>
        <v>#REF!</v>
      </c>
      <c r="AV472" s="112" t="e">
        <f>AV81-#REF!</f>
        <v>#REF!</v>
      </c>
      <c r="AW472" s="112" t="e">
        <f>AW81-#REF!</f>
        <v>#REF!</v>
      </c>
      <c r="AX472" s="112" t="e">
        <f>AX81-#REF!</f>
        <v>#REF!</v>
      </c>
      <c r="AY472" s="112" t="e">
        <f>AY81-#REF!</f>
        <v>#REF!</v>
      </c>
      <c r="AZ472" s="112" t="e">
        <f>AZ81-#REF!</f>
        <v>#REF!</v>
      </c>
      <c r="BA472" s="112" t="e">
        <f>BA81-#REF!</f>
        <v>#REF!</v>
      </c>
      <c r="BB472" s="112" t="e">
        <f>BB81-#REF!</f>
        <v>#REF!</v>
      </c>
      <c r="BC472" s="112" t="e">
        <f>BC81-#REF!</f>
        <v>#REF!</v>
      </c>
      <c r="BD472" s="112" t="e">
        <f>BD81-#REF!</f>
        <v>#REF!</v>
      </c>
      <c r="BE472" s="112" t="e">
        <f>BE81-#REF!</f>
        <v>#REF!</v>
      </c>
      <c r="BF472" s="112" t="e">
        <f>BF81-#REF!</f>
        <v>#REF!</v>
      </c>
      <c r="BG472" s="112" t="e">
        <f>BG81-#REF!</f>
        <v>#REF!</v>
      </c>
      <c r="BH472" s="112" t="e">
        <f>BH81-#REF!</f>
        <v>#REF!</v>
      </c>
      <c r="BI472" s="112" t="e">
        <f>BI81-#REF!</f>
        <v>#REF!</v>
      </c>
      <c r="BJ472" s="112" t="e">
        <f>BJ81-#REF!</f>
        <v>#REF!</v>
      </c>
      <c r="BK472" s="112" t="e">
        <f>BK81-#REF!</f>
        <v>#REF!</v>
      </c>
      <c r="BL472" s="112" t="e">
        <f>BL81-#REF!</f>
        <v>#REF!</v>
      </c>
      <c r="BM472" s="112" t="e">
        <f>BM81-#REF!</f>
        <v>#REF!</v>
      </c>
      <c r="BN472" s="112" t="e">
        <f>BN81-#REF!</f>
        <v>#REF!</v>
      </c>
      <c r="BO472" s="112" t="e">
        <f>BO81-#REF!</f>
        <v>#REF!</v>
      </c>
      <c r="BP472" s="112" t="e">
        <f>BP81-#REF!</f>
        <v>#REF!</v>
      </c>
      <c r="BQ472" s="112" t="e">
        <f>BQ81-#REF!</f>
        <v>#REF!</v>
      </c>
      <c r="BR472" s="112" t="e">
        <f>BR81-#REF!</f>
        <v>#REF!</v>
      </c>
      <c r="BS472" s="112" t="e">
        <f>BS81-#REF!</f>
        <v>#REF!</v>
      </c>
      <c r="BT472" s="112" t="e">
        <f>BT81-#REF!</f>
        <v>#REF!</v>
      </c>
      <c r="BU472" s="112" t="e">
        <f>BU81-#REF!</f>
        <v>#REF!</v>
      </c>
      <c r="BV472" s="112" t="e">
        <f>BV81-#REF!</f>
        <v>#REF!</v>
      </c>
      <c r="CA472" s="112"/>
    </row>
    <row r="473" spans="7:79" ht="13" hidden="1" x14ac:dyDescent="0.3">
      <c r="G473" s="112" t="e">
        <f>G82-#REF!</f>
        <v>#REF!</v>
      </c>
      <c r="H473" s="112" t="e">
        <f>H82-#REF!</f>
        <v>#REF!</v>
      </c>
      <c r="I473" s="112" t="e">
        <f>I82-#REF!</f>
        <v>#REF!</v>
      </c>
      <c r="J473" s="112" t="e">
        <f>J82-#REF!</f>
        <v>#REF!</v>
      </c>
      <c r="K473" s="112" t="e">
        <f>K82-#REF!</f>
        <v>#REF!</v>
      </c>
      <c r="L473" s="112" t="e">
        <f>L82-#REF!</f>
        <v>#REF!</v>
      </c>
      <c r="M473" s="112" t="e">
        <f>M82-#REF!</f>
        <v>#REF!</v>
      </c>
      <c r="N473" s="112" t="e">
        <f>N82-#REF!</f>
        <v>#REF!</v>
      </c>
      <c r="O473" s="112" t="e">
        <f>O82-#REF!</f>
        <v>#REF!</v>
      </c>
      <c r="P473" s="112" t="e">
        <f>P82-#REF!</f>
        <v>#REF!</v>
      </c>
      <c r="Q473" s="112" t="e">
        <f>Q82-#REF!</f>
        <v>#REF!</v>
      </c>
      <c r="R473" s="112" t="e">
        <f>R82-#REF!</f>
        <v>#REF!</v>
      </c>
      <c r="S473" s="112" t="e">
        <f>S82-#REF!</f>
        <v>#REF!</v>
      </c>
      <c r="T473" s="112" t="e">
        <f>T82-#REF!</f>
        <v>#REF!</v>
      </c>
      <c r="U473" s="112" t="e">
        <f>U82-#REF!</f>
        <v>#REF!</v>
      </c>
      <c r="V473" s="112" t="e">
        <f>V82-#REF!</f>
        <v>#REF!</v>
      </c>
      <c r="W473" s="112" t="e">
        <f>W82-#REF!</f>
        <v>#REF!</v>
      </c>
      <c r="X473" s="112" t="e">
        <f>X82-#REF!</f>
        <v>#REF!</v>
      </c>
      <c r="Y473" s="112" t="e">
        <f>Y82-#REF!</f>
        <v>#REF!</v>
      </c>
      <c r="Z473" s="112" t="e">
        <f>Z82-#REF!</f>
        <v>#REF!</v>
      </c>
      <c r="AA473" s="112" t="e">
        <f>AA82-#REF!</f>
        <v>#REF!</v>
      </c>
      <c r="AB473" s="112" t="e">
        <f>AB82-#REF!</f>
        <v>#REF!</v>
      </c>
      <c r="AC473" s="112" t="e">
        <f>AC82-#REF!</f>
        <v>#REF!</v>
      </c>
      <c r="AD473" s="112" t="e">
        <f>AD82-#REF!</f>
        <v>#REF!</v>
      </c>
      <c r="AE473" s="112" t="e">
        <f>AE82-#REF!</f>
        <v>#REF!</v>
      </c>
      <c r="AF473" s="112" t="e">
        <f>AF82-#REF!</f>
        <v>#REF!</v>
      </c>
      <c r="AG473" s="112" t="e">
        <f>AG82-#REF!</f>
        <v>#REF!</v>
      </c>
      <c r="AH473" s="112" t="e">
        <f>AH82-#REF!</f>
        <v>#REF!</v>
      </c>
      <c r="AI473" s="112" t="e">
        <f>AI82-#REF!</f>
        <v>#REF!</v>
      </c>
      <c r="AJ473" s="112" t="e">
        <f>AJ82-#REF!</f>
        <v>#REF!</v>
      </c>
      <c r="AK473" s="112" t="e">
        <f>AK82-#REF!</f>
        <v>#REF!</v>
      </c>
      <c r="AL473" s="112" t="e">
        <f>AL82-#REF!</f>
        <v>#REF!</v>
      </c>
      <c r="AM473" s="112" t="e">
        <f>AM82-#REF!</f>
        <v>#REF!</v>
      </c>
      <c r="AN473" s="112" t="e">
        <f>AN82-#REF!</f>
        <v>#REF!</v>
      </c>
      <c r="AO473" s="112" t="e">
        <f>AO82-#REF!</f>
        <v>#REF!</v>
      </c>
      <c r="AP473" s="112" t="e">
        <f>AP82-#REF!</f>
        <v>#REF!</v>
      </c>
      <c r="AQ473" s="112" t="e">
        <f>AQ82-#REF!</f>
        <v>#REF!</v>
      </c>
      <c r="AR473" s="112" t="e">
        <f>AR82-#REF!</f>
        <v>#REF!</v>
      </c>
      <c r="AS473" s="112" t="e">
        <f>AS82-#REF!</f>
        <v>#REF!</v>
      </c>
      <c r="AT473" s="112" t="e">
        <f>AT82-#REF!</f>
        <v>#REF!</v>
      </c>
      <c r="AU473" s="112" t="e">
        <f>AU82-#REF!</f>
        <v>#REF!</v>
      </c>
      <c r="AV473" s="112" t="e">
        <f>AV82-#REF!</f>
        <v>#REF!</v>
      </c>
      <c r="AW473" s="112" t="e">
        <f>AW82-#REF!</f>
        <v>#REF!</v>
      </c>
      <c r="AX473" s="112" t="e">
        <f>AX82-#REF!</f>
        <v>#REF!</v>
      </c>
      <c r="AY473" s="112" t="e">
        <f>AY82-#REF!</f>
        <v>#REF!</v>
      </c>
      <c r="AZ473" s="112" t="e">
        <f>AZ82-#REF!</f>
        <v>#REF!</v>
      </c>
      <c r="BA473" s="112" t="e">
        <f>BA82-#REF!</f>
        <v>#REF!</v>
      </c>
      <c r="BB473" s="112" t="e">
        <f>BB82-#REF!</f>
        <v>#REF!</v>
      </c>
      <c r="BC473" s="112" t="e">
        <f>BC82-#REF!</f>
        <v>#REF!</v>
      </c>
      <c r="BD473" s="112" t="e">
        <f>BD82-#REF!</f>
        <v>#REF!</v>
      </c>
      <c r="BE473" s="112" t="e">
        <f>BE82-#REF!</f>
        <v>#REF!</v>
      </c>
      <c r="BF473" s="112" t="e">
        <f>BF82-#REF!</f>
        <v>#REF!</v>
      </c>
      <c r="BG473" s="112" t="e">
        <f>BG82-#REF!</f>
        <v>#REF!</v>
      </c>
      <c r="BH473" s="112" t="e">
        <f>BH82-#REF!</f>
        <v>#REF!</v>
      </c>
      <c r="BI473" s="112" t="e">
        <f>BI82-#REF!</f>
        <v>#REF!</v>
      </c>
      <c r="BJ473" s="112" t="e">
        <f>BJ82-#REF!</f>
        <v>#REF!</v>
      </c>
      <c r="BK473" s="112" t="e">
        <f>BK82-#REF!</f>
        <v>#REF!</v>
      </c>
      <c r="BL473" s="112" t="e">
        <f>BL82-#REF!</f>
        <v>#REF!</v>
      </c>
      <c r="BM473" s="112" t="e">
        <f>BM82-#REF!</f>
        <v>#REF!</v>
      </c>
      <c r="BN473" s="112" t="e">
        <f>BN82-#REF!</f>
        <v>#REF!</v>
      </c>
      <c r="BO473" s="112" t="e">
        <f>BO82-#REF!</f>
        <v>#REF!</v>
      </c>
      <c r="BP473" s="112" t="e">
        <f>BP82-#REF!</f>
        <v>#REF!</v>
      </c>
      <c r="BQ473" s="112" t="e">
        <f>BQ82-#REF!</f>
        <v>#REF!</v>
      </c>
      <c r="BR473" s="112" t="e">
        <f>BR82-#REF!</f>
        <v>#REF!</v>
      </c>
      <c r="BS473" s="112" t="e">
        <f>BS82-#REF!</f>
        <v>#REF!</v>
      </c>
      <c r="BT473" s="112" t="e">
        <f>BT82-#REF!</f>
        <v>#REF!</v>
      </c>
      <c r="BU473" s="112" t="e">
        <f>BU82-#REF!</f>
        <v>#REF!</v>
      </c>
      <c r="BV473" s="112" t="e">
        <f>BV82-#REF!</f>
        <v>#REF!</v>
      </c>
      <c r="CA473" s="112"/>
    </row>
    <row r="474" spans="7:79" ht="13" hidden="1" x14ac:dyDescent="0.3">
      <c r="G474" s="112" t="e">
        <f>G83-#REF!</f>
        <v>#REF!</v>
      </c>
      <c r="H474" s="112" t="e">
        <f>H83-#REF!</f>
        <v>#REF!</v>
      </c>
      <c r="I474" s="112" t="e">
        <f>I83-#REF!</f>
        <v>#REF!</v>
      </c>
      <c r="J474" s="112" t="e">
        <f>J83-#REF!</f>
        <v>#REF!</v>
      </c>
      <c r="K474" s="112" t="e">
        <f>K83-#REF!</f>
        <v>#REF!</v>
      </c>
      <c r="L474" s="112" t="e">
        <f>L83-#REF!</f>
        <v>#REF!</v>
      </c>
      <c r="M474" s="112" t="e">
        <f>M83-#REF!</f>
        <v>#REF!</v>
      </c>
      <c r="N474" s="112" t="e">
        <f>N83-#REF!</f>
        <v>#REF!</v>
      </c>
      <c r="O474" s="112" t="e">
        <f>O83-#REF!</f>
        <v>#REF!</v>
      </c>
      <c r="P474" s="112" t="e">
        <f>P83-#REF!</f>
        <v>#REF!</v>
      </c>
      <c r="Q474" s="112" t="e">
        <f>Q83-#REF!</f>
        <v>#REF!</v>
      </c>
      <c r="R474" s="112" t="e">
        <f>R83-#REF!</f>
        <v>#REF!</v>
      </c>
      <c r="S474" s="112" t="e">
        <f>S83-#REF!</f>
        <v>#REF!</v>
      </c>
      <c r="T474" s="112" t="e">
        <f>T83-#REF!</f>
        <v>#REF!</v>
      </c>
      <c r="U474" s="112" t="e">
        <f>U83-#REF!</f>
        <v>#REF!</v>
      </c>
      <c r="V474" s="112" t="e">
        <f>V83-#REF!</f>
        <v>#REF!</v>
      </c>
      <c r="W474" s="112" t="e">
        <f>W83-#REF!</f>
        <v>#REF!</v>
      </c>
      <c r="X474" s="112" t="e">
        <f>X83-#REF!</f>
        <v>#REF!</v>
      </c>
      <c r="Y474" s="112" t="e">
        <f>Y83-#REF!</f>
        <v>#REF!</v>
      </c>
      <c r="Z474" s="112" t="e">
        <f>Z83-#REF!</f>
        <v>#REF!</v>
      </c>
      <c r="AA474" s="112" t="e">
        <f>AA83-#REF!</f>
        <v>#REF!</v>
      </c>
      <c r="AB474" s="112" t="e">
        <f>AB83-#REF!</f>
        <v>#REF!</v>
      </c>
      <c r="AC474" s="112" t="e">
        <f>AC83-#REF!</f>
        <v>#REF!</v>
      </c>
      <c r="AD474" s="112" t="e">
        <f>AD83-#REF!</f>
        <v>#REF!</v>
      </c>
      <c r="AE474" s="112" t="e">
        <f>AE83-#REF!</f>
        <v>#REF!</v>
      </c>
      <c r="AF474" s="112" t="e">
        <f>AF83-#REF!</f>
        <v>#REF!</v>
      </c>
      <c r="AG474" s="112" t="e">
        <f>AG83-#REF!</f>
        <v>#REF!</v>
      </c>
      <c r="AH474" s="112" t="e">
        <f>AH83-#REF!</f>
        <v>#REF!</v>
      </c>
      <c r="AI474" s="112" t="e">
        <f>AI83-#REF!</f>
        <v>#REF!</v>
      </c>
      <c r="AJ474" s="112" t="e">
        <f>AJ83-#REF!</f>
        <v>#REF!</v>
      </c>
      <c r="AK474" s="112" t="e">
        <f>AK83-#REF!</f>
        <v>#REF!</v>
      </c>
      <c r="AL474" s="112" t="e">
        <f>AL83-#REF!</f>
        <v>#REF!</v>
      </c>
      <c r="AM474" s="112" t="e">
        <f>AM83-#REF!</f>
        <v>#REF!</v>
      </c>
      <c r="AN474" s="112" t="e">
        <f>AN83-#REF!</f>
        <v>#REF!</v>
      </c>
      <c r="AO474" s="112" t="e">
        <f>AO83-#REF!</f>
        <v>#REF!</v>
      </c>
      <c r="AP474" s="112" t="e">
        <f>AP83-#REF!</f>
        <v>#REF!</v>
      </c>
      <c r="AQ474" s="112" t="e">
        <f>AQ83-#REF!</f>
        <v>#REF!</v>
      </c>
      <c r="AR474" s="112" t="e">
        <f>AR83-#REF!</f>
        <v>#REF!</v>
      </c>
      <c r="AS474" s="112" t="e">
        <f>AS83-#REF!</f>
        <v>#REF!</v>
      </c>
      <c r="AT474" s="112" t="e">
        <f>AT83-#REF!</f>
        <v>#REF!</v>
      </c>
      <c r="AU474" s="112" t="e">
        <f>AU83-#REF!</f>
        <v>#REF!</v>
      </c>
      <c r="AV474" s="112" t="e">
        <f>AV83-#REF!</f>
        <v>#REF!</v>
      </c>
      <c r="AW474" s="112" t="e">
        <f>AW83-#REF!</f>
        <v>#REF!</v>
      </c>
      <c r="AX474" s="112" t="e">
        <f>AX83-#REF!</f>
        <v>#REF!</v>
      </c>
      <c r="AY474" s="112" t="e">
        <f>AY83-#REF!</f>
        <v>#REF!</v>
      </c>
      <c r="AZ474" s="112" t="e">
        <f>AZ83-#REF!</f>
        <v>#REF!</v>
      </c>
      <c r="BA474" s="112" t="e">
        <f>BA83-#REF!</f>
        <v>#REF!</v>
      </c>
      <c r="BB474" s="112" t="e">
        <f>BB83-#REF!</f>
        <v>#REF!</v>
      </c>
      <c r="BC474" s="112" t="e">
        <f>BC83-#REF!</f>
        <v>#REF!</v>
      </c>
      <c r="BD474" s="112" t="e">
        <f>BD83-#REF!</f>
        <v>#REF!</v>
      </c>
      <c r="BE474" s="112" t="e">
        <f>BE83-#REF!</f>
        <v>#REF!</v>
      </c>
      <c r="BF474" s="112" t="e">
        <f>BF83-#REF!</f>
        <v>#REF!</v>
      </c>
      <c r="BG474" s="112" t="e">
        <f>BG83-#REF!</f>
        <v>#REF!</v>
      </c>
      <c r="BH474" s="112" t="e">
        <f>BH83-#REF!</f>
        <v>#REF!</v>
      </c>
      <c r="BI474" s="112" t="e">
        <f>BI83-#REF!</f>
        <v>#REF!</v>
      </c>
      <c r="BJ474" s="112" t="e">
        <f>BJ83-#REF!</f>
        <v>#REF!</v>
      </c>
      <c r="BK474" s="112" t="e">
        <f>BK83-#REF!</f>
        <v>#REF!</v>
      </c>
      <c r="BL474" s="112" t="e">
        <f>BL83-#REF!</f>
        <v>#REF!</v>
      </c>
      <c r="BM474" s="112" t="e">
        <f>BM83-#REF!</f>
        <v>#REF!</v>
      </c>
      <c r="BN474" s="112" t="e">
        <f>BN83-#REF!</f>
        <v>#REF!</v>
      </c>
      <c r="BO474" s="112" t="e">
        <f>BO83-#REF!</f>
        <v>#REF!</v>
      </c>
      <c r="BP474" s="112" t="e">
        <f>BP83-#REF!</f>
        <v>#REF!</v>
      </c>
      <c r="BQ474" s="112" t="e">
        <f>BQ83-#REF!</f>
        <v>#REF!</v>
      </c>
      <c r="BR474" s="112" t="e">
        <f>BR83-#REF!</f>
        <v>#REF!</v>
      </c>
      <c r="BS474" s="112" t="e">
        <f>BS83-#REF!</f>
        <v>#REF!</v>
      </c>
      <c r="BT474" s="112" t="e">
        <f>BT83-#REF!</f>
        <v>#REF!</v>
      </c>
      <c r="BU474" s="112" t="e">
        <f>BU83-#REF!</f>
        <v>#REF!</v>
      </c>
      <c r="BV474" s="112" t="e">
        <f>BV83-#REF!</f>
        <v>#REF!</v>
      </c>
      <c r="CA474" s="112"/>
    </row>
    <row r="475" spans="7:79" ht="13" hidden="1" x14ac:dyDescent="0.3">
      <c r="G475" s="112" t="e">
        <f>G85-#REF!</f>
        <v>#REF!</v>
      </c>
      <c r="H475" s="112" t="e">
        <f>H85-#REF!</f>
        <v>#REF!</v>
      </c>
      <c r="I475" s="112" t="e">
        <f>I85-#REF!</f>
        <v>#REF!</v>
      </c>
      <c r="J475" s="112" t="e">
        <f>J85-#REF!</f>
        <v>#REF!</v>
      </c>
      <c r="K475" s="112" t="e">
        <f>K85-#REF!</f>
        <v>#REF!</v>
      </c>
      <c r="L475" s="112" t="e">
        <f>L85-#REF!</f>
        <v>#REF!</v>
      </c>
      <c r="M475" s="112" t="e">
        <f>M85-#REF!</f>
        <v>#REF!</v>
      </c>
      <c r="N475" s="112" t="e">
        <f>N85-#REF!</f>
        <v>#REF!</v>
      </c>
      <c r="O475" s="112" t="e">
        <f>O85-#REF!</f>
        <v>#REF!</v>
      </c>
      <c r="P475" s="112" t="e">
        <f>P85-#REF!</f>
        <v>#REF!</v>
      </c>
      <c r="Q475" s="112" t="e">
        <f>Q85-#REF!</f>
        <v>#REF!</v>
      </c>
      <c r="R475" s="112" t="e">
        <f>R85-#REF!</f>
        <v>#REF!</v>
      </c>
      <c r="S475" s="112" t="e">
        <f>S85-#REF!</f>
        <v>#REF!</v>
      </c>
      <c r="T475" s="112" t="e">
        <f>T85-#REF!</f>
        <v>#REF!</v>
      </c>
      <c r="U475" s="112" t="e">
        <f>U85-#REF!</f>
        <v>#REF!</v>
      </c>
      <c r="V475" s="112" t="e">
        <f>V85-#REF!</f>
        <v>#REF!</v>
      </c>
      <c r="W475" s="112" t="e">
        <f>W85-#REF!</f>
        <v>#REF!</v>
      </c>
      <c r="X475" s="112" t="e">
        <f>X85-#REF!</f>
        <v>#REF!</v>
      </c>
      <c r="Y475" s="112" t="e">
        <f>Y85-#REF!</f>
        <v>#REF!</v>
      </c>
      <c r="Z475" s="112" t="e">
        <f>Z85-#REF!</f>
        <v>#REF!</v>
      </c>
      <c r="AA475" s="112" t="e">
        <f>AA85-#REF!</f>
        <v>#REF!</v>
      </c>
      <c r="AB475" s="112" t="e">
        <f>AB85-#REF!</f>
        <v>#REF!</v>
      </c>
      <c r="AC475" s="112" t="e">
        <f>AC85-#REF!</f>
        <v>#REF!</v>
      </c>
      <c r="AD475" s="112" t="e">
        <f>AD85-#REF!</f>
        <v>#REF!</v>
      </c>
      <c r="AE475" s="112" t="e">
        <f>AE85-#REF!</f>
        <v>#REF!</v>
      </c>
      <c r="AF475" s="112" t="e">
        <f>AF85-#REF!</f>
        <v>#REF!</v>
      </c>
      <c r="AG475" s="112" t="e">
        <f>AG85-#REF!</f>
        <v>#REF!</v>
      </c>
      <c r="AH475" s="112" t="e">
        <f>AH85-#REF!</f>
        <v>#REF!</v>
      </c>
      <c r="AI475" s="112" t="e">
        <f>AI85-#REF!</f>
        <v>#REF!</v>
      </c>
      <c r="AJ475" s="112" t="e">
        <f>AJ85-#REF!</f>
        <v>#REF!</v>
      </c>
      <c r="AK475" s="112" t="e">
        <f>AK85-#REF!</f>
        <v>#REF!</v>
      </c>
      <c r="AL475" s="112" t="e">
        <f>AL85-#REF!</f>
        <v>#REF!</v>
      </c>
      <c r="AM475" s="112" t="e">
        <f>AM85-#REF!</f>
        <v>#REF!</v>
      </c>
      <c r="AN475" s="112" t="e">
        <f>AN85-#REF!</f>
        <v>#REF!</v>
      </c>
      <c r="AO475" s="112" t="e">
        <f>AO85-#REF!</f>
        <v>#REF!</v>
      </c>
      <c r="AP475" s="112" t="e">
        <f>AP85-#REF!</f>
        <v>#REF!</v>
      </c>
      <c r="AQ475" s="112" t="e">
        <f>AQ85-#REF!</f>
        <v>#REF!</v>
      </c>
      <c r="AR475" s="112" t="e">
        <f>AR85-#REF!</f>
        <v>#REF!</v>
      </c>
      <c r="AS475" s="112" t="e">
        <f>AS85-#REF!</f>
        <v>#REF!</v>
      </c>
      <c r="AT475" s="112" t="e">
        <f>AT85-#REF!</f>
        <v>#REF!</v>
      </c>
      <c r="AU475" s="112" t="e">
        <f>AU85-#REF!</f>
        <v>#REF!</v>
      </c>
      <c r="AV475" s="112" t="e">
        <f>AV85-#REF!</f>
        <v>#REF!</v>
      </c>
      <c r="AW475" s="112" t="e">
        <f>AW85-#REF!</f>
        <v>#REF!</v>
      </c>
      <c r="AX475" s="112" t="e">
        <f>AX85-#REF!</f>
        <v>#REF!</v>
      </c>
      <c r="AY475" s="112" t="e">
        <f>AY85-#REF!</f>
        <v>#REF!</v>
      </c>
      <c r="AZ475" s="112" t="e">
        <f>AZ85-#REF!</f>
        <v>#REF!</v>
      </c>
      <c r="BA475" s="112" t="e">
        <f>BA85-#REF!</f>
        <v>#REF!</v>
      </c>
      <c r="BB475" s="112" t="e">
        <f>BB85-#REF!</f>
        <v>#REF!</v>
      </c>
      <c r="BC475" s="112" t="e">
        <f>BC85-#REF!</f>
        <v>#REF!</v>
      </c>
      <c r="BD475" s="112" t="e">
        <f>BD85-#REF!</f>
        <v>#REF!</v>
      </c>
      <c r="BE475" s="112" t="e">
        <f>BE85-#REF!</f>
        <v>#REF!</v>
      </c>
      <c r="BF475" s="112" t="e">
        <f>BF85-#REF!</f>
        <v>#REF!</v>
      </c>
      <c r="BG475" s="112" t="e">
        <f>BG85-#REF!</f>
        <v>#REF!</v>
      </c>
      <c r="BH475" s="112" t="e">
        <f>BH85-#REF!</f>
        <v>#REF!</v>
      </c>
      <c r="BI475" s="112" t="e">
        <f>BI85-#REF!</f>
        <v>#REF!</v>
      </c>
      <c r="BJ475" s="112" t="e">
        <f>BJ85-#REF!</f>
        <v>#REF!</v>
      </c>
      <c r="BK475" s="112" t="e">
        <f>BK85-#REF!</f>
        <v>#REF!</v>
      </c>
      <c r="BL475" s="112" t="e">
        <f>BL85-#REF!</f>
        <v>#REF!</v>
      </c>
      <c r="BM475" s="112" t="e">
        <f>BM85-#REF!</f>
        <v>#REF!</v>
      </c>
      <c r="BN475" s="112" t="e">
        <f>BN85-#REF!</f>
        <v>#REF!</v>
      </c>
      <c r="BO475" s="112" t="e">
        <f>BO85-#REF!</f>
        <v>#REF!</v>
      </c>
      <c r="BP475" s="112" t="e">
        <f>BP85-#REF!</f>
        <v>#REF!</v>
      </c>
      <c r="BQ475" s="112" t="e">
        <f>BQ85-#REF!</f>
        <v>#REF!</v>
      </c>
      <c r="BR475" s="112" t="e">
        <f>BR85-#REF!</f>
        <v>#REF!</v>
      </c>
      <c r="BS475" s="112" t="e">
        <f>BS85-#REF!</f>
        <v>#REF!</v>
      </c>
      <c r="BT475" s="112" t="e">
        <f>BT85-#REF!</f>
        <v>#REF!</v>
      </c>
      <c r="BU475" s="112" t="e">
        <f>BU85-#REF!</f>
        <v>#REF!</v>
      </c>
      <c r="BV475" s="112" t="e">
        <f>BV85-#REF!</f>
        <v>#REF!</v>
      </c>
      <c r="CA475" s="112"/>
    </row>
    <row r="476" spans="7:79" ht="13" hidden="1" x14ac:dyDescent="0.3">
      <c r="G476" s="112" t="e">
        <f>G86-#REF!</f>
        <v>#REF!</v>
      </c>
      <c r="H476" s="112" t="e">
        <f>H86-#REF!</f>
        <v>#REF!</v>
      </c>
      <c r="I476" s="112" t="e">
        <f>I86-#REF!</f>
        <v>#REF!</v>
      </c>
      <c r="J476" s="112" t="e">
        <f>J86-#REF!</f>
        <v>#REF!</v>
      </c>
      <c r="K476" s="112" t="e">
        <f>K86-#REF!</f>
        <v>#REF!</v>
      </c>
      <c r="L476" s="112" t="e">
        <f>L86-#REF!</f>
        <v>#REF!</v>
      </c>
      <c r="M476" s="112" t="e">
        <f>M86-#REF!</f>
        <v>#REF!</v>
      </c>
      <c r="N476" s="112" t="e">
        <f>N86-#REF!</f>
        <v>#REF!</v>
      </c>
      <c r="O476" s="112" t="e">
        <f>O86-#REF!</f>
        <v>#REF!</v>
      </c>
      <c r="P476" s="112" t="e">
        <f>P86-#REF!</f>
        <v>#REF!</v>
      </c>
      <c r="Q476" s="112" t="e">
        <f>Q86-#REF!</f>
        <v>#REF!</v>
      </c>
      <c r="R476" s="112" t="e">
        <f>R86-#REF!</f>
        <v>#REF!</v>
      </c>
      <c r="S476" s="112" t="e">
        <f>S86-#REF!</f>
        <v>#REF!</v>
      </c>
      <c r="T476" s="112" t="e">
        <f>T86-#REF!</f>
        <v>#REF!</v>
      </c>
      <c r="U476" s="112" t="e">
        <f>U86-#REF!</f>
        <v>#REF!</v>
      </c>
      <c r="V476" s="112" t="e">
        <f>V86-#REF!</f>
        <v>#REF!</v>
      </c>
      <c r="W476" s="112" t="e">
        <f>W86-#REF!</f>
        <v>#REF!</v>
      </c>
      <c r="X476" s="112" t="e">
        <f>X86-#REF!</f>
        <v>#REF!</v>
      </c>
      <c r="Y476" s="112" t="e">
        <f>Y86-#REF!</f>
        <v>#REF!</v>
      </c>
      <c r="Z476" s="112" t="e">
        <f>Z86-#REF!</f>
        <v>#REF!</v>
      </c>
      <c r="AA476" s="112" t="e">
        <f>AA86-#REF!</f>
        <v>#REF!</v>
      </c>
      <c r="AB476" s="112" t="e">
        <f>AB86-#REF!</f>
        <v>#REF!</v>
      </c>
      <c r="AC476" s="112" t="e">
        <f>AC86-#REF!</f>
        <v>#REF!</v>
      </c>
      <c r="AD476" s="112" t="e">
        <f>AD86-#REF!</f>
        <v>#REF!</v>
      </c>
      <c r="AE476" s="112" t="e">
        <f>AE86-#REF!</f>
        <v>#REF!</v>
      </c>
      <c r="AF476" s="112" t="e">
        <f>AF86-#REF!</f>
        <v>#REF!</v>
      </c>
      <c r="AG476" s="112" t="e">
        <f>AG86-#REF!</f>
        <v>#REF!</v>
      </c>
      <c r="AH476" s="112" t="e">
        <f>AH86-#REF!</f>
        <v>#REF!</v>
      </c>
      <c r="AI476" s="112" t="e">
        <f>AI86-#REF!</f>
        <v>#REF!</v>
      </c>
      <c r="AJ476" s="112" t="e">
        <f>AJ86-#REF!</f>
        <v>#REF!</v>
      </c>
      <c r="AK476" s="112" t="e">
        <f>AK86-#REF!</f>
        <v>#REF!</v>
      </c>
      <c r="AL476" s="112" t="e">
        <f>AL86-#REF!</f>
        <v>#REF!</v>
      </c>
      <c r="AM476" s="112" t="e">
        <f>AM86-#REF!</f>
        <v>#REF!</v>
      </c>
      <c r="AN476" s="112" t="e">
        <f>AN86-#REF!</f>
        <v>#REF!</v>
      </c>
      <c r="AO476" s="112" t="e">
        <f>AO86-#REF!</f>
        <v>#REF!</v>
      </c>
      <c r="AP476" s="112" t="e">
        <f>AP86-#REF!</f>
        <v>#REF!</v>
      </c>
      <c r="AQ476" s="112" t="e">
        <f>AQ86-#REF!</f>
        <v>#REF!</v>
      </c>
      <c r="AR476" s="112" t="e">
        <f>AR86-#REF!</f>
        <v>#REF!</v>
      </c>
      <c r="AS476" s="112" t="e">
        <f>AS86-#REF!</f>
        <v>#REF!</v>
      </c>
      <c r="AT476" s="112" t="e">
        <f>AT86-#REF!</f>
        <v>#REF!</v>
      </c>
      <c r="AU476" s="112" t="e">
        <f>AU86-#REF!</f>
        <v>#REF!</v>
      </c>
      <c r="AV476" s="112" t="e">
        <f>AV86-#REF!</f>
        <v>#REF!</v>
      </c>
      <c r="AW476" s="112" t="e">
        <f>AW86-#REF!</f>
        <v>#REF!</v>
      </c>
      <c r="AX476" s="112" t="e">
        <f>AX86-#REF!</f>
        <v>#REF!</v>
      </c>
      <c r="AY476" s="112" t="e">
        <f>AY86-#REF!</f>
        <v>#REF!</v>
      </c>
      <c r="AZ476" s="112" t="e">
        <f>AZ86-#REF!</f>
        <v>#REF!</v>
      </c>
      <c r="BA476" s="112" t="e">
        <f>BA86-#REF!</f>
        <v>#REF!</v>
      </c>
      <c r="BB476" s="112" t="e">
        <f>BB86-#REF!</f>
        <v>#REF!</v>
      </c>
      <c r="BC476" s="112" t="e">
        <f>BC86-#REF!</f>
        <v>#REF!</v>
      </c>
      <c r="BD476" s="112" t="e">
        <f>BD86-#REF!</f>
        <v>#REF!</v>
      </c>
      <c r="BE476" s="112" t="e">
        <f>BE86-#REF!</f>
        <v>#REF!</v>
      </c>
      <c r="BF476" s="112" t="e">
        <f>BF86-#REF!</f>
        <v>#REF!</v>
      </c>
      <c r="BG476" s="112" t="e">
        <f>BG86-#REF!</f>
        <v>#REF!</v>
      </c>
      <c r="BH476" s="112" t="e">
        <f>BH86-#REF!</f>
        <v>#REF!</v>
      </c>
      <c r="BI476" s="112" t="e">
        <f>BI86-#REF!</f>
        <v>#REF!</v>
      </c>
      <c r="BJ476" s="112" t="e">
        <f>BJ86-#REF!</f>
        <v>#REF!</v>
      </c>
      <c r="BK476" s="112" t="e">
        <f>BK86-#REF!</f>
        <v>#REF!</v>
      </c>
      <c r="BL476" s="112" t="e">
        <f>BL86-#REF!</f>
        <v>#REF!</v>
      </c>
      <c r="BM476" s="112" t="e">
        <f>BM86-#REF!</f>
        <v>#REF!</v>
      </c>
      <c r="BN476" s="112" t="e">
        <f>BN86-#REF!</f>
        <v>#REF!</v>
      </c>
      <c r="BO476" s="112" t="e">
        <f>BO86-#REF!</f>
        <v>#REF!</v>
      </c>
      <c r="BP476" s="112" t="e">
        <f>BP86-#REF!</f>
        <v>#REF!</v>
      </c>
      <c r="BQ476" s="112" t="e">
        <f>BQ86-#REF!</f>
        <v>#REF!</v>
      </c>
      <c r="BR476" s="112" t="e">
        <f>BR86-#REF!</f>
        <v>#REF!</v>
      </c>
      <c r="BS476" s="112" t="e">
        <f>BS86-#REF!</f>
        <v>#REF!</v>
      </c>
      <c r="BT476" s="112" t="e">
        <f>BT86-#REF!</f>
        <v>#REF!</v>
      </c>
      <c r="BU476" s="112" t="e">
        <f>BU86-#REF!</f>
        <v>#REF!</v>
      </c>
      <c r="BV476" s="112" t="e">
        <f>BV86-#REF!</f>
        <v>#REF!</v>
      </c>
      <c r="CA476" s="112"/>
    </row>
    <row r="477" spans="7:79" ht="13" hidden="1" x14ac:dyDescent="0.3">
      <c r="G477" s="112" t="e">
        <f>G87-#REF!</f>
        <v>#REF!</v>
      </c>
      <c r="H477" s="112" t="e">
        <f>H87-#REF!</f>
        <v>#REF!</v>
      </c>
      <c r="I477" s="112" t="e">
        <f>I87-#REF!</f>
        <v>#REF!</v>
      </c>
      <c r="J477" s="112" t="e">
        <f>J87-#REF!</f>
        <v>#REF!</v>
      </c>
      <c r="K477" s="112" t="e">
        <f>K87-#REF!</f>
        <v>#REF!</v>
      </c>
      <c r="L477" s="112" t="e">
        <f>L87-#REF!</f>
        <v>#REF!</v>
      </c>
      <c r="M477" s="112" t="e">
        <f>M87-#REF!</f>
        <v>#REF!</v>
      </c>
      <c r="N477" s="112" t="e">
        <f>N87-#REF!</f>
        <v>#REF!</v>
      </c>
      <c r="O477" s="112" t="e">
        <f>O87-#REF!</f>
        <v>#REF!</v>
      </c>
      <c r="P477" s="112" t="e">
        <f>P87-#REF!</f>
        <v>#REF!</v>
      </c>
      <c r="Q477" s="112" t="e">
        <f>Q87-#REF!</f>
        <v>#REF!</v>
      </c>
      <c r="R477" s="112" t="e">
        <f>R87-#REF!</f>
        <v>#REF!</v>
      </c>
      <c r="S477" s="112" t="e">
        <f>S87-#REF!</f>
        <v>#REF!</v>
      </c>
      <c r="T477" s="112" t="e">
        <f>T87-#REF!</f>
        <v>#REF!</v>
      </c>
      <c r="U477" s="112" t="e">
        <f>U87-#REF!</f>
        <v>#REF!</v>
      </c>
      <c r="V477" s="112" t="e">
        <f>V87-#REF!</f>
        <v>#REF!</v>
      </c>
      <c r="W477" s="112" t="e">
        <f>W87-#REF!</f>
        <v>#REF!</v>
      </c>
      <c r="X477" s="112" t="e">
        <f>X87-#REF!</f>
        <v>#REF!</v>
      </c>
      <c r="Y477" s="112" t="e">
        <f>Y87-#REF!</f>
        <v>#REF!</v>
      </c>
      <c r="Z477" s="112" t="e">
        <f>Z87-#REF!</f>
        <v>#REF!</v>
      </c>
      <c r="AA477" s="112" t="e">
        <f>AA87-#REF!</f>
        <v>#REF!</v>
      </c>
      <c r="AB477" s="112" t="e">
        <f>AB87-#REF!</f>
        <v>#REF!</v>
      </c>
      <c r="AC477" s="112" t="e">
        <f>AC87-#REF!</f>
        <v>#REF!</v>
      </c>
      <c r="AD477" s="112" t="e">
        <f>AD87-#REF!</f>
        <v>#REF!</v>
      </c>
      <c r="AE477" s="112" t="e">
        <f>AE87-#REF!</f>
        <v>#REF!</v>
      </c>
      <c r="AF477" s="112" t="e">
        <f>AF87-#REF!</f>
        <v>#REF!</v>
      </c>
      <c r="AG477" s="112" t="e">
        <f>AG87-#REF!</f>
        <v>#REF!</v>
      </c>
      <c r="AH477" s="112" t="e">
        <f>AH87-#REF!</f>
        <v>#REF!</v>
      </c>
      <c r="AI477" s="112" t="e">
        <f>AI87-#REF!</f>
        <v>#REF!</v>
      </c>
      <c r="AJ477" s="112" t="e">
        <f>AJ87-#REF!</f>
        <v>#REF!</v>
      </c>
      <c r="AK477" s="112" t="e">
        <f>AK87-#REF!</f>
        <v>#REF!</v>
      </c>
      <c r="AL477" s="112" t="e">
        <f>AL87-#REF!</f>
        <v>#REF!</v>
      </c>
      <c r="AM477" s="112" t="e">
        <f>AM87-#REF!</f>
        <v>#REF!</v>
      </c>
      <c r="AN477" s="112" t="e">
        <f>AN87-#REF!</f>
        <v>#REF!</v>
      </c>
      <c r="AO477" s="112" t="e">
        <f>AO87-#REF!</f>
        <v>#REF!</v>
      </c>
      <c r="AP477" s="112" t="e">
        <f>AP87-#REF!</f>
        <v>#REF!</v>
      </c>
      <c r="AQ477" s="112" t="e">
        <f>AQ87-#REF!</f>
        <v>#REF!</v>
      </c>
      <c r="AR477" s="112" t="e">
        <f>AR87-#REF!</f>
        <v>#REF!</v>
      </c>
      <c r="AS477" s="112" t="e">
        <f>AS87-#REF!</f>
        <v>#REF!</v>
      </c>
      <c r="AT477" s="112" t="e">
        <f>AT87-#REF!</f>
        <v>#REF!</v>
      </c>
      <c r="AU477" s="112" t="e">
        <f>AU87-#REF!</f>
        <v>#REF!</v>
      </c>
      <c r="AV477" s="112" t="e">
        <f>AV87-#REF!</f>
        <v>#REF!</v>
      </c>
      <c r="AW477" s="112" t="e">
        <f>AW87-#REF!</f>
        <v>#REF!</v>
      </c>
      <c r="AX477" s="112" t="e">
        <f>AX87-#REF!</f>
        <v>#REF!</v>
      </c>
      <c r="AY477" s="112" t="e">
        <f>AY87-#REF!</f>
        <v>#REF!</v>
      </c>
      <c r="AZ477" s="112" t="e">
        <f>AZ87-#REF!</f>
        <v>#REF!</v>
      </c>
      <c r="BA477" s="112" t="e">
        <f>BA87-#REF!</f>
        <v>#REF!</v>
      </c>
      <c r="BB477" s="112" t="e">
        <f>BB87-#REF!</f>
        <v>#REF!</v>
      </c>
      <c r="BC477" s="112" t="e">
        <f>BC87-#REF!</f>
        <v>#REF!</v>
      </c>
      <c r="BD477" s="112" t="e">
        <f>BD87-#REF!</f>
        <v>#REF!</v>
      </c>
      <c r="BE477" s="112" t="e">
        <f>BE87-#REF!</f>
        <v>#REF!</v>
      </c>
      <c r="BF477" s="112" t="e">
        <f>BF87-#REF!</f>
        <v>#REF!</v>
      </c>
      <c r="BG477" s="112" t="e">
        <f>BG87-#REF!</f>
        <v>#REF!</v>
      </c>
      <c r="BH477" s="112" t="e">
        <f>BH87-#REF!</f>
        <v>#REF!</v>
      </c>
      <c r="BI477" s="112" t="e">
        <f>BI87-#REF!</f>
        <v>#REF!</v>
      </c>
      <c r="BJ477" s="112" t="e">
        <f>BJ87-#REF!</f>
        <v>#REF!</v>
      </c>
      <c r="BK477" s="112" t="e">
        <f>BK87-#REF!</f>
        <v>#REF!</v>
      </c>
      <c r="BL477" s="112" t="e">
        <f>BL87-#REF!</f>
        <v>#REF!</v>
      </c>
      <c r="BM477" s="112" t="e">
        <f>BM87-#REF!</f>
        <v>#REF!</v>
      </c>
      <c r="BN477" s="112" t="e">
        <f>BN87-#REF!</f>
        <v>#REF!</v>
      </c>
      <c r="BO477" s="112" t="e">
        <f>BO87-#REF!</f>
        <v>#REF!</v>
      </c>
      <c r="BP477" s="112" t="e">
        <f>BP87-#REF!</f>
        <v>#REF!</v>
      </c>
      <c r="BQ477" s="112" t="e">
        <f>BQ87-#REF!</f>
        <v>#REF!</v>
      </c>
      <c r="BR477" s="112" t="e">
        <f>BR87-#REF!</f>
        <v>#REF!</v>
      </c>
      <c r="BS477" s="112" t="e">
        <f>BS87-#REF!</f>
        <v>#REF!</v>
      </c>
      <c r="BT477" s="112" t="e">
        <f>BT87-#REF!</f>
        <v>#REF!</v>
      </c>
      <c r="BU477" s="112" t="e">
        <f>BU87-#REF!</f>
        <v>#REF!</v>
      </c>
      <c r="BV477" s="112" t="e">
        <f>BV87-#REF!</f>
        <v>#REF!</v>
      </c>
      <c r="CA477" s="112"/>
    </row>
    <row r="478" spans="7:79" ht="13" hidden="1" x14ac:dyDescent="0.3">
      <c r="G478" s="112" t="e">
        <f>G88-#REF!</f>
        <v>#REF!</v>
      </c>
      <c r="H478" s="112" t="e">
        <f>H88-#REF!</f>
        <v>#REF!</v>
      </c>
      <c r="I478" s="112" t="e">
        <f>I88-#REF!</f>
        <v>#REF!</v>
      </c>
      <c r="J478" s="112" t="e">
        <f>J88-#REF!</f>
        <v>#REF!</v>
      </c>
      <c r="K478" s="112" t="e">
        <f>K88-#REF!</f>
        <v>#REF!</v>
      </c>
      <c r="L478" s="112" t="e">
        <f>L88-#REF!</f>
        <v>#REF!</v>
      </c>
      <c r="M478" s="112" t="e">
        <f>M88-#REF!</f>
        <v>#REF!</v>
      </c>
      <c r="N478" s="112" t="e">
        <f>N88-#REF!</f>
        <v>#REF!</v>
      </c>
      <c r="O478" s="112" t="e">
        <f>O88-#REF!</f>
        <v>#REF!</v>
      </c>
      <c r="P478" s="112" t="e">
        <f>P88-#REF!</f>
        <v>#REF!</v>
      </c>
      <c r="Q478" s="112" t="e">
        <f>Q88-#REF!</f>
        <v>#REF!</v>
      </c>
      <c r="R478" s="112" t="e">
        <f>R88-#REF!</f>
        <v>#REF!</v>
      </c>
      <c r="S478" s="112" t="e">
        <f>S88-#REF!</f>
        <v>#REF!</v>
      </c>
      <c r="T478" s="112" t="e">
        <f>T88-#REF!</f>
        <v>#REF!</v>
      </c>
      <c r="U478" s="112" t="e">
        <f>U88-#REF!</f>
        <v>#REF!</v>
      </c>
      <c r="V478" s="112" t="e">
        <f>V88-#REF!</f>
        <v>#REF!</v>
      </c>
      <c r="W478" s="112" t="e">
        <f>W88-#REF!</f>
        <v>#REF!</v>
      </c>
      <c r="X478" s="112" t="e">
        <f>X88-#REF!</f>
        <v>#REF!</v>
      </c>
      <c r="Y478" s="112" t="e">
        <f>Y88-#REF!</f>
        <v>#REF!</v>
      </c>
      <c r="Z478" s="112" t="e">
        <f>Z88-#REF!</f>
        <v>#REF!</v>
      </c>
      <c r="AA478" s="112" t="e">
        <f>AA88-#REF!</f>
        <v>#REF!</v>
      </c>
      <c r="AB478" s="112" t="e">
        <f>AB88-#REF!</f>
        <v>#REF!</v>
      </c>
      <c r="AC478" s="112" t="e">
        <f>AC88-#REF!</f>
        <v>#REF!</v>
      </c>
      <c r="AD478" s="112" t="e">
        <f>AD88-#REF!</f>
        <v>#REF!</v>
      </c>
      <c r="AE478" s="112" t="e">
        <f>AE88-#REF!</f>
        <v>#REF!</v>
      </c>
      <c r="AF478" s="112" t="e">
        <f>AF88-#REF!</f>
        <v>#REF!</v>
      </c>
      <c r="AG478" s="112" t="e">
        <f>AG88-#REF!</f>
        <v>#REF!</v>
      </c>
      <c r="AH478" s="112" t="e">
        <f>AH88-#REF!</f>
        <v>#REF!</v>
      </c>
      <c r="AI478" s="112" t="e">
        <f>AI88-#REF!</f>
        <v>#REF!</v>
      </c>
      <c r="AJ478" s="112" t="e">
        <f>AJ88-#REF!</f>
        <v>#REF!</v>
      </c>
      <c r="AK478" s="112" t="e">
        <f>AK88-#REF!</f>
        <v>#REF!</v>
      </c>
      <c r="AL478" s="112" t="e">
        <f>AL88-#REF!</f>
        <v>#REF!</v>
      </c>
      <c r="AM478" s="112" t="e">
        <f>AM88-#REF!</f>
        <v>#REF!</v>
      </c>
      <c r="AN478" s="112" t="e">
        <f>AN88-#REF!</f>
        <v>#REF!</v>
      </c>
      <c r="AO478" s="112" t="e">
        <f>AO88-#REF!</f>
        <v>#REF!</v>
      </c>
      <c r="AP478" s="112" t="e">
        <f>AP88-#REF!</f>
        <v>#REF!</v>
      </c>
      <c r="AQ478" s="112" t="e">
        <f>AQ88-#REF!</f>
        <v>#REF!</v>
      </c>
      <c r="AR478" s="112" t="e">
        <f>AR88-#REF!</f>
        <v>#REF!</v>
      </c>
      <c r="AS478" s="112" t="e">
        <f>AS88-#REF!</f>
        <v>#REF!</v>
      </c>
      <c r="AT478" s="112" t="e">
        <f>AT88-#REF!</f>
        <v>#REF!</v>
      </c>
      <c r="AU478" s="112" t="e">
        <f>AU88-#REF!</f>
        <v>#REF!</v>
      </c>
      <c r="AV478" s="112" t="e">
        <f>AV88-#REF!</f>
        <v>#REF!</v>
      </c>
      <c r="AW478" s="112" t="e">
        <f>AW88-#REF!</f>
        <v>#REF!</v>
      </c>
      <c r="AX478" s="112" t="e">
        <f>AX88-#REF!</f>
        <v>#REF!</v>
      </c>
      <c r="AY478" s="112" t="e">
        <f>AY88-#REF!</f>
        <v>#REF!</v>
      </c>
      <c r="AZ478" s="112" t="e">
        <f>AZ88-#REF!</f>
        <v>#REF!</v>
      </c>
      <c r="BA478" s="112" t="e">
        <f>BA88-#REF!</f>
        <v>#REF!</v>
      </c>
      <c r="BB478" s="112" t="e">
        <f>BB88-#REF!</f>
        <v>#REF!</v>
      </c>
      <c r="BC478" s="112" t="e">
        <f>BC88-#REF!</f>
        <v>#REF!</v>
      </c>
      <c r="BD478" s="112" t="e">
        <f>BD88-#REF!</f>
        <v>#REF!</v>
      </c>
      <c r="BE478" s="112" t="e">
        <f>BE88-#REF!</f>
        <v>#REF!</v>
      </c>
      <c r="BF478" s="112" t="e">
        <f>BF88-#REF!</f>
        <v>#REF!</v>
      </c>
      <c r="BG478" s="112" t="e">
        <f>BG88-#REF!</f>
        <v>#REF!</v>
      </c>
      <c r="BH478" s="112" t="e">
        <f>BH88-#REF!</f>
        <v>#REF!</v>
      </c>
      <c r="BI478" s="112" t="e">
        <f>BI88-#REF!</f>
        <v>#REF!</v>
      </c>
      <c r="BJ478" s="112" t="e">
        <f>BJ88-#REF!</f>
        <v>#REF!</v>
      </c>
      <c r="BK478" s="112" t="e">
        <f>BK88-#REF!</f>
        <v>#REF!</v>
      </c>
      <c r="BL478" s="112" t="e">
        <f>BL88-#REF!</f>
        <v>#REF!</v>
      </c>
      <c r="BM478" s="112" t="e">
        <f>BM88-#REF!</f>
        <v>#REF!</v>
      </c>
      <c r="BN478" s="112" t="e">
        <f>BN88-#REF!</f>
        <v>#REF!</v>
      </c>
      <c r="BO478" s="112" t="e">
        <f>BO88-#REF!</f>
        <v>#REF!</v>
      </c>
      <c r="BP478" s="112" t="e">
        <f>BP88-#REF!</f>
        <v>#REF!</v>
      </c>
      <c r="BQ478" s="112" t="e">
        <f>BQ88-#REF!</f>
        <v>#REF!</v>
      </c>
      <c r="BR478" s="112" t="e">
        <f>BR88-#REF!</f>
        <v>#REF!</v>
      </c>
      <c r="BS478" s="112" t="e">
        <f>BS88-#REF!</f>
        <v>#REF!</v>
      </c>
      <c r="BT478" s="112" t="e">
        <f>BT88-#REF!</f>
        <v>#REF!</v>
      </c>
      <c r="BU478" s="112" t="e">
        <f>BU88-#REF!</f>
        <v>#REF!</v>
      </c>
      <c r="BV478" s="112" t="e">
        <f>BV88-#REF!</f>
        <v>#REF!</v>
      </c>
      <c r="CA478" s="112"/>
    </row>
    <row r="479" spans="7:79" ht="13" hidden="1" x14ac:dyDescent="0.3">
      <c r="G479" s="112" t="e">
        <f>G89-#REF!</f>
        <v>#REF!</v>
      </c>
      <c r="H479" s="112" t="e">
        <f>H89-#REF!</f>
        <v>#REF!</v>
      </c>
      <c r="I479" s="112" t="e">
        <f>I89-#REF!</f>
        <v>#REF!</v>
      </c>
      <c r="J479" s="112" t="e">
        <f>J89-#REF!</f>
        <v>#REF!</v>
      </c>
      <c r="K479" s="112" t="e">
        <f>K89-#REF!</f>
        <v>#REF!</v>
      </c>
      <c r="L479" s="112" t="e">
        <f>L89-#REF!</f>
        <v>#REF!</v>
      </c>
      <c r="M479" s="112" t="e">
        <f>M89-#REF!</f>
        <v>#REF!</v>
      </c>
      <c r="N479" s="112" t="e">
        <f>N89-#REF!</f>
        <v>#REF!</v>
      </c>
      <c r="O479" s="112" t="e">
        <f>O89-#REF!</f>
        <v>#REF!</v>
      </c>
      <c r="P479" s="112" t="e">
        <f>P89-#REF!</f>
        <v>#REF!</v>
      </c>
      <c r="Q479" s="112" t="e">
        <f>Q89-#REF!</f>
        <v>#REF!</v>
      </c>
      <c r="R479" s="112" t="e">
        <f>R89-#REF!</f>
        <v>#REF!</v>
      </c>
      <c r="S479" s="112" t="e">
        <f>S89-#REF!</f>
        <v>#REF!</v>
      </c>
      <c r="T479" s="112" t="e">
        <f>T89-#REF!</f>
        <v>#REF!</v>
      </c>
      <c r="U479" s="112" t="e">
        <f>U89-#REF!</f>
        <v>#REF!</v>
      </c>
      <c r="V479" s="112" t="e">
        <f>V89-#REF!</f>
        <v>#REF!</v>
      </c>
      <c r="W479" s="112" t="e">
        <f>W89-#REF!</f>
        <v>#REF!</v>
      </c>
      <c r="X479" s="112" t="e">
        <f>X89-#REF!</f>
        <v>#REF!</v>
      </c>
      <c r="Y479" s="112" t="e">
        <f>Y89-#REF!</f>
        <v>#REF!</v>
      </c>
      <c r="Z479" s="112" t="e">
        <f>Z89-#REF!</f>
        <v>#REF!</v>
      </c>
      <c r="AA479" s="112" t="e">
        <f>AA89-#REF!</f>
        <v>#REF!</v>
      </c>
      <c r="AB479" s="112" t="e">
        <f>AB89-#REF!</f>
        <v>#REF!</v>
      </c>
      <c r="AC479" s="112" t="e">
        <f>AC89-#REF!</f>
        <v>#REF!</v>
      </c>
      <c r="AD479" s="112" t="e">
        <f>AD89-#REF!</f>
        <v>#REF!</v>
      </c>
      <c r="AE479" s="112" t="e">
        <f>AE89-#REF!</f>
        <v>#REF!</v>
      </c>
      <c r="AF479" s="112" t="e">
        <f>AF89-#REF!</f>
        <v>#REF!</v>
      </c>
      <c r="AG479" s="112" t="e">
        <f>AG89-#REF!</f>
        <v>#REF!</v>
      </c>
      <c r="AH479" s="112" t="e">
        <f>AH89-#REF!</f>
        <v>#REF!</v>
      </c>
      <c r="AI479" s="112" t="e">
        <f>AI89-#REF!</f>
        <v>#REF!</v>
      </c>
      <c r="AJ479" s="112" t="e">
        <f>AJ89-#REF!</f>
        <v>#REF!</v>
      </c>
      <c r="AK479" s="112" t="e">
        <f>AK89-#REF!</f>
        <v>#REF!</v>
      </c>
      <c r="AL479" s="112" t="e">
        <f>AL89-#REF!</f>
        <v>#REF!</v>
      </c>
      <c r="AM479" s="112" t="e">
        <f>AM89-#REF!</f>
        <v>#REF!</v>
      </c>
      <c r="AN479" s="112" t="e">
        <f>AN89-#REF!</f>
        <v>#REF!</v>
      </c>
      <c r="AO479" s="112" t="e">
        <f>AO89-#REF!</f>
        <v>#REF!</v>
      </c>
      <c r="AP479" s="112" t="e">
        <f>AP89-#REF!</f>
        <v>#REF!</v>
      </c>
      <c r="AQ479" s="112" t="e">
        <f>AQ89-#REF!</f>
        <v>#REF!</v>
      </c>
      <c r="AR479" s="112" t="e">
        <f>AR89-#REF!</f>
        <v>#REF!</v>
      </c>
      <c r="AS479" s="112" t="e">
        <f>AS89-#REF!</f>
        <v>#REF!</v>
      </c>
      <c r="AT479" s="112" t="e">
        <f>AT89-#REF!</f>
        <v>#REF!</v>
      </c>
      <c r="AU479" s="112" t="e">
        <f>AU89-#REF!</f>
        <v>#REF!</v>
      </c>
      <c r="AV479" s="112" t="e">
        <f>AV89-#REF!</f>
        <v>#REF!</v>
      </c>
      <c r="AW479" s="112" t="e">
        <f>AW89-#REF!</f>
        <v>#REF!</v>
      </c>
      <c r="AX479" s="112" t="e">
        <f>AX89-#REF!</f>
        <v>#REF!</v>
      </c>
      <c r="AY479" s="112" t="e">
        <f>AY89-#REF!</f>
        <v>#REF!</v>
      </c>
      <c r="AZ479" s="112" t="e">
        <f>AZ89-#REF!</f>
        <v>#REF!</v>
      </c>
      <c r="BA479" s="112" t="e">
        <f>BA89-#REF!</f>
        <v>#REF!</v>
      </c>
      <c r="BB479" s="112" t="e">
        <f>BB89-#REF!</f>
        <v>#REF!</v>
      </c>
      <c r="BC479" s="112" t="e">
        <f>BC89-#REF!</f>
        <v>#REF!</v>
      </c>
      <c r="BD479" s="112" t="e">
        <f>BD89-#REF!</f>
        <v>#REF!</v>
      </c>
      <c r="BE479" s="112" t="e">
        <f>BE89-#REF!</f>
        <v>#REF!</v>
      </c>
      <c r="BF479" s="112" t="e">
        <f>BF89-#REF!</f>
        <v>#REF!</v>
      </c>
      <c r="BG479" s="112" t="e">
        <f>BG89-#REF!</f>
        <v>#REF!</v>
      </c>
      <c r="BH479" s="112" t="e">
        <f>BH89-#REF!</f>
        <v>#REF!</v>
      </c>
      <c r="BI479" s="112" t="e">
        <f>BI89-#REF!</f>
        <v>#REF!</v>
      </c>
      <c r="BJ479" s="112" t="e">
        <f>BJ89-#REF!</f>
        <v>#REF!</v>
      </c>
      <c r="BK479" s="112" t="e">
        <f>BK89-#REF!</f>
        <v>#REF!</v>
      </c>
      <c r="BL479" s="112" t="e">
        <f>BL89-#REF!</f>
        <v>#REF!</v>
      </c>
      <c r="BM479" s="112" t="e">
        <f>BM89-#REF!</f>
        <v>#REF!</v>
      </c>
      <c r="BN479" s="112" t="e">
        <f>BN89-#REF!</f>
        <v>#REF!</v>
      </c>
      <c r="BO479" s="112" t="e">
        <f>BO89-#REF!</f>
        <v>#REF!</v>
      </c>
      <c r="BP479" s="112" t="e">
        <f>BP89-#REF!</f>
        <v>#REF!</v>
      </c>
      <c r="BQ479" s="112" t="e">
        <f>BQ89-#REF!</f>
        <v>#REF!</v>
      </c>
      <c r="BR479" s="112" t="e">
        <f>BR89-#REF!</f>
        <v>#REF!</v>
      </c>
      <c r="BS479" s="112" t="e">
        <f>BS89-#REF!</f>
        <v>#REF!</v>
      </c>
      <c r="BT479" s="112" t="e">
        <f>BT89-#REF!</f>
        <v>#REF!</v>
      </c>
      <c r="BU479" s="112" t="e">
        <f>BU89-#REF!</f>
        <v>#REF!</v>
      </c>
      <c r="BV479" s="112" t="e">
        <f>BV89-#REF!</f>
        <v>#REF!</v>
      </c>
      <c r="CA479" s="112"/>
    </row>
    <row r="480" spans="7:79" ht="13" hidden="1" x14ac:dyDescent="0.3">
      <c r="G480" s="112" t="e">
        <f>G90-#REF!</f>
        <v>#REF!</v>
      </c>
      <c r="H480" s="112" t="e">
        <f>H90-#REF!</f>
        <v>#REF!</v>
      </c>
      <c r="I480" s="112" t="e">
        <f>I90-#REF!</f>
        <v>#REF!</v>
      </c>
      <c r="J480" s="112" t="e">
        <f>J90-#REF!</f>
        <v>#REF!</v>
      </c>
      <c r="K480" s="112" t="e">
        <f>K90-#REF!</f>
        <v>#REF!</v>
      </c>
      <c r="L480" s="112" t="e">
        <f>L90-#REF!</f>
        <v>#REF!</v>
      </c>
      <c r="M480" s="112" t="e">
        <f>M90-#REF!</f>
        <v>#REF!</v>
      </c>
      <c r="N480" s="112" t="e">
        <f>N90-#REF!</f>
        <v>#REF!</v>
      </c>
      <c r="O480" s="112" t="e">
        <f>O90-#REF!</f>
        <v>#REF!</v>
      </c>
      <c r="P480" s="112" t="e">
        <f>P90-#REF!</f>
        <v>#REF!</v>
      </c>
      <c r="Q480" s="112" t="e">
        <f>Q90-#REF!</f>
        <v>#REF!</v>
      </c>
      <c r="R480" s="112" t="e">
        <f>R90-#REF!</f>
        <v>#REF!</v>
      </c>
      <c r="S480" s="112" t="e">
        <f>S90-#REF!</f>
        <v>#REF!</v>
      </c>
      <c r="T480" s="112" t="e">
        <f>T90-#REF!</f>
        <v>#REF!</v>
      </c>
      <c r="U480" s="112" t="e">
        <f>U90-#REF!</f>
        <v>#REF!</v>
      </c>
      <c r="V480" s="112" t="e">
        <f>V90-#REF!</f>
        <v>#REF!</v>
      </c>
      <c r="W480" s="112" t="e">
        <f>W90-#REF!</f>
        <v>#REF!</v>
      </c>
      <c r="X480" s="112" t="e">
        <f>X90-#REF!</f>
        <v>#REF!</v>
      </c>
      <c r="Y480" s="112" t="e">
        <f>Y90-#REF!</f>
        <v>#REF!</v>
      </c>
      <c r="Z480" s="112" t="e">
        <f>Z90-#REF!</f>
        <v>#REF!</v>
      </c>
      <c r="AA480" s="112" t="e">
        <f>AA90-#REF!</f>
        <v>#REF!</v>
      </c>
      <c r="AB480" s="112" t="e">
        <f>AB90-#REF!</f>
        <v>#REF!</v>
      </c>
      <c r="AC480" s="112" t="e">
        <f>AC90-#REF!</f>
        <v>#REF!</v>
      </c>
      <c r="AD480" s="112" t="e">
        <f>AD90-#REF!</f>
        <v>#REF!</v>
      </c>
      <c r="AE480" s="112" t="e">
        <f>AE90-#REF!</f>
        <v>#REF!</v>
      </c>
      <c r="AF480" s="112" t="e">
        <f>AF90-#REF!</f>
        <v>#REF!</v>
      </c>
      <c r="AG480" s="112" t="e">
        <f>AG90-#REF!</f>
        <v>#REF!</v>
      </c>
      <c r="AH480" s="112" t="e">
        <f>AH90-#REF!</f>
        <v>#REF!</v>
      </c>
      <c r="AI480" s="112" t="e">
        <f>AI90-#REF!</f>
        <v>#REF!</v>
      </c>
      <c r="AJ480" s="112" t="e">
        <f>AJ90-#REF!</f>
        <v>#REF!</v>
      </c>
      <c r="AK480" s="112" t="e">
        <f>AK90-#REF!</f>
        <v>#REF!</v>
      </c>
      <c r="AL480" s="112" t="e">
        <f>AL90-#REF!</f>
        <v>#REF!</v>
      </c>
      <c r="AM480" s="112" t="e">
        <f>AM90-#REF!</f>
        <v>#REF!</v>
      </c>
      <c r="AN480" s="112" t="e">
        <f>AN90-#REF!</f>
        <v>#REF!</v>
      </c>
      <c r="AO480" s="112" t="e">
        <f>AO90-#REF!</f>
        <v>#REF!</v>
      </c>
      <c r="AP480" s="112" t="e">
        <f>AP90-#REF!</f>
        <v>#REF!</v>
      </c>
      <c r="AQ480" s="112" t="e">
        <f>AQ90-#REF!</f>
        <v>#REF!</v>
      </c>
      <c r="AR480" s="112" t="e">
        <f>AR90-#REF!</f>
        <v>#REF!</v>
      </c>
      <c r="AS480" s="112" t="e">
        <f>AS90-#REF!</f>
        <v>#REF!</v>
      </c>
      <c r="AT480" s="112" t="e">
        <f>AT90-#REF!</f>
        <v>#REF!</v>
      </c>
      <c r="AU480" s="112" t="e">
        <f>AU90-#REF!</f>
        <v>#REF!</v>
      </c>
      <c r="AV480" s="112" t="e">
        <f>AV90-#REF!</f>
        <v>#REF!</v>
      </c>
      <c r="AW480" s="112" t="e">
        <f>AW90-#REF!</f>
        <v>#REF!</v>
      </c>
      <c r="AX480" s="112" t="e">
        <f>AX90-#REF!</f>
        <v>#REF!</v>
      </c>
      <c r="AY480" s="112" t="e">
        <f>AY90-#REF!</f>
        <v>#REF!</v>
      </c>
      <c r="AZ480" s="112" t="e">
        <f>AZ90-#REF!</f>
        <v>#REF!</v>
      </c>
      <c r="BA480" s="112" t="e">
        <f>BA90-#REF!</f>
        <v>#REF!</v>
      </c>
      <c r="BB480" s="112" t="e">
        <f>BB90-#REF!</f>
        <v>#REF!</v>
      </c>
      <c r="BC480" s="112" t="e">
        <f>BC90-#REF!</f>
        <v>#REF!</v>
      </c>
      <c r="BD480" s="112" t="e">
        <f>BD90-#REF!</f>
        <v>#REF!</v>
      </c>
      <c r="BE480" s="112" t="e">
        <f>BE90-#REF!</f>
        <v>#REF!</v>
      </c>
      <c r="BF480" s="112" t="e">
        <f>BF90-#REF!</f>
        <v>#REF!</v>
      </c>
      <c r="BG480" s="112" t="e">
        <f>BG90-#REF!</f>
        <v>#REF!</v>
      </c>
      <c r="BH480" s="112" t="e">
        <f>BH90-#REF!</f>
        <v>#REF!</v>
      </c>
      <c r="BI480" s="112" t="e">
        <f>BI90-#REF!</f>
        <v>#REF!</v>
      </c>
      <c r="BJ480" s="112" t="e">
        <f>BJ90-#REF!</f>
        <v>#REF!</v>
      </c>
      <c r="BK480" s="112" t="e">
        <f>BK90-#REF!</f>
        <v>#REF!</v>
      </c>
      <c r="BL480" s="112" t="e">
        <f>BL90-#REF!</f>
        <v>#REF!</v>
      </c>
      <c r="BM480" s="112" t="e">
        <f>BM90-#REF!</f>
        <v>#REF!</v>
      </c>
      <c r="BN480" s="112" t="e">
        <f>BN90-#REF!</f>
        <v>#REF!</v>
      </c>
      <c r="BO480" s="112" t="e">
        <f>BO90-#REF!</f>
        <v>#REF!</v>
      </c>
      <c r="BP480" s="112" t="e">
        <f>BP90-#REF!</f>
        <v>#REF!</v>
      </c>
      <c r="BQ480" s="112" t="e">
        <f>BQ90-#REF!</f>
        <v>#REF!</v>
      </c>
      <c r="BR480" s="112" t="e">
        <f>BR90-#REF!</f>
        <v>#REF!</v>
      </c>
      <c r="BS480" s="112" t="e">
        <f>BS90-#REF!</f>
        <v>#REF!</v>
      </c>
      <c r="BT480" s="112" t="e">
        <f>BT90-#REF!</f>
        <v>#REF!</v>
      </c>
      <c r="BU480" s="112" t="e">
        <f>BU90-#REF!</f>
        <v>#REF!</v>
      </c>
      <c r="BV480" s="112" t="e">
        <f>BV90-#REF!</f>
        <v>#REF!</v>
      </c>
      <c r="CA480" s="112"/>
    </row>
    <row r="481" spans="7:79" ht="13" hidden="1" x14ac:dyDescent="0.3">
      <c r="G481" s="112" t="e">
        <f>G91-#REF!</f>
        <v>#REF!</v>
      </c>
      <c r="H481" s="112" t="e">
        <f>H91-#REF!</f>
        <v>#REF!</v>
      </c>
      <c r="I481" s="112" t="e">
        <f>I91-#REF!</f>
        <v>#REF!</v>
      </c>
      <c r="J481" s="112" t="e">
        <f>J91-#REF!</f>
        <v>#REF!</v>
      </c>
      <c r="K481" s="112" t="e">
        <f>K91-#REF!</f>
        <v>#REF!</v>
      </c>
      <c r="L481" s="112" t="e">
        <f>L91-#REF!</f>
        <v>#REF!</v>
      </c>
      <c r="M481" s="112" t="e">
        <f>M91-#REF!</f>
        <v>#REF!</v>
      </c>
      <c r="N481" s="112" t="e">
        <f>N91-#REF!</f>
        <v>#REF!</v>
      </c>
      <c r="O481" s="112" t="e">
        <f>O91-#REF!</f>
        <v>#REF!</v>
      </c>
      <c r="P481" s="112" t="e">
        <f>P91-#REF!</f>
        <v>#REF!</v>
      </c>
      <c r="Q481" s="112" t="e">
        <f>Q91-#REF!</f>
        <v>#REF!</v>
      </c>
      <c r="R481" s="112" t="e">
        <f>R91-#REF!</f>
        <v>#REF!</v>
      </c>
      <c r="S481" s="112" t="e">
        <f>S91-#REF!</f>
        <v>#REF!</v>
      </c>
      <c r="T481" s="112" t="e">
        <f>T91-#REF!</f>
        <v>#REF!</v>
      </c>
      <c r="U481" s="112" t="e">
        <f>U91-#REF!</f>
        <v>#REF!</v>
      </c>
      <c r="V481" s="112" t="e">
        <f>V91-#REF!</f>
        <v>#REF!</v>
      </c>
      <c r="W481" s="112" t="e">
        <f>W91-#REF!</f>
        <v>#REF!</v>
      </c>
      <c r="X481" s="112" t="e">
        <f>X91-#REF!</f>
        <v>#REF!</v>
      </c>
      <c r="Y481" s="112" t="e">
        <f>Y91-#REF!</f>
        <v>#REF!</v>
      </c>
      <c r="Z481" s="112" t="e">
        <f>Z91-#REF!</f>
        <v>#REF!</v>
      </c>
      <c r="AA481" s="112" t="e">
        <f>AA91-#REF!</f>
        <v>#REF!</v>
      </c>
      <c r="AB481" s="112" t="e">
        <f>AB91-#REF!</f>
        <v>#REF!</v>
      </c>
      <c r="AC481" s="112" t="e">
        <f>AC91-#REF!</f>
        <v>#REF!</v>
      </c>
      <c r="AD481" s="112" t="e">
        <f>AD91-#REF!</f>
        <v>#REF!</v>
      </c>
      <c r="AE481" s="112" t="e">
        <f>AE91-#REF!</f>
        <v>#REF!</v>
      </c>
      <c r="AF481" s="112" t="e">
        <f>AF91-#REF!</f>
        <v>#REF!</v>
      </c>
      <c r="AG481" s="112" t="e">
        <f>AG91-#REF!</f>
        <v>#REF!</v>
      </c>
      <c r="AH481" s="112" t="e">
        <f>AH91-#REF!</f>
        <v>#REF!</v>
      </c>
      <c r="AI481" s="112" t="e">
        <f>AI91-#REF!</f>
        <v>#REF!</v>
      </c>
      <c r="AJ481" s="112" t="e">
        <f>AJ91-#REF!</f>
        <v>#REF!</v>
      </c>
      <c r="AK481" s="112" t="e">
        <f>AK91-#REF!</f>
        <v>#REF!</v>
      </c>
      <c r="AL481" s="112" t="e">
        <f>AL91-#REF!</f>
        <v>#REF!</v>
      </c>
      <c r="AM481" s="112" t="e">
        <f>AM91-#REF!</f>
        <v>#REF!</v>
      </c>
      <c r="AN481" s="112" t="e">
        <f>AN91-#REF!</f>
        <v>#REF!</v>
      </c>
      <c r="AO481" s="112" t="e">
        <f>AO91-#REF!</f>
        <v>#REF!</v>
      </c>
      <c r="AP481" s="112" t="e">
        <f>AP91-#REF!</f>
        <v>#REF!</v>
      </c>
      <c r="AQ481" s="112" t="e">
        <f>AQ91-#REF!</f>
        <v>#REF!</v>
      </c>
      <c r="AR481" s="112" t="e">
        <f>AR91-#REF!</f>
        <v>#REF!</v>
      </c>
      <c r="AS481" s="112" t="e">
        <f>AS91-#REF!</f>
        <v>#REF!</v>
      </c>
      <c r="AT481" s="112" t="e">
        <f>AT91-#REF!</f>
        <v>#REF!</v>
      </c>
      <c r="AU481" s="112" t="e">
        <f>AU91-#REF!</f>
        <v>#REF!</v>
      </c>
      <c r="AV481" s="112" t="e">
        <f>AV91-#REF!</f>
        <v>#REF!</v>
      </c>
      <c r="AW481" s="112" t="e">
        <f>AW91-#REF!</f>
        <v>#REF!</v>
      </c>
      <c r="AX481" s="112" t="e">
        <f>AX91-#REF!</f>
        <v>#REF!</v>
      </c>
      <c r="AY481" s="112" t="e">
        <f>AY91-#REF!</f>
        <v>#REF!</v>
      </c>
      <c r="AZ481" s="112" t="e">
        <f>AZ91-#REF!</f>
        <v>#REF!</v>
      </c>
      <c r="BA481" s="112" t="e">
        <f>BA91-#REF!</f>
        <v>#REF!</v>
      </c>
      <c r="BB481" s="112" t="e">
        <f>BB91-#REF!</f>
        <v>#REF!</v>
      </c>
      <c r="BC481" s="112" t="e">
        <f>BC91-#REF!</f>
        <v>#REF!</v>
      </c>
      <c r="BD481" s="112" t="e">
        <f>BD91-#REF!</f>
        <v>#REF!</v>
      </c>
      <c r="BE481" s="112" t="e">
        <f>BE91-#REF!</f>
        <v>#REF!</v>
      </c>
      <c r="BF481" s="112" t="e">
        <f>BF91-#REF!</f>
        <v>#REF!</v>
      </c>
      <c r="BG481" s="112" t="e">
        <f>BG91-#REF!</f>
        <v>#REF!</v>
      </c>
      <c r="BH481" s="112" t="e">
        <f>BH91-#REF!</f>
        <v>#REF!</v>
      </c>
      <c r="BI481" s="112" t="e">
        <f>BI91-#REF!</f>
        <v>#REF!</v>
      </c>
      <c r="BJ481" s="112" t="e">
        <f>BJ91-#REF!</f>
        <v>#REF!</v>
      </c>
      <c r="BK481" s="112" t="e">
        <f>BK91-#REF!</f>
        <v>#REF!</v>
      </c>
      <c r="BL481" s="112" t="e">
        <f>BL91-#REF!</f>
        <v>#REF!</v>
      </c>
      <c r="BM481" s="112" t="e">
        <f>BM91-#REF!</f>
        <v>#REF!</v>
      </c>
      <c r="BN481" s="112" t="e">
        <f>BN91-#REF!</f>
        <v>#REF!</v>
      </c>
      <c r="BO481" s="112" t="e">
        <f>BO91-#REF!</f>
        <v>#REF!</v>
      </c>
      <c r="BP481" s="112" t="e">
        <f>BP91-#REF!</f>
        <v>#REF!</v>
      </c>
      <c r="BQ481" s="112" t="e">
        <f>BQ91-#REF!</f>
        <v>#REF!</v>
      </c>
      <c r="BR481" s="112" t="e">
        <f>BR91-#REF!</f>
        <v>#REF!</v>
      </c>
      <c r="BS481" s="112" t="e">
        <f>BS91-#REF!</f>
        <v>#REF!</v>
      </c>
      <c r="BT481" s="112" t="e">
        <f>BT91-#REF!</f>
        <v>#REF!</v>
      </c>
      <c r="BU481" s="112" t="e">
        <f>BU91-#REF!</f>
        <v>#REF!</v>
      </c>
      <c r="BV481" s="112" t="e">
        <f>BV91-#REF!</f>
        <v>#REF!</v>
      </c>
      <c r="CA481" s="112"/>
    </row>
    <row r="482" spans="7:79" ht="13" hidden="1" x14ac:dyDescent="0.3">
      <c r="G482" s="112" t="e">
        <f>G92-#REF!</f>
        <v>#REF!</v>
      </c>
      <c r="H482" s="112" t="e">
        <f>H92-#REF!</f>
        <v>#REF!</v>
      </c>
      <c r="I482" s="112" t="e">
        <f>I92-#REF!</f>
        <v>#REF!</v>
      </c>
      <c r="J482" s="112" t="e">
        <f>J92-#REF!</f>
        <v>#REF!</v>
      </c>
      <c r="K482" s="112" t="e">
        <f>K92-#REF!</f>
        <v>#REF!</v>
      </c>
      <c r="L482" s="112" t="e">
        <f>L92-#REF!</f>
        <v>#REF!</v>
      </c>
      <c r="M482" s="112" t="e">
        <f>M92-#REF!</f>
        <v>#REF!</v>
      </c>
      <c r="N482" s="112" t="e">
        <f>N92-#REF!</f>
        <v>#REF!</v>
      </c>
      <c r="O482" s="112" t="e">
        <f>O92-#REF!</f>
        <v>#REF!</v>
      </c>
      <c r="P482" s="112" t="e">
        <f>P92-#REF!</f>
        <v>#REF!</v>
      </c>
      <c r="Q482" s="112" t="e">
        <f>Q92-#REF!</f>
        <v>#REF!</v>
      </c>
      <c r="R482" s="112" t="e">
        <f>R92-#REF!</f>
        <v>#REF!</v>
      </c>
      <c r="S482" s="112" t="e">
        <f>S92-#REF!</f>
        <v>#REF!</v>
      </c>
      <c r="T482" s="112" t="e">
        <f>T92-#REF!</f>
        <v>#REF!</v>
      </c>
      <c r="U482" s="112" t="e">
        <f>U92-#REF!</f>
        <v>#REF!</v>
      </c>
      <c r="V482" s="112" t="e">
        <f>V92-#REF!</f>
        <v>#REF!</v>
      </c>
      <c r="W482" s="112" t="e">
        <f>W92-#REF!</f>
        <v>#REF!</v>
      </c>
      <c r="X482" s="112" t="e">
        <f>X92-#REF!</f>
        <v>#REF!</v>
      </c>
      <c r="Y482" s="112" t="e">
        <f>Y92-#REF!</f>
        <v>#REF!</v>
      </c>
      <c r="Z482" s="112" t="e">
        <f>Z92-#REF!</f>
        <v>#REF!</v>
      </c>
      <c r="AA482" s="112" t="e">
        <f>AA92-#REF!</f>
        <v>#REF!</v>
      </c>
      <c r="AB482" s="112" t="e">
        <f>AB92-#REF!</f>
        <v>#REF!</v>
      </c>
      <c r="AC482" s="112" t="e">
        <f>AC92-#REF!</f>
        <v>#REF!</v>
      </c>
      <c r="AD482" s="112" t="e">
        <f>AD92-#REF!</f>
        <v>#REF!</v>
      </c>
      <c r="AE482" s="112" t="e">
        <f>AE92-#REF!</f>
        <v>#REF!</v>
      </c>
      <c r="AF482" s="112" t="e">
        <f>AF92-#REF!</f>
        <v>#REF!</v>
      </c>
      <c r="AG482" s="112" t="e">
        <f>AG92-#REF!</f>
        <v>#REF!</v>
      </c>
      <c r="AH482" s="112" t="e">
        <f>AH92-#REF!</f>
        <v>#REF!</v>
      </c>
      <c r="AI482" s="112" t="e">
        <f>AI92-#REF!</f>
        <v>#REF!</v>
      </c>
      <c r="AJ482" s="112" t="e">
        <f>AJ92-#REF!</f>
        <v>#REF!</v>
      </c>
      <c r="AK482" s="112" t="e">
        <f>AK92-#REF!</f>
        <v>#REF!</v>
      </c>
      <c r="AL482" s="112" t="e">
        <f>AL92-#REF!</f>
        <v>#REF!</v>
      </c>
      <c r="AM482" s="112" t="e">
        <f>AM92-#REF!</f>
        <v>#REF!</v>
      </c>
      <c r="AN482" s="112" t="e">
        <f>AN92-#REF!</f>
        <v>#REF!</v>
      </c>
      <c r="AO482" s="112" t="e">
        <f>AO92-#REF!</f>
        <v>#REF!</v>
      </c>
      <c r="AP482" s="112" t="e">
        <f>AP92-#REF!</f>
        <v>#REF!</v>
      </c>
      <c r="AQ482" s="112" t="e">
        <f>AQ92-#REF!</f>
        <v>#REF!</v>
      </c>
      <c r="AR482" s="112" t="e">
        <f>AR92-#REF!</f>
        <v>#REF!</v>
      </c>
      <c r="AS482" s="112" t="e">
        <f>AS92-#REF!</f>
        <v>#REF!</v>
      </c>
      <c r="AT482" s="112" t="e">
        <f>AT92-#REF!</f>
        <v>#REF!</v>
      </c>
      <c r="AU482" s="112" t="e">
        <f>AU92-#REF!</f>
        <v>#REF!</v>
      </c>
      <c r="AV482" s="112" t="e">
        <f>AV92-#REF!</f>
        <v>#REF!</v>
      </c>
      <c r="AW482" s="112" t="e">
        <f>AW92-#REF!</f>
        <v>#REF!</v>
      </c>
      <c r="AX482" s="112" t="e">
        <f>AX92-#REF!</f>
        <v>#REF!</v>
      </c>
      <c r="AY482" s="112" t="e">
        <f>AY92-#REF!</f>
        <v>#REF!</v>
      </c>
      <c r="AZ482" s="112" t="e">
        <f>AZ92-#REF!</f>
        <v>#REF!</v>
      </c>
      <c r="BA482" s="112" t="e">
        <f>BA92-#REF!</f>
        <v>#REF!</v>
      </c>
      <c r="BB482" s="112" t="e">
        <f>BB92-#REF!</f>
        <v>#REF!</v>
      </c>
      <c r="BC482" s="112" t="e">
        <f>BC92-#REF!</f>
        <v>#REF!</v>
      </c>
      <c r="BD482" s="112" t="e">
        <f>BD92-#REF!</f>
        <v>#REF!</v>
      </c>
      <c r="BE482" s="112" t="e">
        <f>BE92-#REF!</f>
        <v>#REF!</v>
      </c>
      <c r="BF482" s="112" t="e">
        <f>BF92-#REF!</f>
        <v>#REF!</v>
      </c>
      <c r="BG482" s="112" t="e">
        <f>BG92-#REF!</f>
        <v>#REF!</v>
      </c>
      <c r="BH482" s="112" t="e">
        <f>BH92-#REF!</f>
        <v>#REF!</v>
      </c>
      <c r="BI482" s="112" t="e">
        <f>BI92-#REF!</f>
        <v>#REF!</v>
      </c>
      <c r="BJ482" s="112" t="e">
        <f>BJ92-#REF!</f>
        <v>#REF!</v>
      </c>
      <c r="BK482" s="112" t="e">
        <f>BK92-#REF!</f>
        <v>#REF!</v>
      </c>
      <c r="BL482" s="112" t="e">
        <f>BL92-#REF!</f>
        <v>#REF!</v>
      </c>
      <c r="BM482" s="112" t="e">
        <f>BM92-#REF!</f>
        <v>#REF!</v>
      </c>
      <c r="BN482" s="112" t="e">
        <f>BN92-#REF!</f>
        <v>#REF!</v>
      </c>
      <c r="BO482" s="112" t="e">
        <f>BO92-#REF!</f>
        <v>#REF!</v>
      </c>
      <c r="BP482" s="112" t="e">
        <f>BP92-#REF!</f>
        <v>#REF!</v>
      </c>
      <c r="BQ482" s="112" t="e">
        <f>BQ92-#REF!</f>
        <v>#REF!</v>
      </c>
      <c r="BR482" s="112" t="e">
        <f>BR92-#REF!</f>
        <v>#REF!</v>
      </c>
      <c r="BS482" s="112" t="e">
        <f>BS92-#REF!</f>
        <v>#REF!</v>
      </c>
      <c r="BT482" s="112" t="e">
        <f>BT92-#REF!</f>
        <v>#REF!</v>
      </c>
      <c r="BU482" s="112" t="e">
        <f>BU92-#REF!</f>
        <v>#REF!</v>
      </c>
      <c r="BV482" s="112" t="e">
        <f>BV92-#REF!</f>
        <v>#REF!</v>
      </c>
      <c r="CA482" s="112"/>
    </row>
    <row r="483" spans="7:79" ht="13" hidden="1" x14ac:dyDescent="0.3">
      <c r="G483" s="112" t="e">
        <f>G94-#REF!</f>
        <v>#REF!</v>
      </c>
      <c r="H483" s="112" t="e">
        <f>H94-#REF!</f>
        <v>#REF!</v>
      </c>
      <c r="I483" s="112" t="e">
        <f>I94-#REF!</f>
        <v>#REF!</v>
      </c>
      <c r="J483" s="112" t="e">
        <f>J94-#REF!</f>
        <v>#REF!</v>
      </c>
      <c r="K483" s="112" t="e">
        <f>K94-#REF!</f>
        <v>#REF!</v>
      </c>
      <c r="L483" s="112" t="e">
        <f>L94-#REF!</f>
        <v>#REF!</v>
      </c>
      <c r="M483" s="112" t="e">
        <f>M94-#REF!</f>
        <v>#REF!</v>
      </c>
      <c r="N483" s="112" t="e">
        <f>N94-#REF!</f>
        <v>#REF!</v>
      </c>
      <c r="O483" s="112" t="e">
        <f>O94-#REF!</f>
        <v>#REF!</v>
      </c>
      <c r="P483" s="112" t="e">
        <f>P94-#REF!</f>
        <v>#REF!</v>
      </c>
      <c r="Q483" s="112" t="e">
        <f>Q94-#REF!</f>
        <v>#REF!</v>
      </c>
      <c r="R483" s="112" t="e">
        <f>R94-#REF!</f>
        <v>#REF!</v>
      </c>
      <c r="S483" s="112" t="e">
        <f>S94-#REF!</f>
        <v>#REF!</v>
      </c>
      <c r="T483" s="112" t="e">
        <f>T94-#REF!</f>
        <v>#REF!</v>
      </c>
      <c r="U483" s="112" t="e">
        <f>U94-#REF!</f>
        <v>#REF!</v>
      </c>
      <c r="V483" s="112" t="e">
        <f>V94-#REF!</f>
        <v>#REF!</v>
      </c>
      <c r="W483" s="112" t="e">
        <f>W94-#REF!</f>
        <v>#REF!</v>
      </c>
      <c r="X483" s="112" t="e">
        <f>X94-#REF!</f>
        <v>#REF!</v>
      </c>
      <c r="Y483" s="112" t="e">
        <f>Y94-#REF!</f>
        <v>#REF!</v>
      </c>
      <c r="Z483" s="112" t="e">
        <f>Z94-#REF!</f>
        <v>#REF!</v>
      </c>
      <c r="AA483" s="112" t="e">
        <f>AA94-#REF!</f>
        <v>#REF!</v>
      </c>
      <c r="AB483" s="112" t="e">
        <f>AB94-#REF!</f>
        <v>#REF!</v>
      </c>
      <c r="AC483" s="112" t="e">
        <f>AC94-#REF!</f>
        <v>#REF!</v>
      </c>
      <c r="AD483" s="112" t="e">
        <f>AD94-#REF!</f>
        <v>#REF!</v>
      </c>
      <c r="AE483" s="112" t="e">
        <f>AE94-#REF!</f>
        <v>#REF!</v>
      </c>
      <c r="AF483" s="112" t="e">
        <f>AF94-#REF!</f>
        <v>#REF!</v>
      </c>
      <c r="AG483" s="112" t="e">
        <f>AG94-#REF!</f>
        <v>#REF!</v>
      </c>
      <c r="AH483" s="112" t="e">
        <f>AH94-#REF!</f>
        <v>#REF!</v>
      </c>
      <c r="AI483" s="112" t="e">
        <f>AI94-#REF!</f>
        <v>#REF!</v>
      </c>
      <c r="AJ483" s="112" t="e">
        <f>AJ94-#REF!</f>
        <v>#REF!</v>
      </c>
      <c r="AK483" s="112" t="e">
        <f>AK94-#REF!</f>
        <v>#REF!</v>
      </c>
      <c r="AL483" s="112" t="e">
        <f>AL94-#REF!</f>
        <v>#REF!</v>
      </c>
      <c r="AM483" s="112" t="e">
        <f>AM94-#REF!</f>
        <v>#REF!</v>
      </c>
      <c r="AN483" s="112" t="e">
        <f>AN94-#REF!</f>
        <v>#REF!</v>
      </c>
      <c r="AO483" s="112" t="e">
        <f>AO94-#REF!</f>
        <v>#REF!</v>
      </c>
      <c r="AP483" s="112" t="e">
        <f>AP94-#REF!</f>
        <v>#REF!</v>
      </c>
      <c r="AQ483" s="112" t="e">
        <f>AQ94-#REF!</f>
        <v>#REF!</v>
      </c>
      <c r="AR483" s="112" t="e">
        <f>AR94-#REF!</f>
        <v>#REF!</v>
      </c>
      <c r="AS483" s="112" t="e">
        <f>AS94-#REF!</f>
        <v>#REF!</v>
      </c>
      <c r="AT483" s="112" t="e">
        <f>AT94-#REF!</f>
        <v>#REF!</v>
      </c>
      <c r="AU483" s="112" t="e">
        <f>AU94-#REF!</f>
        <v>#REF!</v>
      </c>
      <c r="AV483" s="112" t="e">
        <f>AV94-#REF!</f>
        <v>#REF!</v>
      </c>
      <c r="AW483" s="112" t="e">
        <f>AW94-#REF!</f>
        <v>#REF!</v>
      </c>
      <c r="AX483" s="112" t="e">
        <f>AX94-#REF!</f>
        <v>#REF!</v>
      </c>
      <c r="AY483" s="112" t="e">
        <f>AY94-#REF!</f>
        <v>#REF!</v>
      </c>
      <c r="AZ483" s="112" t="e">
        <f>AZ94-#REF!</f>
        <v>#REF!</v>
      </c>
      <c r="BA483" s="112" t="e">
        <f>BA94-#REF!</f>
        <v>#REF!</v>
      </c>
      <c r="BB483" s="112" t="e">
        <f>BB94-#REF!</f>
        <v>#REF!</v>
      </c>
      <c r="BC483" s="112" t="e">
        <f>BC94-#REF!</f>
        <v>#REF!</v>
      </c>
      <c r="BD483" s="112" t="e">
        <f>BD94-#REF!</f>
        <v>#REF!</v>
      </c>
      <c r="BE483" s="112" t="e">
        <f>BE94-#REF!</f>
        <v>#REF!</v>
      </c>
      <c r="BF483" s="112" t="e">
        <f>BF94-#REF!</f>
        <v>#REF!</v>
      </c>
      <c r="BG483" s="112" t="e">
        <f>BG94-#REF!</f>
        <v>#REF!</v>
      </c>
      <c r="BH483" s="112" t="e">
        <f>BH94-#REF!</f>
        <v>#REF!</v>
      </c>
      <c r="BI483" s="112" t="e">
        <f>BI94-#REF!</f>
        <v>#REF!</v>
      </c>
      <c r="BJ483" s="112" t="e">
        <f>BJ94-#REF!</f>
        <v>#REF!</v>
      </c>
      <c r="BK483" s="112" t="e">
        <f>BK94-#REF!</f>
        <v>#REF!</v>
      </c>
      <c r="BL483" s="112" t="e">
        <f>BL94-#REF!</f>
        <v>#REF!</v>
      </c>
      <c r="BM483" s="112" t="e">
        <f>BM94-#REF!</f>
        <v>#REF!</v>
      </c>
      <c r="BN483" s="112" t="e">
        <f>BN94-#REF!</f>
        <v>#REF!</v>
      </c>
      <c r="BO483" s="112" t="e">
        <f>BO94-#REF!</f>
        <v>#REF!</v>
      </c>
      <c r="BP483" s="112" t="e">
        <f>BP94-#REF!</f>
        <v>#REF!</v>
      </c>
      <c r="BQ483" s="112" t="e">
        <f>BQ94-#REF!</f>
        <v>#REF!</v>
      </c>
      <c r="BR483" s="112" t="e">
        <f>BR94-#REF!</f>
        <v>#REF!</v>
      </c>
      <c r="BS483" s="112" t="e">
        <f>BS94-#REF!</f>
        <v>#REF!</v>
      </c>
      <c r="BT483" s="112" t="e">
        <f>BT94-#REF!</f>
        <v>#REF!</v>
      </c>
      <c r="BU483" s="112" t="e">
        <f>BU94-#REF!</f>
        <v>#REF!</v>
      </c>
      <c r="BV483" s="112" t="e">
        <f>BV94-#REF!</f>
        <v>#REF!</v>
      </c>
      <c r="CA483" s="112"/>
    </row>
    <row r="484" spans="7:79" ht="13" hidden="1" x14ac:dyDescent="0.3">
      <c r="G484" s="112" t="e">
        <f>G95-#REF!</f>
        <v>#REF!</v>
      </c>
      <c r="H484" s="112" t="e">
        <f>H95-#REF!</f>
        <v>#REF!</v>
      </c>
      <c r="I484" s="112" t="e">
        <f>I95-#REF!</f>
        <v>#REF!</v>
      </c>
      <c r="J484" s="112" t="e">
        <f>J95-#REF!</f>
        <v>#REF!</v>
      </c>
      <c r="K484" s="112" t="e">
        <f>K95-#REF!</f>
        <v>#REF!</v>
      </c>
      <c r="L484" s="112" t="e">
        <f>L95-#REF!</f>
        <v>#REF!</v>
      </c>
      <c r="M484" s="112" t="e">
        <f>M95-#REF!</f>
        <v>#REF!</v>
      </c>
      <c r="N484" s="112" t="e">
        <f>N95-#REF!</f>
        <v>#REF!</v>
      </c>
      <c r="O484" s="112" t="e">
        <f>O95-#REF!</f>
        <v>#REF!</v>
      </c>
      <c r="P484" s="112" t="e">
        <f>P95-#REF!</f>
        <v>#REF!</v>
      </c>
      <c r="Q484" s="112" t="e">
        <f>Q95-#REF!</f>
        <v>#REF!</v>
      </c>
      <c r="R484" s="112" t="e">
        <f>R95-#REF!</f>
        <v>#REF!</v>
      </c>
      <c r="S484" s="112" t="e">
        <f>S95-#REF!</f>
        <v>#REF!</v>
      </c>
      <c r="T484" s="112" t="e">
        <f>T95-#REF!</f>
        <v>#REF!</v>
      </c>
      <c r="U484" s="112" t="e">
        <f>U95-#REF!</f>
        <v>#REF!</v>
      </c>
      <c r="V484" s="112" t="e">
        <f>V95-#REF!</f>
        <v>#REF!</v>
      </c>
      <c r="W484" s="112" t="e">
        <f>W95-#REF!</f>
        <v>#REF!</v>
      </c>
      <c r="X484" s="112" t="e">
        <f>X95-#REF!</f>
        <v>#REF!</v>
      </c>
      <c r="Y484" s="112" t="e">
        <f>Y95-#REF!</f>
        <v>#REF!</v>
      </c>
      <c r="Z484" s="112" t="e">
        <f>Z95-#REF!</f>
        <v>#REF!</v>
      </c>
      <c r="AA484" s="112" t="e">
        <f>AA95-#REF!</f>
        <v>#REF!</v>
      </c>
      <c r="AB484" s="112" t="e">
        <f>AB95-#REF!</f>
        <v>#REF!</v>
      </c>
      <c r="AC484" s="112" t="e">
        <f>AC95-#REF!</f>
        <v>#REF!</v>
      </c>
      <c r="AD484" s="112" t="e">
        <f>AD95-#REF!</f>
        <v>#REF!</v>
      </c>
      <c r="AE484" s="112" t="e">
        <f>AE95-#REF!</f>
        <v>#REF!</v>
      </c>
      <c r="AF484" s="112" t="e">
        <f>AF95-#REF!</f>
        <v>#REF!</v>
      </c>
      <c r="AG484" s="112" t="e">
        <f>AG95-#REF!</f>
        <v>#REF!</v>
      </c>
      <c r="AH484" s="112" t="e">
        <f>AH95-#REF!</f>
        <v>#REF!</v>
      </c>
      <c r="AI484" s="112" t="e">
        <f>AI95-#REF!</f>
        <v>#REF!</v>
      </c>
      <c r="AJ484" s="112" t="e">
        <f>AJ95-#REF!</f>
        <v>#REF!</v>
      </c>
      <c r="AK484" s="112" t="e">
        <f>AK95-#REF!</f>
        <v>#REF!</v>
      </c>
      <c r="AL484" s="112" t="e">
        <f>AL95-#REF!</f>
        <v>#REF!</v>
      </c>
      <c r="AM484" s="112" t="e">
        <f>AM95-#REF!</f>
        <v>#REF!</v>
      </c>
      <c r="AN484" s="112" t="e">
        <f>AN95-#REF!</f>
        <v>#REF!</v>
      </c>
      <c r="AO484" s="112" t="e">
        <f>AO95-#REF!</f>
        <v>#REF!</v>
      </c>
      <c r="AP484" s="112" t="e">
        <f>AP95-#REF!</f>
        <v>#REF!</v>
      </c>
      <c r="AQ484" s="112" t="e">
        <f>AQ95-#REF!</f>
        <v>#REF!</v>
      </c>
      <c r="AR484" s="112" t="e">
        <f>AR95-#REF!</f>
        <v>#REF!</v>
      </c>
      <c r="AS484" s="112" t="e">
        <f>AS95-#REF!</f>
        <v>#REF!</v>
      </c>
      <c r="AT484" s="112" t="e">
        <f>AT95-#REF!</f>
        <v>#REF!</v>
      </c>
      <c r="AU484" s="112" t="e">
        <f>AU95-#REF!</f>
        <v>#REF!</v>
      </c>
      <c r="AV484" s="112" t="e">
        <f>AV95-#REF!</f>
        <v>#REF!</v>
      </c>
      <c r="AW484" s="112" t="e">
        <f>AW95-#REF!</f>
        <v>#REF!</v>
      </c>
      <c r="AX484" s="112" t="e">
        <f>AX95-#REF!</f>
        <v>#REF!</v>
      </c>
      <c r="AY484" s="112" t="e">
        <f>AY95-#REF!</f>
        <v>#REF!</v>
      </c>
      <c r="AZ484" s="112" t="e">
        <f>AZ95-#REF!</f>
        <v>#REF!</v>
      </c>
      <c r="BA484" s="112" t="e">
        <f>BA95-#REF!</f>
        <v>#REF!</v>
      </c>
      <c r="BB484" s="112" t="e">
        <f>BB95-#REF!</f>
        <v>#REF!</v>
      </c>
      <c r="BC484" s="112" t="e">
        <f>BC95-#REF!</f>
        <v>#REF!</v>
      </c>
      <c r="BD484" s="112" t="e">
        <f>BD95-#REF!</f>
        <v>#REF!</v>
      </c>
      <c r="BE484" s="112" t="e">
        <f>BE95-#REF!</f>
        <v>#REF!</v>
      </c>
      <c r="BF484" s="112" t="e">
        <f>BF95-#REF!</f>
        <v>#REF!</v>
      </c>
      <c r="BG484" s="112" t="e">
        <f>BG95-#REF!</f>
        <v>#REF!</v>
      </c>
      <c r="BH484" s="112" t="e">
        <f>BH95-#REF!</f>
        <v>#REF!</v>
      </c>
      <c r="BI484" s="112" t="e">
        <f>BI95-#REF!</f>
        <v>#REF!</v>
      </c>
      <c r="BJ484" s="112" t="e">
        <f>BJ95-#REF!</f>
        <v>#REF!</v>
      </c>
      <c r="BK484" s="112" t="e">
        <f>BK95-#REF!</f>
        <v>#REF!</v>
      </c>
      <c r="BL484" s="112" t="e">
        <f>BL95-#REF!</f>
        <v>#REF!</v>
      </c>
      <c r="BM484" s="112" t="e">
        <f>BM95-#REF!</f>
        <v>#REF!</v>
      </c>
      <c r="BN484" s="112" t="e">
        <f>BN95-#REF!</f>
        <v>#REF!</v>
      </c>
      <c r="BO484" s="112" t="e">
        <f>BO95-#REF!</f>
        <v>#REF!</v>
      </c>
      <c r="BP484" s="112" t="e">
        <f>BP95-#REF!</f>
        <v>#REF!</v>
      </c>
      <c r="BQ484" s="112" t="e">
        <f>BQ95-#REF!</f>
        <v>#REF!</v>
      </c>
      <c r="BR484" s="112" t="e">
        <f>BR95-#REF!</f>
        <v>#REF!</v>
      </c>
      <c r="BS484" s="112" t="e">
        <f>BS95-#REF!</f>
        <v>#REF!</v>
      </c>
      <c r="BT484" s="112" t="e">
        <f>BT95-#REF!</f>
        <v>#REF!</v>
      </c>
      <c r="BU484" s="112" t="e">
        <f>BU95-#REF!</f>
        <v>#REF!</v>
      </c>
      <c r="BV484" s="112" t="e">
        <f>BV95-#REF!</f>
        <v>#REF!</v>
      </c>
      <c r="CA484" s="112"/>
    </row>
    <row r="485" spans="7:79" ht="13" hidden="1" x14ac:dyDescent="0.3">
      <c r="G485" s="112" t="e">
        <f>G96-#REF!</f>
        <v>#REF!</v>
      </c>
      <c r="H485" s="112" t="e">
        <f>H96-#REF!</f>
        <v>#REF!</v>
      </c>
      <c r="I485" s="112" t="e">
        <f>I96-#REF!</f>
        <v>#REF!</v>
      </c>
      <c r="J485" s="112" t="e">
        <f>J96-#REF!</f>
        <v>#REF!</v>
      </c>
      <c r="K485" s="112" t="e">
        <f>K96-#REF!</f>
        <v>#REF!</v>
      </c>
      <c r="L485" s="112" t="e">
        <f>L96-#REF!</f>
        <v>#REF!</v>
      </c>
      <c r="M485" s="112" t="e">
        <f>M96-#REF!</f>
        <v>#REF!</v>
      </c>
      <c r="N485" s="112" t="e">
        <f>N96-#REF!</f>
        <v>#REF!</v>
      </c>
      <c r="O485" s="112" t="e">
        <f>O96-#REF!</f>
        <v>#REF!</v>
      </c>
      <c r="P485" s="112" t="e">
        <f>P96-#REF!</f>
        <v>#REF!</v>
      </c>
      <c r="Q485" s="112" t="e">
        <f>Q96-#REF!</f>
        <v>#REF!</v>
      </c>
      <c r="R485" s="112" t="e">
        <f>R96-#REF!</f>
        <v>#REF!</v>
      </c>
      <c r="S485" s="112" t="e">
        <f>S96-#REF!</f>
        <v>#REF!</v>
      </c>
      <c r="T485" s="112" t="e">
        <f>T96-#REF!</f>
        <v>#REF!</v>
      </c>
      <c r="U485" s="112" t="e">
        <f>U96-#REF!</f>
        <v>#REF!</v>
      </c>
      <c r="V485" s="112" t="e">
        <f>V96-#REF!</f>
        <v>#REF!</v>
      </c>
      <c r="W485" s="112" t="e">
        <f>W96-#REF!</f>
        <v>#REF!</v>
      </c>
      <c r="X485" s="112" t="e">
        <f>X96-#REF!</f>
        <v>#REF!</v>
      </c>
      <c r="Y485" s="112" t="e">
        <f>Y96-#REF!</f>
        <v>#REF!</v>
      </c>
      <c r="Z485" s="112" t="e">
        <f>Z96-#REF!</f>
        <v>#REF!</v>
      </c>
      <c r="AA485" s="112" t="e">
        <f>AA96-#REF!</f>
        <v>#REF!</v>
      </c>
      <c r="AB485" s="112" t="e">
        <f>AB96-#REF!</f>
        <v>#REF!</v>
      </c>
      <c r="AC485" s="112" t="e">
        <f>AC96-#REF!</f>
        <v>#REF!</v>
      </c>
      <c r="AD485" s="112" t="e">
        <f>AD96-#REF!</f>
        <v>#REF!</v>
      </c>
      <c r="AE485" s="112" t="e">
        <f>AE96-#REF!</f>
        <v>#REF!</v>
      </c>
      <c r="AF485" s="112" t="e">
        <f>AF96-#REF!</f>
        <v>#REF!</v>
      </c>
      <c r="AG485" s="112" t="e">
        <f>AG96-#REF!</f>
        <v>#REF!</v>
      </c>
      <c r="AH485" s="112" t="e">
        <f>AH96-#REF!</f>
        <v>#REF!</v>
      </c>
      <c r="AI485" s="112" t="e">
        <f>AI96-#REF!</f>
        <v>#REF!</v>
      </c>
      <c r="AJ485" s="112" t="e">
        <f>AJ96-#REF!</f>
        <v>#REF!</v>
      </c>
      <c r="AK485" s="112" t="e">
        <f>AK96-#REF!</f>
        <v>#REF!</v>
      </c>
      <c r="AL485" s="112" t="e">
        <f>AL96-#REF!</f>
        <v>#REF!</v>
      </c>
      <c r="AM485" s="112" t="e">
        <f>AM96-#REF!</f>
        <v>#REF!</v>
      </c>
      <c r="AN485" s="112" t="e">
        <f>AN96-#REF!</f>
        <v>#REF!</v>
      </c>
      <c r="AO485" s="112" t="e">
        <f>AO96-#REF!</f>
        <v>#REF!</v>
      </c>
      <c r="AP485" s="112" t="e">
        <f>AP96-#REF!</f>
        <v>#REF!</v>
      </c>
      <c r="AQ485" s="112" t="e">
        <f>AQ96-#REF!</f>
        <v>#REF!</v>
      </c>
      <c r="AR485" s="112" t="e">
        <f>AR96-#REF!</f>
        <v>#REF!</v>
      </c>
      <c r="AS485" s="112" t="e">
        <f>AS96-#REF!</f>
        <v>#REF!</v>
      </c>
      <c r="AT485" s="112" t="e">
        <f>AT96-#REF!</f>
        <v>#REF!</v>
      </c>
      <c r="AU485" s="112" t="e">
        <f>AU96-#REF!</f>
        <v>#REF!</v>
      </c>
      <c r="AV485" s="112" t="e">
        <f>AV96-#REF!</f>
        <v>#REF!</v>
      </c>
      <c r="AW485" s="112" t="e">
        <f>AW96-#REF!</f>
        <v>#REF!</v>
      </c>
      <c r="AX485" s="112" t="e">
        <f>AX96-#REF!</f>
        <v>#REF!</v>
      </c>
      <c r="AY485" s="112" t="e">
        <f>AY96-#REF!</f>
        <v>#REF!</v>
      </c>
      <c r="AZ485" s="112" t="e">
        <f>AZ96-#REF!</f>
        <v>#REF!</v>
      </c>
      <c r="BA485" s="112" t="e">
        <f>BA96-#REF!</f>
        <v>#REF!</v>
      </c>
      <c r="BB485" s="112" t="e">
        <f>BB96-#REF!</f>
        <v>#REF!</v>
      </c>
      <c r="BC485" s="112" t="e">
        <f>BC96-#REF!</f>
        <v>#REF!</v>
      </c>
      <c r="BD485" s="112" t="e">
        <f>BD96-#REF!</f>
        <v>#REF!</v>
      </c>
      <c r="BE485" s="112" t="e">
        <f>BE96-#REF!</f>
        <v>#REF!</v>
      </c>
      <c r="BF485" s="112" t="e">
        <f>BF96-#REF!</f>
        <v>#REF!</v>
      </c>
      <c r="BG485" s="112" t="e">
        <f>BG96-#REF!</f>
        <v>#REF!</v>
      </c>
      <c r="BH485" s="112" t="e">
        <f>BH96-#REF!</f>
        <v>#REF!</v>
      </c>
      <c r="BI485" s="112" t="e">
        <f>BI96-#REF!</f>
        <v>#REF!</v>
      </c>
      <c r="BJ485" s="112" t="e">
        <f>BJ96-#REF!</f>
        <v>#REF!</v>
      </c>
      <c r="BK485" s="112" t="e">
        <f>BK96-#REF!</f>
        <v>#REF!</v>
      </c>
      <c r="BL485" s="112" t="e">
        <f>BL96-#REF!</f>
        <v>#REF!</v>
      </c>
      <c r="BM485" s="112" t="e">
        <f>BM96-#REF!</f>
        <v>#REF!</v>
      </c>
      <c r="BN485" s="112" t="e">
        <f>BN96-#REF!</f>
        <v>#REF!</v>
      </c>
      <c r="BO485" s="112" t="e">
        <f>BO96-#REF!</f>
        <v>#REF!</v>
      </c>
      <c r="BP485" s="112" t="e">
        <f>BP96-#REF!</f>
        <v>#REF!</v>
      </c>
      <c r="BQ485" s="112" t="e">
        <f>BQ96-#REF!</f>
        <v>#REF!</v>
      </c>
      <c r="BR485" s="112" t="e">
        <f>BR96-#REF!</f>
        <v>#REF!</v>
      </c>
      <c r="BS485" s="112" t="e">
        <f>BS96-#REF!</f>
        <v>#REF!</v>
      </c>
      <c r="BT485" s="112" t="e">
        <f>BT96-#REF!</f>
        <v>#REF!</v>
      </c>
      <c r="BU485" s="112" t="e">
        <f>BU96-#REF!</f>
        <v>#REF!</v>
      </c>
      <c r="BV485" s="112" t="e">
        <f>BV96-#REF!</f>
        <v>#REF!</v>
      </c>
      <c r="CA485" s="112"/>
    </row>
    <row r="486" spans="7:79" ht="13" hidden="1" x14ac:dyDescent="0.3">
      <c r="G486" s="112" t="e">
        <f>G97-#REF!</f>
        <v>#REF!</v>
      </c>
      <c r="H486" s="112" t="e">
        <f>H97-#REF!</f>
        <v>#REF!</v>
      </c>
      <c r="I486" s="112" t="e">
        <f>I97-#REF!</f>
        <v>#REF!</v>
      </c>
      <c r="J486" s="112" t="e">
        <f>J97-#REF!</f>
        <v>#REF!</v>
      </c>
      <c r="K486" s="112" t="e">
        <f>K97-#REF!</f>
        <v>#REF!</v>
      </c>
      <c r="L486" s="112" t="e">
        <f>L97-#REF!</f>
        <v>#REF!</v>
      </c>
      <c r="M486" s="112" t="e">
        <f>M97-#REF!</f>
        <v>#REF!</v>
      </c>
      <c r="N486" s="112" t="e">
        <f>N97-#REF!</f>
        <v>#REF!</v>
      </c>
      <c r="O486" s="112" t="e">
        <f>O97-#REF!</f>
        <v>#REF!</v>
      </c>
      <c r="P486" s="112" t="e">
        <f>P97-#REF!</f>
        <v>#REF!</v>
      </c>
      <c r="Q486" s="112" t="e">
        <f>Q97-#REF!</f>
        <v>#REF!</v>
      </c>
      <c r="R486" s="112" t="e">
        <f>R97-#REF!</f>
        <v>#REF!</v>
      </c>
      <c r="S486" s="112" t="e">
        <f>S97-#REF!</f>
        <v>#REF!</v>
      </c>
      <c r="T486" s="112" t="e">
        <f>T97-#REF!</f>
        <v>#REF!</v>
      </c>
      <c r="U486" s="112" t="e">
        <f>U97-#REF!</f>
        <v>#REF!</v>
      </c>
      <c r="V486" s="112" t="e">
        <f>V97-#REF!</f>
        <v>#REF!</v>
      </c>
      <c r="W486" s="112" t="e">
        <f>W97-#REF!</f>
        <v>#REF!</v>
      </c>
      <c r="X486" s="112" t="e">
        <f>X97-#REF!</f>
        <v>#REF!</v>
      </c>
      <c r="Y486" s="112" t="e">
        <f>Y97-#REF!</f>
        <v>#REF!</v>
      </c>
      <c r="Z486" s="112" t="e">
        <f>Z97-#REF!</f>
        <v>#REF!</v>
      </c>
      <c r="AA486" s="112" t="e">
        <f>AA97-#REF!</f>
        <v>#REF!</v>
      </c>
      <c r="AB486" s="112" t="e">
        <f>AB97-#REF!</f>
        <v>#REF!</v>
      </c>
      <c r="AC486" s="112" t="e">
        <f>AC97-#REF!</f>
        <v>#REF!</v>
      </c>
      <c r="AD486" s="112" t="e">
        <f>AD97-#REF!</f>
        <v>#REF!</v>
      </c>
      <c r="AE486" s="112" t="e">
        <f>AE97-#REF!</f>
        <v>#REF!</v>
      </c>
      <c r="AF486" s="112" t="e">
        <f>AF97-#REF!</f>
        <v>#REF!</v>
      </c>
      <c r="AG486" s="112" t="e">
        <f>AG97-#REF!</f>
        <v>#REF!</v>
      </c>
      <c r="AH486" s="112" t="e">
        <f>AH97-#REF!</f>
        <v>#REF!</v>
      </c>
      <c r="AI486" s="112" t="e">
        <f>AI97-#REF!</f>
        <v>#REF!</v>
      </c>
      <c r="AJ486" s="112" t="e">
        <f>AJ97-#REF!</f>
        <v>#REF!</v>
      </c>
      <c r="AK486" s="112" t="e">
        <f>AK97-#REF!</f>
        <v>#REF!</v>
      </c>
      <c r="AL486" s="112" t="e">
        <f>AL97-#REF!</f>
        <v>#REF!</v>
      </c>
      <c r="AM486" s="112" t="e">
        <f>AM97-#REF!</f>
        <v>#REF!</v>
      </c>
      <c r="AN486" s="112" t="e">
        <f>AN97-#REF!</f>
        <v>#REF!</v>
      </c>
      <c r="AO486" s="112" t="e">
        <f>AO97-#REF!</f>
        <v>#REF!</v>
      </c>
      <c r="AP486" s="112" t="e">
        <f>AP97-#REF!</f>
        <v>#REF!</v>
      </c>
      <c r="AQ486" s="112" t="e">
        <f>AQ97-#REF!</f>
        <v>#REF!</v>
      </c>
      <c r="AR486" s="112" t="e">
        <f>AR97-#REF!</f>
        <v>#REF!</v>
      </c>
      <c r="AS486" s="112" t="e">
        <f>AS97-#REF!</f>
        <v>#REF!</v>
      </c>
      <c r="AT486" s="112" t="e">
        <f>AT97-#REF!</f>
        <v>#REF!</v>
      </c>
      <c r="AU486" s="112" t="e">
        <f>AU97-#REF!</f>
        <v>#REF!</v>
      </c>
      <c r="AV486" s="112" t="e">
        <f>AV97-#REF!</f>
        <v>#REF!</v>
      </c>
      <c r="AW486" s="112" t="e">
        <f>AW97-#REF!</f>
        <v>#REF!</v>
      </c>
      <c r="AX486" s="112" t="e">
        <f>AX97-#REF!</f>
        <v>#REF!</v>
      </c>
      <c r="AY486" s="112" t="e">
        <f>AY97-#REF!</f>
        <v>#REF!</v>
      </c>
      <c r="AZ486" s="112" t="e">
        <f>AZ97-#REF!</f>
        <v>#REF!</v>
      </c>
      <c r="BA486" s="112" t="e">
        <f>BA97-#REF!</f>
        <v>#REF!</v>
      </c>
      <c r="BB486" s="112" t="e">
        <f>BB97-#REF!</f>
        <v>#REF!</v>
      </c>
      <c r="BC486" s="112" t="e">
        <f>BC97-#REF!</f>
        <v>#REF!</v>
      </c>
      <c r="BD486" s="112" t="e">
        <f>BD97-#REF!</f>
        <v>#REF!</v>
      </c>
      <c r="BE486" s="112" t="e">
        <f>BE97-#REF!</f>
        <v>#REF!</v>
      </c>
      <c r="BF486" s="112" t="e">
        <f>BF97-#REF!</f>
        <v>#REF!</v>
      </c>
      <c r="BG486" s="112" t="e">
        <f>BG97-#REF!</f>
        <v>#REF!</v>
      </c>
      <c r="BH486" s="112" t="e">
        <f>BH97-#REF!</f>
        <v>#REF!</v>
      </c>
      <c r="BI486" s="112" t="e">
        <f>BI97-#REF!</f>
        <v>#REF!</v>
      </c>
      <c r="BJ486" s="112" t="e">
        <f>BJ97-#REF!</f>
        <v>#REF!</v>
      </c>
      <c r="BK486" s="112" t="e">
        <f>BK97-#REF!</f>
        <v>#REF!</v>
      </c>
      <c r="BL486" s="112" t="e">
        <f>BL97-#REF!</f>
        <v>#REF!</v>
      </c>
      <c r="BM486" s="112" t="e">
        <f>BM97-#REF!</f>
        <v>#REF!</v>
      </c>
      <c r="BN486" s="112" t="e">
        <f>BN97-#REF!</f>
        <v>#REF!</v>
      </c>
      <c r="BO486" s="112" t="e">
        <f>BO97-#REF!</f>
        <v>#REF!</v>
      </c>
      <c r="BP486" s="112" t="e">
        <f>BP97-#REF!</f>
        <v>#REF!</v>
      </c>
      <c r="BQ486" s="112" t="e">
        <f>BQ97-#REF!</f>
        <v>#REF!</v>
      </c>
      <c r="BR486" s="112" t="e">
        <f>BR97-#REF!</f>
        <v>#REF!</v>
      </c>
      <c r="BS486" s="112" t="e">
        <f>BS97-#REF!</f>
        <v>#REF!</v>
      </c>
      <c r="BT486" s="112" t="e">
        <f>BT97-#REF!</f>
        <v>#REF!</v>
      </c>
      <c r="BU486" s="112" t="e">
        <f>BU97-#REF!</f>
        <v>#REF!</v>
      </c>
      <c r="BV486" s="112" t="e">
        <f>BV97-#REF!</f>
        <v>#REF!</v>
      </c>
      <c r="CA486" s="112"/>
    </row>
    <row r="487" spans="7:79" ht="13" hidden="1" x14ac:dyDescent="0.3">
      <c r="G487" s="112" t="e">
        <f>G98-#REF!</f>
        <v>#REF!</v>
      </c>
      <c r="H487" s="112" t="e">
        <f>H98-#REF!</f>
        <v>#REF!</v>
      </c>
      <c r="I487" s="112" t="e">
        <f>I98-#REF!</f>
        <v>#REF!</v>
      </c>
      <c r="J487" s="112" t="e">
        <f>J98-#REF!</f>
        <v>#REF!</v>
      </c>
      <c r="K487" s="112" t="e">
        <f>K98-#REF!</f>
        <v>#REF!</v>
      </c>
      <c r="L487" s="112" t="e">
        <f>L98-#REF!</f>
        <v>#REF!</v>
      </c>
      <c r="M487" s="112" t="e">
        <f>M98-#REF!</f>
        <v>#REF!</v>
      </c>
      <c r="N487" s="112" t="e">
        <f>N98-#REF!</f>
        <v>#REF!</v>
      </c>
      <c r="O487" s="112" t="e">
        <f>O98-#REF!</f>
        <v>#REF!</v>
      </c>
      <c r="P487" s="112" t="e">
        <f>P98-#REF!</f>
        <v>#REF!</v>
      </c>
      <c r="Q487" s="112" t="e">
        <f>Q98-#REF!</f>
        <v>#REF!</v>
      </c>
      <c r="R487" s="112" t="e">
        <f>R98-#REF!</f>
        <v>#REF!</v>
      </c>
      <c r="S487" s="112" t="e">
        <f>S98-#REF!</f>
        <v>#REF!</v>
      </c>
      <c r="T487" s="112" t="e">
        <f>T98-#REF!</f>
        <v>#REF!</v>
      </c>
      <c r="U487" s="112" t="e">
        <f>U98-#REF!</f>
        <v>#REF!</v>
      </c>
      <c r="V487" s="112" t="e">
        <f>V98-#REF!</f>
        <v>#REF!</v>
      </c>
      <c r="W487" s="112" t="e">
        <f>W98-#REF!</f>
        <v>#REF!</v>
      </c>
      <c r="X487" s="112" t="e">
        <f>X98-#REF!</f>
        <v>#REF!</v>
      </c>
      <c r="Y487" s="112" t="e">
        <f>Y98-#REF!</f>
        <v>#REF!</v>
      </c>
      <c r="Z487" s="112" t="e">
        <f>Z98-#REF!</f>
        <v>#REF!</v>
      </c>
      <c r="AA487" s="112" t="e">
        <f>AA98-#REF!</f>
        <v>#REF!</v>
      </c>
      <c r="AB487" s="112" t="e">
        <f>AB98-#REF!</f>
        <v>#REF!</v>
      </c>
      <c r="AC487" s="112" t="e">
        <f>AC98-#REF!</f>
        <v>#REF!</v>
      </c>
      <c r="AD487" s="112" t="e">
        <f>AD98-#REF!</f>
        <v>#REF!</v>
      </c>
      <c r="AE487" s="112" t="e">
        <f>AE98-#REF!</f>
        <v>#REF!</v>
      </c>
      <c r="AF487" s="112" t="e">
        <f>AF98-#REF!</f>
        <v>#REF!</v>
      </c>
      <c r="AG487" s="112" t="e">
        <f>AG98-#REF!</f>
        <v>#REF!</v>
      </c>
      <c r="AH487" s="112" t="e">
        <f>AH98-#REF!</f>
        <v>#REF!</v>
      </c>
      <c r="AI487" s="112" t="e">
        <f>AI98-#REF!</f>
        <v>#REF!</v>
      </c>
      <c r="AJ487" s="112" t="e">
        <f>AJ98-#REF!</f>
        <v>#REF!</v>
      </c>
      <c r="AK487" s="112" t="e">
        <f>AK98-#REF!</f>
        <v>#REF!</v>
      </c>
      <c r="AL487" s="112" t="e">
        <f>AL98-#REF!</f>
        <v>#REF!</v>
      </c>
      <c r="AM487" s="112" t="e">
        <f>AM98-#REF!</f>
        <v>#REF!</v>
      </c>
      <c r="AN487" s="112" t="e">
        <f>AN98-#REF!</f>
        <v>#REF!</v>
      </c>
      <c r="AO487" s="112" t="e">
        <f>AO98-#REF!</f>
        <v>#REF!</v>
      </c>
      <c r="AP487" s="112" t="e">
        <f>AP98-#REF!</f>
        <v>#REF!</v>
      </c>
      <c r="AQ487" s="112" t="e">
        <f>AQ98-#REF!</f>
        <v>#REF!</v>
      </c>
      <c r="AR487" s="112" t="e">
        <f>AR98-#REF!</f>
        <v>#REF!</v>
      </c>
      <c r="AS487" s="112" t="e">
        <f>AS98-#REF!</f>
        <v>#REF!</v>
      </c>
      <c r="AT487" s="112" t="e">
        <f>AT98-#REF!</f>
        <v>#REF!</v>
      </c>
      <c r="AU487" s="112" t="e">
        <f>AU98-#REF!</f>
        <v>#REF!</v>
      </c>
      <c r="AV487" s="112" t="e">
        <f>AV98-#REF!</f>
        <v>#REF!</v>
      </c>
      <c r="AW487" s="112" t="e">
        <f>AW98-#REF!</f>
        <v>#REF!</v>
      </c>
      <c r="AX487" s="112" t="e">
        <f>AX98-#REF!</f>
        <v>#REF!</v>
      </c>
      <c r="AY487" s="112" t="e">
        <f>AY98-#REF!</f>
        <v>#REF!</v>
      </c>
      <c r="AZ487" s="112" t="e">
        <f>AZ98-#REF!</f>
        <v>#REF!</v>
      </c>
      <c r="BA487" s="112" t="e">
        <f>BA98-#REF!</f>
        <v>#REF!</v>
      </c>
      <c r="BB487" s="112" t="e">
        <f>BB98-#REF!</f>
        <v>#REF!</v>
      </c>
      <c r="BC487" s="112" t="e">
        <f>BC98-#REF!</f>
        <v>#REF!</v>
      </c>
      <c r="BD487" s="112" t="e">
        <f>BD98-#REF!</f>
        <v>#REF!</v>
      </c>
      <c r="BE487" s="112" t="e">
        <f>BE98-#REF!</f>
        <v>#REF!</v>
      </c>
      <c r="BF487" s="112" t="e">
        <f>BF98-#REF!</f>
        <v>#REF!</v>
      </c>
      <c r="BG487" s="112" t="e">
        <f>BG98-#REF!</f>
        <v>#REF!</v>
      </c>
      <c r="BH487" s="112" t="e">
        <f>BH98-#REF!</f>
        <v>#REF!</v>
      </c>
      <c r="BI487" s="112" t="e">
        <f>BI98-#REF!</f>
        <v>#REF!</v>
      </c>
      <c r="BJ487" s="112" t="e">
        <f>BJ98-#REF!</f>
        <v>#REF!</v>
      </c>
      <c r="BK487" s="112" t="e">
        <f>BK98-#REF!</f>
        <v>#REF!</v>
      </c>
      <c r="BL487" s="112" t="e">
        <f>BL98-#REF!</f>
        <v>#REF!</v>
      </c>
      <c r="BM487" s="112" t="e">
        <f>BM98-#REF!</f>
        <v>#REF!</v>
      </c>
      <c r="BN487" s="112" t="e">
        <f>BN98-#REF!</f>
        <v>#REF!</v>
      </c>
      <c r="BO487" s="112" t="e">
        <f>BO98-#REF!</f>
        <v>#REF!</v>
      </c>
      <c r="BP487" s="112" t="e">
        <f>BP98-#REF!</f>
        <v>#REF!</v>
      </c>
      <c r="BQ487" s="112" t="e">
        <f>BQ98-#REF!</f>
        <v>#REF!</v>
      </c>
      <c r="BR487" s="112" t="e">
        <f>BR98-#REF!</f>
        <v>#REF!</v>
      </c>
      <c r="BS487" s="112" t="e">
        <f>BS98-#REF!</f>
        <v>#REF!</v>
      </c>
      <c r="BT487" s="112" t="e">
        <f>BT98-#REF!</f>
        <v>#REF!</v>
      </c>
      <c r="BU487" s="112" t="e">
        <f>BU98-#REF!</f>
        <v>#REF!</v>
      </c>
      <c r="BV487" s="112" t="e">
        <f>BV98-#REF!</f>
        <v>#REF!</v>
      </c>
      <c r="CA487" s="112"/>
    </row>
    <row r="488" spans="7:79" ht="13" hidden="1" x14ac:dyDescent="0.3">
      <c r="G488" s="112" t="e">
        <f>G99-#REF!</f>
        <v>#REF!</v>
      </c>
      <c r="H488" s="112" t="e">
        <f>H99-#REF!</f>
        <v>#REF!</v>
      </c>
      <c r="I488" s="112" t="e">
        <f>I99-#REF!</f>
        <v>#REF!</v>
      </c>
      <c r="J488" s="112" t="e">
        <f>J99-#REF!</f>
        <v>#REF!</v>
      </c>
      <c r="K488" s="112" t="e">
        <f>K99-#REF!</f>
        <v>#REF!</v>
      </c>
      <c r="L488" s="112" t="e">
        <f>L99-#REF!</f>
        <v>#REF!</v>
      </c>
      <c r="M488" s="112" t="e">
        <f>M99-#REF!</f>
        <v>#REF!</v>
      </c>
      <c r="N488" s="112" t="e">
        <f>N99-#REF!</f>
        <v>#REF!</v>
      </c>
      <c r="O488" s="112" t="e">
        <f>O99-#REF!</f>
        <v>#REF!</v>
      </c>
      <c r="P488" s="112" t="e">
        <f>P99-#REF!</f>
        <v>#REF!</v>
      </c>
      <c r="Q488" s="112" t="e">
        <f>Q99-#REF!</f>
        <v>#REF!</v>
      </c>
      <c r="R488" s="112" t="e">
        <f>R99-#REF!</f>
        <v>#REF!</v>
      </c>
      <c r="S488" s="112" t="e">
        <f>S99-#REF!</f>
        <v>#REF!</v>
      </c>
      <c r="T488" s="112" t="e">
        <f>T99-#REF!</f>
        <v>#REF!</v>
      </c>
      <c r="U488" s="112" t="e">
        <f>U99-#REF!</f>
        <v>#REF!</v>
      </c>
      <c r="V488" s="112" t="e">
        <f>V99-#REF!</f>
        <v>#REF!</v>
      </c>
      <c r="W488" s="112" t="e">
        <f>W99-#REF!</f>
        <v>#REF!</v>
      </c>
      <c r="X488" s="112" t="e">
        <f>X99-#REF!</f>
        <v>#REF!</v>
      </c>
      <c r="Y488" s="112" t="e">
        <f>Y99-#REF!</f>
        <v>#REF!</v>
      </c>
      <c r="Z488" s="112" t="e">
        <f>Z99-#REF!</f>
        <v>#REF!</v>
      </c>
      <c r="AA488" s="112" t="e">
        <f>AA99-#REF!</f>
        <v>#REF!</v>
      </c>
      <c r="AB488" s="112" t="e">
        <f>AB99-#REF!</f>
        <v>#REF!</v>
      </c>
      <c r="AC488" s="112" t="e">
        <f>AC99-#REF!</f>
        <v>#REF!</v>
      </c>
      <c r="AD488" s="112" t="e">
        <f>AD99-#REF!</f>
        <v>#REF!</v>
      </c>
      <c r="AE488" s="112" t="e">
        <f>AE99-#REF!</f>
        <v>#REF!</v>
      </c>
      <c r="AF488" s="112" t="e">
        <f>AF99-#REF!</f>
        <v>#REF!</v>
      </c>
      <c r="AG488" s="112" t="e">
        <f>AG99-#REF!</f>
        <v>#REF!</v>
      </c>
      <c r="AH488" s="112" t="e">
        <f>AH99-#REF!</f>
        <v>#REF!</v>
      </c>
      <c r="AI488" s="112" t="e">
        <f>AI99-#REF!</f>
        <v>#REF!</v>
      </c>
      <c r="AJ488" s="112" t="e">
        <f>AJ99-#REF!</f>
        <v>#REF!</v>
      </c>
      <c r="AK488" s="112" t="e">
        <f>AK99-#REF!</f>
        <v>#REF!</v>
      </c>
      <c r="AL488" s="112" t="e">
        <f>AL99-#REF!</f>
        <v>#REF!</v>
      </c>
      <c r="AM488" s="112" t="e">
        <f>AM99-#REF!</f>
        <v>#REF!</v>
      </c>
      <c r="AN488" s="112" t="e">
        <f>AN99-#REF!</f>
        <v>#REF!</v>
      </c>
      <c r="AO488" s="112" t="e">
        <f>AO99-#REF!</f>
        <v>#REF!</v>
      </c>
      <c r="AP488" s="112" t="e">
        <f>AP99-#REF!</f>
        <v>#REF!</v>
      </c>
      <c r="AQ488" s="112" t="e">
        <f>AQ99-#REF!</f>
        <v>#REF!</v>
      </c>
      <c r="AR488" s="112" t="e">
        <f>AR99-#REF!</f>
        <v>#REF!</v>
      </c>
      <c r="AS488" s="112" t="e">
        <f>AS99-#REF!</f>
        <v>#REF!</v>
      </c>
      <c r="AT488" s="112" t="e">
        <f>AT99-#REF!</f>
        <v>#REF!</v>
      </c>
      <c r="AU488" s="112" t="e">
        <f>AU99-#REF!</f>
        <v>#REF!</v>
      </c>
      <c r="AV488" s="112" t="e">
        <f>AV99-#REF!</f>
        <v>#REF!</v>
      </c>
      <c r="AW488" s="112" t="e">
        <f>AW99-#REF!</f>
        <v>#REF!</v>
      </c>
      <c r="AX488" s="112" t="e">
        <f>AX99-#REF!</f>
        <v>#REF!</v>
      </c>
      <c r="AY488" s="112" t="e">
        <f>AY99-#REF!</f>
        <v>#REF!</v>
      </c>
      <c r="AZ488" s="112" t="e">
        <f>AZ99-#REF!</f>
        <v>#REF!</v>
      </c>
      <c r="BA488" s="112" t="e">
        <f>BA99-#REF!</f>
        <v>#REF!</v>
      </c>
      <c r="BB488" s="112" t="e">
        <f>BB99-#REF!</f>
        <v>#REF!</v>
      </c>
      <c r="BC488" s="112" t="e">
        <f>BC99-#REF!</f>
        <v>#REF!</v>
      </c>
      <c r="BD488" s="112" t="e">
        <f>BD99-#REF!</f>
        <v>#REF!</v>
      </c>
      <c r="BE488" s="112" t="e">
        <f>BE99-#REF!</f>
        <v>#REF!</v>
      </c>
      <c r="BF488" s="112" t="e">
        <f>BF99-#REF!</f>
        <v>#REF!</v>
      </c>
      <c r="BG488" s="112" t="e">
        <f>BG99-#REF!</f>
        <v>#REF!</v>
      </c>
      <c r="BH488" s="112" t="e">
        <f>BH99-#REF!</f>
        <v>#REF!</v>
      </c>
      <c r="BI488" s="112" t="e">
        <f>BI99-#REF!</f>
        <v>#REF!</v>
      </c>
      <c r="BJ488" s="112" t="e">
        <f>BJ99-#REF!</f>
        <v>#REF!</v>
      </c>
      <c r="BK488" s="112" t="e">
        <f>BK99-#REF!</f>
        <v>#REF!</v>
      </c>
      <c r="BL488" s="112" t="e">
        <f>BL99-#REF!</f>
        <v>#REF!</v>
      </c>
      <c r="BM488" s="112" t="e">
        <f>BM99-#REF!</f>
        <v>#REF!</v>
      </c>
      <c r="BN488" s="112" t="e">
        <f>BN99-#REF!</f>
        <v>#REF!</v>
      </c>
      <c r="BO488" s="112" t="e">
        <f>BO99-#REF!</f>
        <v>#REF!</v>
      </c>
      <c r="BP488" s="112" t="e">
        <f>BP99-#REF!</f>
        <v>#REF!</v>
      </c>
      <c r="BQ488" s="112" t="e">
        <f>BQ99-#REF!</f>
        <v>#REF!</v>
      </c>
      <c r="BR488" s="112" t="e">
        <f>BR99-#REF!</f>
        <v>#REF!</v>
      </c>
      <c r="BS488" s="112" t="e">
        <f>BS99-#REF!</f>
        <v>#REF!</v>
      </c>
      <c r="BT488" s="112" t="e">
        <f>BT99-#REF!</f>
        <v>#REF!</v>
      </c>
      <c r="BU488" s="112" t="e">
        <f>BU99-#REF!</f>
        <v>#REF!</v>
      </c>
      <c r="BV488" s="112" t="e">
        <f>BV99-#REF!</f>
        <v>#REF!</v>
      </c>
      <c r="CA488" s="112"/>
    </row>
    <row r="489" spans="7:79" ht="13" hidden="1" x14ac:dyDescent="0.3">
      <c r="G489" s="112" t="e">
        <f>G100-#REF!</f>
        <v>#REF!</v>
      </c>
      <c r="H489" s="112" t="e">
        <f>H100-#REF!</f>
        <v>#REF!</v>
      </c>
      <c r="I489" s="112" t="e">
        <f>I100-#REF!</f>
        <v>#REF!</v>
      </c>
      <c r="J489" s="112" t="e">
        <f>J100-#REF!</f>
        <v>#REF!</v>
      </c>
      <c r="K489" s="112" t="e">
        <f>K100-#REF!</f>
        <v>#REF!</v>
      </c>
      <c r="L489" s="112" t="e">
        <f>L100-#REF!</f>
        <v>#REF!</v>
      </c>
      <c r="M489" s="112" t="e">
        <f>M100-#REF!</f>
        <v>#REF!</v>
      </c>
      <c r="N489" s="112" t="e">
        <f>N100-#REF!</f>
        <v>#REF!</v>
      </c>
      <c r="O489" s="112" t="e">
        <f>O100-#REF!</f>
        <v>#REF!</v>
      </c>
      <c r="P489" s="112" t="e">
        <f>P100-#REF!</f>
        <v>#REF!</v>
      </c>
      <c r="Q489" s="112" t="e">
        <f>Q100-#REF!</f>
        <v>#REF!</v>
      </c>
      <c r="R489" s="112" t="e">
        <f>R100-#REF!</f>
        <v>#REF!</v>
      </c>
      <c r="S489" s="112" t="e">
        <f>S100-#REF!</f>
        <v>#REF!</v>
      </c>
      <c r="T489" s="112" t="e">
        <f>T100-#REF!</f>
        <v>#REF!</v>
      </c>
      <c r="U489" s="112" t="e">
        <f>U100-#REF!</f>
        <v>#REF!</v>
      </c>
      <c r="V489" s="112" t="e">
        <f>V100-#REF!</f>
        <v>#REF!</v>
      </c>
      <c r="W489" s="112" t="e">
        <f>W100-#REF!</f>
        <v>#REF!</v>
      </c>
      <c r="X489" s="112" t="e">
        <f>X100-#REF!</f>
        <v>#REF!</v>
      </c>
      <c r="Y489" s="112" t="e">
        <f>Y100-#REF!</f>
        <v>#REF!</v>
      </c>
      <c r="Z489" s="112" t="e">
        <f>Z100-#REF!</f>
        <v>#REF!</v>
      </c>
      <c r="AA489" s="112" t="e">
        <f>AA100-#REF!</f>
        <v>#REF!</v>
      </c>
      <c r="AB489" s="112" t="e">
        <f>AB100-#REF!</f>
        <v>#REF!</v>
      </c>
      <c r="AC489" s="112" t="e">
        <f>AC100-#REF!</f>
        <v>#REF!</v>
      </c>
      <c r="AD489" s="112" t="e">
        <f>AD100-#REF!</f>
        <v>#REF!</v>
      </c>
      <c r="AE489" s="112" t="e">
        <f>AE100-#REF!</f>
        <v>#REF!</v>
      </c>
      <c r="AF489" s="112" t="e">
        <f>AF100-#REF!</f>
        <v>#REF!</v>
      </c>
      <c r="AG489" s="112" t="e">
        <f>AG100-#REF!</f>
        <v>#REF!</v>
      </c>
      <c r="AH489" s="112" t="e">
        <f>AH100-#REF!</f>
        <v>#REF!</v>
      </c>
      <c r="AI489" s="112" t="e">
        <f>AI100-#REF!</f>
        <v>#REF!</v>
      </c>
      <c r="AJ489" s="112" t="e">
        <f>AJ100-#REF!</f>
        <v>#REF!</v>
      </c>
      <c r="AK489" s="112" t="e">
        <f>AK100-#REF!</f>
        <v>#REF!</v>
      </c>
      <c r="AL489" s="112" t="e">
        <f>AL100-#REF!</f>
        <v>#REF!</v>
      </c>
      <c r="AM489" s="112" t="e">
        <f>AM100-#REF!</f>
        <v>#REF!</v>
      </c>
      <c r="AN489" s="112" t="e">
        <f>AN100-#REF!</f>
        <v>#REF!</v>
      </c>
      <c r="AO489" s="112" t="e">
        <f>AO100-#REF!</f>
        <v>#REF!</v>
      </c>
      <c r="AP489" s="112" t="e">
        <f>AP100-#REF!</f>
        <v>#REF!</v>
      </c>
      <c r="AQ489" s="112" t="e">
        <f>AQ100-#REF!</f>
        <v>#REF!</v>
      </c>
      <c r="AR489" s="112" t="e">
        <f>AR100-#REF!</f>
        <v>#REF!</v>
      </c>
      <c r="AS489" s="112" t="e">
        <f>AS100-#REF!</f>
        <v>#REF!</v>
      </c>
      <c r="AT489" s="112" t="e">
        <f>AT100-#REF!</f>
        <v>#REF!</v>
      </c>
      <c r="AU489" s="112" t="e">
        <f>AU100-#REF!</f>
        <v>#REF!</v>
      </c>
      <c r="AV489" s="112" t="e">
        <f>AV100-#REF!</f>
        <v>#REF!</v>
      </c>
      <c r="AW489" s="112" t="e">
        <f>AW100-#REF!</f>
        <v>#REF!</v>
      </c>
      <c r="AX489" s="112" t="e">
        <f>AX100-#REF!</f>
        <v>#REF!</v>
      </c>
      <c r="AY489" s="112" t="e">
        <f>AY100-#REF!</f>
        <v>#REF!</v>
      </c>
      <c r="AZ489" s="112" t="e">
        <f>AZ100-#REF!</f>
        <v>#REF!</v>
      </c>
      <c r="BA489" s="112" t="e">
        <f>BA100-#REF!</f>
        <v>#REF!</v>
      </c>
      <c r="BB489" s="112" t="e">
        <f>BB100-#REF!</f>
        <v>#REF!</v>
      </c>
      <c r="BC489" s="112" t="e">
        <f>BC100-#REF!</f>
        <v>#REF!</v>
      </c>
      <c r="BD489" s="112" t="e">
        <f>BD100-#REF!</f>
        <v>#REF!</v>
      </c>
      <c r="BE489" s="112" t="e">
        <f>BE100-#REF!</f>
        <v>#REF!</v>
      </c>
      <c r="BF489" s="112" t="e">
        <f>BF100-#REF!</f>
        <v>#REF!</v>
      </c>
      <c r="BG489" s="112" t="e">
        <f>BG100-#REF!</f>
        <v>#REF!</v>
      </c>
      <c r="BH489" s="112" t="e">
        <f>BH100-#REF!</f>
        <v>#REF!</v>
      </c>
      <c r="BI489" s="112" t="e">
        <f>BI100-#REF!</f>
        <v>#REF!</v>
      </c>
      <c r="BJ489" s="112" t="e">
        <f>BJ100-#REF!</f>
        <v>#REF!</v>
      </c>
      <c r="BK489" s="112" t="e">
        <f>BK100-#REF!</f>
        <v>#REF!</v>
      </c>
      <c r="BL489" s="112" t="e">
        <f>BL100-#REF!</f>
        <v>#REF!</v>
      </c>
      <c r="BM489" s="112" t="e">
        <f>BM100-#REF!</f>
        <v>#REF!</v>
      </c>
      <c r="BN489" s="112" t="e">
        <f>BN100-#REF!</f>
        <v>#REF!</v>
      </c>
      <c r="BO489" s="112" t="e">
        <f>BO100-#REF!</f>
        <v>#REF!</v>
      </c>
      <c r="BP489" s="112" t="e">
        <f>BP100-#REF!</f>
        <v>#REF!</v>
      </c>
      <c r="BQ489" s="112" t="e">
        <f>BQ100-#REF!</f>
        <v>#REF!</v>
      </c>
      <c r="BR489" s="112" t="e">
        <f>BR100-#REF!</f>
        <v>#REF!</v>
      </c>
      <c r="BS489" s="112" t="e">
        <f>BS100-#REF!</f>
        <v>#REF!</v>
      </c>
      <c r="BT489" s="112" t="e">
        <f>BT100-#REF!</f>
        <v>#REF!</v>
      </c>
      <c r="BU489" s="112" t="e">
        <f>BU100-#REF!</f>
        <v>#REF!</v>
      </c>
      <c r="BV489" s="112" t="e">
        <f>BV100-#REF!</f>
        <v>#REF!</v>
      </c>
      <c r="CA489" s="112"/>
    </row>
    <row r="490" spans="7:79" ht="13" hidden="1" x14ac:dyDescent="0.3">
      <c r="G490" s="112" t="e">
        <f>G101-#REF!</f>
        <v>#REF!</v>
      </c>
      <c r="H490" s="112" t="e">
        <f>H101-#REF!</f>
        <v>#REF!</v>
      </c>
      <c r="I490" s="112" t="e">
        <f>I101-#REF!</f>
        <v>#REF!</v>
      </c>
      <c r="J490" s="112" t="e">
        <f>J101-#REF!</f>
        <v>#REF!</v>
      </c>
      <c r="K490" s="112" t="e">
        <f>K101-#REF!</f>
        <v>#REF!</v>
      </c>
      <c r="L490" s="112" t="e">
        <f>L101-#REF!</f>
        <v>#REF!</v>
      </c>
      <c r="M490" s="112" t="e">
        <f>M101-#REF!</f>
        <v>#REF!</v>
      </c>
      <c r="N490" s="112" t="e">
        <f>N101-#REF!</f>
        <v>#REF!</v>
      </c>
      <c r="O490" s="112" t="e">
        <f>O101-#REF!</f>
        <v>#REF!</v>
      </c>
      <c r="P490" s="112" t="e">
        <f>P101-#REF!</f>
        <v>#REF!</v>
      </c>
      <c r="Q490" s="112" t="e">
        <f>Q101-#REF!</f>
        <v>#REF!</v>
      </c>
      <c r="R490" s="112" t="e">
        <f>R101-#REF!</f>
        <v>#REF!</v>
      </c>
      <c r="S490" s="112" t="e">
        <f>S101-#REF!</f>
        <v>#REF!</v>
      </c>
      <c r="T490" s="112" t="e">
        <f>T101-#REF!</f>
        <v>#REF!</v>
      </c>
      <c r="U490" s="112" t="e">
        <f>U101-#REF!</f>
        <v>#REF!</v>
      </c>
      <c r="V490" s="112" t="e">
        <f>V101-#REF!</f>
        <v>#REF!</v>
      </c>
      <c r="W490" s="112" t="e">
        <f>W101-#REF!</f>
        <v>#REF!</v>
      </c>
      <c r="X490" s="112" t="e">
        <f>X101-#REF!</f>
        <v>#REF!</v>
      </c>
      <c r="Y490" s="112" t="e">
        <f>Y101-#REF!</f>
        <v>#REF!</v>
      </c>
      <c r="Z490" s="112" t="e">
        <f>Z101-#REF!</f>
        <v>#REF!</v>
      </c>
      <c r="AA490" s="112" t="e">
        <f>AA101-#REF!</f>
        <v>#REF!</v>
      </c>
      <c r="AB490" s="112" t="e">
        <f>AB101-#REF!</f>
        <v>#REF!</v>
      </c>
      <c r="AC490" s="112" t="e">
        <f>AC101-#REF!</f>
        <v>#REF!</v>
      </c>
      <c r="AD490" s="112" t="e">
        <f>AD101-#REF!</f>
        <v>#REF!</v>
      </c>
      <c r="AE490" s="112" t="e">
        <f>AE101-#REF!</f>
        <v>#REF!</v>
      </c>
      <c r="AF490" s="112" t="e">
        <f>AF101-#REF!</f>
        <v>#REF!</v>
      </c>
      <c r="AG490" s="112" t="e">
        <f>AG101-#REF!</f>
        <v>#REF!</v>
      </c>
      <c r="AH490" s="112" t="e">
        <f>AH101-#REF!</f>
        <v>#REF!</v>
      </c>
      <c r="AI490" s="112" t="e">
        <f>AI101-#REF!</f>
        <v>#REF!</v>
      </c>
      <c r="AJ490" s="112" t="e">
        <f>AJ101-#REF!</f>
        <v>#REF!</v>
      </c>
      <c r="AK490" s="112" t="e">
        <f>AK101-#REF!</f>
        <v>#REF!</v>
      </c>
      <c r="AL490" s="112" t="e">
        <f>AL101-#REF!</f>
        <v>#REF!</v>
      </c>
      <c r="AM490" s="112" t="e">
        <f>AM101-#REF!</f>
        <v>#REF!</v>
      </c>
      <c r="AN490" s="112" t="e">
        <f>AN101-#REF!</f>
        <v>#REF!</v>
      </c>
      <c r="AO490" s="112" t="e">
        <f>AO101-#REF!</f>
        <v>#REF!</v>
      </c>
      <c r="AP490" s="112" t="e">
        <f>AP101-#REF!</f>
        <v>#REF!</v>
      </c>
      <c r="AQ490" s="112" t="e">
        <f>AQ101-#REF!</f>
        <v>#REF!</v>
      </c>
      <c r="AR490" s="112" t="e">
        <f>AR101-#REF!</f>
        <v>#REF!</v>
      </c>
      <c r="AS490" s="112" t="e">
        <f>AS101-#REF!</f>
        <v>#REF!</v>
      </c>
      <c r="AT490" s="112" t="e">
        <f>AT101-#REF!</f>
        <v>#REF!</v>
      </c>
      <c r="AU490" s="112" t="e">
        <f>AU101-#REF!</f>
        <v>#REF!</v>
      </c>
      <c r="AV490" s="112" t="e">
        <f>AV101-#REF!</f>
        <v>#REF!</v>
      </c>
      <c r="AW490" s="112" t="e">
        <f>AW101-#REF!</f>
        <v>#REF!</v>
      </c>
      <c r="AX490" s="112" t="e">
        <f>AX101-#REF!</f>
        <v>#REF!</v>
      </c>
      <c r="AY490" s="112" t="e">
        <f>AY101-#REF!</f>
        <v>#REF!</v>
      </c>
      <c r="AZ490" s="112" t="e">
        <f>AZ101-#REF!</f>
        <v>#REF!</v>
      </c>
      <c r="BA490" s="112" t="e">
        <f>BA101-#REF!</f>
        <v>#REF!</v>
      </c>
      <c r="BB490" s="112" t="e">
        <f>BB101-#REF!</f>
        <v>#REF!</v>
      </c>
      <c r="BC490" s="112" t="e">
        <f>BC101-#REF!</f>
        <v>#REF!</v>
      </c>
      <c r="BD490" s="112" t="e">
        <f>BD101-#REF!</f>
        <v>#REF!</v>
      </c>
      <c r="BE490" s="112" t="e">
        <f>BE101-#REF!</f>
        <v>#REF!</v>
      </c>
      <c r="BF490" s="112" t="e">
        <f>BF101-#REF!</f>
        <v>#REF!</v>
      </c>
      <c r="BG490" s="112" t="e">
        <f>BG101-#REF!</f>
        <v>#REF!</v>
      </c>
      <c r="BH490" s="112" t="e">
        <f>BH101-#REF!</f>
        <v>#REF!</v>
      </c>
      <c r="BI490" s="112" t="e">
        <f>BI101-#REF!</f>
        <v>#REF!</v>
      </c>
      <c r="BJ490" s="112" t="e">
        <f>BJ101-#REF!</f>
        <v>#REF!</v>
      </c>
      <c r="BK490" s="112" t="e">
        <f>BK101-#REF!</f>
        <v>#REF!</v>
      </c>
      <c r="BL490" s="112" t="e">
        <f>BL101-#REF!</f>
        <v>#REF!</v>
      </c>
      <c r="BM490" s="112" t="e">
        <f>BM101-#REF!</f>
        <v>#REF!</v>
      </c>
      <c r="BN490" s="112" t="e">
        <f>BN101-#REF!</f>
        <v>#REF!</v>
      </c>
      <c r="BO490" s="112" t="e">
        <f>BO101-#REF!</f>
        <v>#REF!</v>
      </c>
      <c r="BP490" s="112" t="e">
        <f>BP101-#REF!</f>
        <v>#REF!</v>
      </c>
      <c r="BQ490" s="112" t="e">
        <f>BQ101-#REF!</f>
        <v>#REF!</v>
      </c>
      <c r="BR490" s="112" t="e">
        <f>BR101-#REF!</f>
        <v>#REF!</v>
      </c>
      <c r="BS490" s="112" t="e">
        <f>BS101-#REF!</f>
        <v>#REF!</v>
      </c>
      <c r="BT490" s="112" t="e">
        <f>BT101-#REF!</f>
        <v>#REF!</v>
      </c>
      <c r="BU490" s="112" t="e">
        <f>BU101-#REF!</f>
        <v>#REF!</v>
      </c>
      <c r="BV490" s="112" t="e">
        <f>BV101-#REF!</f>
        <v>#REF!</v>
      </c>
      <c r="CA490" s="112"/>
    </row>
    <row r="491" spans="7:79" ht="13" hidden="1" x14ac:dyDescent="0.3">
      <c r="G491" s="112" t="e">
        <f>G102-#REF!</f>
        <v>#REF!</v>
      </c>
      <c r="H491" s="112" t="e">
        <f>H102-#REF!</f>
        <v>#REF!</v>
      </c>
      <c r="I491" s="112" t="e">
        <f>I102-#REF!</f>
        <v>#REF!</v>
      </c>
      <c r="J491" s="112" t="e">
        <f>J102-#REF!</f>
        <v>#REF!</v>
      </c>
      <c r="K491" s="112" t="e">
        <f>K102-#REF!</f>
        <v>#REF!</v>
      </c>
      <c r="L491" s="112" t="e">
        <f>L102-#REF!</f>
        <v>#REF!</v>
      </c>
      <c r="M491" s="112" t="e">
        <f>M102-#REF!</f>
        <v>#REF!</v>
      </c>
      <c r="N491" s="112" t="e">
        <f>N102-#REF!</f>
        <v>#REF!</v>
      </c>
      <c r="O491" s="112" t="e">
        <f>O102-#REF!</f>
        <v>#REF!</v>
      </c>
      <c r="P491" s="112" t="e">
        <f>P102-#REF!</f>
        <v>#REF!</v>
      </c>
      <c r="Q491" s="112" t="e">
        <f>Q102-#REF!</f>
        <v>#REF!</v>
      </c>
      <c r="R491" s="112" t="e">
        <f>R102-#REF!</f>
        <v>#REF!</v>
      </c>
      <c r="S491" s="112" t="e">
        <f>S102-#REF!</f>
        <v>#REF!</v>
      </c>
      <c r="T491" s="112" t="e">
        <f>T102-#REF!</f>
        <v>#REF!</v>
      </c>
      <c r="U491" s="112" t="e">
        <f>U102-#REF!</f>
        <v>#REF!</v>
      </c>
      <c r="V491" s="112" t="e">
        <f>V102-#REF!</f>
        <v>#REF!</v>
      </c>
      <c r="W491" s="112" t="e">
        <f>W102-#REF!</f>
        <v>#REF!</v>
      </c>
      <c r="X491" s="112" t="e">
        <f>X102-#REF!</f>
        <v>#REF!</v>
      </c>
      <c r="Y491" s="112" t="e">
        <f>Y102-#REF!</f>
        <v>#REF!</v>
      </c>
      <c r="Z491" s="112" t="e">
        <f>Z102-#REF!</f>
        <v>#REF!</v>
      </c>
      <c r="AA491" s="112" t="e">
        <f>AA102-#REF!</f>
        <v>#REF!</v>
      </c>
      <c r="AB491" s="112" t="e">
        <f>AB102-#REF!</f>
        <v>#REF!</v>
      </c>
      <c r="AC491" s="112" t="e">
        <f>AC102-#REF!</f>
        <v>#REF!</v>
      </c>
      <c r="AD491" s="112" t="e">
        <f>AD102-#REF!</f>
        <v>#REF!</v>
      </c>
      <c r="AE491" s="112" t="e">
        <f>AE102-#REF!</f>
        <v>#REF!</v>
      </c>
      <c r="AF491" s="112" t="e">
        <f>AF102-#REF!</f>
        <v>#REF!</v>
      </c>
      <c r="AG491" s="112" t="e">
        <f>AG102-#REF!</f>
        <v>#REF!</v>
      </c>
      <c r="AH491" s="112" t="e">
        <f>AH102-#REF!</f>
        <v>#REF!</v>
      </c>
      <c r="AI491" s="112" t="e">
        <f>AI102-#REF!</f>
        <v>#REF!</v>
      </c>
      <c r="AJ491" s="112" t="e">
        <f>AJ102-#REF!</f>
        <v>#REF!</v>
      </c>
      <c r="AK491" s="112" t="e">
        <f>AK102-#REF!</f>
        <v>#REF!</v>
      </c>
      <c r="AL491" s="112" t="e">
        <f>AL102-#REF!</f>
        <v>#REF!</v>
      </c>
      <c r="AM491" s="112" t="e">
        <f>AM102-#REF!</f>
        <v>#REF!</v>
      </c>
      <c r="AN491" s="112" t="e">
        <f>AN102-#REF!</f>
        <v>#REF!</v>
      </c>
      <c r="AO491" s="112" t="e">
        <f>AO102-#REF!</f>
        <v>#REF!</v>
      </c>
      <c r="AP491" s="112" t="e">
        <f>AP102-#REF!</f>
        <v>#REF!</v>
      </c>
      <c r="AQ491" s="112" t="e">
        <f>AQ102-#REF!</f>
        <v>#REF!</v>
      </c>
      <c r="AR491" s="112" t="e">
        <f>AR102-#REF!</f>
        <v>#REF!</v>
      </c>
      <c r="AS491" s="112" t="e">
        <f>AS102-#REF!</f>
        <v>#REF!</v>
      </c>
      <c r="AT491" s="112" t="e">
        <f>AT102-#REF!</f>
        <v>#REF!</v>
      </c>
      <c r="AU491" s="112" t="e">
        <f>AU102-#REF!</f>
        <v>#REF!</v>
      </c>
      <c r="AV491" s="112" t="e">
        <f>AV102-#REF!</f>
        <v>#REF!</v>
      </c>
      <c r="AW491" s="112" t="e">
        <f>AW102-#REF!</f>
        <v>#REF!</v>
      </c>
      <c r="AX491" s="112" t="e">
        <f>AX102-#REF!</f>
        <v>#REF!</v>
      </c>
      <c r="AY491" s="112" t="e">
        <f>AY102-#REF!</f>
        <v>#REF!</v>
      </c>
      <c r="AZ491" s="112" t="e">
        <f>AZ102-#REF!</f>
        <v>#REF!</v>
      </c>
      <c r="BA491" s="112" t="e">
        <f>BA102-#REF!</f>
        <v>#REF!</v>
      </c>
      <c r="BB491" s="112" t="e">
        <f>BB102-#REF!</f>
        <v>#REF!</v>
      </c>
      <c r="BC491" s="112" t="e">
        <f>BC102-#REF!</f>
        <v>#REF!</v>
      </c>
      <c r="BD491" s="112" t="e">
        <f>BD102-#REF!</f>
        <v>#REF!</v>
      </c>
      <c r="BE491" s="112" t="e">
        <f>BE102-#REF!</f>
        <v>#REF!</v>
      </c>
      <c r="BF491" s="112" t="e">
        <f>BF102-#REF!</f>
        <v>#REF!</v>
      </c>
      <c r="BG491" s="112" t="e">
        <f>BG102-#REF!</f>
        <v>#REF!</v>
      </c>
      <c r="BH491" s="112" t="e">
        <f>BH102-#REF!</f>
        <v>#REF!</v>
      </c>
      <c r="BI491" s="112" t="e">
        <f>BI102-#REF!</f>
        <v>#REF!</v>
      </c>
      <c r="BJ491" s="112" t="e">
        <f>BJ102-#REF!</f>
        <v>#REF!</v>
      </c>
      <c r="BK491" s="112" t="e">
        <f>BK102-#REF!</f>
        <v>#REF!</v>
      </c>
      <c r="BL491" s="112" t="e">
        <f>BL102-#REF!</f>
        <v>#REF!</v>
      </c>
      <c r="BM491" s="112" t="e">
        <f>BM102-#REF!</f>
        <v>#REF!</v>
      </c>
      <c r="BN491" s="112" t="e">
        <f>BN102-#REF!</f>
        <v>#REF!</v>
      </c>
      <c r="BO491" s="112" t="e">
        <f>BO102-#REF!</f>
        <v>#REF!</v>
      </c>
      <c r="BP491" s="112" t="e">
        <f>BP102-#REF!</f>
        <v>#REF!</v>
      </c>
      <c r="BQ491" s="112" t="e">
        <f>BQ102-#REF!</f>
        <v>#REF!</v>
      </c>
      <c r="BR491" s="112" t="e">
        <f>BR102-#REF!</f>
        <v>#REF!</v>
      </c>
      <c r="BS491" s="112" t="e">
        <f>BS102-#REF!</f>
        <v>#REF!</v>
      </c>
      <c r="BT491" s="112" t="e">
        <f>BT102-#REF!</f>
        <v>#REF!</v>
      </c>
      <c r="BU491" s="112" t="e">
        <f>BU102-#REF!</f>
        <v>#REF!</v>
      </c>
      <c r="BV491" s="112" t="e">
        <f>BV102-#REF!</f>
        <v>#REF!</v>
      </c>
      <c r="CA491" s="112"/>
    </row>
    <row r="492" spans="7:79" ht="13" hidden="1" x14ac:dyDescent="0.3">
      <c r="G492" s="112" t="e">
        <f>G103-#REF!</f>
        <v>#REF!</v>
      </c>
      <c r="H492" s="112" t="e">
        <f>H103-#REF!</f>
        <v>#REF!</v>
      </c>
      <c r="I492" s="112" t="e">
        <f>I103-#REF!</f>
        <v>#REF!</v>
      </c>
      <c r="J492" s="112" t="e">
        <f>J103-#REF!</f>
        <v>#REF!</v>
      </c>
      <c r="K492" s="112" t="e">
        <f>K103-#REF!</f>
        <v>#REF!</v>
      </c>
      <c r="L492" s="112" t="e">
        <f>L103-#REF!</f>
        <v>#REF!</v>
      </c>
      <c r="M492" s="112" t="e">
        <f>M103-#REF!</f>
        <v>#REF!</v>
      </c>
      <c r="N492" s="112" t="e">
        <f>N103-#REF!</f>
        <v>#REF!</v>
      </c>
      <c r="O492" s="112" t="e">
        <f>O103-#REF!</f>
        <v>#REF!</v>
      </c>
      <c r="P492" s="112" t="e">
        <f>P103-#REF!</f>
        <v>#REF!</v>
      </c>
      <c r="Q492" s="112" t="e">
        <f>Q103-#REF!</f>
        <v>#REF!</v>
      </c>
      <c r="R492" s="112" t="e">
        <f>R103-#REF!</f>
        <v>#REF!</v>
      </c>
      <c r="S492" s="112" t="e">
        <f>S103-#REF!</f>
        <v>#REF!</v>
      </c>
      <c r="T492" s="112" t="e">
        <f>T103-#REF!</f>
        <v>#REF!</v>
      </c>
      <c r="U492" s="112" t="e">
        <f>U103-#REF!</f>
        <v>#REF!</v>
      </c>
      <c r="V492" s="112" t="e">
        <f>V103-#REF!</f>
        <v>#REF!</v>
      </c>
      <c r="W492" s="112" t="e">
        <f>W103-#REF!</f>
        <v>#REF!</v>
      </c>
      <c r="X492" s="112" t="e">
        <f>X103-#REF!</f>
        <v>#REF!</v>
      </c>
      <c r="Y492" s="112" t="e">
        <f>Y103-#REF!</f>
        <v>#REF!</v>
      </c>
      <c r="Z492" s="112" t="e">
        <f>Z103-#REF!</f>
        <v>#REF!</v>
      </c>
      <c r="AA492" s="112" t="e">
        <f>AA103-#REF!</f>
        <v>#REF!</v>
      </c>
      <c r="AB492" s="112" t="e">
        <f>AB103-#REF!</f>
        <v>#REF!</v>
      </c>
      <c r="AC492" s="112" t="e">
        <f>AC103-#REF!</f>
        <v>#REF!</v>
      </c>
      <c r="AD492" s="112" t="e">
        <f>AD103-#REF!</f>
        <v>#REF!</v>
      </c>
      <c r="AE492" s="112" t="e">
        <f>AE103-#REF!</f>
        <v>#REF!</v>
      </c>
      <c r="AF492" s="112" t="e">
        <f>AF103-#REF!</f>
        <v>#REF!</v>
      </c>
      <c r="AG492" s="112" t="e">
        <f>AG103-#REF!</f>
        <v>#REF!</v>
      </c>
      <c r="AH492" s="112" t="e">
        <f>AH103-#REF!</f>
        <v>#REF!</v>
      </c>
      <c r="AI492" s="112" t="e">
        <f>AI103-#REF!</f>
        <v>#REF!</v>
      </c>
      <c r="AJ492" s="112" t="e">
        <f>AJ103-#REF!</f>
        <v>#REF!</v>
      </c>
      <c r="AK492" s="112" t="e">
        <f>AK103-#REF!</f>
        <v>#REF!</v>
      </c>
      <c r="AL492" s="112" t="e">
        <f>AL103-#REF!</f>
        <v>#REF!</v>
      </c>
      <c r="AM492" s="112" t="e">
        <f>AM103-#REF!</f>
        <v>#REF!</v>
      </c>
      <c r="AN492" s="112" t="e">
        <f>AN103-#REF!</f>
        <v>#REF!</v>
      </c>
      <c r="AO492" s="112" t="e">
        <f>AO103-#REF!</f>
        <v>#REF!</v>
      </c>
      <c r="AP492" s="112" t="e">
        <f>AP103-#REF!</f>
        <v>#REF!</v>
      </c>
      <c r="AQ492" s="112" t="e">
        <f>AQ103-#REF!</f>
        <v>#REF!</v>
      </c>
      <c r="AR492" s="112" t="e">
        <f>AR103-#REF!</f>
        <v>#REF!</v>
      </c>
      <c r="AS492" s="112" t="e">
        <f>AS103-#REF!</f>
        <v>#REF!</v>
      </c>
      <c r="AT492" s="112" t="e">
        <f>AT103-#REF!</f>
        <v>#REF!</v>
      </c>
      <c r="AU492" s="112" t="e">
        <f>AU103-#REF!</f>
        <v>#REF!</v>
      </c>
      <c r="AV492" s="112" t="e">
        <f>AV103-#REF!</f>
        <v>#REF!</v>
      </c>
      <c r="AW492" s="112" t="e">
        <f>AW103-#REF!</f>
        <v>#REF!</v>
      </c>
      <c r="AX492" s="112" t="e">
        <f>AX103-#REF!</f>
        <v>#REF!</v>
      </c>
      <c r="AY492" s="112" t="e">
        <f>AY103-#REF!</f>
        <v>#REF!</v>
      </c>
      <c r="AZ492" s="112" t="e">
        <f>AZ103-#REF!</f>
        <v>#REF!</v>
      </c>
      <c r="BA492" s="112" t="e">
        <f>BA103-#REF!</f>
        <v>#REF!</v>
      </c>
      <c r="BB492" s="112" t="e">
        <f>BB103-#REF!</f>
        <v>#REF!</v>
      </c>
      <c r="BC492" s="112" t="e">
        <f>BC103-#REF!</f>
        <v>#REF!</v>
      </c>
      <c r="BD492" s="112" t="e">
        <f>BD103-#REF!</f>
        <v>#REF!</v>
      </c>
      <c r="BE492" s="112" t="e">
        <f>BE103-#REF!</f>
        <v>#REF!</v>
      </c>
      <c r="BF492" s="112" t="e">
        <f>BF103-#REF!</f>
        <v>#REF!</v>
      </c>
      <c r="BG492" s="112" t="e">
        <f>BG103-#REF!</f>
        <v>#REF!</v>
      </c>
      <c r="BH492" s="112" t="e">
        <f>BH103-#REF!</f>
        <v>#REF!</v>
      </c>
      <c r="BI492" s="112" t="e">
        <f>BI103-#REF!</f>
        <v>#REF!</v>
      </c>
      <c r="BJ492" s="112" t="e">
        <f>BJ103-#REF!</f>
        <v>#REF!</v>
      </c>
      <c r="BK492" s="112" t="e">
        <f>BK103-#REF!</f>
        <v>#REF!</v>
      </c>
      <c r="BL492" s="112" t="e">
        <f>BL103-#REF!</f>
        <v>#REF!</v>
      </c>
      <c r="BM492" s="112" t="e">
        <f>BM103-#REF!</f>
        <v>#REF!</v>
      </c>
      <c r="BN492" s="112" t="e">
        <f>BN103-#REF!</f>
        <v>#REF!</v>
      </c>
      <c r="BO492" s="112" t="e">
        <f>BO103-#REF!</f>
        <v>#REF!</v>
      </c>
      <c r="BP492" s="112" t="e">
        <f>BP103-#REF!</f>
        <v>#REF!</v>
      </c>
      <c r="BQ492" s="112" t="e">
        <f>BQ103-#REF!</f>
        <v>#REF!</v>
      </c>
      <c r="BR492" s="112" t="e">
        <f>BR103-#REF!</f>
        <v>#REF!</v>
      </c>
      <c r="BS492" s="112" t="e">
        <f>BS103-#REF!</f>
        <v>#REF!</v>
      </c>
      <c r="BT492" s="112" t="e">
        <f>BT103-#REF!</f>
        <v>#REF!</v>
      </c>
      <c r="BU492" s="112" t="e">
        <f>BU103-#REF!</f>
        <v>#REF!</v>
      </c>
      <c r="BV492" s="112" t="e">
        <f>BV103-#REF!</f>
        <v>#REF!</v>
      </c>
      <c r="CA492" s="112"/>
    </row>
    <row r="493" spans="7:79" ht="13" hidden="1" x14ac:dyDescent="0.3">
      <c r="G493" s="112" t="e">
        <f>G104-#REF!</f>
        <v>#REF!</v>
      </c>
      <c r="H493" s="112" t="e">
        <f>H104-#REF!</f>
        <v>#REF!</v>
      </c>
      <c r="I493" s="112" t="e">
        <f>I104-#REF!</f>
        <v>#REF!</v>
      </c>
      <c r="J493" s="112" t="e">
        <f>J104-#REF!</f>
        <v>#REF!</v>
      </c>
      <c r="K493" s="112" t="e">
        <f>K104-#REF!</f>
        <v>#REF!</v>
      </c>
      <c r="L493" s="112" t="e">
        <f>L104-#REF!</f>
        <v>#REF!</v>
      </c>
      <c r="M493" s="112" t="e">
        <f>M104-#REF!</f>
        <v>#REF!</v>
      </c>
      <c r="N493" s="112" t="e">
        <f>N104-#REF!</f>
        <v>#REF!</v>
      </c>
      <c r="O493" s="112" t="e">
        <f>O104-#REF!</f>
        <v>#REF!</v>
      </c>
      <c r="P493" s="112" t="e">
        <f>P104-#REF!</f>
        <v>#REF!</v>
      </c>
      <c r="Q493" s="112" t="e">
        <f>Q104-#REF!</f>
        <v>#REF!</v>
      </c>
      <c r="R493" s="112" t="e">
        <f>R104-#REF!</f>
        <v>#REF!</v>
      </c>
      <c r="S493" s="112" t="e">
        <f>S104-#REF!</f>
        <v>#REF!</v>
      </c>
      <c r="T493" s="112" t="e">
        <f>T104-#REF!</f>
        <v>#REF!</v>
      </c>
      <c r="U493" s="112" t="e">
        <f>U104-#REF!</f>
        <v>#REF!</v>
      </c>
      <c r="V493" s="112" t="e">
        <f>V104-#REF!</f>
        <v>#REF!</v>
      </c>
      <c r="W493" s="112" t="e">
        <f>W104-#REF!</f>
        <v>#REF!</v>
      </c>
      <c r="X493" s="112" t="e">
        <f>X104-#REF!</f>
        <v>#REF!</v>
      </c>
      <c r="Y493" s="112" t="e">
        <f>Y104-#REF!</f>
        <v>#REF!</v>
      </c>
      <c r="Z493" s="112" t="e">
        <f>Z104-#REF!</f>
        <v>#REF!</v>
      </c>
      <c r="AA493" s="112" t="e">
        <f>AA104-#REF!</f>
        <v>#REF!</v>
      </c>
      <c r="AB493" s="112" t="e">
        <f>AB104-#REF!</f>
        <v>#REF!</v>
      </c>
      <c r="AC493" s="112" t="e">
        <f>AC104-#REF!</f>
        <v>#REF!</v>
      </c>
      <c r="AD493" s="112" t="e">
        <f>AD104-#REF!</f>
        <v>#REF!</v>
      </c>
      <c r="AE493" s="112" t="e">
        <f>AE104-#REF!</f>
        <v>#REF!</v>
      </c>
      <c r="AF493" s="112" t="e">
        <f>AF104-#REF!</f>
        <v>#REF!</v>
      </c>
      <c r="AG493" s="112" t="e">
        <f>AG104-#REF!</f>
        <v>#REF!</v>
      </c>
      <c r="AH493" s="112" t="e">
        <f>AH104-#REF!</f>
        <v>#REF!</v>
      </c>
      <c r="AI493" s="112" t="e">
        <f>AI104-#REF!</f>
        <v>#REF!</v>
      </c>
      <c r="AJ493" s="112" t="e">
        <f>AJ104-#REF!</f>
        <v>#REF!</v>
      </c>
      <c r="AK493" s="112" t="e">
        <f>AK104-#REF!</f>
        <v>#REF!</v>
      </c>
      <c r="AL493" s="112" t="e">
        <f>AL104-#REF!</f>
        <v>#REF!</v>
      </c>
      <c r="AM493" s="112" t="e">
        <f>AM104-#REF!</f>
        <v>#REF!</v>
      </c>
      <c r="AN493" s="112" t="e">
        <f>AN104-#REF!</f>
        <v>#REF!</v>
      </c>
      <c r="AO493" s="112" t="e">
        <f>AO104-#REF!</f>
        <v>#REF!</v>
      </c>
      <c r="AP493" s="112" t="e">
        <f>AP104-#REF!</f>
        <v>#REF!</v>
      </c>
      <c r="AQ493" s="112" t="e">
        <f>AQ104-#REF!</f>
        <v>#REF!</v>
      </c>
      <c r="AR493" s="112" t="e">
        <f>AR104-#REF!</f>
        <v>#REF!</v>
      </c>
      <c r="AS493" s="112" t="e">
        <f>AS104-#REF!</f>
        <v>#REF!</v>
      </c>
      <c r="AT493" s="112" t="e">
        <f>AT104-#REF!</f>
        <v>#REF!</v>
      </c>
      <c r="AU493" s="112" t="e">
        <f>AU104-#REF!</f>
        <v>#REF!</v>
      </c>
      <c r="AV493" s="112" t="e">
        <f>AV104-#REF!</f>
        <v>#REF!</v>
      </c>
      <c r="AW493" s="112" t="e">
        <f>AW104-#REF!</f>
        <v>#REF!</v>
      </c>
      <c r="AX493" s="112" t="e">
        <f>AX104-#REF!</f>
        <v>#REF!</v>
      </c>
      <c r="AY493" s="112" t="e">
        <f>AY104-#REF!</f>
        <v>#REF!</v>
      </c>
      <c r="AZ493" s="112" t="e">
        <f>AZ104-#REF!</f>
        <v>#REF!</v>
      </c>
      <c r="BA493" s="112" t="e">
        <f>BA104-#REF!</f>
        <v>#REF!</v>
      </c>
      <c r="BB493" s="112" t="e">
        <f>BB104-#REF!</f>
        <v>#REF!</v>
      </c>
      <c r="BC493" s="112" t="e">
        <f>BC104-#REF!</f>
        <v>#REF!</v>
      </c>
      <c r="BD493" s="112" t="e">
        <f>BD104-#REF!</f>
        <v>#REF!</v>
      </c>
      <c r="BE493" s="112" t="e">
        <f>BE104-#REF!</f>
        <v>#REF!</v>
      </c>
      <c r="BF493" s="112" t="e">
        <f>BF104-#REF!</f>
        <v>#REF!</v>
      </c>
      <c r="BG493" s="112" t="e">
        <f>BG104-#REF!</f>
        <v>#REF!</v>
      </c>
      <c r="BH493" s="112" t="e">
        <f>BH104-#REF!</f>
        <v>#REF!</v>
      </c>
      <c r="BI493" s="112" t="e">
        <f>BI104-#REF!</f>
        <v>#REF!</v>
      </c>
      <c r="BJ493" s="112" t="e">
        <f>BJ104-#REF!</f>
        <v>#REF!</v>
      </c>
      <c r="BK493" s="112" t="e">
        <f>BK104-#REF!</f>
        <v>#REF!</v>
      </c>
      <c r="BL493" s="112" t="e">
        <f>BL104-#REF!</f>
        <v>#REF!</v>
      </c>
      <c r="BM493" s="112" t="e">
        <f>BM104-#REF!</f>
        <v>#REF!</v>
      </c>
      <c r="BN493" s="112" t="e">
        <f>BN104-#REF!</f>
        <v>#REF!</v>
      </c>
      <c r="BO493" s="112" t="e">
        <f>BO104-#REF!</f>
        <v>#REF!</v>
      </c>
      <c r="BP493" s="112" t="e">
        <f>BP104-#REF!</f>
        <v>#REF!</v>
      </c>
      <c r="BQ493" s="112" t="e">
        <f>BQ104-#REF!</f>
        <v>#REF!</v>
      </c>
      <c r="BR493" s="112" t="e">
        <f>BR104-#REF!</f>
        <v>#REF!</v>
      </c>
      <c r="BS493" s="112" t="e">
        <f>BS104-#REF!</f>
        <v>#REF!</v>
      </c>
      <c r="BT493" s="112" t="e">
        <f>BT104-#REF!</f>
        <v>#REF!</v>
      </c>
      <c r="BU493" s="112" t="e">
        <f>BU104-#REF!</f>
        <v>#REF!</v>
      </c>
      <c r="BV493" s="112" t="e">
        <f>BV104-#REF!</f>
        <v>#REF!</v>
      </c>
      <c r="CA493" s="112"/>
    </row>
    <row r="494" spans="7:79" ht="13" hidden="1" x14ac:dyDescent="0.3">
      <c r="G494" s="112" t="e">
        <f>G105-#REF!</f>
        <v>#REF!</v>
      </c>
      <c r="H494" s="112" t="e">
        <f>H105-#REF!</f>
        <v>#REF!</v>
      </c>
      <c r="I494" s="112" t="e">
        <f>I105-#REF!</f>
        <v>#REF!</v>
      </c>
      <c r="J494" s="112" t="e">
        <f>J105-#REF!</f>
        <v>#REF!</v>
      </c>
      <c r="K494" s="112" t="e">
        <f>K105-#REF!</f>
        <v>#REF!</v>
      </c>
      <c r="L494" s="112" t="e">
        <f>L105-#REF!</f>
        <v>#REF!</v>
      </c>
      <c r="M494" s="112" t="e">
        <f>M105-#REF!</f>
        <v>#REF!</v>
      </c>
      <c r="N494" s="112" t="e">
        <f>N105-#REF!</f>
        <v>#REF!</v>
      </c>
      <c r="O494" s="112" t="e">
        <f>O105-#REF!</f>
        <v>#REF!</v>
      </c>
      <c r="P494" s="112" t="e">
        <f>P105-#REF!</f>
        <v>#REF!</v>
      </c>
      <c r="Q494" s="112" t="e">
        <f>Q105-#REF!</f>
        <v>#REF!</v>
      </c>
      <c r="R494" s="112" t="e">
        <f>R105-#REF!</f>
        <v>#REF!</v>
      </c>
      <c r="S494" s="112" t="e">
        <f>S105-#REF!</f>
        <v>#REF!</v>
      </c>
      <c r="T494" s="112" t="e">
        <f>T105-#REF!</f>
        <v>#REF!</v>
      </c>
      <c r="U494" s="112" t="e">
        <f>U105-#REF!</f>
        <v>#REF!</v>
      </c>
      <c r="V494" s="112" t="e">
        <f>V105-#REF!</f>
        <v>#REF!</v>
      </c>
      <c r="W494" s="112" t="e">
        <f>W105-#REF!</f>
        <v>#REF!</v>
      </c>
      <c r="X494" s="112" t="e">
        <f>X105-#REF!</f>
        <v>#REF!</v>
      </c>
      <c r="Y494" s="112" t="e">
        <f>Y105-#REF!</f>
        <v>#REF!</v>
      </c>
      <c r="Z494" s="112" t="e">
        <f>Z105-#REF!</f>
        <v>#REF!</v>
      </c>
      <c r="AA494" s="112" t="e">
        <f>AA105-#REF!</f>
        <v>#REF!</v>
      </c>
      <c r="AB494" s="112" t="e">
        <f>AB105-#REF!</f>
        <v>#REF!</v>
      </c>
      <c r="AC494" s="112" t="e">
        <f>AC105-#REF!</f>
        <v>#REF!</v>
      </c>
      <c r="AD494" s="112" t="e">
        <f>AD105-#REF!</f>
        <v>#REF!</v>
      </c>
      <c r="AE494" s="112" t="e">
        <f>AE105-#REF!</f>
        <v>#REF!</v>
      </c>
      <c r="AF494" s="112" t="e">
        <f>AF105-#REF!</f>
        <v>#REF!</v>
      </c>
      <c r="AG494" s="112" t="e">
        <f>AG105-#REF!</f>
        <v>#REF!</v>
      </c>
      <c r="AH494" s="112" t="e">
        <f>AH105-#REF!</f>
        <v>#REF!</v>
      </c>
      <c r="AI494" s="112" t="e">
        <f>AI105-#REF!</f>
        <v>#REF!</v>
      </c>
      <c r="AJ494" s="112" t="e">
        <f>AJ105-#REF!</f>
        <v>#REF!</v>
      </c>
      <c r="AK494" s="112" t="e">
        <f>AK105-#REF!</f>
        <v>#REF!</v>
      </c>
      <c r="AL494" s="112" t="e">
        <f>AL105-#REF!</f>
        <v>#REF!</v>
      </c>
      <c r="AM494" s="112" t="e">
        <f>AM105-#REF!</f>
        <v>#REF!</v>
      </c>
      <c r="AN494" s="112" t="e">
        <f>AN105-#REF!</f>
        <v>#REF!</v>
      </c>
      <c r="AO494" s="112" t="e">
        <f>AO105-#REF!</f>
        <v>#REF!</v>
      </c>
      <c r="AP494" s="112" t="e">
        <f>AP105-#REF!</f>
        <v>#REF!</v>
      </c>
      <c r="AQ494" s="112" t="e">
        <f>AQ105-#REF!</f>
        <v>#REF!</v>
      </c>
      <c r="AR494" s="112" t="e">
        <f>AR105-#REF!</f>
        <v>#REF!</v>
      </c>
      <c r="AS494" s="112" t="e">
        <f>AS105-#REF!</f>
        <v>#REF!</v>
      </c>
      <c r="AT494" s="112" t="e">
        <f>AT105-#REF!</f>
        <v>#REF!</v>
      </c>
      <c r="AU494" s="112" t="e">
        <f>AU105-#REF!</f>
        <v>#REF!</v>
      </c>
      <c r="AV494" s="112" t="e">
        <f>AV105-#REF!</f>
        <v>#REF!</v>
      </c>
      <c r="AW494" s="112" t="e">
        <f>AW105-#REF!</f>
        <v>#REF!</v>
      </c>
      <c r="AX494" s="112" t="e">
        <f>AX105-#REF!</f>
        <v>#REF!</v>
      </c>
      <c r="AY494" s="112" t="e">
        <f>AY105-#REF!</f>
        <v>#REF!</v>
      </c>
      <c r="AZ494" s="112" t="e">
        <f>AZ105-#REF!</f>
        <v>#REF!</v>
      </c>
      <c r="BA494" s="112" t="e">
        <f>BA105-#REF!</f>
        <v>#REF!</v>
      </c>
      <c r="BB494" s="112" t="e">
        <f>BB105-#REF!</f>
        <v>#REF!</v>
      </c>
      <c r="BC494" s="112" t="e">
        <f>BC105-#REF!</f>
        <v>#REF!</v>
      </c>
      <c r="BD494" s="112" t="e">
        <f>BD105-#REF!</f>
        <v>#REF!</v>
      </c>
      <c r="BE494" s="112" t="e">
        <f>BE105-#REF!</f>
        <v>#REF!</v>
      </c>
      <c r="BF494" s="112" t="e">
        <f>BF105-#REF!</f>
        <v>#REF!</v>
      </c>
      <c r="BG494" s="112" t="e">
        <f>BG105-#REF!</f>
        <v>#REF!</v>
      </c>
      <c r="BH494" s="112" t="e">
        <f>BH105-#REF!</f>
        <v>#REF!</v>
      </c>
      <c r="BI494" s="112" t="e">
        <f>BI105-#REF!</f>
        <v>#REF!</v>
      </c>
      <c r="BJ494" s="112" t="e">
        <f>BJ105-#REF!</f>
        <v>#REF!</v>
      </c>
      <c r="BK494" s="112" t="e">
        <f>BK105-#REF!</f>
        <v>#REF!</v>
      </c>
      <c r="BL494" s="112" t="e">
        <f>BL105-#REF!</f>
        <v>#REF!</v>
      </c>
      <c r="BM494" s="112" t="e">
        <f>BM105-#REF!</f>
        <v>#REF!</v>
      </c>
      <c r="BN494" s="112" t="e">
        <f>BN105-#REF!</f>
        <v>#REF!</v>
      </c>
      <c r="BO494" s="112" t="e">
        <f>BO105-#REF!</f>
        <v>#REF!</v>
      </c>
      <c r="BP494" s="112" t="e">
        <f>BP105-#REF!</f>
        <v>#REF!</v>
      </c>
      <c r="BQ494" s="112" t="e">
        <f>BQ105-#REF!</f>
        <v>#REF!</v>
      </c>
      <c r="BR494" s="112" t="e">
        <f>BR105-#REF!</f>
        <v>#REF!</v>
      </c>
      <c r="BS494" s="112" t="e">
        <f>BS105-#REF!</f>
        <v>#REF!</v>
      </c>
      <c r="BT494" s="112" t="e">
        <f>BT105-#REF!</f>
        <v>#REF!</v>
      </c>
      <c r="BU494" s="112" t="e">
        <f>BU105-#REF!</f>
        <v>#REF!</v>
      </c>
      <c r="BV494" s="112" t="e">
        <f>BV105-#REF!</f>
        <v>#REF!</v>
      </c>
      <c r="CA494" s="112"/>
    </row>
    <row r="495" spans="7:79" ht="13" hidden="1" x14ac:dyDescent="0.3">
      <c r="G495" s="112" t="e">
        <f>G106-#REF!</f>
        <v>#REF!</v>
      </c>
      <c r="H495" s="112" t="e">
        <f>H106-#REF!</f>
        <v>#REF!</v>
      </c>
      <c r="I495" s="112" t="e">
        <f>I106-#REF!</f>
        <v>#REF!</v>
      </c>
      <c r="J495" s="112" t="e">
        <f>J106-#REF!</f>
        <v>#REF!</v>
      </c>
      <c r="K495" s="112" t="e">
        <f>K106-#REF!</f>
        <v>#REF!</v>
      </c>
      <c r="L495" s="112" t="e">
        <f>L106-#REF!</f>
        <v>#REF!</v>
      </c>
      <c r="M495" s="112" t="e">
        <f>M106-#REF!</f>
        <v>#REF!</v>
      </c>
      <c r="N495" s="112" t="e">
        <f>N106-#REF!</f>
        <v>#REF!</v>
      </c>
      <c r="O495" s="112" t="e">
        <f>O106-#REF!</f>
        <v>#REF!</v>
      </c>
      <c r="P495" s="112" t="e">
        <f>P106-#REF!</f>
        <v>#REF!</v>
      </c>
      <c r="Q495" s="112" t="e">
        <f>Q106-#REF!</f>
        <v>#REF!</v>
      </c>
      <c r="R495" s="112" t="e">
        <f>R106-#REF!</f>
        <v>#REF!</v>
      </c>
      <c r="S495" s="112" t="e">
        <f>S106-#REF!</f>
        <v>#REF!</v>
      </c>
      <c r="T495" s="112" t="e">
        <f>T106-#REF!</f>
        <v>#REF!</v>
      </c>
      <c r="U495" s="112" t="e">
        <f>U106-#REF!</f>
        <v>#REF!</v>
      </c>
      <c r="V495" s="112" t="e">
        <f>V106-#REF!</f>
        <v>#REF!</v>
      </c>
      <c r="W495" s="112" t="e">
        <f>W106-#REF!</f>
        <v>#REF!</v>
      </c>
      <c r="X495" s="112" t="e">
        <f>X106-#REF!</f>
        <v>#REF!</v>
      </c>
      <c r="Y495" s="112" t="e">
        <f>Y106-#REF!</f>
        <v>#REF!</v>
      </c>
      <c r="Z495" s="112" t="e">
        <f>Z106-#REF!</f>
        <v>#REF!</v>
      </c>
      <c r="AA495" s="112" t="e">
        <f>AA106-#REF!</f>
        <v>#REF!</v>
      </c>
      <c r="AB495" s="112" t="e">
        <f>AB106-#REF!</f>
        <v>#REF!</v>
      </c>
      <c r="AC495" s="112" t="e">
        <f>AC106-#REF!</f>
        <v>#REF!</v>
      </c>
      <c r="AD495" s="112" t="e">
        <f>AD106-#REF!</f>
        <v>#REF!</v>
      </c>
      <c r="AE495" s="112" t="e">
        <f>AE106-#REF!</f>
        <v>#REF!</v>
      </c>
      <c r="AF495" s="112" t="e">
        <f>AF106-#REF!</f>
        <v>#REF!</v>
      </c>
      <c r="AG495" s="112" t="e">
        <f>AG106-#REF!</f>
        <v>#REF!</v>
      </c>
      <c r="AH495" s="112" t="e">
        <f>AH106-#REF!</f>
        <v>#REF!</v>
      </c>
      <c r="AI495" s="112" t="e">
        <f>AI106-#REF!</f>
        <v>#REF!</v>
      </c>
      <c r="AJ495" s="112" t="e">
        <f>AJ106-#REF!</f>
        <v>#REF!</v>
      </c>
      <c r="AK495" s="112" t="e">
        <f>AK106-#REF!</f>
        <v>#REF!</v>
      </c>
      <c r="AL495" s="112" t="e">
        <f>AL106-#REF!</f>
        <v>#REF!</v>
      </c>
      <c r="AM495" s="112" t="e">
        <f>AM106-#REF!</f>
        <v>#REF!</v>
      </c>
      <c r="AN495" s="112" t="e">
        <f>AN106-#REF!</f>
        <v>#REF!</v>
      </c>
      <c r="AO495" s="112" t="e">
        <f>AO106-#REF!</f>
        <v>#REF!</v>
      </c>
      <c r="AP495" s="112" t="e">
        <f>AP106-#REF!</f>
        <v>#REF!</v>
      </c>
      <c r="AQ495" s="112" t="e">
        <f>AQ106-#REF!</f>
        <v>#REF!</v>
      </c>
      <c r="AR495" s="112" t="e">
        <f>AR106-#REF!</f>
        <v>#REF!</v>
      </c>
      <c r="AS495" s="112" t="e">
        <f>AS106-#REF!</f>
        <v>#REF!</v>
      </c>
      <c r="AT495" s="112" t="e">
        <f>AT106-#REF!</f>
        <v>#REF!</v>
      </c>
      <c r="AU495" s="112" t="e">
        <f>AU106-#REF!</f>
        <v>#REF!</v>
      </c>
      <c r="AV495" s="112" t="e">
        <f>AV106-#REF!</f>
        <v>#REF!</v>
      </c>
      <c r="AW495" s="112" t="e">
        <f>AW106-#REF!</f>
        <v>#REF!</v>
      </c>
      <c r="AX495" s="112" t="e">
        <f>AX106-#REF!</f>
        <v>#REF!</v>
      </c>
      <c r="AY495" s="112" t="e">
        <f>AY106-#REF!</f>
        <v>#REF!</v>
      </c>
      <c r="AZ495" s="112" t="e">
        <f>AZ106-#REF!</f>
        <v>#REF!</v>
      </c>
      <c r="BA495" s="112" t="e">
        <f>BA106-#REF!</f>
        <v>#REF!</v>
      </c>
      <c r="BB495" s="112" t="e">
        <f>BB106-#REF!</f>
        <v>#REF!</v>
      </c>
      <c r="BC495" s="112" t="e">
        <f>BC106-#REF!</f>
        <v>#REF!</v>
      </c>
      <c r="BD495" s="112" t="e">
        <f>BD106-#REF!</f>
        <v>#REF!</v>
      </c>
      <c r="BE495" s="112" t="e">
        <f>BE106-#REF!</f>
        <v>#REF!</v>
      </c>
      <c r="BF495" s="112" t="e">
        <f>BF106-#REF!</f>
        <v>#REF!</v>
      </c>
      <c r="BG495" s="112" t="e">
        <f>BG106-#REF!</f>
        <v>#REF!</v>
      </c>
      <c r="BH495" s="112" t="e">
        <f>BH106-#REF!</f>
        <v>#REF!</v>
      </c>
      <c r="BI495" s="112" t="e">
        <f>BI106-#REF!</f>
        <v>#REF!</v>
      </c>
      <c r="BJ495" s="112" t="e">
        <f>BJ106-#REF!</f>
        <v>#REF!</v>
      </c>
      <c r="BK495" s="112" t="e">
        <f>BK106-#REF!</f>
        <v>#REF!</v>
      </c>
      <c r="BL495" s="112" t="e">
        <f>BL106-#REF!</f>
        <v>#REF!</v>
      </c>
      <c r="BM495" s="112" t="e">
        <f>BM106-#REF!</f>
        <v>#REF!</v>
      </c>
      <c r="BN495" s="112" t="e">
        <f>BN106-#REF!</f>
        <v>#REF!</v>
      </c>
      <c r="BO495" s="112" t="e">
        <f>BO106-#REF!</f>
        <v>#REF!</v>
      </c>
      <c r="BP495" s="112" t="e">
        <f>BP106-#REF!</f>
        <v>#REF!</v>
      </c>
      <c r="BQ495" s="112" t="e">
        <f>BQ106-#REF!</f>
        <v>#REF!</v>
      </c>
      <c r="BR495" s="112" t="e">
        <f>BR106-#REF!</f>
        <v>#REF!</v>
      </c>
      <c r="BS495" s="112" t="e">
        <f>BS106-#REF!</f>
        <v>#REF!</v>
      </c>
      <c r="BT495" s="112" t="e">
        <f>BT106-#REF!</f>
        <v>#REF!</v>
      </c>
      <c r="BU495" s="112" t="e">
        <f>BU106-#REF!</f>
        <v>#REF!</v>
      </c>
      <c r="BV495" s="112" t="e">
        <f>BV106-#REF!</f>
        <v>#REF!</v>
      </c>
      <c r="CA495" s="112"/>
    </row>
    <row r="496" spans="7:79" ht="13" hidden="1" x14ac:dyDescent="0.3">
      <c r="G496" s="112" t="e">
        <f>G107-#REF!</f>
        <v>#REF!</v>
      </c>
      <c r="H496" s="112" t="e">
        <f>H107-#REF!</f>
        <v>#REF!</v>
      </c>
      <c r="I496" s="112" t="e">
        <f>I107-#REF!</f>
        <v>#REF!</v>
      </c>
      <c r="J496" s="112" t="e">
        <f>J107-#REF!</f>
        <v>#REF!</v>
      </c>
      <c r="K496" s="112" t="e">
        <f>K107-#REF!</f>
        <v>#REF!</v>
      </c>
      <c r="L496" s="112" t="e">
        <f>L107-#REF!</f>
        <v>#REF!</v>
      </c>
      <c r="M496" s="112" t="e">
        <f>M107-#REF!</f>
        <v>#REF!</v>
      </c>
      <c r="N496" s="112" t="e">
        <f>N107-#REF!</f>
        <v>#REF!</v>
      </c>
      <c r="O496" s="112" t="e">
        <f>O107-#REF!</f>
        <v>#REF!</v>
      </c>
      <c r="P496" s="112" t="e">
        <f>P107-#REF!</f>
        <v>#REF!</v>
      </c>
      <c r="Q496" s="112" t="e">
        <f>Q107-#REF!</f>
        <v>#REF!</v>
      </c>
      <c r="R496" s="112" t="e">
        <f>R107-#REF!</f>
        <v>#REF!</v>
      </c>
      <c r="S496" s="112" t="e">
        <f>S107-#REF!</f>
        <v>#REF!</v>
      </c>
      <c r="T496" s="112" t="e">
        <f>T107-#REF!</f>
        <v>#REF!</v>
      </c>
      <c r="U496" s="112" t="e">
        <f>U107-#REF!</f>
        <v>#REF!</v>
      </c>
      <c r="V496" s="112" t="e">
        <f>V107-#REF!</f>
        <v>#REF!</v>
      </c>
      <c r="W496" s="112" t="e">
        <f>W107-#REF!</f>
        <v>#REF!</v>
      </c>
      <c r="X496" s="112" t="e">
        <f>X107-#REF!</f>
        <v>#REF!</v>
      </c>
      <c r="Y496" s="112" t="e">
        <f>Y107-#REF!</f>
        <v>#REF!</v>
      </c>
      <c r="Z496" s="112" t="e">
        <f>Z107-#REF!</f>
        <v>#REF!</v>
      </c>
      <c r="AA496" s="112" t="e">
        <f>AA107-#REF!</f>
        <v>#REF!</v>
      </c>
      <c r="AB496" s="112" t="e">
        <f>AB107-#REF!</f>
        <v>#REF!</v>
      </c>
      <c r="AC496" s="112" t="e">
        <f>AC107-#REF!</f>
        <v>#REF!</v>
      </c>
      <c r="AD496" s="112" t="e">
        <f>AD107-#REF!</f>
        <v>#REF!</v>
      </c>
      <c r="AE496" s="112" t="e">
        <f>AE107-#REF!</f>
        <v>#REF!</v>
      </c>
      <c r="AF496" s="112" t="e">
        <f>AF107-#REF!</f>
        <v>#REF!</v>
      </c>
      <c r="AG496" s="112" t="e">
        <f>AG107-#REF!</f>
        <v>#REF!</v>
      </c>
      <c r="AH496" s="112" t="e">
        <f>AH107-#REF!</f>
        <v>#REF!</v>
      </c>
      <c r="AI496" s="112" t="e">
        <f>AI107-#REF!</f>
        <v>#REF!</v>
      </c>
      <c r="AJ496" s="112" t="e">
        <f>AJ107-#REF!</f>
        <v>#REF!</v>
      </c>
      <c r="AK496" s="112" t="e">
        <f>AK107-#REF!</f>
        <v>#REF!</v>
      </c>
      <c r="AL496" s="112" t="e">
        <f>AL107-#REF!</f>
        <v>#REF!</v>
      </c>
      <c r="AM496" s="112" t="e">
        <f>AM107-#REF!</f>
        <v>#REF!</v>
      </c>
      <c r="AN496" s="112" t="e">
        <f>AN107-#REF!</f>
        <v>#REF!</v>
      </c>
      <c r="AO496" s="112" t="e">
        <f>AO107-#REF!</f>
        <v>#REF!</v>
      </c>
      <c r="AP496" s="112" t="e">
        <f>AP107-#REF!</f>
        <v>#REF!</v>
      </c>
      <c r="AQ496" s="112" t="e">
        <f>AQ107-#REF!</f>
        <v>#REF!</v>
      </c>
      <c r="AR496" s="112" t="e">
        <f>AR107-#REF!</f>
        <v>#REF!</v>
      </c>
      <c r="AS496" s="112" t="e">
        <f>AS107-#REF!</f>
        <v>#REF!</v>
      </c>
      <c r="AT496" s="112" t="e">
        <f>AT107-#REF!</f>
        <v>#REF!</v>
      </c>
      <c r="AU496" s="112" t="e">
        <f>AU107-#REF!</f>
        <v>#REF!</v>
      </c>
      <c r="AV496" s="112" t="e">
        <f>AV107-#REF!</f>
        <v>#REF!</v>
      </c>
      <c r="AW496" s="112" t="e">
        <f>AW107-#REF!</f>
        <v>#REF!</v>
      </c>
      <c r="AX496" s="112" t="e">
        <f>AX107-#REF!</f>
        <v>#REF!</v>
      </c>
      <c r="AY496" s="112" t="e">
        <f>AY107-#REF!</f>
        <v>#REF!</v>
      </c>
      <c r="AZ496" s="112" t="e">
        <f>AZ107-#REF!</f>
        <v>#REF!</v>
      </c>
      <c r="BA496" s="112" t="e">
        <f>BA107-#REF!</f>
        <v>#REF!</v>
      </c>
      <c r="BB496" s="112" t="e">
        <f>BB107-#REF!</f>
        <v>#REF!</v>
      </c>
      <c r="BC496" s="112" t="e">
        <f>BC107-#REF!</f>
        <v>#REF!</v>
      </c>
      <c r="BD496" s="112" t="e">
        <f>BD107-#REF!</f>
        <v>#REF!</v>
      </c>
      <c r="BE496" s="112" t="e">
        <f>BE107-#REF!</f>
        <v>#REF!</v>
      </c>
      <c r="BF496" s="112" t="e">
        <f>BF107-#REF!</f>
        <v>#REF!</v>
      </c>
      <c r="BG496" s="112" t="e">
        <f>BG107-#REF!</f>
        <v>#REF!</v>
      </c>
      <c r="BH496" s="112" t="e">
        <f>BH107-#REF!</f>
        <v>#REF!</v>
      </c>
      <c r="BI496" s="112" t="e">
        <f>BI107-#REF!</f>
        <v>#REF!</v>
      </c>
      <c r="BJ496" s="112" t="e">
        <f>BJ107-#REF!</f>
        <v>#REF!</v>
      </c>
      <c r="BK496" s="112" t="e">
        <f>BK107-#REF!</f>
        <v>#REF!</v>
      </c>
      <c r="BL496" s="112" t="e">
        <f>BL107-#REF!</f>
        <v>#REF!</v>
      </c>
      <c r="BM496" s="112" t="e">
        <f>BM107-#REF!</f>
        <v>#REF!</v>
      </c>
      <c r="BN496" s="112" t="e">
        <f>BN107-#REF!</f>
        <v>#REF!</v>
      </c>
      <c r="BO496" s="112" t="e">
        <f>BO107-#REF!</f>
        <v>#REF!</v>
      </c>
      <c r="BP496" s="112" t="e">
        <f>BP107-#REF!</f>
        <v>#REF!</v>
      </c>
      <c r="BQ496" s="112" t="e">
        <f>BQ107-#REF!</f>
        <v>#REF!</v>
      </c>
      <c r="BR496" s="112" t="e">
        <f>BR107-#REF!</f>
        <v>#REF!</v>
      </c>
      <c r="BS496" s="112" t="e">
        <f>BS107-#REF!</f>
        <v>#REF!</v>
      </c>
      <c r="BT496" s="112" t="e">
        <f>BT107-#REF!</f>
        <v>#REF!</v>
      </c>
      <c r="BU496" s="112" t="e">
        <f>BU107-#REF!</f>
        <v>#REF!</v>
      </c>
      <c r="BV496" s="112" t="e">
        <f>BV107-#REF!</f>
        <v>#REF!</v>
      </c>
      <c r="CA496" s="112"/>
    </row>
    <row r="497" spans="7:79" ht="13" hidden="1" x14ac:dyDescent="0.3">
      <c r="G497" s="112" t="e">
        <f>G108-#REF!</f>
        <v>#REF!</v>
      </c>
      <c r="H497" s="112" t="e">
        <f>H108-#REF!</f>
        <v>#REF!</v>
      </c>
      <c r="I497" s="112" t="e">
        <f>I108-#REF!</f>
        <v>#REF!</v>
      </c>
      <c r="J497" s="112" t="e">
        <f>J108-#REF!</f>
        <v>#REF!</v>
      </c>
      <c r="K497" s="112" t="e">
        <f>K108-#REF!</f>
        <v>#REF!</v>
      </c>
      <c r="L497" s="112" t="e">
        <f>L108-#REF!</f>
        <v>#REF!</v>
      </c>
      <c r="M497" s="112" t="e">
        <f>M108-#REF!</f>
        <v>#REF!</v>
      </c>
      <c r="N497" s="112" t="e">
        <f>N108-#REF!</f>
        <v>#REF!</v>
      </c>
      <c r="O497" s="112" t="e">
        <f>O108-#REF!</f>
        <v>#REF!</v>
      </c>
      <c r="P497" s="112" t="e">
        <f>P108-#REF!</f>
        <v>#REF!</v>
      </c>
      <c r="Q497" s="112" t="e">
        <f>Q108-#REF!</f>
        <v>#REF!</v>
      </c>
      <c r="R497" s="112" t="e">
        <f>R108-#REF!</f>
        <v>#REF!</v>
      </c>
      <c r="S497" s="112" t="e">
        <f>S108-#REF!</f>
        <v>#REF!</v>
      </c>
      <c r="T497" s="112" t="e">
        <f>T108-#REF!</f>
        <v>#REF!</v>
      </c>
      <c r="U497" s="112" t="e">
        <f>U108-#REF!</f>
        <v>#REF!</v>
      </c>
      <c r="V497" s="112" t="e">
        <f>V108-#REF!</f>
        <v>#REF!</v>
      </c>
      <c r="W497" s="112" t="e">
        <f>W108-#REF!</f>
        <v>#REF!</v>
      </c>
      <c r="X497" s="112" t="e">
        <f>X108-#REF!</f>
        <v>#REF!</v>
      </c>
      <c r="Y497" s="112" t="e">
        <f>Y108-#REF!</f>
        <v>#REF!</v>
      </c>
      <c r="Z497" s="112" t="e">
        <f>Z108-#REF!</f>
        <v>#REF!</v>
      </c>
      <c r="AA497" s="112" t="e">
        <f>AA108-#REF!</f>
        <v>#REF!</v>
      </c>
      <c r="AB497" s="112" t="e">
        <f>AB108-#REF!</f>
        <v>#REF!</v>
      </c>
      <c r="AC497" s="112" t="e">
        <f>AC108-#REF!</f>
        <v>#REF!</v>
      </c>
      <c r="AD497" s="112" t="e">
        <f>AD108-#REF!</f>
        <v>#REF!</v>
      </c>
      <c r="AE497" s="112" t="e">
        <f>AE108-#REF!</f>
        <v>#REF!</v>
      </c>
      <c r="AF497" s="112" t="e">
        <f>AF108-#REF!</f>
        <v>#REF!</v>
      </c>
      <c r="AG497" s="112" t="e">
        <f>AG108-#REF!</f>
        <v>#REF!</v>
      </c>
      <c r="AH497" s="112" t="e">
        <f>AH108-#REF!</f>
        <v>#REF!</v>
      </c>
      <c r="AI497" s="112" t="e">
        <f>AI108-#REF!</f>
        <v>#REF!</v>
      </c>
      <c r="AJ497" s="112" t="e">
        <f>AJ108-#REF!</f>
        <v>#REF!</v>
      </c>
      <c r="AK497" s="112" t="e">
        <f>AK108-#REF!</f>
        <v>#REF!</v>
      </c>
      <c r="AL497" s="112" t="e">
        <f>AL108-#REF!</f>
        <v>#REF!</v>
      </c>
      <c r="AM497" s="112" t="e">
        <f>AM108-#REF!</f>
        <v>#REF!</v>
      </c>
      <c r="AN497" s="112" t="e">
        <f>AN108-#REF!</f>
        <v>#REF!</v>
      </c>
      <c r="AO497" s="112" t="e">
        <f>AO108-#REF!</f>
        <v>#REF!</v>
      </c>
      <c r="AP497" s="112" t="e">
        <f>AP108-#REF!</f>
        <v>#REF!</v>
      </c>
      <c r="AQ497" s="112" t="e">
        <f>AQ108-#REF!</f>
        <v>#REF!</v>
      </c>
      <c r="AR497" s="112" t="e">
        <f>AR108-#REF!</f>
        <v>#REF!</v>
      </c>
      <c r="AS497" s="112" t="e">
        <f>AS108-#REF!</f>
        <v>#REF!</v>
      </c>
      <c r="AT497" s="112" t="e">
        <f>AT108-#REF!</f>
        <v>#REF!</v>
      </c>
      <c r="AU497" s="112" t="e">
        <f>AU108-#REF!</f>
        <v>#REF!</v>
      </c>
      <c r="AV497" s="112" t="e">
        <f>AV108-#REF!</f>
        <v>#REF!</v>
      </c>
      <c r="AW497" s="112" t="e">
        <f>AW108-#REF!</f>
        <v>#REF!</v>
      </c>
      <c r="AX497" s="112" t="e">
        <f>AX108-#REF!</f>
        <v>#REF!</v>
      </c>
      <c r="AY497" s="112" t="e">
        <f>AY108-#REF!</f>
        <v>#REF!</v>
      </c>
      <c r="AZ497" s="112" t="e">
        <f>AZ108-#REF!</f>
        <v>#REF!</v>
      </c>
      <c r="BA497" s="112" t="e">
        <f>BA108-#REF!</f>
        <v>#REF!</v>
      </c>
      <c r="BB497" s="112" t="e">
        <f>BB108-#REF!</f>
        <v>#REF!</v>
      </c>
      <c r="BC497" s="112" t="e">
        <f>BC108-#REF!</f>
        <v>#REF!</v>
      </c>
      <c r="BD497" s="112" t="e">
        <f>BD108-#REF!</f>
        <v>#REF!</v>
      </c>
      <c r="BE497" s="112" t="e">
        <f>BE108-#REF!</f>
        <v>#REF!</v>
      </c>
      <c r="BF497" s="112" t="e">
        <f>BF108-#REF!</f>
        <v>#REF!</v>
      </c>
      <c r="BG497" s="112" t="e">
        <f>BG108-#REF!</f>
        <v>#REF!</v>
      </c>
      <c r="BH497" s="112" t="e">
        <f>BH108-#REF!</f>
        <v>#REF!</v>
      </c>
      <c r="BI497" s="112" t="e">
        <f>BI108-#REF!</f>
        <v>#REF!</v>
      </c>
      <c r="BJ497" s="112" t="e">
        <f>BJ108-#REF!</f>
        <v>#REF!</v>
      </c>
      <c r="BK497" s="112" t="e">
        <f>BK108-#REF!</f>
        <v>#REF!</v>
      </c>
      <c r="BL497" s="112" t="e">
        <f>BL108-#REF!</f>
        <v>#REF!</v>
      </c>
      <c r="BM497" s="112" t="e">
        <f>BM108-#REF!</f>
        <v>#REF!</v>
      </c>
      <c r="BN497" s="112" t="e">
        <f>BN108-#REF!</f>
        <v>#REF!</v>
      </c>
      <c r="BO497" s="112" t="e">
        <f>BO108-#REF!</f>
        <v>#REF!</v>
      </c>
      <c r="BP497" s="112" t="e">
        <f>BP108-#REF!</f>
        <v>#REF!</v>
      </c>
      <c r="BQ497" s="112" t="e">
        <f>BQ108-#REF!</f>
        <v>#REF!</v>
      </c>
      <c r="BR497" s="112" t="e">
        <f>BR108-#REF!</f>
        <v>#REF!</v>
      </c>
      <c r="BS497" s="112" t="e">
        <f>BS108-#REF!</f>
        <v>#REF!</v>
      </c>
      <c r="BT497" s="112" t="e">
        <f>BT108-#REF!</f>
        <v>#REF!</v>
      </c>
      <c r="BU497" s="112" t="e">
        <f>BU108-#REF!</f>
        <v>#REF!</v>
      </c>
      <c r="BV497" s="112" t="e">
        <f>BV108-#REF!</f>
        <v>#REF!</v>
      </c>
      <c r="CA497" s="112"/>
    </row>
    <row r="498" spans="7:79" ht="13" hidden="1" x14ac:dyDescent="0.3">
      <c r="G498" s="112" t="e">
        <f>G109-#REF!</f>
        <v>#REF!</v>
      </c>
      <c r="H498" s="112" t="e">
        <f>H109-#REF!</f>
        <v>#REF!</v>
      </c>
      <c r="I498" s="112" t="e">
        <f>I109-#REF!</f>
        <v>#REF!</v>
      </c>
      <c r="J498" s="112" t="e">
        <f>J109-#REF!</f>
        <v>#REF!</v>
      </c>
      <c r="K498" s="112" t="e">
        <f>K109-#REF!</f>
        <v>#REF!</v>
      </c>
      <c r="L498" s="112" t="e">
        <f>L109-#REF!</f>
        <v>#REF!</v>
      </c>
      <c r="M498" s="112" t="e">
        <f>M109-#REF!</f>
        <v>#REF!</v>
      </c>
      <c r="N498" s="112" t="e">
        <f>N109-#REF!</f>
        <v>#REF!</v>
      </c>
      <c r="O498" s="112" t="e">
        <f>O109-#REF!</f>
        <v>#REF!</v>
      </c>
      <c r="P498" s="112" t="e">
        <f>P109-#REF!</f>
        <v>#REF!</v>
      </c>
      <c r="Q498" s="112" t="e">
        <f>Q109-#REF!</f>
        <v>#REF!</v>
      </c>
      <c r="R498" s="112" t="e">
        <f>R109-#REF!</f>
        <v>#REF!</v>
      </c>
      <c r="S498" s="112" t="e">
        <f>S109-#REF!</f>
        <v>#REF!</v>
      </c>
      <c r="T498" s="112" t="e">
        <f>T109-#REF!</f>
        <v>#REF!</v>
      </c>
      <c r="U498" s="112" t="e">
        <f>U109-#REF!</f>
        <v>#REF!</v>
      </c>
      <c r="V498" s="112" t="e">
        <f>V109-#REF!</f>
        <v>#REF!</v>
      </c>
      <c r="W498" s="112" t="e">
        <f>W109-#REF!</f>
        <v>#REF!</v>
      </c>
      <c r="X498" s="112" t="e">
        <f>X109-#REF!</f>
        <v>#REF!</v>
      </c>
      <c r="Y498" s="112" t="e">
        <f>Y109-#REF!</f>
        <v>#REF!</v>
      </c>
      <c r="Z498" s="112" t="e">
        <f>Z109-#REF!</f>
        <v>#REF!</v>
      </c>
      <c r="AA498" s="112" t="e">
        <f>AA109-#REF!</f>
        <v>#REF!</v>
      </c>
      <c r="AB498" s="112" t="e">
        <f>AB109-#REF!</f>
        <v>#REF!</v>
      </c>
      <c r="AC498" s="112" t="e">
        <f>AC109-#REF!</f>
        <v>#REF!</v>
      </c>
      <c r="AD498" s="112" t="e">
        <f>AD109-#REF!</f>
        <v>#REF!</v>
      </c>
      <c r="AE498" s="112" t="e">
        <f>AE109-#REF!</f>
        <v>#REF!</v>
      </c>
      <c r="AF498" s="112" t="e">
        <f>AF109-#REF!</f>
        <v>#REF!</v>
      </c>
      <c r="AG498" s="112" t="e">
        <f>AG109-#REF!</f>
        <v>#REF!</v>
      </c>
      <c r="AH498" s="112" t="e">
        <f>AH109-#REF!</f>
        <v>#REF!</v>
      </c>
      <c r="AI498" s="112" t="e">
        <f>AI109-#REF!</f>
        <v>#REF!</v>
      </c>
      <c r="AJ498" s="112" t="e">
        <f>AJ109-#REF!</f>
        <v>#REF!</v>
      </c>
      <c r="AK498" s="112" t="e">
        <f>AK109-#REF!</f>
        <v>#REF!</v>
      </c>
      <c r="AL498" s="112" t="e">
        <f>AL109-#REF!</f>
        <v>#REF!</v>
      </c>
      <c r="AM498" s="112" t="e">
        <f>AM109-#REF!</f>
        <v>#REF!</v>
      </c>
      <c r="AN498" s="112" t="e">
        <f>AN109-#REF!</f>
        <v>#REF!</v>
      </c>
      <c r="AO498" s="112" t="e">
        <f>AO109-#REF!</f>
        <v>#REF!</v>
      </c>
      <c r="AP498" s="112" t="e">
        <f>AP109-#REF!</f>
        <v>#REF!</v>
      </c>
      <c r="AQ498" s="112" t="e">
        <f>AQ109-#REF!</f>
        <v>#REF!</v>
      </c>
      <c r="AR498" s="112" t="e">
        <f>AR109-#REF!</f>
        <v>#REF!</v>
      </c>
      <c r="AS498" s="112" t="e">
        <f>AS109-#REF!</f>
        <v>#REF!</v>
      </c>
      <c r="AT498" s="112" t="e">
        <f>AT109-#REF!</f>
        <v>#REF!</v>
      </c>
      <c r="AU498" s="112" t="e">
        <f>AU109-#REF!</f>
        <v>#REF!</v>
      </c>
      <c r="AV498" s="112" t="e">
        <f>AV109-#REF!</f>
        <v>#REF!</v>
      </c>
      <c r="AW498" s="112" t="e">
        <f>AW109-#REF!</f>
        <v>#REF!</v>
      </c>
      <c r="AX498" s="112" t="e">
        <f>AX109-#REF!</f>
        <v>#REF!</v>
      </c>
      <c r="AY498" s="112" t="e">
        <f>AY109-#REF!</f>
        <v>#REF!</v>
      </c>
      <c r="AZ498" s="112" t="e">
        <f>AZ109-#REF!</f>
        <v>#REF!</v>
      </c>
      <c r="BA498" s="112" t="e">
        <f>BA109-#REF!</f>
        <v>#REF!</v>
      </c>
      <c r="BB498" s="112" t="e">
        <f>BB109-#REF!</f>
        <v>#REF!</v>
      </c>
      <c r="BC498" s="112" t="e">
        <f>BC109-#REF!</f>
        <v>#REF!</v>
      </c>
      <c r="BD498" s="112" t="e">
        <f>BD109-#REF!</f>
        <v>#REF!</v>
      </c>
      <c r="BE498" s="112" t="e">
        <f>BE109-#REF!</f>
        <v>#REF!</v>
      </c>
      <c r="BF498" s="112" t="e">
        <f>BF109-#REF!</f>
        <v>#REF!</v>
      </c>
      <c r="BG498" s="112" t="e">
        <f>BG109-#REF!</f>
        <v>#REF!</v>
      </c>
      <c r="BH498" s="112" t="e">
        <f>BH109-#REF!</f>
        <v>#REF!</v>
      </c>
      <c r="BI498" s="112" t="e">
        <f>BI109-#REF!</f>
        <v>#REF!</v>
      </c>
      <c r="BJ498" s="112" t="e">
        <f>BJ109-#REF!</f>
        <v>#REF!</v>
      </c>
      <c r="BK498" s="112" t="e">
        <f>BK109-#REF!</f>
        <v>#REF!</v>
      </c>
      <c r="BL498" s="112" t="e">
        <f>BL109-#REF!</f>
        <v>#REF!</v>
      </c>
      <c r="BM498" s="112" t="e">
        <f>BM109-#REF!</f>
        <v>#REF!</v>
      </c>
      <c r="BN498" s="112" t="e">
        <f>BN109-#REF!</f>
        <v>#REF!</v>
      </c>
      <c r="BO498" s="112" t="e">
        <f>BO109-#REF!</f>
        <v>#REF!</v>
      </c>
      <c r="BP498" s="112" t="e">
        <f>BP109-#REF!</f>
        <v>#REF!</v>
      </c>
      <c r="BQ498" s="112" t="e">
        <f>BQ109-#REF!</f>
        <v>#REF!</v>
      </c>
      <c r="BR498" s="112" t="e">
        <f>BR109-#REF!</f>
        <v>#REF!</v>
      </c>
      <c r="BS498" s="112" t="e">
        <f>BS109-#REF!</f>
        <v>#REF!</v>
      </c>
      <c r="BT498" s="112" t="e">
        <f>BT109-#REF!</f>
        <v>#REF!</v>
      </c>
      <c r="BU498" s="112" t="e">
        <f>BU109-#REF!</f>
        <v>#REF!</v>
      </c>
      <c r="BV498" s="112" t="e">
        <f>BV109-#REF!</f>
        <v>#REF!</v>
      </c>
      <c r="CA498" s="112"/>
    </row>
    <row r="499" spans="7:79" ht="13" hidden="1" x14ac:dyDescent="0.3">
      <c r="G499" s="112" t="e">
        <f>G110-#REF!</f>
        <v>#REF!</v>
      </c>
      <c r="H499" s="112" t="e">
        <f>H110-#REF!</f>
        <v>#REF!</v>
      </c>
      <c r="I499" s="112" t="e">
        <f>I110-#REF!</f>
        <v>#REF!</v>
      </c>
      <c r="J499" s="112" t="e">
        <f>J110-#REF!</f>
        <v>#REF!</v>
      </c>
      <c r="K499" s="112" t="e">
        <f>K110-#REF!</f>
        <v>#REF!</v>
      </c>
      <c r="L499" s="112" t="e">
        <f>L110-#REF!</f>
        <v>#REF!</v>
      </c>
      <c r="M499" s="112" t="e">
        <f>M110-#REF!</f>
        <v>#REF!</v>
      </c>
      <c r="N499" s="112" t="e">
        <f>N110-#REF!</f>
        <v>#REF!</v>
      </c>
      <c r="O499" s="112" t="e">
        <f>O110-#REF!</f>
        <v>#REF!</v>
      </c>
      <c r="P499" s="112" t="e">
        <f>P110-#REF!</f>
        <v>#REF!</v>
      </c>
      <c r="Q499" s="112" t="e">
        <f>Q110-#REF!</f>
        <v>#REF!</v>
      </c>
      <c r="R499" s="112" t="e">
        <f>R110-#REF!</f>
        <v>#REF!</v>
      </c>
      <c r="S499" s="112" t="e">
        <f>S110-#REF!</f>
        <v>#REF!</v>
      </c>
      <c r="T499" s="112" t="e">
        <f>T110-#REF!</f>
        <v>#REF!</v>
      </c>
      <c r="U499" s="112" t="e">
        <f>U110-#REF!</f>
        <v>#REF!</v>
      </c>
      <c r="V499" s="112" t="e">
        <f>V110-#REF!</f>
        <v>#REF!</v>
      </c>
      <c r="W499" s="112" t="e">
        <f>W110-#REF!</f>
        <v>#REF!</v>
      </c>
      <c r="X499" s="112" t="e">
        <f>X110-#REF!</f>
        <v>#REF!</v>
      </c>
      <c r="Y499" s="112" t="e">
        <f>Y110-#REF!</f>
        <v>#REF!</v>
      </c>
      <c r="Z499" s="112" t="e">
        <f>Z110-#REF!</f>
        <v>#REF!</v>
      </c>
      <c r="AA499" s="112" t="e">
        <f>AA110-#REF!</f>
        <v>#REF!</v>
      </c>
      <c r="AB499" s="112" t="e">
        <f>AB110-#REF!</f>
        <v>#REF!</v>
      </c>
      <c r="AC499" s="112" t="e">
        <f>AC110-#REF!</f>
        <v>#REF!</v>
      </c>
      <c r="AD499" s="112" t="e">
        <f>AD110-#REF!</f>
        <v>#REF!</v>
      </c>
      <c r="AE499" s="112" t="e">
        <f>AE110-#REF!</f>
        <v>#REF!</v>
      </c>
      <c r="AF499" s="112" t="e">
        <f>AF110-#REF!</f>
        <v>#REF!</v>
      </c>
      <c r="AG499" s="112" t="e">
        <f>AG110-#REF!</f>
        <v>#REF!</v>
      </c>
      <c r="AH499" s="112" t="e">
        <f>AH110-#REF!</f>
        <v>#REF!</v>
      </c>
      <c r="AI499" s="112" t="e">
        <f>AI110-#REF!</f>
        <v>#REF!</v>
      </c>
      <c r="AJ499" s="112" t="e">
        <f>AJ110-#REF!</f>
        <v>#REF!</v>
      </c>
      <c r="AK499" s="112" t="e">
        <f>AK110-#REF!</f>
        <v>#REF!</v>
      </c>
      <c r="AL499" s="112" t="e">
        <f>AL110-#REF!</f>
        <v>#REF!</v>
      </c>
      <c r="AM499" s="112" t="e">
        <f>AM110-#REF!</f>
        <v>#REF!</v>
      </c>
      <c r="AN499" s="112" t="e">
        <f>AN110-#REF!</f>
        <v>#REF!</v>
      </c>
      <c r="AO499" s="112" t="e">
        <f>AO110-#REF!</f>
        <v>#REF!</v>
      </c>
      <c r="AP499" s="112" t="e">
        <f>AP110-#REF!</f>
        <v>#REF!</v>
      </c>
      <c r="AQ499" s="112" t="e">
        <f>AQ110-#REF!</f>
        <v>#REF!</v>
      </c>
      <c r="AR499" s="112" t="e">
        <f>AR110-#REF!</f>
        <v>#REF!</v>
      </c>
      <c r="AS499" s="112" t="e">
        <f>AS110-#REF!</f>
        <v>#REF!</v>
      </c>
      <c r="AT499" s="112" t="e">
        <f>AT110-#REF!</f>
        <v>#REF!</v>
      </c>
      <c r="AU499" s="112" t="e">
        <f>AU110-#REF!</f>
        <v>#REF!</v>
      </c>
      <c r="AV499" s="112" t="e">
        <f>AV110-#REF!</f>
        <v>#REF!</v>
      </c>
      <c r="AW499" s="112" t="e">
        <f>AW110-#REF!</f>
        <v>#REF!</v>
      </c>
      <c r="AX499" s="112" t="e">
        <f>AX110-#REF!</f>
        <v>#REF!</v>
      </c>
      <c r="AY499" s="112" t="e">
        <f>AY110-#REF!</f>
        <v>#REF!</v>
      </c>
      <c r="AZ499" s="112" t="e">
        <f>AZ110-#REF!</f>
        <v>#REF!</v>
      </c>
      <c r="BA499" s="112" t="e">
        <f>BA110-#REF!</f>
        <v>#REF!</v>
      </c>
      <c r="BB499" s="112" t="e">
        <f>BB110-#REF!</f>
        <v>#REF!</v>
      </c>
      <c r="BC499" s="112" t="e">
        <f>BC110-#REF!</f>
        <v>#REF!</v>
      </c>
      <c r="BD499" s="112" t="e">
        <f>BD110-#REF!</f>
        <v>#REF!</v>
      </c>
      <c r="BE499" s="112" t="e">
        <f>BE110-#REF!</f>
        <v>#REF!</v>
      </c>
      <c r="BF499" s="112" t="e">
        <f>BF110-#REF!</f>
        <v>#REF!</v>
      </c>
      <c r="BG499" s="112" t="e">
        <f>BG110-#REF!</f>
        <v>#REF!</v>
      </c>
      <c r="BH499" s="112" t="e">
        <f>BH110-#REF!</f>
        <v>#REF!</v>
      </c>
      <c r="BI499" s="112" t="e">
        <f>BI110-#REF!</f>
        <v>#REF!</v>
      </c>
      <c r="BJ499" s="112" t="e">
        <f>BJ110-#REF!</f>
        <v>#REF!</v>
      </c>
      <c r="BK499" s="112" t="e">
        <f>BK110-#REF!</f>
        <v>#REF!</v>
      </c>
      <c r="BL499" s="112" t="e">
        <f>BL110-#REF!</f>
        <v>#REF!</v>
      </c>
      <c r="BM499" s="112" t="e">
        <f>BM110-#REF!</f>
        <v>#REF!</v>
      </c>
      <c r="BN499" s="112" t="e">
        <f>BN110-#REF!</f>
        <v>#REF!</v>
      </c>
      <c r="BO499" s="112" t="e">
        <f>BO110-#REF!</f>
        <v>#REF!</v>
      </c>
      <c r="BP499" s="112" t="e">
        <f>BP110-#REF!</f>
        <v>#REF!</v>
      </c>
      <c r="BQ499" s="112" t="e">
        <f>BQ110-#REF!</f>
        <v>#REF!</v>
      </c>
      <c r="BR499" s="112" t="e">
        <f>BR110-#REF!</f>
        <v>#REF!</v>
      </c>
      <c r="BS499" s="112" t="e">
        <f>BS110-#REF!</f>
        <v>#REF!</v>
      </c>
      <c r="BT499" s="112" t="e">
        <f>BT110-#REF!</f>
        <v>#REF!</v>
      </c>
      <c r="BU499" s="112" t="e">
        <f>BU110-#REF!</f>
        <v>#REF!</v>
      </c>
      <c r="BV499" s="112" t="e">
        <f>BV110-#REF!</f>
        <v>#REF!</v>
      </c>
      <c r="CA499" s="112"/>
    </row>
    <row r="500" spans="7:79" ht="13" hidden="1" x14ac:dyDescent="0.3">
      <c r="G500" s="112" t="e">
        <f>G111-#REF!</f>
        <v>#REF!</v>
      </c>
      <c r="H500" s="112" t="e">
        <f>H111-#REF!</f>
        <v>#REF!</v>
      </c>
      <c r="I500" s="112" t="e">
        <f>I111-#REF!</f>
        <v>#REF!</v>
      </c>
      <c r="J500" s="112" t="e">
        <f>J111-#REF!</f>
        <v>#REF!</v>
      </c>
      <c r="K500" s="112" t="e">
        <f>K111-#REF!</f>
        <v>#REF!</v>
      </c>
      <c r="L500" s="112" t="e">
        <f>L111-#REF!</f>
        <v>#REF!</v>
      </c>
      <c r="M500" s="112" t="e">
        <f>M111-#REF!</f>
        <v>#REF!</v>
      </c>
      <c r="N500" s="112" t="e">
        <f>N111-#REF!</f>
        <v>#REF!</v>
      </c>
      <c r="O500" s="112" t="e">
        <f>O111-#REF!</f>
        <v>#REF!</v>
      </c>
      <c r="P500" s="112" t="e">
        <f>P111-#REF!</f>
        <v>#REF!</v>
      </c>
      <c r="Q500" s="112" t="e">
        <f>Q111-#REF!</f>
        <v>#REF!</v>
      </c>
      <c r="R500" s="112" t="e">
        <f>R111-#REF!</f>
        <v>#REF!</v>
      </c>
      <c r="S500" s="112" t="e">
        <f>S111-#REF!</f>
        <v>#REF!</v>
      </c>
      <c r="T500" s="112" t="e">
        <f>T111-#REF!</f>
        <v>#REF!</v>
      </c>
      <c r="U500" s="112" t="e">
        <f>U111-#REF!</f>
        <v>#REF!</v>
      </c>
      <c r="V500" s="112" t="e">
        <f>V111-#REF!</f>
        <v>#REF!</v>
      </c>
      <c r="W500" s="112" t="e">
        <f>W111-#REF!</f>
        <v>#REF!</v>
      </c>
      <c r="X500" s="112" t="e">
        <f>X111-#REF!</f>
        <v>#REF!</v>
      </c>
      <c r="Y500" s="112" t="e">
        <f>Y111-#REF!</f>
        <v>#REF!</v>
      </c>
      <c r="Z500" s="112" t="e">
        <f>Z111-#REF!</f>
        <v>#REF!</v>
      </c>
      <c r="AA500" s="112" t="e">
        <f>AA111-#REF!</f>
        <v>#REF!</v>
      </c>
      <c r="AB500" s="112" t="e">
        <f>AB111-#REF!</f>
        <v>#REF!</v>
      </c>
      <c r="AC500" s="112" t="e">
        <f>AC111-#REF!</f>
        <v>#REF!</v>
      </c>
      <c r="AD500" s="112" t="e">
        <f>AD111-#REF!</f>
        <v>#REF!</v>
      </c>
      <c r="AE500" s="112" t="e">
        <f>AE111-#REF!</f>
        <v>#REF!</v>
      </c>
      <c r="AF500" s="112" t="e">
        <f>AF111-#REF!</f>
        <v>#REF!</v>
      </c>
      <c r="AG500" s="112" t="e">
        <f>AG111-#REF!</f>
        <v>#REF!</v>
      </c>
      <c r="AH500" s="112" t="e">
        <f>AH111-#REF!</f>
        <v>#REF!</v>
      </c>
      <c r="AI500" s="112" t="e">
        <f>AI111-#REF!</f>
        <v>#REF!</v>
      </c>
      <c r="AJ500" s="112" t="e">
        <f>AJ111-#REF!</f>
        <v>#REF!</v>
      </c>
      <c r="AK500" s="112" t="e">
        <f>AK111-#REF!</f>
        <v>#REF!</v>
      </c>
      <c r="AL500" s="112" t="e">
        <f>AL111-#REF!</f>
        <v>#REF!</v>
      </c>
      <c r="AM500" s="112" t="e">
        <f>AM111-#REF!</f>
        <v>#REF!</v>
      </c>
      <c r="AN500" s="112" t="e">
        <f>AN111-#REF!</f>
        <v>#REF!</v>
      </c>
      <c r="AO500" s="112" t="e">
        <f>AO111-#REF!</f>
        <v>#REF!</v>
      </c>
      <c r="AP500" s="112" t="e">
        <f>AP111-#REF!</f>
        <v>#REF!</v>
      </c>
      <c r="AQ500" s="112" t="e">
        <f>AQ111-#REF!</f>
        <v>#REF!</v>
      </c>
      <c r="AR500" s="112" t="e">
        <f>AR111-#REF!</f>
        <v>#REF!</v>
      </c>
      <c r="AS500" s="112" t="e">
        <f>AS111-#REF!</f>
        <v>#REF!</v>
      </c>
      <c r="AT500" s="112" t="e">
        <f>AT111-#REF!</f>
        <v>#REF!</v>
      </c>
      <c r="AU500" s="112" t="e">
        <f>AU111-#REF!</f>
        <v>#REF!</v>
      </c>
      <c r="AV500" s="112" t="e">
        <f>AV111-#REF!</f>
        <v>#REF!</v>
      </c>
      <c r="AW500" s="112" t="e">
        <f>AW111-#REF!</f>
        <v>#REF!</v>
      </c>
      <c r="AX500" s="112" t="e">
        <f>AX111-#REF!</f>
        <v>#REF!</v>
      </c>
      <c r="AY500" s="112" t="e">
        <f>AY111-#REF!</f>
        <v>#REF!</v>
      </c>
      <c r="AZ500" s="112" t="e">
        <f>AZ111-#REF!</f>
        <v>#REF!</v>
      </c>
      <c r="BA500" s="112" t="e">
        <f>BA111-#REF!</f>
        <v>#REF!</v>
      </c>
      <c r="BB500" s="112" t="e">
        <f>BB111-#REF!</f>
        <v>#REF!</v>
      </c>
      <c r="BC500" s="112" t="e">
        <f>BC111-#REF!</f>
        <v>#REF!</v>
      </c>
      <c r="BD500" s="112" t="e">
        <f>BD111-#REF!</f>
        <v>#REF!</v>
      </c>
      <c r="BE500" s="112" t="e">
        <f>BE111-#REF!</f>
        <v>#REF!</v>
      </c>
      <c r="BF500" s="112" t="e">
        <f>BF111-#REF!</f>
        <v>#REF!</v>
      </c>
      <c r="BG500" s="112" t="e">
        <f>BG111-#REF!</f>
        <v>#REF!</v>
      </c>
      <c r="BH500" s="112" t="e">
        <f>BH111-#REF!</f>
        <v>#REF!</v>
      </c>
      <c r="BI500" s="112" t="e">
        <f>BI111-#REF!</f>
        <v>#REF!</v>
      </c>
      <c r="BJ500" s="112" t="e">
        <f>BJ111-#REF!</f>
        <v>#REF!</v>
      </c>
      <c r="BK500" s="112" t="e">
        <f>BK111-#REF!</f>
        <v>#REF!</v>
      </c>
      <c r="BL500" s="112" t="e">
        <f>BL111-#REF!</f>
        <v>#REF!</v>
      </c>
      <c r="BM500" s="112" t="e">
        <f>BM111-#REF!</f>
        <v>#REF!</v>
      </c>
      <c r="BN500" s="112" t="e">
        <f>BN111-#REF!</f>
        <v>#REF!</v>
      </c>
      <c r="BO500" s="112" t="e">
        <f>BO111-#REF!</f>
        <v>#REF!</v>
      </c>
      <c r="BP500" s="112" t="e">
        <f>BP111-#REF!</f>
        <v>#REF!</v>
      </c>
      <c r="BQ500" s="112" t="e">
        <f>BQ111-#REF!</f>
        <v>#REF!</v>
      </c>
      <c r="BR500" s="112" t="e">
        <f>BR111-#REF!</f>
        <v>#REF!</v>
      </c>
      <c r="BS500" s="112" t="e">
        <f>BS111-#REF!</f>
        <v>#REF!</v>
      </c>
      <c r="BT500" s="112" t="e">
        <f>BT111-#REF!</f>
        <v>#REF!</v>
      </c>
      <c r="BU500" s="112" t="e">
        <f>BU111-#REF!</f>
        <v>#REF!</v>
      </c>
      <c r="BV500" s="112" t="e">
        <f>BV111-#REF!</f>
        <v>#REF!</v>
      </c>
      <c r="CA500" s="112"/>
    </row>
    <row r="501" spans="7:79" ht="13" hidden="1" x14ac:dyDescent="0.3">
      <c r="G501" s="112" t="e">
        <f>G112-#REF!</f>
        <v>#REF!</v>
      </c>
      <c r="H501" s="112" t="e">
        <f>H112-#REF!</f>
        <v>#REF!</v>
      </c>
      <c r="I501" s="112" t="e">
        <f>I112-#REF!</f>
        <v>#REF!</v>
      </c>
      <c r="J501" s="112" t="e">
        <f>J112-#REF!</f>
        <v>#REF!</v>
      </c>
      <c r="K501" s="112" t="e">
        <f>K112-#REF!</f>
        <v>#REF!</v>
      </c>
      <c r="L501" s="112" t="e">
        <f>L112-#REF!</f>
        <v>#REF!</v>
      </c>
      <c r="M501" s="112" t="e">
        <f>M112-#REF!</f>
        <v>#REF!</v>
      </c>
      <c r="N501" s="112" t="e">
        <f>N112-#REF!</f>
        <v>#REF!</v>
      </c>
      <c r="O501" s="112" t="e">
        <f>O112-#REF!</f>
        <v>#REF!</v>
      </c>
      <c r="P501" s="112" t="e">
        <f>P112-#REF!</f>
        <v>#REF!</v>
      </c>
      <c r="Q501" s="112" t="e">
        <f>Q112-#REF!</f>
        <v>#REF!</v>
      </c>
      <c r="R501" s="112" t="e">
        <f>R112-#REF!</f>
        <v>#REF!</v>
      </c>
      <c r="S501" s="112" t="e">
        <f>S112-#REF!</f>
        <v>#REF!</v>
      </c>
      <c r="T501" s="112" t="e">
        <f>T112-#REF!</f>
        <v>#REF!</v>
      </c>
      <c r="U501" s="112" t="e">
        <f>U112-#REF!</f>
        <v>#REF!</v>
      </c>
      <c r="V501" s="112" t="e">
        <f>V112-#REF!</f>
        <v>#REF!</v>
      </c>
      <c r="W501" s="112" t="e">
        <f>W112-#REF!</f>
        <v>#REF!</v>
      </c>
      <c r="X501" s="112" t="e">
        <f>X112-#REF!</f>
        <v>#REF!</v>
      </c>
      <c r="Y501" s="112" t="e">
        <f>Y112-#REF!</f>
        <v>#REF!</v>
      </c>
      <c r="Z501" s="112" t="e">
        <f>Z112-#REF!</f>
        <v>#REF!</v>
      </c>
      <c r="AA501" s="112" t="e">
        <f>AA112-#REF!</f>
        <v>#REF!</v>
      </c>
      <c r="AB501" s="112" t="e">
        <f>AB112-#REF!</f>
        <v>#REF!</v>
      </c>
      <c r="AC501" s="112" t="e">
        <f>AC112-#REF!</f>
        <v>#REF!</v>
      </c>
      <c r="AD501" s="112" t="e">
        <f>AD112-#REF!</f>
        <v>#REF!</v>
      </c>
      <c r="AE501" s="112" t="e">
        <f>AE112-#REF!</f>
        <v>#REF!</v>
      </c>
      <c r="AF501" s="112" t="e">
        <f>AF112-#REF!</f>
        <v>#REF!</v>
      </c>
      <c r="AG501" s="112" t="e">
        <f>AG112-#REF!</f>
        <v>#REF!</v>
      </c>
      <c r="AH501" s="112" t="e">
        <f>AH112-#REF!</f>
        <v>#REF!</v>
      </c>
      <c r="AI501" s="112" t="e">
        <f>AI112-#REF!</f>
        <v>#REF!</v>
      </c>
      <c r="AJ501" s="112" t="e">
        <f>AJ112-#REF!</f>
        <v>#REF!</v>
      </c>
      <c r="AK501" s="112" t="e">
        <f>AK112-#REF!</f>
        <v>#REF!</v>
      </c>
      <c r="AL501" s="112" t="e">
        <f>AL112-#REF!</f>
        <v>#REF!</v>
      </c>
      <c r="AM501" s="112" t="e">
        <f>AM112-#REF!</f>
        <v>#REF!</v>
      </c>
      <c r="AN501" s="112" t="e">
        <f>AN112-#REF!</f>
        <v>#REF!</v>
      </c>
      <c r="AO501" s="112" t="e">
        <f>AO112-#REF!</f>
        <v>#REF!</v>
      </c>
      <c r="AP501" s="112" t="e">
        <f>AP112-#REF!</f>
        <v>#REF!</v>
      </c>
      <c r="AQ501" s="112" t="e">
        <f>AQ112-#REF!</f>
        <v>#REF!</v>
      </c>
      <c r="AR501" s="112" t="e">
        <f>AR112-#REF!</f>
        <v>#REF!</v>
      </c>
      <c r="AS501" s="112" t="e">
        <f>AS112-#REF!</f>
        <v>#REF!</v>
      </c>
      <c r="AT501" s="112" t="e">
        <f>AT112-#REF!</f>
        <v>#REF!</v>
      </c>
      <c r="AU501" s="112" t="e">
        <f>AU112-#REF!</f>
        <v>#REF!</v>
      </c>
      <c r="AV501" s="112" t="e">
        <f>AV112-#REF!</f>
        <v>#REF!</v>
      </c>
      <c r="AW501" s="112" t="e">
        <f>AW112-#REF!</f>
        <v>#REF!</v>
      </c>
      <c r="AX501" s="112" t="e">
        <f>AX112-#REF!</f>
        <v>#REF!</v>
      </c>
      <c r="AY501" s="112" t="e">
        <f>AY112-#REF!</f>
        <v>#REF!</v>
      </c>
      <c r="AZ501" s="112" t="e">
        <f>AZ112-#REF!</f>
        <v>#REF!</v>
      </c>
      <c r="BA501" s="112" t="e">
        <f>BA112-#REF!</f>
        <v>#REF!</v>
      </c>
      <c r="BB501" s="112" t="e">
        <f>BB112-#REF!</f>
        <v>#REF!</v>
      </c>
      <c r="BC501" s="112" t="e">
        <f>BC112-#REF!</f>
        <v>#REF!</v>
      </c>
      <c r="BD501" s="112" t="e">
        <f>BD112-#REF!</f>
        <v>#REF!</v>
      </c>
      <c r="BE501" s="112" t="e">
        <f>BE112-#REF!</f>
        <v>#REF!</v>
      </c>
      <c r="BF501" s="112" t="e">
        <f>BF112-#REF!</f>
        <v>#REF!</v>
      </c>
      <c r="BG501" s="112" t="e">
        <f>BG112-#REF!</f>
        <v>#REF!</v>
      </c>
      <c r="BH501" s="112" t="e">
        <f>BH112-#REF!</f>
        <v>#REF!</v>
      </c>
      <c r="BI501" s="112" t="e">
        <f>BI112-#REF!</f>
        <v>#REF!</v>
      </c>
      <c r="BJ501" s="112" t="e">
        <f>BJ112-#REF!</f>
        <v>#REF!</v>
      </c>
      <c r="BK501" s="112" t="e">
        <f>BK112-#REF!</f>
        <v>#REF!</v>
      </c>
      <c r="BL501" s="112" t="e">
        <f>BL112-#REF!</f>
        <v>#REF!</v>
      </c>
      <c r="BM501" s="112" t="e">
        <f>BM112-#REF!</f>
        <v>#REF!</v>
      </c>
      <c r="BN501" s="112" t="e">
        <f>BN112-#REF!</f>
        <v>#REF!</v>
      </c>
      <c r="BO501" s="112" t="e">
        <f>BO112-#REF!</f>
        <v>#REF!</v>
      </c>
      <c r="BP501" s="112" t="e">
        <f>BP112-#REF!</f>
        <v>#REF!</v>
      </c>
      <c r="BQ501" s="112" t="e">
        <f>BQ112-#REF!</f>
        <v>#REF!</v>
      </c>
      <c r="BR501" s="112" t="e">
        <f>BR112-#REF!</f>
        <v>#REF!</v>
      </c>
      <c r="BS501" s="112" t="e">
        <f>BS112-#REF!</f>
        <v>#REF!</v>
      </c>
      <c r="BT501" s="112" t="e">
        <f>BT112-#REF!</f>
        <v>#REF!</v>
      </c>
      <c r="BU501" s="112" t="e">
        <f>BU112-#REF!</f>
        <v>#REF!</v>
      </c>
      <c r="BV501" s="112" t="e">
        <f>BV112-#REF!</f>
        <v>#REF!</v>
      </c>
      <c r="CA501" s="112"/>
    </row>
    <row r="502" spans="7:79" ht="13" hidden="1" x14ac:dyDescent="0.3">
      <c r="G502" s="112" t="e">
        <f>G113-#REF!</f>
        <v>#REF!</v>
      </c>
      <c r="H502" s="112" t="e">
        <f>H113-#REF!</f>
        <v>#REF!</v>
      </c>
      <c r="I502" s="112" t="e">
        <f>I113-#REF!</f>
        <v>#REF!</v>
      </c>
      <c r="J502" s="112" t="e">
        <f>J113-#REF!</f>
        <v>#REF!</v>
      </c>
      <c r="K502" s="112" t="e">
        <f>K113-#REF!</f>
        <v>#REF!</v>
      </c>
      <c r="L502" s="112" t="e">
        <f>L113-#REF!</f>
        <v>#REF!</v>
      </c>
      <c r="M502" s="112" t="e">
        <f>M113-#REF!</f>
        <v>#REF!</v>
      </c>
      <c r="N502" s="112" t="e">
        <f>N113-#REF!</f>
        <v>#REF!</v>
      </c>
      <c r="O502" s="112" t="e">
        <f>O113-#REF!</f>
        <v>#REF!</v>
      </c>
      <c r="P502" s="112" t="e">
        <f>P113-#REF!</f>
        <v>#REF!</v>
      </c>
      <c r="Q502" s="112" t="e">
        <f>Q113-#REF!</f>
        <v>#REF!</v>
      </c>
      <c r="R502" s="112" t="e">
        <f>R113-#REF!</f>
        <v>#REF!</v>
      </c>
      <c r="S502" s="112" t="e">
        <f>S113-#REF!</f>
        <v>#REF!</v>
      </c>
      <c r="T502" s="112" t="e">
        <f>T113-#REF!</f>
        <v>#REF!</v>
      </c>
      <c r="U502" s="112" t="e">
        <f>U113-#REF!</f>
        <v>#REF!</v>
      </c>
      <c r="V502" s="112" t="e">
        <f>V113-#REF!</f>
        <v>#REF!</v>
      </c>
      <c r="W502" s="112" t="e">
        <f>W113-#REF!</f>
        <v>#REF!</v>
      </c>
      <c r="X502" s="112" t="e">
        <f>X113-#REF!</f>
        <v>#REF!</v>
      </c>
      <c r="Y502" s="112" t="e">
        <f>Y113-#REF!</f>
        <v>#REF!</v>
      </c>
      <c r="Z502" s="112" t="e">
        <f>Z113-#REF!</f>
        <v>#REF!</v>
      </c>
      <c r="AA502" s="112" t="e">
        <f>AA113-#REF!</f>
        <v>#REF!</v>
      </c>
      <c r="AB502" s="112" t="e">
        <f>AB113-#REF!</f>
        <v>#REF!</v>
      </c>
      <c r="AC502" s="112" t="e">
        <f>AC113-#REF!</f>
        <v>#REF!</v>
      </c>
      <c r="AD502" s="112" t="e">
        <f>AD113-#REF!</f>
        <v>#REF!</v>
      </c>
      <c r="AE502" s="112" t="e">
        <f>AE113-#REF!</f>
        <v>#REF!</v>
      </c>
      <c r="AF502" s="112" t="e">
        <f>AF113-#REF!</f>
        <v>#REF!</v>
      </c>
      <c r="AG502" s="112" t="e">
        <f>AG113-#REF!</f>
        <v>#REF!</v>
      </c>
      <c r="AH502" s="112" t="e">
        <f>AH113-#REF!</f>
        <v>#REF!</v>
      </c>
      <c r="AI502" s="112" t="e">
        <f>AI113-#REF!</f>
        <v>#REF!</v>
      </c>
      <c r="AJ502" s="112" t="e">
        <f>AJ113-#REF!</f>
        <v>#REF!</v>
      </c>
      <c r="AK502" s="112" t="e">
        <f>AK113-#REF!</f>
        <v>#REF!</v>
      </c>
      <c r="AL502" s="112" t="e">
        <f>AL113-#REF!</f>
        <v>#REF!</v>
      </c>
      <c r="AM502" s="112" t="e">
        <f>AM113-#REF!</f>
        <v>#REF!</v>
      </c>
      <c r="AN502" s="112" t="e">
        <f>AN113-#REF!</f>
        <v>#REF!</v>
      </c>
      <c r="AO502" s="112" t="e">
        <f>AO113-#REF!</f>
        <v>#REF!</v>
      </c>
      <c r="AP502" s="112" t="e">
        <f>AP113-#REF!</f>
        <v>#REF!</v>
      </c>
      <c r="AQ502" s="112" t="e">
        <f>AQ113-#REF!</f>
        <v>#REF!</v>
      </c>
      <c r="AR502" s="112" t="e">
        <f>AR113-#REF!</f>
        <v>#REF!</v>
      </c>
      <c r="AS502" s="112" t="e">
        <f>AS113-#REF!</f>
        <v>#REF!</v>
      </c>
      <c r="AT502" s="112" t="e">
        <f>AT113-#REF!</f>
        <v>#REF!</v>
      </c>
      <c r="AU502" s="112" t="e">
        <f>AU113-#REF!</f>
        <v>#REF!</v>
      </c>
      <c r="AV502" s="112" t="e">
        <f>AV113-#REF!</f>
        <v>#REF!</v>
      </c>
      <c r="AW502" s="112" t="e">
        <f>AW113-#REF!</f>
        <v>#REF!</v>
      </c>
      <c r="AX502" s="112" t="e">
        <f>AX113-#REF!</f>
        <v>#REF!</v>
      </c>
      <c r="AY502" s="112" t="e">
        <f>AY113-#REF!</f>
        <v>#REF!</v>
      </c>
      <c r="AZ502" s="112" t="e">
        <f>AZ113-#REF!</f>
        <v>#REF!</v>
      </c>
      <c r="BA502" s="112" t="e">
        <f>BA113-#REF!</f>
        <v>#REF!</v>
      </c>
      <c r="BB502" s="112" t="e">
        <f>BB113-#REF!</f>
        <v>#REF!</v>
      </c>
      <c r="BC502" s="112" t="e">
        <f>BC113-#REF!</f>
        <v>#REF!</v>
      </c>
      <c r="BD502" s="112" t="e">
        <f>BD113-#REF!</f>
        <v>#REF!</v>
      </c>
      <c r="BE502" s="112" t="e">
        <f>BE113-#REF!</f>
        <v>#REF!</v>
      </c>
      <c r="BF502" s="112" t="e">
        <f>BF113-#REF!</f>
        <v>#REF!</v>
      </c>
      <c r="BG502" s="112" t="e">
        <f>BG113-#REF!</f>
        <v>#REF!</v>
      </c>
      <c r="BH502" s="112" t="e">
        <f>BH113-#REF!</f>
        <v>#REF!</v>
      </c>
      <c r="BI502" s="112" t="e">
        <f>BI113-#REF!</f>
        <v>#REF!</v>
      </c>
      <c r="BJ502" s="112" t="e">
        <f>BJ113-#REF!</f>
        <v>#REF!</v>
      </c>
      <c r="BK502" s="112" t="e">
        <f>BK113-#REF!</f>
        <v>#REF!</v>
      </c>
      <c r="BL502" s="112" t="e">
        <f>BL113-#REF!</f>
        <v>#REF!</v>
      </c>
      <c r="BM502" s="112" t="e">
        <f>BM113-#REF!</f>
        <v>#REF!</v>
      </c>
      <c r="BN502" s="112" t="e">
        <f>BN113-#REF!</f>
        <v>#REF!</v>
      </c>
      <c r="BO502" s="112" t="e">
        <f>BO113-#REF!</f>
        <v>#REF!</v>
      </c>
      <c r="BP502" s="112" t="e">
        <f>BP113-#REF!</f>
        <v>#REF!</v>
      </c>
      <c r="BQ502" s="112" t="e">
        <f>BQ113-#REF!</f>
        <v>#REF!</v>
      </c>
      <c r="BR502" s="112" t="e">
        <f>BR113-#REF!</f>
        <v>#REF!</v>
      </c>
      <c r="BS502" s="112" t="e">
        <f>BS113-#REF!</f>
        <v>#REF!</v>
      </c>
      <c r="BT502" s="112" t="e">
        <f>BT113-#REF!</f>
        <v>#REF!</v>
      </c>
      <c r="BU502" s="112" t="e">
        <f>BU113-#REF!</f>
        <v>#REF!</v>
      </c>
      <c r="BV502" s="112" t="e">
        <f>BV113-#REF!</f>
        <v>#REF!</v>
      </c>
      <c r="CA502" s="112"/>
    </row>
    <row r="503" spans="7:79" ht="13" hidden="1" x14ac:dyDescent="0.3">
      <c r="G503" s="112" t="e">
        <f>G114-#REF!</f>
        <v>#REF!</v>
      </c>
      <c r="H503" s="112" t="e">
        <f>H114-#REF!</f>
        <v>#REF!</v>
      </c>
      <c r="I503" s="112" t="e">
        <f>I114-#REF!</f>
        <v>#REF!</v>
      </c>
      <c r="J503" s="112" t="e">
        <f>J114-#REF!</f>
        <v>#REF!</v>
      </c>
      <c r="K503" s="112" t="e">
        <f>K114-#REF!</f>
        <v>#REF!</v>
      </c>
      <c r="L503" s="112" t="e">
        <f>L114-#REF!</f>
        <v>#REF!</v>
      </c>
      <c r="M503" s="112" t="e">
        <f>M114-#REF!</f>
        <v>#REF!</v>
      </c>
      <c r="N503" s="112" t="e">
        <f>N114-#REF!</f>
        <v>#REF!</v>
      </c>
      <c r="O503" s="112" t="e">
        <f>O114-#REF!</f>
        <v>#REF!</v>
      </c>
      <c r="P503" s="112" t="e">
        <f>P114-#REF!</f>
        <v>#REF!</v>
      </c>
      <c r="Q503" s="112" t="e">
        <f>Q114-#REF!</f>
        <v>#REF!</v>
      </c>
      <c r="R503" s="112" t="e">
        <f>R114-#REF!</f>
        <v>#REF!</v>
      </c>
      <c r="S503" s="112" t="e">
        <f>S114-#REF!</f>
        <v>#REF!</v>
      </c>
      <c r="T503" s="112" t="e">
        <f>T114-#REF!</f>
        <v>#REF!</v>
      </c>
      <c r="U503" s="112" t="e">
        <f>U114-#REF!</f>
        <v>#REF!</v>
      </c>
      <c r="V503" s="112" t="e">
        <f>V114-#REF!</f>
        <v>#REF!</v>
      </c>
      <c r="W503" s="112" t="e">
        <f>W114-#REF!</f>
        <v>#REF!</v>
      </c>
      <c r="X503" s="112" t="e">
        <f>X114-#REF!</f>
        <v>#REF!</v>
      </c>
      <c r="Y503" s="112" t="e">
        <f>Y114-#REF!</f>
        <v>#REF!</v>
      </c>
      <c r="Z503" s="112" t="e">
        <f>Z114-#REF!</f>
        <v>#REF!</v>
      </c>
      <c r="AA503" s="112" t="e">
        <f>AA114-#REF!</f>
        <v>#REF!</v>
      </c>
      <c r="AB503" s="112" t="e">
        <f>AB114-#REF!</f>
        <v>#REF!</v>
      </c>
      <c r="AC503" s="112" t="e">
        <f>AC114-#REF!</f>
        <v>#REF!</v>
      </c>
      <c r="AD503" s="112" t="e">
        <f>AD114-#REF!</f>
        <v>#REF!</v>
      </c>
      <c r="AE503" s="112" t="e">
        <f>AE114-#REF!</f>
        <v>#REF!</v>
      </c>
      <c r="AF503" s="112" t="e">
        <f>AF114-#REF!</f>
        <v>#REF!</v>
      </c>
      <c r="AG503" s="112" t="e">
        <f>AG114-#REF!</f>
        <v>#REF!</v>
      </c>
      <c r="AH503" s="112" t="e">
        <f>AH114-#REF!</f>
        <v>#REF!</v>
      </c>
      <c r="AI503" s="112" t="e">
        <f>AI114-#REF!</f>
        <v>#REF!</v>
      </c>
      <c r="AJ503" s="112" t="e">
        <f>AJ114-#REF!</f>
        <v>#REF!</v>
      </c>
      <c r="AK503" s="112" t="e">
        <f>AK114-#REF!</f>
        <v>#REF!</v>
      </c>
      <c r="AL503" s="112" t="e">
        <f>AL114-#REF!</f>
        <v>#REF!</v>
      </c>
      <c r="AM503" s="112" t="e">
        <f>AM114-#REF!</f>
        <v>#REF!</v>
      </c>
      <c r="AN503" s="112" t="e">
        <f>AN114-#REF!</f>
        <v>#REF!</v>
      </c>
      <c r="AO503" s="112" t="e">
        <f>AO114-#REF!</f>
        <v>#REF!</v>
      </c>
      <c r="AP503" s="112" t="e">
        <f>AP114-#REF!</f>
        <v>#REF!</v>
      </c>
      <c r="AQ503" s="112" t="e">
        <f>AQ114-#REF!</f>
        <v>#REF!</v>
      </c>
      <c r="AR503" s="112" t="e">
        <f>AR114-#REF!</f>
        <v>#REF!</v>
      </c>
      <c r="AS503" s="112" t="e">
        <f>AS114-#REF!</f>
        <v>#REF!</v>
      </c>
      <c r="AT503" s="112" t="e">
        <f>AT114-#REF!</f>
        <v>#REF!</v>
      </c>
      <c r="AU503" s="112" t="e">
        <f>AU114-#REF!</f>
        <v>#REF!</v>
      </c>
      <c r="AV503" s="112" t="e">
        <f>AV114-#REF!</f>
        <v>#REF!</v>
      </c>
      <c r="AW503" s="112" t="e">
        <f>AW114-#REF!</f>
        <v>#REF!</v>
      </c>
      <c r="AX503" s="112" t="e">
        <f>AX114-#REF!</f>
        <v>#REF!</v>
      </c>
      <c r="AY503" s="112" t="e">
        <f>AY114-#REF!</f>
        <v>#REF!</v>
      </c>
      <c r="AZ503" s="112" t="e">
        <f>AZ114-#REF!</f>
        <v>#REF!</v>
      </c>
      <c r="BA503" s="112" t="e">
        <f>BA114-#REF!</f>
        <v>#REF!</v>
      </c>
      <c r="BB503" s="112" t="e">
        <f>BB114-#REF!</f>
        <v>#REF!</v>
      </c>
      <c r="BC503" s="112" t="e">
        <f>BC114-#REF!</f>
        <v>#REF!</v>
      </c>
      <c r="BD503" s="112" t="e">
        <f>BD114-#REF!</f>
        <v>#REF!</v>
      </c>
      <c r="BE503" s="112" t="e">
        <f>BE114-#REF!</f>
        <v>#REF!</v>
      </c>
      <c r="BF503" s="112" t="e">
        <f>BF114-#REF!</f>
        <v>#REF!</v>
      </c>
      <c r="BG503" s="112" t="e">
        <f>BG114-#REF!</f>
        <v>#REF!</v>
      </c>
      <c r="BH503" s="112" t="e">
        <f>BH114-#REF!</f>
        <v>#REF!</v>
      </c>
      <c r="BI503" s="112" t="e">
        <f>BI114-#REF!</f>
        <v>#REF!</v>
      </c>
      <c r="BJ503" s="112" t="e">
        <f>BJ114-#REF!</f>
        <v>#REF!</v>
      </c>
      <c r="BK503" s="112" t="e">
        <f>BK114-#REF!</f>
        <v>#REF!</v>
      </c>
      <c r="BL503" s="112" t="e">
        <f>BL114-#REF!</f>
        <v>#REF!</v>
      </c>
      <c r="BM503" s="112" t="e">
        <f>BM114-#REF!</f>
        <v>#REF!</v>
      </c>
      <c r="BN503" s="112" t="e">
        <f>BN114-#REF!</f>
        <v>#REF!</v>
      </c>
      <c r="BO503" s="112" t="e">
        <f>BO114-#REF!</f>
        <v>#REF!</v>
      </c>
      <c r="BP503" s="112" t="e">
        <f>BP114-#REF!</f>
        <v>#REF!</v>
      </c>
      <c r="BQ503" s="112" t="e">
        <f>BQ114-#REF!</f>
        <v>#REF!</v>
      </c>
      <c r="BR503" s="112" t="e">
        <f>BR114-#REF!</f>
        <v>#REF!</v>
      </c>
      <c r="BS503" s="112" t="e">
        <f>BS114-#REF!</f>
        <v>#REF!</v>
      </c>
      <c r="BT503" s="112" t="e">
        <f>BT114-#REF!</f>
        <v>#REF!</v>
      </c>
      <c r="BU503" s="112" t="e">
        <f>BU114-#REF!</f>
        <v>#REF!</v>
      </c>
      <c r="BV503" s="112" t="e">
        <f>BV114-#REF!</f>
        <v>#REF!</v>
      </c>
      <c r="CA503" s="112"/>
    </row>
    <row r="504" spans="7:79" ht="13" hidden="1" x14ac:dyDescent="0.3">
      <c r="G504" s="112" t="e">
        <f>G115-#REF!</f>
        <v>#REF!</v>
      </c>
      <c r="H504" s="112" t="e">
        <f>H115-#REF!</f>
        <v>#REF!</v>
      </c>
      <c r="I504" s="112" t="e">
        <f>I115-#REF!</f>
        <v>#REF!</v>
      </c>
      <c r="J504" s="112" t="e">
        <f>J115-#REF!</f>
        <v>#REF!</v>
      </c>
      <c r="K504" s="112" t="e">
        <f>K115-#REF!</f>
        <v>#REF!</v>
      </c>
      <c r="L504" s="112" t="e">
        <f>L115-#REF!</f>
        <v>#REF!</v>
      </c>
      <c r="M504" s="112" t="e">
        <f>M115-#REF!</f>
        <v>#REF!</v>
      </c>
      <c r="N504" s="112" t="e">
        <f>N115-#REF!</f>
        <v>#REF!</v>
      </c>
      <c r="O504" s="112" t="e">
        <f>O115-#REF!</f>
        <v>#REF!</v>
      </c>
      <c r="P504" s="112" t="e">
        <f>P115-#REF!</f>
        <v>#REF!</v>
      </c>
      <c r="Q504" s="112" t="e">
        <f>Q115-#REF!</f>
        <v>#REF!</v>
      </c>
      <c r="R504" s="112" t="e">
        <f>R115-#REF!</f>
        <v>#REF!</v>
      </c>
      <c r="S504" s="112" t="e">
        <f>S115-#REF!</f>
        <v>#REF!</v>
      </c>
      <c r="T504" s="112" t="e">
        <f>T115-#REF!</f>
        <v>#REF!</v>
      </c>
      <c r="U504" s="112" t="e">
        <f>U115-#REF!</f>
        <v>#REF!</v>
      </c>
      <c r="V504" s="112" t="e">
        <f>V115-#REF!</f>
        <v>#REF!</v>
      </c>
      <c r="W504" s="112" t="e">
        <f>W115-#REF!</f>
        <v>#REF!</v>
      </c>
      <c r="X504" s="112" t="e">
        <f>X115-#REF!</f>
        <v>#REF!</v>
      </c>
      <c r="Y504" s="112" t="e">
        <f>Y115-#REF!</f>
        <v>#REF!</v>
      </c>
      <c r="Z504" s="112" t="e">
        <f>Z115-#REF!</f>
        <v>#REF!</v>
      </c>
      <c r="AA504" s="112" t="e">
        <f>AA115-#REF!</f>
        <v>#REF!</v>
      </c>
      <c r="AB504" s="112" t="e">
        <f>AB115-#REF!</f>
        <v>#REF!</v>
      </c>
      <c r="AC504" s="112" t="e">
        <f>AC115-#REF!</f>
        <v>#REF!</v>
      </c>
      <c r="AD504" s="112" t="e">
        <f>AD115-#REF!</f>
        <v>#REF!</v>
      </c>
      <c r="AE504" s="112" t="e">
        <f>AE115-#REF!</f>
        <v>#REF!</v>
      </c>
      <c r="AF504" s="112" t="e">
        <f>AF115-#REF!</f>
        <v>#REF!</v>
      </c>
      <c r="AG504" s="112" t="e">
        <f>AG115-#REF!</f>
        <v>#REF!</v>
      </c>
      <c r="AH504" s="112" t="e">
        <f>AH115-#REF!</f>
        <v>#REF!</v>
      </c>
      <c r="AI504" s="112" t="e">
        <f>AI115-#REF!</f>
        <v>#REF!</v>
      </c>
      <c r="AJ504" s="112" t="e">
        <f>AJ115-#REF!</f>
        <v>#REF!</v>
      </c>
      <c r="AK504" s="112" t="e">
        <f>AK115-#REF!</f>
        <v>#REF!</v>
      </c>
      <c r="AL504" s="112" t="e">
        <f>AL115-#REF!</f>
        <v>#REF!</v>
      </c>
      <c r="AM504" s="112" t="e">
        <f>AM115-#REF!</f>
        <v>#REF!</v>
      </c>
      <c r="AN504" s="112" t="e">
        <f>AN115-#REF!</f>
        <v>#REF!</v>
      </c>
      <c r="AO504" s="112" t="e">
        <f>AO115-#REF!</f>
        <v>#REF!</v>
      </c>
      <c r="AP504" s="112" t="e">
        <f>AP115-#REF!</f>
        <v>#REF!</v>
      </c>
      <c r="AQ504" s="112" t="e">
        <f>AQ115-#REF!</f>
        <v>#REF!</v>
      </c>
      <c r="AR504" s="112" t="e">
        <f>AR115-#REF!</f>
        <v>#REF!</v>
      </c>
      <c r="AS504" s="112" t="e">
        <f>AS115-#REF!</f>
        <v>#REF!</v>
      </c>
      <c r="AT504" s="112" t="e">
        <f>AT115-#REF!</f>
        <v>#REF!</v>
      </c>
      <c r="AU504" s="112" t="e">
        <f>AU115-#REF!</f>
        <v>#REF!</v>
      </c>
      <c r="AV504" s="112" t="e">
        <f>AV115-#REF!</f>
        <v>#REF!</v>
      </c>
      <c r="AW504" s="112" t="e">
        <f>AW115-#REF!</f>
        <v>#REF!</v>
      </c>
      <c r="AX504" s="112" t="e">
        <f>AX115-#REF!</f>
        <v>#REF!</v>
      </c>
      <c r="AY504" s="112" t="e">
        <f>AY115-#REF!</f>
        <v>#REF!</v>
      </c>
      <c r="AZ504" s="112" t="e">
        <f>AZ115-#REF!</f>
        <v>#REF!</v>
      </c>
      <c r="BA504" s="112" t="e">
        <f>BA115-#REF!</f>
        <v>#REF!</v>
      </c>
      <c r="BB504" s="112" t="e">
        <f>BB115-#REF!</f>
        <v>#REF!</v>
      </c>
      <c r="BC504" s="112" t="e">
        <f>BC115-#REF!</f>
        <v>#REF!</v>
      </c>
      <c r="BD504" s="112" t="e">
        <f>BD115-#REF!</f>
        <v>#REF!</v>
      </c>
      <c r="BE504" s="112" t="e">
        <f>BE115-#REF!</f>
        <v>#REF!</v>
      </c>
      <c r="BF504" s="112" t="e">
        <f>BF115-#REF!</f>
        <v>#REF!</v>
      </c>
      <c r="BG504" s="112" t="e">
        <f>BG115-#REF!</f>
        <v>#REF!</v>
      </c>
      <c r="BH504" s="112" t="e">
        <f>BH115-#REF!</f>
        <v>#REF!</v>
      </c>
      <c r="BI504" s="112" t="e">
        <f>BI115-#REF!</f>
        <v>#REF!</v>
      </c>
      <c r="BJ504" s="112" t="e">
        <f>BJ115-#REF!</f>
        <v>#REF!</v>
      </c>
      <c r="BK504" s="112" t="e">
        <f>BK115-#REF!</f>
        <v>#REF!</v>
      </c>
      <c r="BL504" s="112" t="e">
        <f>BL115-#REF!</f>
        <v>#REF!</v>
      </c>
      <c r="BM504" s="112" t="e">
        <f>BM115-#REF!</f>
        <v>#REF!</v>
      </c>
      <c r="BN504" s="112" t="e">
        <f>BN115-#REF!</f>
        <v>#REF!</v>
      </c>
      <c r="BO504" s="112" t="e">
        <f>BO115-#REF!</f>
        <v>#REF!</v>
      </c>
      <c r="BP504" s="112" t="e">
        <f>BP115-#REF!</f>
        <v>#REF!</v>
      </c>
      <c r="BQ504" s="112" t="e">
        <f>BQ115-#REF!</f>
        <v>#REF!</v>
      </c>
      <c r="BR504" s="112" t="e">
        <f>BR115-#REF!</f>
        <v>#REF!</v>
      </c>
      <c r="BS504" s="112" t="e">
        <f>BS115-#REF!</f>
        <v>#REF!</v>
      </c>
      <c r="BT504" s="112" t="e">
        <f>BT115-#REF!</f>
        <v>#REF!</v>
      </c>
      <c r="BU504" s="112" t="e">
        <f>BU115-#REF!</f>
        <v>#REF!</v>
      </c>
      <c r="BV504" s="112" t="e">
        <f>BV115-#REF!</f>
        <v>#REF!</v>
      </c>
      <c r="CA504" s="112"/>
    </row>
    <row r="505" spans="7:79" ht="13" hidden="1" x14ac:dyDescent="0.3">
      <c r="G505" s="112" t="e">
        <f>G116-#REF!</f>
        <v>#REF!</v>
      </c>
      <c r="H505" s="112" t="e">
        <f>H116-#REF!</f>
        <v>#REF!</v>
      </c>
      <c r="I505" s="112" t="e">
        <f>I116-#REF!</f>
        <v>#REF!</v>
      </c>
      <c r="J505" s="112" t="e">
        <f>J116-#REF!</f>
        <v>#REF!</v>
      </c>
      <c r="K505" s="112" t="e">
        <f>K116-#REF!</f>
        <v>#REF!</v>
      </c>
      <c r="L505" s="112" t="e">
        <f>L116-#REF!</f>
        <v>#REF!</v>
      </c>
      <c r="M505" s="112" t="e">
        <f>M116-#REF!</f>
        <v>#REF!</v>
      </c>
      <c r="N505" s="112" t="e">
        <f>N116-#REF!</f>
        <v>#REF!</v>
      </c>
      <c r="O505" s="112" t="e">
        <f>O116-#REF!</f>
        <v>#REF!</v>
      </c>
      <c r="P505" s="112" t="e">
        <f>P116-#REF!</f>
        <v>#REF!</v>
      </c>
      <c r="Q505" s="112" t="e">
        <f>Q116-#REF!</f>
        <v>#REF!</v>
      </c>
      <c r="R505" s="112" t="e">
        <f>R116-#REF!</f>
        <v>#REF!</v>
      </c>
      <c r="S505" s="112" t="e">
        <f>S116-#REF!</f>
        <v>#REF!</v>
      </c>
      <c r="T505" s="112" t="e">
        <f>T116-#REF!</f>
        <v>#REF!</v>
      </c>
      <c r="U505" s="112" t="e">
        <f>U116-#REF!</f>
        <v>#REF!</v>
      </c>
      <c r="V505" s="112" t="e">
        <f>V116-#REF!</f>
        <v>#REF!</v>
      </c>
      <c r="W505" s="112" t="e">
        <f>W116-#REF!</f>
        <v>#REF!</v>
      </c>
      <c r="X505" s="112" t="e">
        <f>X116-#REF!</f>
        <v>#REF!</v>
      </c>
      <c r="Y505" s="112" t="e">
        <f>Y116-#REF!</f>
        <v>#REF!</v>
      </c>
      <c r="Z505" s="112" t="e">
        <f>Z116-#REF!</f>
        <v>#REF!</v>
      </c>
      <c r="AA505" s="112" t="e">
        <f>AA116-#REF!</f>
        <v>#REF!</v>
      </c>
      <c r="AB505" s="112" t="e">
        <f>AB116-#REF!</f>
        <v>#REF!</v>
      </c>
      <c r="AC505" s="112" t="e">
        <f>AC116-#REF!</f>
        <v>#REF!</v>
      </c>
      <c r="AD505" s="112" t="e">
        <f>AD116-#REF!</f>
        <v>#REF!</v>
      </c>
      <c r="AE505" s="112" t="e">
        <f>AE116-#REF!</f>
        <v>#REF!</v>
      </c>
      <c r="AF505" s="112" t="e">
        <f>AF116-#REF!</f>
        <v>#REF!</v>
      </c>
      <c r="AG505" s="112" t="e">
        <f>AG116-#REF!</f>
        <v>#REF!</v>
      </c>
      <c r="AH505" s="112" t="e">
        <f>AH116-#REF!</f>
        <v>#REF!</v>
      </c>
      <c r="AI505" s="112" t="e">
        <f>AI116-#REF!</f>
        <v>#REF!</v>
      </c>
      <c r="AJ505" s="112" t="e">
        <f>AJ116-#REF!</f>
        <v>#REF!</v>
      </c>
      <c r="AK505" s="112" t="e">
        <f>AK116-#REF!</f>
        <v>#REF!</v>
      </c>
      <c r="AL505" s="112" t="e">
        <f>AL116-#REF!</f>
        <v>#REF!</v>
      </c>
      <c r="AM505" s="112" t="e">
        <f>AM116-#REF!</f>
        <v>#REF!</v>
      </c>
      <c r="AN505" s="112" t="e">
        <f>AN116-#REF!</f>
        <v>#REF!</v>
      </c>
      <c r="AO505" s="112" t="e">
        <f>AO116-#REF!</f>
        <v>#REF!</v>
      </c>
      <c r="AP505" s="112" t="e">
        <f>AP116-#REF!</f>
        <v>#REF!</v>
      </c>
      <c r="AQ505" s="112" t="e">
        <f>AQ116-#REF!</f>
        <v>#REF!</v>
      </c>
      <c r="AR505" s="112" t="e">
        <f>AR116-#REF!</f>
        <v>#REF!</v>
      </c>
      <c r="AS505" s="112" t="e">
        <f>AS116-#REF!</f>
        <v>#REF!</v>
      </c>
      <c r="AT505" s="112" t="e">
        <f>AT116-#REF!</f>
        <v>#REF!</v>
      </c>
      <c r="AU505" s="112" t="e">
        <f>AU116-#REF!</f>
        <v>#REF!</v>
      </c>
      <c r="AV505" s="112" t="e">
        <f>AV116-#REF!</f>
        <v>#REF!</v>
      </c>
      <c r="AW505" s="112" t="e">
        <f>AW116-#REF!</f>
        <v>#REF!</v>
      </c>
      <c r="AX505" s="112" t="e">
        <f>AX116-#REF!</f>
        <v>#REF!</v>
      </c>
      <c r="AY505" s="112" t="e">
        <f>AY116-#REF!</f>
        <v>#REF!</v>
      </c>
      <c r="AZ505" s="112" t="e">
        <f>AZ116-#REF!</f>
        <v>#REF!</v>
      </c>
      <c r="BA505" s="112" t="e">
        <f>BA116-#REF!</f>
        <v>#REF!</v>
      </c>
      <c r="BB505" s="112" t="e">
        <f>BB116-#REF!</f>
        <v>#REF!</v>
      </c>
      <c r="BC505" s="112" t="e">
        <f>BC116-#REF!</f>
        <v>#REF!</v>
      </c>
      <c r="BD505" s="112" t="e">
        <f>BD116-#REF!</f>
        <v>#REF!</v>
      </c>
      <c r="BE505" s="112" t="e">
        <f>BE116-#REF!</f>
        <v>#REF!</v>
      </c>
      <c r="BF505" s="112" t="e">
        <f>BF116-#REF!</f>
        <v>#REF!</v>
      </c>
      <c r="BG505" s="112" t="e">
        <f>BG116-#REF!</f>
        <v>#REF!</v>
      </c>
      <c r="BH505" s="112" t="e">
        <f>BH116-#REF!</f>
        <v>#REF!</v>
      </c>
      <c r="BI505" s="112" t="e">
        <f>BI116-#REF!</f>
        <v>#REF!</v>
      </c>
      <c r="BJ505" s="112" t="e">
        <f>BJ116-#REF!</f>
        <v>#REF!</v>
      </c>
      <c r="BK505" s="112" t="e">
        <f>BK116-#REF!</f>
        <v>#REF!</v>
      </c>
      <c r="BL505" s="112" t="e">
        <f>BL116-#REF!</f>
        <v>#REF!</v>
      </c>
      <c r="BM505" s="112" t="e">
        <f>BM116-#REF!</f>
        <v>#REF!</v>
      </c>
      <c r="BN505" s="112" t="e">
        <f>BN116-#REF!</f>
        <v>#REF!</v>
      </c>
      <c r="BO505" s="112" t="e">
        <f>BO116-#REF!</f>
        <v>#REF!</v>
      </c>
      <c r="BP505" s="112" t="e">
        <f>BP116-#REF!</f>
        <v>#REF!</v>
      </c>
      <c r="BQ505" s="112" t="e">
        <f>BQ116-#REF!</f>
        <v>#REF!</v>
      </c>
      <c r="BR505" s="112" t="e">
        <f>BR116-#REF!</f>
        <v>#REF!</v>
      </c>
      <c r="BS505" s="112" t="e">
        <f>BS116-#REF!</f>
        <v>#REF!</v>
      </c>
      <c r="BT505" s="112" t="e">
        <f>BT116-#REF!</f>
        <v>#REF!</v>
      </c>
      <c r="BU505" s="112" t="e">
        <f>BU116-#REF!</f>
        <v>#REF!</v>
      </c>
      <c r="BV505" s="112" t="e">
        <f>BV116-#REF!</f>
        <v>#REF!</v>
      </c>
      <c r="CA505" s="112"/>
    </row>
    <row r="506" spans="7:79" ht="13" hidden="1" x14ac:dyDescent="0.3">
      <c r="G506" s="112" t="e">
        <f>G117-#REF!</f>
        <v>#REF!</v>
      </c>
      <c r="H506" s="112" t="e">
        <f>H117-#REF!</f>
        <v>#REF!</v>
      </c>
      <c r="I506" s="112" t="e">
        <f>I117-#REF!</f>
        <v>#REF!</v>
      </c>
      <c r="J506" s="112" t="e">
        <f>J117-#REF!</f>
        <v>#REF!</v>
      </c>
      <c r="K506" s="112" t="e">
        <f>K117-#REF!</f>
        <v>#REF!</v>
      </c>
      <c r="L506" s="112" t="e">
        <f>L117-#REF!</f>
        <v>#REF!</v>
      </c>
      <c r="M506" s="112" t="e">
        <f>M117-#REF!</f>
        <v>#REF!</v>
      </c>
      <c r="N506" s="112" t="e">
        <f>N117-#REF!</f>
        <v>#REF!</v>
      </c>
      <c r="O506" s="112" t="e">
        <f>O117-#REF!</f>
        <v>#REF!</v>
      </c>
      <c r="P506" s="112" t="e">
        <f>P117-#REF!</f>
        <v>#REF!</v>
      </c>
      <c r="Q506" s="112" t="e">
        <f>Q117-#REF!</f>
        <v>#REF!</v>
      </c>
      <c r="R506" s="112" t="e">
        <f>R117-#REF!</f>
        <v>#REF!</v>
      </c>
      <c r="S506" s="112" t="e">
        <f>S117-#REF!</f>
        <v>#REF!</v>
      </c>
      <c r="T506" s="112" t="e">
        <f>T117-#REF!</f>
        <v>#REF!</v>
      </c>
      <c r="U506" s="112" t="e">
        <f>U117-#REF!</f>
        <v>#REF!</v>
      </c>
      <c r="V506" s="112" t="e">
        <f>V117-#REF!</f>
        <v>#REF!</v>
      </c>
      <c r="W506" s="112" t="e">
        <f>W117-#REF!</f>
        <v>#REF!</v>
      </c>
      <c r="X506" s="112" t="e">
        <f>X117-#REF!</f>
        <v>#REF!</v>
      </c>
      <c r="Y506" s="112" t="e">
        <f>Y117-#REF!</f>
        <v>#REF!</v>
      </c>
      <c r="Z506" s="112" t="e">
        <f>Z117-#REF!</f>
        <v>#REF!</v>
      </c>
      <c r="AA506" s="112" t="e">
        <f>AA117-#REF!</f>
        <v>#REF!</v>
      </c>
      <c r="AB506" s="112" t="e">
        <f>AB117-#REF!</f>
        <v>#REF!</v>
      </c>
      <c r="AC506" s="112" t="e">
        <f>AC117-#REF!</f>
        <v>#REF!</v>
      </c>
      <c r="AD506" s="112" t="e">
        <f>AD117-#REF!</f>
        <v>#REF!</v>
      </c>
      <c r="AE506" s="112" t="e">
        <f>AE117-#REF!</f>
        <v>#REF!</v>
      </c>
      <c r="AF506" s="112" t="e">
        <f>AF117-#REF!</f>
        <v>#REF!</v>
      </c>
      <c r="AG506" s="112" t="e">
        <f>AG117-#REF!</f>
        <v>#REF!</v>
      </c>
      <c r="AH506" s="112" t="e">
        <f>AH117-#REF!</f>
        <v>#REF!</v>
      </c>
      <c r="AI506" s="112" t="e">
        <f>AI117-#REF!</f>
        <v>#REF!</v>
      </c>
      <c r="AJ506" s="112" t="e">
        <f>AJ117-#REF!</f>
        <v>#REF!</v>
      </c>
      <c r="AK506" s="112" t="e">
        <f>AK117-#REF!</f>
        <v>#REF!</v>
      </c>
      <c r="AL506" s="112" t="e">
        <f>AL117-#REF!</f>
        <v>#REF!</v>
      </c>
      <c r="AM506" s="112" t="e">
        <f>AM117-#REF!</f>
        <v>#REF!</v>
      </c>
      <c r="AN506" s="112" t="e">
        <f>AN117-#REF!</f>
        <v>#REF!</v>
      </c>
      <c r="AO506" s="112" t="e">
        <f>AO117-#REF!</f>
        <v>#REF!</v>
      </c>
      <c r="AP506" s="112" t="e">
        <f>AP117-#REF!</f>
        <v>#REF!</v>
      </c>
      <c r="AQ506" s="112" t="e">
        <f>AQ117-#REF!</f>
        <v>#REF!</v>
      </c>
      <c r="AR506" s="112" t="e">
        <f>AR117-#REF!</f>
        <v>#REF!</v>
      </c>
      <c r="AS506" s="112" t="e">
        <f>AS117-#REF!</f>
        <v>#REF!</v>
      </c>
      <c r="AT506" s="112" t="e">
        <f>AT117-#REF!</f>
        <v>#REF!</v>
      </c>
      <c r="AU506" s="112" t="e">
        <f>AU117-#REF!</f>
        <v>#REF!</v>
      </c>
      <c r="AV506" s="112" t="e">
        <f>AV117-#REF!</f>
        <v>#REF!</v>
      </c>
      <c r="AW506" s="112" t="e">
        <f>AW117-#REF!</f>
        <v>#REF!</v>
      </c>
      <c r="AX506" s="112" t="e">
        <f>AX117-#REF!</f>
        <v>#REF!</v>
      </c>
      <c r="AY506" s="112" t="e">
        <f>AY117-#REF!</f>
        <v>#REF!</v>
      </c>
      <c r="AZ506" s="112" t="e">
        <f>AZ117-#REF!</f>
        <v>#REF!</v>
      </c>
      <c r="BA506" s="112" t="e">
        <f>BA117-#REF!</f>
        <v>#REF!</v>
      </c>
      <c r="BB506" s="112" t="e">
        <f>BB117-#REF!</f>
        <v>#REF!</v>
      </c>
      <c r="BC506" s="112" t="e">
        <f>BC117-#REF!</f>
        <v>#REF!</v>
      </c>
      <c r="BD506" s="112" t="e">
        <f>BD117-#REF!</f>
        <v>#REF!</v>
      </c>
      <c r="BE506" s="112" t="e">
        <f>BE117-#REF!</f>
        <v>#REF!</v>
      </c>
      <c r="BF506" s="112" t="e">
        <f>BF117-#REF!</f>
        <v>#REF!</v>
      </c>
      <c r="BG506" s="112" t="e">
        <f>BG117-#REF!</f>
        <v>#REF!</v>
      </c>
      <c r="BH506" s="112" t="e">
        <f>BH117-#REF!</f>
        <v>#REF!</v>
      </c>
      <c r="BI506" s="112" t="e">
        <f>BI117-#REF!</f>
        <v>#REF!</v>
      </c>
      <c r="BJ506" s="112" t="e">
        <f>BJ117-#REF!</f>
        <v>#REF!</v>
      </c>
      <c r="BK506" s="112" t="e">
        <f>BK117-#REF!</f>
        <v>#REF!</v>
      </c>
      <c r="BL506" s="112" t="e">
        <f>BL117-#REF!</f>
        <v>#REF!</v>
      </c>
      <c r="BM506" s="112" t="e">
        <f>BM117-#REF!</f>
        <v>#REF!</v>
      </c>
      <c r="BN506" s="112" t="e">
        <f>BN117-#REF!</f>
        <v>#REF!</v>
      </c>
      <c r="BO506" s="112" t="e">
        <f>BO117-#REF!</f>
        <v>#REF!</v>
      </c>
      <c r="BP506" s="112" t="e">
        <f>BP117-#REF!</f>
        <v>#REF!</v>
      </c>
      <c r="BQ506" s="112" t="e">
        <f>BQ117-#REF!</f>
        <v>#REF!</v>
      </c>
      <c r="BR506" s="112" t="e">
        <f>BR117-#REF!</f>
        <v>#REF!</v>
      </c>
      <c r="BS506" s="112" t="e">
        <f>BS117-#REF!</f>
        <v>#REF!</v>
      </c>
      <c r="BT506" s="112" t="e">
        <f>BT117-#REF!</f>
        <v>#REF!</v>
      </c>
      <c r="BU506" s="112" t="e">
        <f>BU117-#REF!</f>
        <v>#REF!</v>
      </c>
      <c r="BV506" s="112" t="e">
        <f>BV117-#REF!</f>
        <v>#REF!</v>
      </c>
      <c r="CA506" s="112"/>
    </row>
    <row r="507" spans="7:79" ht="13" hidden="1" x14ac:dyDescent="0.3">
      <c r="G507" s="112" t="e">
        <f>G118-#REF!</f>
        <v>#REF!</v>
      </c>
      <c r="H507" s="112" t="e">
        <f>H118-#REF!</f>
        <v>#REF!</v>
      </c>
      <c r="I507" s="112" t="e">
        <f>I118-#REF!</f>
        <v>#REF!</v>
      </c>
      <c r="J507" s="112" t="e">
        <f>J118-#REF!</f>
        <v>#REF!</v>
      </c>
      <c r="K507" s="112" t="e">
        <f>K118-#REF!</f>
        <v>#REF!</v>
      </c>
      <c r="L507" s="112" t="e">
        <f>L118-#REF!</f>
        <v>#REF!</v>
      </c>
      <c r="M507" s="112" t="e">
        <f>M118-#REF!</f>
        <v>#REF!</v>
      </c>
      <c r="N507" s="112" t="e">
        <f>N118-#REF!</f>
        <v>#REF!</v>
      </c>
      <c r="O507" s="112" t="e">
        <f>O118-#REF!</f>
        <v>#REF!</v>
      </c>
      <c r="P507" s="112" t="e">
        <f>P118-#REF!</f>
        <v>#REF!</v>
      </c>
      <c r="Q507" s="112" t="e">
        <f>Q118-#REF!</f>
        <v>#REF!</v>
      </c>
      <c r="R507" s="112" t="e">
        <f>R118-#REF!</f>
        <v>#REF!</v>
      </c>
      <c r="S507" s="112" t="e">
        <f>S118-#REF!</f>
        <v>#REF!</v>
      </c>
      <c r="T507" s="112" t="e">
        <f>T118-#REF!</f>
        <v>#REF!</v>
      </c>
      <c r="U507" s="112" t="e">
        <f>U118-#REF!</f>
        <v>#REF!</v>
      </c>
      <c r="V507" s="112" t="e">
        <f>V118-#REF!</f>
        <v>#REF!</v>
      </c>
      <c r="W507" s="112" t="e">
        <f>W118-#REF!</f>
        <v>#REF!</v>
      </c>
      <c r="X507" s="112" t="e">
        <f>X118-#REF!</f>
        <v>#REF!</v>
      </c>
      <c r="Y507" s="112" t="e">
        <f>Y118-#REF!</f>
        <v>#REF!</v>
      </c>
      <c r="Z507" s="112" t="e">
        <f>Z118-#REF!</f>
        <v>#REF!</v>
      </c>
      <c r="AA507" s="112" t="e">
        <f>AA118-#REF!</f>
        <v>#REF!</v>
      </c>
      <c r="AB507" s="112" t="e">
        <f>AB118-#REF!</f>
        <v>#REF!</v>
      </c>
      <c r="AC507" s="112" t="e">
        <f>AC118-#REF!</f>
        <v>#REF!</v>
      </c>
      <c r="AD507" s="112" t="e">
        <f>AD118-#REF!</f>
        <v>#REF!</v>
      </c>
      <c r="AE507" s="112" t="e">
        <f>AE118-#REF!</f>
        <v>#REF!</v>
      </c>
      <c r="AF507" s="112" t="e">
        <f>AF118-#REF!</f>
        <v>#REF!</v>
      </c>
      <c r="AG507" s="112" t="e">
        <f>AG118-#REF!</f>
        <v>#REF!</v>
      </c>
      <c r="AH507" s="112" t="e">
        <f>AH118-#REF!</f>
        <v>#REF!</v>
      </c>
      <c r="AI507" s="112" t="e">
        <f>AI118-#REF!</f>
        <v>#REF!</v>
      </c>
      <c r="AJ507" s="112" t="e">
        <f>AJ118-#REF!</f>
        <v>#REF!</v>
      </c>
      <c r="AK507" s="112" t="e">
        <f>AK118-#REF!</f>
        <v>#REF!</v>
      </c>
      <c r="AL507" s="112" t="e">
        <f>AL118-#REF!</f>
        <v>#REF!</v>
      </c>
      <c r="AM507" s="112" t="e">
        <f>AM118-#REF!</f>
        <v>#REF!</v>
      </c>
      <c r="AN507" s="112" t="e">
        <f>AN118-#REF!</f>
        <v>#REF!</v>
      </c>
      <c r="AO507" s="112" t="e">
        <f>AO118-#REF!</f>
        <v>#REF!</v>
      </c>
      <c r="AP507" s="112" t="e">
        <f>AP118-#REF!</f>
        <v>#REF!</v>
      </c>
      <c r="AQ507" s="112" t="e">
        <f>AQ118-#REF!</f>
        <v>#REF!</v>
      </c>
      <c r="AR507" s="112" t="e">
        <f>AR118-#REF!</f>
        <v>#REF!</v>
      </c>
      <c r="AS507" s="112" t="e">
        <f>AS118-#REF!</f>
        <v>#REF!</v>
      </c>
      <c r="AT507" s="112" t="e">
        <f>AT118-#REF!</f>
        <v>#REF!</v>
      </c>
      <c r="AU507" s="112" t="e">
        <f>AU118-#REF!</f>
        <v>#REF!</v>
      </c>
      <c r="AV507" s="112" t="e">
        <f>AV118-#REF!</f>
        <v>#REF!</v>
      </c>
      <c r="AW507" s="112" t="e">
        <f>AW118-#REF!</f>
        <v>#REF!</v>
      </c>
      <c r="AX507" s="112" t="e">
        <f>AX118-#REF!</f>
        <v>#REF!</v>
      </c>
      <c r="AY507" s="112" t="e">
        <f>AY118-#REF!</f>
        <v>#REF!</v>
      </c>
      <c r="AZ507" s="112" t="e">
        <f>AZ118-#REF!</f>
        <v>#REF!</v>
      </c>
      <c r="BA507" s="112" t="e">
        <f>BA118-#REF!</f>
        <v>#REF!</v>
      </c>
      <c r="BB507" s="112" t="e">
        <f>BB118-#REF!</f>
        <v>#REF!</v>
      </c>
      <c r="BC507" s="112" t="e">
        <f>BC118-#REF!</f>
        <v>#REF!</v>
      </c>
      <c r="BD507" s="112" t="e">
        <f>BD118-#REF!</f>
        <v>#REF!</v>
      </c>
      <c r="BE507" s="112" t="e">
        <f>BE118-#REF!</f>
        <v>#REF!</v>
      </c>
      <c r="BF507" s="112" t="e">
        <f>BF118-#REF!</f>
        <v>#REF!</v>
      </c>
      <c r="BG507" s="112" t="e">
        <f>BG118-#REF!</f>
        <v>#REF!</v>
      </c>
      <c r="BH507" s="112" t="e">
        <f>BH118-#REF!</f>
        <v>#REF!</v>
      </c>
      <c r="BI507" s="112" t="e">
        <f>BI118-#REF!</f>
        <v>#REF!</v>
      </c>
      <c r="BJ507" s="112" t="e">
        <f>BJ118-#REF!</f>
        <v>#REF!</v>
      </c>
      <c r="BK507" s="112" t="e">
        <f>BK118-#REF!</f>
        <v>#REF!</v>
      </c>
      <c r="BL507" s="112" t="e">
        <f>BL118-#REF!</f>
        <v>#REF!</v>
      </c>
      <c r="BM507" s="112" t="e">
        <f>BM118-#REF!</f>
        <v>#REF!</v>
      </c>
      <c r="BN507" s="112" t="e">
        <f>BN118-#REF!</f>
        <v>#REF!</v>
      </c>
      <c r="BO507" s="112" t="e">
        <f>BO118-#REF!</f>
        <v>#REF!</v>
      </c>
      <c r="BP507" s="112" t="e">
        <f>BP118-#REF!</f>
        <v>#REF!</v>
      </c>
      <c r="BQ507" s="112" t="e">
        <f>BQ118-#REF!</f>
        <v>#REF!</v>
      </c>
      <c r="BR507" s="112" t="e">
        <f>BR118-#REF!</f>
        <v>#REF!</v>
      </c>
      <c r="BS507" s="112" t="e">
        <f>BS118-#REF!</f>
        <v>#REF!</v>
      </c>
      <c r="BT507" s="112" t="e">
        <f>BT118-#REF!</f>
        <v>#REF!</v>
      </c>
      <c r="BU507" s="112" t="e">
        <f>BU118-#REF!</f>
        <v>#REF!</v>
      </c>
      <c r="BV507" s="112" t="e">
        <f>BV118-#REF!</f>
        <v>#REF!</v>
      </c>
      <c r="CA507" s="112"/>
    </row>
    <row r="508" spans="7:79" ht="13" hidden="1" x14ac:dyDescent="0.3">
      <c r="G508" s="112" t="e">
        <f>G119-#REF!</f>
        <v>#REF!</v>
      </c>
      <c r="H508" s="112" t="e">
        <f>H119-#REF!</f>
        <v>#REF!</v>
      </c>
      <c r="I508" s="112" t="e">
        <f>I119-#REF!</f>
        <v>#REF!</v>
      </c>
      <c r="J508" s="112" t="e">
        <f>J119-#REF!</f>
        <v>#REF!</v>
      </c>
      <c r="K508" s="112" t="e">
        <f>K119-#REF!</f>
        <v>#REF!</v>
      </c>
      <c r="L508" s="112" t="e">
        <f>L119-#REF!</f>
        <v>#REF!</v>
      </c>
      <c r="M508" s="112" t="e">
        <f>M119-#REF!</f>
        <v>#REF!</v>
      </c>
      <c r="N508" s="112" t="e">
        <f>N119-#REF!</f>
        <v>#REF!</v>
      </c>
      <c r="O508" s="112" t="e">
        <f>O119-#REF!</f>
        <v>#REF!</v>
      </c>
      <c r="P508" s="112" t="e">
        <f>P119-#REF!</f>
        <v>#REF!</v>
      </c>
      <c r="Q508" s="112" t="e">
        <f>Q119-#REF!</f>
        <v>#REF!</v>
      </c>
      <c r="R508" s="112" t="e">
        <f>R119-#REF!</f>
        <v>#REF!</v>
      </c>
      <c r="S508" s="112" t="e">
        <f>S119-#REF!</f>
        <v>#REF!</v>
      </c>
      <c r="T508" s="112" t="e">
        <f>T119-#REF!</f>
        <v>#REF!</v>
      </c>
      <c r="U508" s="112" t="e">
        <f>U119-#REF!</f>
        <v>#REF!</v>
      </c>
      <c r="V508" s="112" t="e">
        <f>V119-#REF!</f>
        <v>#REF!</v>
      </c>
      <c r="W508" s="112" t="e">
        <f>W119-#REF!</f>
        <v>#REF!</v>
      </c>
      <c r="X508" s="112" t="e">
        <f>X119-#REF!</f>
        <v>#REF!</v>
      </c>
      <c r="Y508" s="112" t="e">
        <f>Y119-#REF!</f>
        <v>#REF!</v>
      </c>
      <c r="Z508" s="112" t="e">
        <f>Z119-#REF!</f>
        <v>#REF!</v>
      </c>
      <c r="AA508" s="112" t="e">
        <f>AA119-#REF!</f>
        <v>#REF!</v>
      </c>
      <c r="AB508" s="112" t="e">
        <f>AB119-#REF!</f>
        <v>#REF!</v>
      </c>
      <c r="AC508" s="112" t="e">
        <f>AC119-#REF!</f>
        <v>#REF!</v>
      </c>
      <c r="AD508" s="112" t="e">
        <f>AD119-#REF!</f>
        <v>#REF!</v>
      </c>
      <c r="AE508" s="112" t="e">
        <f>AE119-#REF!</f>
        <v>#REF!</v>
      </c>
      <c r="AF508" s="112" t="e">
        <f>AF119-#REF!</f>
        <v>#REF!</v>
      </c>
      <c r="AG508" s="112" t="e">
        <f>AG119-#REF!</f>
        <v>#REF!</v>
      </c>
      <c r="AH508" s="112" t="e">
        <f>AH119-#REF!</f>
        <v>#REF!</v>
      </c>
      <c r="AI508" s="112" t="e">
        <f>AI119-#REF!</f>
        <v>#REF!</v>
      </c>
      <c r="AJ508" s="112" t="e">
        <f>AJ119-#REF!</f>
        <v>#REF!</v>
      </c>
      <c r="AK508" s="112" t="e">
        <f>AK119-#REF!</f>
        <v>#REF!</v>
      </c>
      <c r="AL508" s="112" t="e">
        <f>AL119-#REF!</f>
        <v>#REF!</v>
      </c>
      <c r="AM508" s="112" t="e">
        <f>AM119-#REF!</f>
        <v>#REF!</v>
      </c>
      <c r="AN508" s="112" t="e">
        <f>AN119-#REF!</f>
        <v>#REF!</v>
      </c>
      <c r="AO508" s="112" t="e">
        <f>AO119-#REF!</f>
        <v>#REF!</v>
      </c>
      <c r="AP508" s="112" t="e">
        <f>AP119-#REF!</f>
        <v>#REF!</v>
      </c>
      <c r="AQ508" s="112" t="e">
        <f>AQ119-#REF!</f>
        <v>#REF!</v>
      </c>
      <c r="AR508" s="112" t="e">
        <f>AR119-#REF!</f>
        <v>#REF!</v>
      </c>
      <c r="AS508" s="112" t="e">
        <f>AS119-#REF!</f>
        <v>#REF!</v>
      </c>
      <c r="AT508" s="112" t="e">
        <f>AT119-#REF!</f>
        <v>#REF!</v>
      </c>
      <c r="AU508" s="112" t="e">
        <f>AU119-#REF!</f>
        <v>#REF!</v>
      </c>
      <c r="AV508" s="112" t="e">
        <f>AV119-#REF!</f>
        <v>#REF!</v>
      </c>
      <c r="AW508" s="112" t="e">
        <f>AW119-#REF!</f>
        <v>#REF!</v>
      </c>
      <c r="AX508" s="112" t="e">
        <f>AX119-#REF!</f>
        <v>#REF!</v>
      </c>
      <c r="AY508" s="112" t="e">
        <f>AY119-#REF!</f>
        <v>#REF!</v>
      </c>
      <c r="AZ508" s="112" t="e">
        <f>AZ119-#REF!</f>
        <v>#REF!</v>
      </c>
      <c r="BA508" s="112" t="e">
        <f>BA119-#REF!</f>
        <v>#REF!</v>
      </c>
      <c r="BB508" s="112" t="e">
        <f>BB119-#REF!</f>
        <v>#REF!</v>
      </c>
      <c r="BC508" s="112" t="e">
        <f>BC119-#REF!</f>
        <v>#REF!</v>
      </c>
      <c r="BD508" s="112" t="e">
        <f>BD119-#REF!</f>
        <v>#REF!</v>
      </c>
      <c r="BE508" s="112" t="e">
        <f>BE119-#REF!</f>
        <v>#REF!</v>
      </c>
      <c r="BF508" s="112" t="e">
        <f>BF119-#REF!</f>
        <v>#REF!</v>
      </c>
      <c r="BG508" s="112" t="e">
        <f>BG119-#REF!</f>
        <v>#REF!</v>
      </c>
      <c r="BH508" s="112" t="e">
        <f>BH119-#REF!</f>
        <v>#REF!</v>
      </c>
      <c r="BI508" s="112" t="e">
        <f>BI119-#REF!</f>
        <v>#REF!</v>
      </c>
      <c r="BJ508" s="112" t="e">
        <f>BJ119-#REF!</f>
        <v>#REF!</v>
      </c>
      <c r="BK508" s="112" t="e">
        <f>BK119-#REF!</f>
        <v>#REF!</v>
      </c>
      <c r="BL508" s="112" t="e">
        <f>BL119-#REF!</f>
        <v>#REF!</v>
      </c>
      <c r="BM508" s="112" t="e">
        <f>BM119-#REF!</f>
        <v>#REF!</v>
      </c>
      <c r="BN508" s="112" t="e">
        <f>BN119-#REF!</f>
        <v>#REF!</v>
      </c>
      <c r="BO508" s="112" t="e">
        <f>BO119-#REF!</f>
        <v>#REF!</v>
      </c>
      <c r="BP508" s="112" t="e">
        <f>BP119-#REF!</f>
        <v>#REF!</v>
      </c>
      <c r="BQ508" s="112" t="e">
        <f>BQ119-#REF!</f>
        <v>#REF!</v>
      </c>
      <c r="BR508" s="112" t="e">
        <f>BR119-#REF!</f>
        <v>#REF!</v>
      </c>
      <c r="BS508" s="112" t="e">
        <f>BS119-#REF!</f>
        <v>#REF!</v>
      </c>
      <c r="BT508" s="112" t="e">
        <f>BT119-#REF!</f>
        <v>#REF!</v>
      </c>
      <c r="BU508" s="112" t="e">
        <f>BU119-#REF!</f>
        <v>#REF!</v>
      </c>
      <c r="BV508" s="112" t="e">
        <f>BV119-#REF!</f>
        <v>#REF!</v>
      </c>
      <c r="CA508" s="112"/>
    </row>
    <row r="509" spans="7:79" ht="13" hidden="1" x14ac:dyDescent="0.3">
      <c r="G509" s="112" t="e">
        <f>G120-#REF!</f>
        <v>#REF!</v>
      </c>
      <c r="H509" s="112" t="e">
        <f>H120-#REF!</f>
        <v>#REF!</v>
      </c>
      <c r="I509" s="112" t="e">
        <f>I120-#REF!</f>
        <v>#REF!</v>
      </c>
      <c r="J509" s="112" t="e">
        <f>J120-#REF!</f>
        <v>#REF!</v>
      </c>
      <c r="K509" s="112" t="e">
        <f>K120-#REF!</f>
        <v>#REF!</v>
      </c>
      <c r="L509" s="112" t="e">
        <f>L120-#REF!</f>
        <v>#REF!</v>
      </c>
      <c r="M509" s="112" t="e">
        <f>M120-#REF!</f>
        <v>#REF!</v>
      </c>
      <c r="N509" s="112" t="e">
        <f>N120-#REF!</f>
        <v>#REF!</v>
      </c>
      <c r="O509" s="112" t="e">
        <f>O120-#REF!</f>
        <v>#REF!</v>
      </c>
      <c r="P509" s="112" t="e">
        <f>P120-#REF!</f>
        <v>#REF!</v>
      </c>
      <c r="Q509" s="112" t="e">
        <f>Q120-#REF!</f>
        <v>#REF!</v>
      </c>
      <c r="R509" s="112" t="e">
        <f>R120-#REF!</f>
        <v>#REF!</v>
      </c>
      <c r="S509" s="112" t="e">
        <f>S120-#REF!</f>
        <v>#REF!</v>
      </c>
      <c r="T509" s="112" t="e">
        <f>T120-#REF!</f>
        <v>#REF!</v>
      </c>
      <c r="U509" s="112" t="e">
        <f>U120-#REF!</f>
        <v>#REF!</v>
      </c>
      <c r="V509" s="112" t="e">
        <f>V120-#REF!</f>
        <v>#REF!</v>
      </c>
      <c r="W509" s="112" t="e">
        <f>W120-#REF!</f>
        <v>#REF!</v>
      </c>
      <c r="X509" s="112" t="e">
        <f>X120-#REF!</f>
        <v>#REF!</v>
      </c>
      <c r="Y509" s="112" t="e">
        <f>Y120-#REF!</f>
        <v>#REF!</v>
      </c>
      <c r="Z509" s="112" t="e">
        <f>Z120-#REF!</f>
        <v>#REF!</v>
      </c>
      <c r="AA509" s="112" t="e">
        <f>AA120-#REF!</f>
        <v>#REF!</v>
      </c>
      <c r="AB509" s="112" t="e">
        <f>AB120-#REF!</f>
        <v>#REF!</v>
      </c>
      <c r="AC509" s="112" t="e">
        <f>AC120-#REF!</f>
        <v>#REF!</v>
      </c>
      <c r="AD509" s="112" t="e">
        <f>AD120-#REF!</f>
        <v>#REF!</v>
      </c>
      <c r="AE509" s="112" t="e">
        <f>AE120-#REF!</f>
        <v>#REF!</v>
      </c>
      <c r="AF509" s="112" t="e">
        <f>AF120-#REF!</f>
        <v>#REF!</v>
      </c>
      <c r="AG509" s="112" t="e">
        <f>AG120-#REF!</f>
        <v>#REF!</v>
      </c>
      <c r="AH509" s="112" t="e">
        <f>AH120-#REF!</f>
        <v>#REF!</v>
      </c>
      <c r="AI509" s="112" t="e">
        <f>AI120-#REF!</f>
        <v>#REF!</v>
      </c>
      <c r="AJ509" s="112" t="e">
        <f>AJ120-#REF!</f>
        <v>#REF!</v>
      </c>
      <c r="AK509" s="112" t="e">
        <f>AK120-#REF!</f>
        <v>#REF!</v>
      </c>
      <c r="AL509" s="112" t="e">
        <f>AL120-#REF!</f>
        <v>#REF!</v>
      </c>
      <c r="AM509" s="112" t="e">
        <f>AM120-#REF!</f>
        <v>#REF!</v>
      </c>
      <c r="AN509" s="112" t="e">
        <f>AN120-#REF!</f>
        <v>#REF!</v>
      </c>
      <c r="AO509" s="112" t="e">
        <f>AO120-#REF!</f>
        <v>#REF!</v>
      </c>
      <c r="AP509" s="112" t="e">
        <f>AP120-#REF!</f>
        <v>#REF!</v>
      </c>
      <c r="AQ509" s="112" t="e">
        <f>AQ120-#REF!</f>
        <v>#REF!</v>
      </c>
      <c r="AR509" s="112" t="e">
        <f>AR120-#REF!</f>
        <v>#REF!</v>
      </c>
      <c r="AS509" s="112" t="e">
        <f>AS120-#REF!</f>
        <v>#REF!</v>
      </c>
      <c r="AT509" s="112" t="e">
        <f>AT120-#REF!</f>
        <v>#REF!</v>
      </c>
      <c r="AU509" s="112" t="e">
        <f>AU120-#REF!</f>
        <v>#REF!</v>
      </c>
      <c r="AV509" s="112" t="e">
        <f>AV120-#REF!</f>
        <v>#REF!</v>
      </c>
      <c r="AW509" s="112" t="e">
        <f>AW120-#REF!</f>
        <v>#REF!</v>
      </c>
      <c r="AX509" s="112" t="e">
        <f>AX120-#REF!</f>
        <v>#REF!</v>
      </c>
      <c r="AY509" s="112" t="e">
        <f>AY120-#REF!</f>
        <v>#REF!</v>
      </c>
      <c r="AZ509" s="112" t="e">
        <f>AZ120-#REF!</f>
        <v>#REF!</v>
      </c>
      <c r="BA509" s="112" t="e">
        <f>BA120-#REF!</f>
        <v>#REF!</v>
      </c>
      <c r="BB509" s="112" t="e">
        <f>BB120-#REF!</f>
        <v>#REF!</v>
      </c>
      <c r="BC509" s="112" t="e">
        <f>BC120-#REF!</f>
        <v>#REF!</v>
      </c>
      <c r="BD509" s="112" t="e">
        <f>BD120-#REF!</f>
        <v>#REF!</v>
      </c>
      <c r="BE509" s="112" t="e">
        <f>BE120-#REF!</f>
        <v>#REF!</v>
      </c>
      <c r="BF509" s="112" t="e">
        <f>BF120-#REF!</f>
        <v>#REF!</v>
      </c>
      <c r="BG509" s="112" t="e">
        <f>BG120-#REF!</f>
        <v>#REF!</v>
      </c>
      <c r="BH509" s="112" t="e">
        <f>BH120-#REF!</f>
        <v>#REF!</v>
      </c>
      <c r="BI509" s="112" t="e">
        <f>BI120-#REF!</f>
        <v>#REF!</v>
      </c>
      <c r="BJ509" s="112" t="e">
        <f>BJ120-#REF!</f>
        <v>#REF!</v>
      </c>
      <c r="BK509" s="112" t="e">
        <f>BK120-#REF!</f>
        <v>#REF!</v>
      </c>
      <c r="BL509" s="112" t="e">
        <f>BL120-#REF!</f>
        <v>#REF!</v>
      </c>
      <c r="BM509" s="112" t="e">
        <f>BM120-#REF!</f>
        <v>#REF!</v>
      </c>
      <c r="BN509" s="112" t="e">
        <f>BN120-#REF!</f>
        <v>#REF!</v>
      </c>
      <c r="BO509" s="112" t="e">
        <f>BO120-#REF!</f>
        <v>#REF!</v>
      </c>
      <c r="BP509" s="112" t="e">
        <f>BP120-#REF!</f>
        <v>#REF!</v>
      </c>
      <c r="BQ509" s="112" t="e">
        <f>BQ120-#REF!</f>
        <v>#REF!</v>
      </c>
      <c r="BR509" s="112" t="e">
        <f>BR120-#REF!</f>
        <v>#REF!</v>
      </c>
      <c r="BS509" s="112" t="e">
        <f>BS120-#REF!</f>
        <v>#REF!</v>
      </c>
      <c r="BT509" s="112" t="e">
        <f>BT120-#REF!</f>
        <v>#REF!</v>
      </c>
      <c r="BU509" s="112" t="e">
        <f>BU120-#REF!</f>
        <v>#REF!</v>
      </c>
      <c r="BV509" s="112" t="e">
        <f>BV120-#REF!</f>
        <v>#REF!</v>
      </c>
      <c r="CA509" s="112"/>
    </row>
    <row r="510" spans="7:79" ht="13" hidden="1" x14ac:dyDescent="0.3">
      <c r="G510" s="112" t="e">
        <f>G121-#REF!</f>
        <v>#REF!</v>
      </c>
      <c r="H510" s="112" t="e">
        <f>H121-#REF!</f>
        <v>#REF!</v>
      </c>
      <c r="I510" s="112" t="e">
        <f>I121-#REF!</f>
        <v>#REF!</v>
      </c>
      <c r="J510" s="112" t="e">
        <f>J121-#REF!</f>
        <v>#REF!</v>
      </c>
      <c r="K510" s="112" t="e">
        <f>K121-#REF!</f>
        <v>#REF!</v>
      </c>
      <c r="L510" s="112" t="e">
        <f>L121-#REF!</f>
        <v>#REF!</v>
      </c>
      <c r="M510" s="112" t="e">
        <f>M121-#REF!</f>
        <v>#REF!</v>
      </c>
      <c r="N510" s="112" t="e">
        <f>N121-#REF!</f>
        <v>#REF!</v>
      </c>
      <c r="O510" s="112" t="e">
        <f>O121-#REF!</f>
        <v>#REF!</v>
      </c>
      <c r="P510" s="112" t="e">
        <f>P121-#REF!</f>
        <v>#REF!</v>
      </c>
      <c r="Q510" s="112" t="e">
        <f>Q121-#REF!</f>
        <v>#REF!</v>
      </c>
      <c r="R510" s="112" t="e">
        <f>R121-#REF!</f>
        <v>#REF!</v>
      </c>
      <c r="S510" s="112" t="e">
        <f>S121-#REF!</f>
        <v>#REF!</v>
      </c>
      <c r="T510" s="112" t="e">
        <f>T121-#REF!</f>
        <v>#REF!</v>
      </c>
      <c r="U510" s="112" t="e">
        <f>U121-#REF!</f>
        <v>#REF!</v>
      </c>
      <c r="V510" s="112" t="e">
        <f>V121-#REF!</f>
        <v>#REF!</v>
      </c>
      <c r="W510" s="112" t="e">
        <f>W121-#REF!</f>
        <v>#REF!</v>
      </c>
      <c r="X510" s="112" t="e">
        <f>X121-#REF!</f>
        <v>#REF!</v>
      </c>
      <c r="Y510" s="112" t="e">
        <f>Y121-#REF!</f>
        <v>#REF!</v>
      </c>
      <c r="Z510" s="112" t="e">
        <f>Z121-#REF!</f>
        <v>#REF!</v>
      </c>
      <c r="AA510" s="112" t="e">
        <f>AA121-#REF!</f>
        <v>#REF!</v>
      </c>
      <c r="AB510" s="112" t="e">
        <f>AB121-#REF!</f>
        <v>#REF!</v>
      </c>
      <c r="AC510" s="112" t="e">
        <f>AC121-#REF!</f>
        <v>#REF!</v>
      </c>
      <c r="AD510" s="112" t="e">
        <f>AD121-#REF!</f>
        <v>#REF!</v>
      </c>
      <c r="AE510" s="112" t="e">
        <f>AE121-#REF!</f>
        <v>#REF!</v>
      </c>
      <c r="AF510" s="112" t="e">
        <f>AF121-#REF!</f>
        <v>#REF!</v>
      </c>
      <c r="AG510" s="112" t="e">
        <f>AG121-#REF!</f>
        <v>#REF!</v>
      </c>
      <c r="AH510" s="112" t="e">
        <f>AH121-#REF!</f>
        <v>#REF!</v>
      </c>
      <c r="AI510" s="112" t="e">
        <f>AI121-#REF!</f>
        <v>#REF!</v>
      </c>
      <c r="AJ510" s="112" t="e">
        <f>AJ121-#REF!</f>
        <v>#REF!</v>
      </c>
      <c r="AK510" s="112" t="e">
        <f>AK121-#REF!</f>
        <v>#REF!</v>
      </c>
      <c r="AL510" s="112" t="e">
        <f>AL121-#REF!</f>
        <v>#REF!</v>
      </c>
      <c r="AM510" s="112" t="e">
        <f>AM121-#REF!</f>
        <v>#REF!</v>
      </c>
      <c r="AN510" s="112" t="e">
        <f>AN121-#REF!</f>
        <v>#REF!</v>
      </c>
      <c r="AO510" s="112" t="e">
        <f>AO121-#REF!</f>
        <v>#REF!</v>
      </c>
      <c r="AP510" s="112" t="e">
        <f>AP121-#REF!</f>
        <v>#REF!</v>
      </c>
      <c r="AQ510" s="112" t="e">
        <f>AQ121-#REF!</f>
        <v>#REF!</v>
      </c>
      <c r="AR510" s="112" t="e">
        <f>AR121-#REF!</f>
        <v>#REF!</v>
      </c>
      <c r="AS510" s="112" t="e">
        <f>AS121-#REF!</f>
        <v>#REF!</v>
      </c>
      <c r="AT510" s="112" t="e">
        <f>AT121-#REF!</f>
        <v>#REF!</v>
      </c>
      <c r="AU510" s="112" t="e">
        <f>AU121-#REF!</f>
        <v>#REF!</v>
      </c>
      <c r="AV510" s="112" t="e">
        <f>AV121-#REF!</f>
        <v>#REF!</v>
      </c>
      <c r="AW510" s="112" t="e">
        <f>AW121-#REF!</f>
        <v>#REF!</v>
      </c>
      <c r="AX510" s="112" t="e">
        <f>AX121-#REF!</f>
        <v>#REF!</v>
      </c>
      <c r="AY510" s="112" t="e">
        <f>AY121-#REF!</f>
        <v>#REF!</v>
      </c>
      <c r="AZ510" s="112" t="e">
        <f>AZ121-#REF!</f>
        <v>#REF!</v>
      </c>
      <c r="BA510" s="112" t="e">
        <f>BA121-#REF!</f>
        <v>#REF!</v>
      </c>
      <c r="BB510" s="112" t="e">
        <f>BB121-#REF!</f>
        <v>#REF!</v>
      </c>
      <c r="BC510" s="112" t="e">
        <f>BC121-#REF!</f>
        <v>#REF!</v>
      </c>
      <c r="BD510" s="112" t="e">
        <f>BD121-#REF!</f>
        <v>#REF!</v>
      </c>
      <c r="BE510" s="112" t="e">
        <f>BE121-#REF!</f>
        <v>#REF!</v>
      </c>
      <c r="BF510" s="112" t="e">
        <f>BF121-#REF!</f>
        <v>#REF!</v>
      </c>
      <c r="BG510" s="112" t="e">
        <f>BG121-#REF!</f>
        <v>#REF!</v>
      </c>
      <c r="BH510" s="112" t="e">
        <f>BH121-#REF!</f>
        <v>#REF!</v>
      </c>
      <c r="BI510" s="112" t="e">
        <f>BI121-#REF!</f>
        <v>#REF!</v>
      </c>
      <c r="BJ510" s="112" t="e">
        <f>BJ121-#REF!</f>
        <v>#REF!</v>
      </c>
      <c r="BK510" s="112" t="e">
        <f>BK121-#REF!</f>
        <v>#REF!</v>
      </c>
      <c r="BL510" s="112" t="e">
        <f>BL121-#REF!</f>
        <v>#REF!</v>
      </c>
      <c r="BM510" s="112" t="e">
        <f>BM121-#REF!</f>
        <v>#REF!</v>
      </c>
      <c r="BN510" s="112" t="e">
        <f>BN121-#REF!</f>
        <v>#REF!</v>
      </c>
      <c r="BO510" s="112" t="e">
        <f>BO121-#REF!</f>
        <v>#REF!</v>
      </c>
      <c r="BP510" s="112" t="e">
        <f>BP121-#REF!</f>
        <v>#REF!</v>
      </c>
      <c r="BQ510" s="112" t="e">
        <f>BQ121-#REF!</f>
        <v>#REF!</v>
      </c>
      <c r="BR510" s="112" t="e">
        <f>BR121-#REF!</f>
        <v>#REF!</v>
      </c>
      <c r="BS510" s="112" t="e">
        <f>BS121-#REF!</f>
        <v>#REF!</v>
      </c>
      <c r="BT510" s="112" t="e">
        <f>BT121-#REF!</f>
        <v>#REF!</v>
      </c>
      <c r="BU510" s="112" t="e">
        <f>BU121-#REF!</f>
        <v>#REF!</v>
      </c>
      <c r="BV510" s="112" t="e">
        <f>BV121-#REF!</f>
        <v>#REF!</v>
      </c>
      <c r="CA510" s="112"/>
    </row>
    <row r="511" spans="7:79" ht="13" hidden="1" x14ac:dyDescent="0.3">
      <c r="G511" s="112" t="e">
        <f>G122-#REF!</f>
        <v>#REF!</v>
      </c>
      <c r="H511" s="112" t="e">
        <f>H122-#REF!</f>
        <v>#REF!</v>
      </c>
      <c r="I511" s="112" t="e">
        <f>I122-#REF!</f>
        <v>#REF!</v>
      </c>
      <c r="J511" s="112" t="e">
        <f>J122-#REF!</f>
        <v>#REF!</v>
      </c>
      <c r="K511" s="112" t="e">
        <f>K122-#REF!</f>
        <v>#REF!</v>
      </c>
      <c r="L511" s="112" t="e">
        <f>L122-#REF!</f>
        <v>#REF!</v>
      </c>
      <c r="M511" s="112" t="e">
        <f>M122-#REF!</f>
        <v>#REF!</v>
      </c>
      <c r="N511" s="112" t="e">
        <f>N122-#REF!</f>
        <v>#REF!</v>
      </c>
      <c r="O511" s="112" t="e">
        <f>O122-#REF!</f>
        <v>#REF!</v>
      </c>
      <c r="P511" s="112" t="e">
        <f>P122-#REF!</f>
        <v>#REF!</v>
      </c>
      <c r="Q511" s="112" t="e">
        <f>Q122-#REF!</f>
        <v>#REF!</v>
      </c>
      <c r="R511" s="112" t="e">
        <f>R122-#REF!</f>
        <v>#REF!</v>
      </c>
      <c r="S511" s="112" t="e">
        <f>S122-#REF!</f>
        <v>#REF!</v>
      </c>
      <c r="T511" s="112" t="e">
        <f>T122-#REF!</f>
        <v>#REF!</v>
      </c>
      <c r="U511" s="112" t="e">
        <f>U122-#REF!</f>
        <v>#REF!</v>
      </c>
      <c r="V511" s="112" t="e">
        <f>V122-#REF!</f>
        <v>#REF!</v>
      </c>
      <c r="W511" s="112" t="e">
        <f>W122-#REF!</f>
        <v>#REF!</v>
      </c>
      <c r="X511" s="112" t="e">
        <f>X122-#REF!</f>
        <v>#REF!</v>
      </c>
      <c r="Y511" s="112" t="e">
        <f>Y122-#REF!</f>
        <v>#REF!</v>
      </c>
      <c r="Z511" s="112" t="e">
        <f>Z122-#REF!</f>
        <v>#REF!</v>
      </c>
      <c r="AA511" s="112" t="e">
        <f>AA122-#REF!</f>
        <v>#REF!</v>
      </c>
      <c r="AB511" s="112" t="e">
        <f>AB122-#REF!</f>
        <v>#REF!</v>
      </c>
      <c r="AC511" s="112" t="e">
        <f>AC122-#REF!</f>
        <v>#REF!</v>
      </c>
      <c r="AD511" s="112" t="e">
        <f>AD122-#REF!</f>
        <v>#REF!</v>
      </c>
      <c r="AE511" s="112" t="e">
        <f>AE122-#REF!</f>
        <v>#REF!</v>
      </c>
      <c r="AF511" s="112" t="e">
        <f>AF122-#REF!</f>
        <v>#REF!</v>
      </c>
      <c r="AG511" s="112" t="e">
        <f>AG122-#REF!</f>
        <v>#REF!</v>
      </c>
      <c r="AH511" s="112" t="e">
        <f>AH122-#REF!</f>
        <v>#REF!</v>
      </c>
      <c r="AI511" s="112" t="e">
        <f>AI122-#REF!</f>
        <v>#REF!</v>
      </c>
      <c r="AJ511" s="112" t="e">
        <f>AJ122-#REF!</f>
        <v>#REF!</v>
      </c>
      <c r="AK511" s="112" t="e">
        <f>AK122-#REF!</f>
        <v>#REF!</v>
      </c>
      <c r="AL511" s="112" t="e">
        <f>AL122-#REF!</f>
        <v>#REF!</v>
      </c>
      <c r="AM511" s="112" t="e">
        <f>AM122-#REF!</f>
        <v>#REF!</v>
      </c>
      <c r="AN511" s="112" t="e">
        <f>AN122-#REF!</f>
        <v>#REF!</v>
      </c>
      <c r="AO511" s="112" t="e">
        <f>AO122-#REF!</f>
        <v>#REF!</v>
      </c>
      <c r="AP511" s="112" t="e">
        <f>AP122-#REF!</f>
        <v>#REF!</v>
      </c>
      <c r="AQ511" s="112" t="e">
        <f>AQ122-#REF!</f>
        <v>#REF!</v>
      </c>
      <c r="AR511" s="112" t="e">
        <f>AR122-#REF!</f>
        <v>#REF!</v>
      </c>
      <c r="AS511" s="112" t="e">
        <f>AS122-#REF!</f>
        <v>#REF!</v>
      </c>
      <c r="AT511" s="112" t="e">
        <f>AT122-#REF!</f>
        <v>#REF!</v>
      </c>
      <c r="AU511" s="112" t="e">
        <f>AU122-#REF!</f>
        <v>#REF!</v>
      </c>
      <c r="AV511" s="112" t="e">
        <f>AV122-#REF!</f>
        <v>#REF!</v>
      </c>
      <c r="AW511" s="112" t="e">
        <f>AW122-#REF!</f>
        <v>#REF!</v>
      </c>
      <c r="AX511" s="112" t="e">
        <f>AX122-#REF!</f>
        <v>#REF!</v>
      </c>
      <c r="AY511" s="112" t="e">
        <f>AY122-#REF!</f>
        <v>#REF!</v>
      </c>
      <c r="AZ511" s="112" t="e">
        <f>AZ122-#REF!</f>
        <v>#REF!</v>
      </c>
      <c r="BA511" s="112" t="e">
        <f>BA122-#REF!</f>
        <v>#REF!</v>
      </c>
      <c r="BB511" s="112" t="e">
        <f>BB122-#REF!</f>
        <v>#REF!</v>
      </c>
      <c r="BC511" s="112" t="e">
        <f>BC122-#REF!</f>
        <v>#REF!</v>
      </c>
      <c r="BD511" s="112" t="e">
        <f>BD122-#REF!</f>
        <v>#REF!</v>
      </c>
      <c r="BE511" s="112" t="e">
        <f>BE122-#REF!</f>
        <v>#REF!</v>
      </c>
      <c r="BF511" s="112" t="e">
        <f>BF122-#REF!</f>
        <v>#REF!</v>
      </c>
      <c r="BG511" s="112" t="e">
        <f>BG122-#REF!</f>
        <v>#REF!</v>
      </c>
      <c r="BH511" s="112" t="e">
        <f>BH122-#REF!</f>
        <v>#REF!</v>
      </c>
      <c r="BI511" s="112" t="e">
        <f>BI122-#REF!</f>
        <v>#REF!</v>
      </c>
      <c r="BJ511" s="112" t="e">
        <f>BJ122-#REF!</f>
        <v>#REF!</v>
      </c>
      <c r="BK511" s="112" t="e">
        <f>BK122-#REF!</f>
        <v>#REF!</v>
      </c>
      <c r="BL511" s="112" t="e">
        <f>BL122-#REF!</f>
        <v>#REF!</v>
      </c>
      <c r="BM511" s="112" t="e">
        <f>BM122-#REF!</f>
        <v>#REF!</v>
      </c>
      <c r="BN511" s="112" t="e">
        <f>BN122-#REF!</f>
        <v>#REF!</v>
      </c>
      <c r="BO511" s="112" t="e">
        <f>BO122-#REF!</f>
        <v>#REF!</v>
      </c>
      <c r="BP511" s="112" t="e">
        <f>BP122-#REF!</f>
        <v>#REF!</v>
      </c>
      <c r="BQ511" s="112" t="e">
        <f>BQ122-#REF!</f>
        <v>#REF!</v>
      </c>
      <c r="BR511" s="112" t="e">
        <f>BR122-#REF!</f>
        <v>#REF!</v>
      </c>
      <c r="BS511" s="112" t="e">
        <f>BS122-#REF!</f>
        <v>#REF!</v>
      </c>
      <c r="BT511" s="112" t="e">
        <f>BT122-#REF!</f>
        <v>#REF!</v>
      </c>
      <c r="BU511" s="112" t="e">
        <f>BU122-#REF!</f>
        <v>#REF!</v>
      </c>
      <c r="BV511" s="112" t="e">
        <f>BV122-#REF!</f>
        <v>#REF!</v>
      </c>
      <c r="CA511" s="112"/>
    </row>
    <row r="512" spans="7:79" ht="13" hidden="1" x14ac:dyDescent="0.3">
      <c r="G512" s="112" t="e">
        <f>G123-#REF!</f>
        <v>#REF!</v>
      </c>
      <c r="H512" s="112" t="e">
        <f>H123-#REF!</f>
        <v>#REF!</v>
      </c>
      <c r="I512" s="112" t="e">
        <f>I123-#REF!</f>
        <v>#REF!</v>
      </c>
      <c r="J512" s="112" t="e">
        <f>J123-#REF!</f>
        <v>#REF!</v>
      </c>
      <c r="K512" s="112" t="e">
        <f>K123-#REF!</f>
        <v>#REF!</v>
      </c>
      <c r="L512" s="112" t="e">
        <f>L123-#REF!</f>
        <v>#REF!</v>
      </c>
      <c r="M512" s="112" t="e">
        <f>M123-#REF!</f>
        <v>#REF!</v>
      </c>
      <c r="N512" s="112" t="e">
        <f>N123-#REF!</f>
        <v>#REF!</v>
      </c>
      <c r="O512" s="112" t="e">
        <f>O123-#REF!</f>
        <v>#REF!</v>
      </c>
      <c r="P512" s="112" t="e">
        <f>P123-#REF!</f>
        <v>#REF!</v>
      </c>
      <c r="Q512" s="112" t="e">
        <f>Q123-#REF!</f>
        <v>#REF!</v>
      </c>
      <c r="R512" s="112" t="e">
        <f>R123-#REF!</f>
        <v>#REF!</v>
      </c>
      <c r="S512" s="112" t="e">
        <f>S123-#REF!</f>
        <v>#REF!</v>
      </c>
      <c r="T512" s="112" t="e">
        <f>T123-#REF!</f>
        <v>#REF!</v>
      </c>
      <c r="U512" s="112" t="e">
        <f>U123-#REF!</f>
        <v>#REF!</v>
      </c>
      <c r="V512" s="112" t="e">
        <f>V123-#REF!</f>
        <v>#REF!</v>
      </c>
      <c r="W512" s="112" t="e">
        <f>W123-#REF!</f>
        <v>#REF!</v>
      </c>
      <c r="X512" s="112" t="e">
        <f>X123-#REF!</f>
        <v>#REF!</v>
      </c>
      <c r="Y512" s="112" t="e">
        <f>Y123-#REF!</f>
        <v>#REF!</v>
      </c>
      <c r="Z512" s="112" t="e">
        <f>Z123-#REF!</f>
        <v>#REF!</v>
      </c>
      <c r="AA512" s="112" t="e">
        <f>AA123-#REF!</f>
        <v>#REF!</v>
      </c>
      <c r="AB512" s="112" t="e">
        <f>AB123-#REF!</f>
        <v>#REF!</v>
      </c>
      <c r="AC512" s="112" t="e">
        <f>AC123-#REF!</f>
        <v>#REF!</v>
      </c>
      <c r="AD512" s="112" t="e">
        <f>AD123-#REF!</f>
        <v>#REF!</v>
      </c>
      <c r="AE512" s="112" t="e">
        <f>AE123-#REF!</f>
        <v>#REF!</v>
      </c>
      <c r="AF512" s="112" t="e">
        <f>AF123-#REF!</f>
        <v>#REF!</v>
      </c>
      <c r="AG512" s="112" t="e">
        <f>AG123-#REF!</f>
        <v>#REF!</v>
      </c>
      <c r="AH512" s="112" t="e">
        <f>AH123-#REF!</f>
        <v>#REF!</v>
      </c>
      <c r="AI512" s="112" t="e">
        <f>AI123-#REF!</f>
        <v>#REF!</v>
      </c>
      <c r="AJ512" s="112" t="e">
        <f>AJ123-#REF!</f>
        <v>#REF!</v>
      </c>
      <c r="AK512" s="112" t="e">
        <f>AK123-#REF!</f>
        <v>#REF!</v>
      </c>
      <c r="AL512" s="112" t="e">
        <f>AL123-#REF!</f>
        <v>#REF!</v>
      </c>
      <c r="AM512" s="112" t="e">
        <f>AM123-#REF!</f>
        <v>#REF!</v>
      </c>
      <c r="AN512" s="112" t="e">
        <f>AN123-#REF!</f>
        <v>#REF!</v>
      </c>
      <c r="AO512" s="112" t="e">
        <f>AO123-#REF!</f>
        <v>#REF!</v>
      </c>
      <c r="AP512" s="112" t="e">
        <f>AP123-#REF!</f>
        <v>#REF!</v>
      </c>
      <c r="AQ512" s="112" t="e">
        <f>AQ123-#REF!</f>
        <v>#REF!</v>
      </c>
      <c r="AR512" s="112" t="e">
        <f>AR123-#REF!</f>
        <v>#REF!</v>
      </c>
      <c r="AS512" s="112" t="e">
        <f>AS123-#REF!</f>
        <v>#REF!</v>
      </c>
      <c r="AT512" s="112" t="e">
        <f>AT123-#REF!</f>
        <v>#REF!</v>
      </c>
      <c r="AU512" s="112" t="e">
        <f>AU123-#REF!</f>
        <v>#REF!</v>
      </c>
      <c r="AV512" s="112" t="e">
        <f>AV123-#REF!</f>
        <v>#REF!</v>
      </c>
      <c r="AW512" s="112" t="e">
        <f>AW123-#REF!</f>
        <v>#REF!</v>
      </c>
      <c r="AX512" s="112" t="e">
        <f>AX123-#REF!</f>
        <v>#REF!</v>
      </c>
      <c r="AY512" s="112" t="e">
        <f>AY123-#REF!</f>
        <v>#REF!</v>
      </c>
      <c r="AZ512" s="112" t="e">
        <f>AZ123-#REF!</f>
        <v>#REF!</v>
      </c>
      <c r="BA512" s="112" t="e">
        <f>BA123-#REF!</f>
        <v>#REF!</v>
      </c>
      <c r="BB512" s="112" t="e">
        <f>BB123-#REF!</f>
        <v>#REF!</v>
      </c>
      <c r="BC512" s="112" t="e">
        <f>BC123-#REF!</f>
        <v>#REF!</v>
      </c>
      <c r="BD512" s="112" t="e">
        <f>BD123-#REF!</f>
        <v>#REF!</v>
      </c>
      <c r="BE512" s="112" t="e">
        <f>BE123-#REF!</f>
        <v>#REF!</v>
      </c>
      <c r="BF512" s="112" t="e">
        <f>BF123-#REF!</f>
        <v>#REF!</v>
      </c>
      <c r="BG512" s="112" t="e">
        <f>BG123-#REF!</f>
        <v>#REF!</v>
      </c>
      <c r="BH512" s="112" t="e">
        <f>BH123-#REF!</f>
        <v>#REF!</v>
      </c>
      <c r="BI512" s="112" t="e">
        <f>BI123-#REF!</f>
        <v>#REF!</v>
      </c>
      <c r="BJ512" s="112" t="e">
        <f>BJ123-#REF!</f>
        <v>#REF!</v>
      </c>
      <c r="BK512" s="112" t="e">
        <f>BK123-#REF!</f>
        <v>#REF!</v>
      </c>
      <c r="BL512" s="112" t="e">
        <f>BL123-#REF!</f>
        <v>#REF!</v>
      </c>
      <c r="BM512" s="112" t="e">
        <f>BM123-#REF!</f>
        <v>#REF!</v>
      </c>
      <c r="BN512" s="112" t="e">
        <f>BN123-#REF!</f>
        <v>#REF!</v>
      </c>
      <c r="BO512" s="112" t="e">
        <f>BO123-#REF!</f>
        <v>#REF!</v>
      </c>
      <c r="BP512" s="112" t="e">
        <f>BP123-#REF!</f>
        <v>#REF!</v>
      </c>
      <c r="BQ512" s="112" t="e">
        <f>BQ123-#REF!</f>
        <v>#REF!</v>
      </c>
      <c r="BR512" s="112" t="e">
        <f>BR123-#REF!</f>
        <v>#REF!</v>
      </c>
      <c r="BS512" s="112" t="e">
        <f>BS123-#REF!</f>
        <v>#REF!</v>
      </c>
      <c r="BT512" s="112" t="e">
        <f>BT123-#REF!</f>
        <v>#REF!</v>
      </c>
      <c r="BU512" s="112" t="e">
        <f>BU123-#REF!</f>
        <v>#REF!</v>
      </c>
      <c r="BV512" s="112" t="e">
        <f>BV123-#REF!</f>
        <v>#REF!</v>
      </c>
      <c r="CA512" s="112"/>
    </row>
    <row r="513" spans="7:79" ht="13" hidden="1" x14ac:dyDescent="0.3">
      <c r="G513" s="112" t="e">
        <f>G124-#REF!</f>
        <v>#REF!</v>
      </c>
      <c r="H513" s="112" t="e">
        <f>H124-#REF!</f>
        <v>#REF!</v>
      </c>
      <c r="I513" s="112" t="e">
        <f>I124-#REF!</f>
        <v>#REF!</v>
      </c>
      <c r="J513" s="112" t="e">
        <f>J124-#REF!</f>
        <v>#REF!</v>
      </c>
      <c r="K513" s="112" t="e">
        <f>K124-#REF!</f>
        <v>#REF!</v>
      </c>
      <c r="L513" s="112" t="e">
        <f>L124-#REF!</f>
        <v>#REF!</v>
      </c>
      <c r="M513" s="112" t="e">
        <f>M124-#REF!</f>
        <v>#REF!</v>
      </c>
      <c r="N513" s="112" t="e">
        <f>N124-#REF!</f>
        <v>#REF!</v>
      </c>
      <c r="O513" s="112" t="e">
        <f>O124-#REF!</f>
        <v>#REF!</v>
      </c>
      <c r="P513" s="112" t="e">
        <f>P124-#REF!</f>
        <v>#REF!</v>
      </c>
      <c r="Q513" s="112" t="e">
        <f>Q124-#REF!</f>
        <v>#REF!</v>
      </c>
      <c r="R513" s="112" t="e">
        <f>R124-#REF!</f>
        <v>#REF!</v>
      </c>
      <c r="S513" s="112" t="e">
        <f>S124-#REF!</f>
        <v>#REF!</v>
      </c>
      <c r="T513" s="112" t="e">
        <f>T124-#REF!</f>
        <v>#REF!</v>
      </c>
      <c r="U513" s="112" t="e">
        <f>U124-#REF!</f>
        <v>#REF!</v>
      </c>
      <c r="V513" s="112" t="e">
        <f>V124-#REF!</f>
        <v>#REF!</v>
      </c>
      <c r="W513" s="112" t="e">
        <f>W124-#REF!</f>
        <v>#REF!</v>
      </c>
      <c r="X513" s="112" t="e">
        <f>X124-#REF!</f>
        <v>#REF!</v>
      </c>
      <c r="Y513" s="112" t="e">
        <f>Y124-#REF!</f>
        <v>#REF!</v>
      </c>
      <c r="Z513" s="112" t="e">
        <f>Z124-#REF!</f>
        <v>#REF!</v>
      </c>
      <c r="AA513" s="112" t="e">
        <f>AA124-#REF!</f>
        <v>#REF!</v>
      </c>
      <c r="AB513" s="112" t="e">
        <f>AB124-#REF!</f>
        <v>#REF!</v>
      </c>
      <c r="AC513" s="112" t="e">
        <f>AC124-#REF!</f>
        <v>#REF!</v>
      </c>
      <c r="AD513" s="112" t="e">
        <f>AD124-#REF!</f>
        <v>#REF!</v>
      </c>
      <c r="AE513" s="112" t="e">
        <f>AE124-#REF!</f>
        <v>#REF!</v>
      </c>
      <c r="AF513" s="112" t="e">
        <f>AF124-#REF!</f>
        <v>#REF!</v>
      </c>
      <c r="AG513" s="112" t="e">
        <f>AG124-#REF!</f>
        <v>#REF!</v>
      </c>
      <c r="AH513" s="112" t="e">
        <f>AH124-#REF!</f>
        <v>#REF!</v>
      </c>
      <c r="AI513" s="112" t="e">
        <f>AI124-#REF!</f>
        <v>#REF!</v>
      </c>
      <c r="AJ513" s="112" t="e">
        <f>AJ124-#REF!</f>
        <v>#REF!</v>
      </c>
      <c r="AK513" s="112" t="e">
        <f>AK124-#REF!</f>
        <v>#REF!</v>
      </c>
      <c r="AL513" s="112" t="e">
        <f>AL124-#REF!</f>
        <v>#REF!</v>
      </c>
      <c r="AM513" s="112" t="e">
        <f>AM124-#REF!</f>
        <v>#REF!</v>
      </c>
      <c r="AN513" s="112" t="e">
        <f>AN124-#REF!</f>
        <v>#REF!</v>
      </c>
      <c r="AO513" s="112" t="e">
        <f>AO124-#REF!</f>
        <v>#REF!</v>
      </c>
      <c r="AP513" s="112" t="e">
        <f>AP124-#REF!</f>
        <v>#REF!</v>
      </c>
      <c r="AQ513" s="112" t="e">
        <f>AQ124-#REF!</f>
        <v>#REF!</v>
      </c>
      <c r="AR513" s="112" t="e">
        <f>AR124-#REF!</f>
        <v>#REF!</v>
      </c>
      <c r="AS513" s="112" t="e">
        <f>AS124-#REF!</f>
        <v>#REF!</v>
      </c>
      <c r="AT513" s="112" t="e">
        <f>AT124-#REF!</f>
        <v>#REF!</v>
      </c>
      <c r="AU513" s="112" t="e">
        <f>AU124-#REF!</f>
        <v>#REF!</v>
      </c>
      <c r="AV513" s="112" t="e">
        <f>AV124-#REF!</f>
        <v>#REF!</v>
      </c>
      <c r="AW513" s="112" t="e">
        <f>AW124-#REF!</f>
        <v>#REF!</v>
      </c>
      <c r="AX513" s="112" t="e">
        <f>AX124-#REF!</f>
        <v>#REF!</v>
      </c>
      <c r="AY513" s="112" t="e">
        <f>AY124-#REF!</f>
        <v>#REF!</v>
      </c>
      <c r="AZ513" s="112" t="e">
        <f>AZ124-#REF!</f>
        <v>#REF!</v>
      </c>
      <c r="BA513" s="112" t="e">
        <f>BA124-#REF!</f>
        <v>#REF!</v>
      </c>
      <c r="BB513" s="112" t="e">
        <f>BB124-#REF!</f>
        <v>#REF!</v>
      </c>
      <c r="BC513" s="112" t="e">
        <f>BC124-#REF!</f>
        <v>#REF!</v>
      </c>
      <c r="BD513" s="112" t="e">
        <f>BD124-#REF!</f>
        <v>#REF!</v>
      </c>
      <c r="BE513" s="112" t="e">
        <f>BE124-#REF!</f>
        <v>#REF!</v>
      </c>
      <c r="BF513" s="112" t="e">
        <f>BF124-#REF!</f>
        <v>#REF!</v>
      </c>
      <c r="BG513" s="112" t="e">
        <f>BG124-#REF!</f>
        <v>#REF!</v>
      </c>
      <c r="BH513" s="112" t="e">
        <f>BH124-#REF!</f>
        <v>#REF!</v>
      </c>
      <c r="BI513" s="112" t="e">
        <f>BI124-#REF!</f>
        <v>#REF!</v>
      </c>
      <c r="BJ513" s="112" t="e">
        <f>BJ124-#REF!</f>
        <v>#REF!</v>
      </c>
      <c r="BK513" s="112" t="e">
        <f>BK124-#REF!</f>
        <v>#REF!</v>
      </c>
      <c r="BL513" s="112" t="e">
        <f>BL124-#REF!</f>
        <v>#REF!</v>
      </c>
      <c r="BM513" s="112" t="e">
        <f>BM124-#REF!</f>
        <v>#REF!</v>
      </c>
      <c r="BN513" s="112" t="e">
        <f>BN124-#REF!</f>
        <v>#REF!</v>
      </c>
      <c r="BO513" s="112" t="e">
        <f>BO124-#REF!</f>
        <v>#REF!</v>
      </c>
      <c r="BP513" s="112" t="e">
        <f>BP124-#REF!</f>
        <v>#REF!</v>
      </c>
      <c r="BQ513" s="112" t="e">
        <f>BQ124-#REF!</f>
        <v>#REF!</v>
      </c>
      <c r="BR513" s="112" t="e">
        <f>BR124-#REF!</f>
        <v>#REF!</v>
      </c>
      <c r="BS513" s="112" t="e">
        <f>BS124-#REF!</f>
        <v>#REF!</v>
      </c>
      <c r="BT513" s="112" t="e">
        <f>BT124-#REF!</f>
        <v>#REF!</v>
      </c>
      <c r="BU513" s="112" t="e">
        <f>BU124-#REF!</f>
        <v>#REF!</v>
      </c>
      <c r="BV513" s="112" t="e">
        <f>BV124-#REF!</f>
        <v>#REF!</v>
      </c>
      <c r="CA513" s="112"/>
    </row>
    <row r="514" spans="7:79" ht="13" hidden="1" x14ac:dyDescent="0.3">
      <c r="G514" s="112" t="e">
        <f>G125-#REF!</f>
        <v>#REF!</v>
      </c>
      <c r="H514" s="112" t="e">
        <f>H125-#REF!</f>
        <v>#REF!</v>
      </c>
      <c r="I514" s="112" t="e">
        <f>I125-#REF!</f>
        <v>#REF!</v>
      </c>
      <c r="J514" s="112" t="e">
        <f>J125-#REF!</f>
        <v>#REF!</v>
      </c>
      <c r="K514" s="112" t="e">
        <f>K125-#REF!</f>
        <v>#REF!</v>
      </c>
      <c r="L514" s="112" t="e">
        <f>L125-#REF!</f>
        <v>#REF!</v>
      </c>
      <c r="M514" s="112" t="e">
        <f>M125-#REF!</f>
        <v>#REF!</v>
      </c>
      <c r="N514" s="112" t="e">
        <f>N125-#REF!</f>
        <v>#REF!</v>
      </c>
      <c r="O514" s="112" t="e">
        <f>O125-#REF!</f>
        <v>#REF!</v>
      </c>
      <c r="P514" s="112" t="e">
        <f>P125-#REF!</f>
        <v>#REF!</v>
      </c>
      <c r="Q514" s="112" t="e">
        <f>Q125-#REF!</f>
        <v>#REF!</v>
      </c>
      <c r="R514" s="112" t="e">
        <f>R125-#REF!</f>
        <v>#REF!</v>
      </c>
      <c r="S514" s="112" t="e">
        <f>S125-#REF!</f>
        <v>#REF!</v>
      </c>
      <c r="T514" s="112" t="e">
        <f>T125-#REF!</f>
        <v>#REF!</v>
      </c>
      <c r="U514" s="112" t="e">
        <f>U125-#REF!</f>
        <v>#REF!</v>
      </c>
      <c r="V514" s="112" t="e">
        <f>V125-#REF!</f>
        <v>#REF!</v>
      </c>
      <c r="W514" s="112" t="e">
        <f>W125-#REF!</f>
        <v>#REF!</v>
      </c>
      <c r="X514" s="112" t="e">
        <f>X125-#REF!</f>
        <v>#REF!</v>
      </c>
      <c r="Y514" s="112" t="e">
        <f>Y125-#REF!</f>
        <v>#REF!</v>
      </c>
      <c r="Z514" s="112" t="e">
        <f>Z125-#REF!</f>
        <v>#REF!</v>
      </c>
      <c r="AA514" s="112" t="e">
        <f>AA125-#REF!</f>
        <v>#REF!</v>
      </c>
      <c r="AB514" s="112" t="e">
        <f>AB125-#REF!</f>
        <v>#REF!</v>
      </c>
      <c r="AC514" s="112" t="e">
        <f>AC125-#REF!</f>
        <v>#REF!</v>
      </c>
      <c r="AD514" s="112" t="e">
        <f>AD125-#REF!</f>
        <v>#REF!</v>
      </c>
      <c r="AE514" s="112" t="e">
        <f>AE125-#REF!</f>
        <v>#REF!</v>
      </c>
      <c r="AF514" s="112" t="e">
        <f>AF125-#REF!</f>
        <v>#REF!</v>
      </c>
      <c r="AG514" s="112" t="e">
        <f>AG125-#REF!</f>
        <v>#REF!</v>
      </c>
      <c r="AH514" s="112" t="e">
        <f>AH125-#REF!</f>
        <v>#REF!</v>
      </c>
      <c r="AI514" s="112" t="e">
        <f>AI125-#REF!</f>
        <v>#REF!</v>
      </c>
      <c r="AJ514" s="112" t="e">
        <f>AJ125-#REF!</f>
        <v>#REF!</v>
      </c>
      <c r="AK514" s="112" t="e">
        <f>AK125-#REF!</f>
        <v>#REF!</v>
      </c>
      <c r="AL514" s="112" t="e">
        <f>AL125-#REF!</f>
        <v>#REF!</v>
      </c>
      <c r="AM514" s="112" t="e">
        <f>AM125-#REF!</f>
        <v>#REF!</v>
      </c>
      <c r="AN514" s="112" t="e">
        <f>AN125-#REF!</f>
        <v>#REF!</v>
      </c>
      <c r="AO514" s="112" t="e">
        <f>AO125-#REF!</f>
        <v>#REF!</v>
      </c>
      <c r="AP514" s="112" t="e">
        <f>AP125-#REF!</f>
        <v>#REF!</v>
      </c>
      <c r="AQ514" s="112" t="e">
        <f>AQ125-#REF!</f>
        <v>#REF!</v>
      </c>
      <c r="AR514" s="112" t="e">
        <f>AR125-#REF!</f>
        <v>#REF!</v>
      </c>
      <c r="AS514" s="112" t="e">
        <f>AS125-#REF!</f>
        <v>#REF!</v>
      </c>
      <c r="AT514" s="112" t="e">
        <f>AT125-#REF!</f>
        <v>#REF!</v>
      </c>
      <c r="AU514" s="112" t="e">
        <f>AU125-#REF!</f>
        <v>#REF!</v>
      </c>
      <c r="AV514" s="112" t="e">
        <f>AV125-#REF!</f>
        <v>#REF!</v>
      </c>
      <c r="AW514" s="112" t="e">
        <f>AW125-#REF!</f>
        <v>#REF!</v>
      </c>
      <c r="AX514" s="112" t="e">
        <f>AX125-#REF!</f>
        <v>#REF!</v>
      </c>
      <c r="AY514" s="112" t="e">
        <f>AY125-#REF!</f>
        <v>#REF!</v>
      </c>
      <c r="AZ514" s="112" t="e">
        <f>AZ125-#REF!</f>
        <v>#REF!</v>
      </c>
      <c r="BA514" s="112" t="e">
        <f>BA125-#REF!</f>
        <v>#REF!</v>
      </c>
      <c r="BB514" s="112" t="e">
        <f>BB125-#REF!</f>
        <v>#REF!</v>
      </c>
      <c r="BC514" s="112" t="e">
        <f>BC125-#REF!</f>
        <v>#REF!</v>
      </c>
      <c r="BD514" s="112" t="e">
        <f>BD125-#REF!</f>
        <v>#REF!</v>
      </c>
      <c r="BE514" s="112" t="e">
        <f>BE125-#REF!</f>
        <v>#REF!</v>
      </c>
      <c r="BF514" s="112" t="e">
        <f>BF125-#REF!</f>
        <v>#REF!</v>
      </c>
      <c r="BG514" s="112" t="e">
        <f>BG125-#REF!</f>
        <v>#REF!</v>
      </c>
      <c r="BH514" s="112" t="e">
        <f>BH125-#REF!</f>
        <v>#REF!</v>
      </c>
      <c r="BI514" s="112" t="e">
        <f>BI125-#REF!</f>
        <v>#REF!</v>
      </c>
      <c r="BJ514" s="112" t="e">
        <f>BJ125-#REF!</f>
        <v>#REF!</v>
      </c>
      <c r="BK514" s="112" t="e">
        <f>BK125-#REF!</f>
        <v>#REF!</v>
      </c>
      <c r="BL514" s="112" t="e">
        <f>BL125-#REF!</f>
        <v>#REF!</v>
      </c>
      <c r="BM514" s="112" t="e">
        <f>BM125-#REF!</f>
        <v>#REF!</v>
      </c>
      <c r="BN514" s="112" t="e">
        <f>BN125-#REF!</f>
        <v>#REF!</v>
      </c>
      <c r="BO514" s="112" t="e">
        <f>BO125-#REF!</f>
        <v>#REF!</v>
      </c>
      <c r="BP514" s="112" t="e">
        <f>BP125-#REF!</f>
        <v>#REF!</v>
      </c>
      <c r="BQ514" s="112" t="e">
        <f>BQ125-#REF!</f>
        <v>#REF!</v>
      </c>
      <c r="BR514" s="112" t="e">
        <f>BR125-#REF!</f>
        <v>#REF!</v>
      </c>
      <c r="BS514" s="112" t="e">
        <f>BS125-#REF!</f>
        <v>#REF!</v>
      </c>
      <c r="BT514" s="112" t="e">
        <f>BT125-#REF!</f>
        <v>#REF!</v>
      </c>
      <c r="BU514" s="112" t="e">
        <f>BU125-#REF!</f>
        <v>#REF!</v>
      </c>
      <c r="BV514" s="112" t="e">
        <f>BV125-#REF!</f>
        <v>#REF!</v>
      </c>
      <c r="CA514" s="112"/>
    </row>
    <row r="515" spans="7:79" ht="13" hidden="1" x14ac:dyDescent="0.3">
      <c r="G515" s="112" t="e">
        <f>G126-#REF!</f>
        <v>#REF!</v>
      </c>
      <c r="H515" s="112" t="e">
        <f>H126-#REF!</f>
        <v>#REF!</v>
      </c>
      <c r="I515" s="112" t="e">
        <f>I126-#REF!</f>
        <v>#REF!</v>
      </c>
      <c r="J515" s="112" t="e">
        <f>J126-#REF!</f>
        <v>#REF!</v>
      </c>
      <c r="K515" s="112" t="e">
        <f>K126-#REF!</f>
        <v>#REF!</v>
      </c>
      <c r="L515" s="112" t="e">
        <f>L126-#REF!</f>
        <v>#REF!</v>
      </c>
      <c r="M515" s="112" t="e">
        <f>M126-#REF!</f>
        <v>#REF!</v>
      </c>
      <c r="N515" s="112" t="e">
        <f>N126-#REF!</f>
        <v>#REF!</v>
      </c>
      <c r="O515" s="112" t="e">
        <f>O126-#REF!</f>
        <v>#REF!</v>
      </c>
      <c r="P515" s="112" t="e">
        <f>P126-#REF!</f>
        <v>#REF!</v>
      </c>
      <c r="Q515" s="112" t="e">
        <f>Q126-#REF!</f>
        <v>#REF!</v>
      </c>
      <c r="R515" s="112" t="e">
        <f>R126-#REF!</f>
        <v>#REF!</v>
      </c>
      <c r="S515" s="112" t="e">
        <f>S126-#REF!</f>
        <v>#REF!</v>
      </c>
      <c r="T515" s="112" t="e">
        <f>T126-#REF!</f>
        <v>#REF!</v>
      </c>
      <c r="U515" s="112" t="e">
        <f>U126-#REF!</f>
        <v>#REF!</v>
      </c>
      <c r="V515" s="112" t="e">
        <f>V126-#REF!</f>
        <v>#REF!</v>
      </c>
      <c r="W515" s="112" t="e">
        <f>W126-#REF!</f>
        <v>#REF!</v>
      </c>
      <c r="X515" s="112" t="e">
        <f>X126-#REF!</f>
        <v>#REF!</v>
      </c>
      <c r="Y515" s="112" t="e">
        <f>Y126-#REF!</f>
        <v>#REF!</v>
      </c>
      <c r="Z515" s="112" t="e">
        <f>Z126-#REF!</f>
        <v>#REF!</v>
      </c>
      <c r="AA515" s="112" t="e">
        <f>AA126-#REF!</f>
        <v>#REF!</v>
      </c>
      <c r="AB515" s="112" t="e">
        <f>AB126-#REF!</f>
        <v>#REF!</v>
      </c>
      <c r="AC515" s="112" t="e">
        <f>AC126-#REF!</f>
        <v>#REF!</v>
      </c>
      <c r="AD515" s="112" t="e">
        <f>AD126-#REF!</f>
        <v>#REF!</v>
      </c>
      <c r="AE515" s="112" t="e">
        <f>AE126-#REF!</f>
        <v>#REF!</v>
      </c>
      <c r="AF515" s="112" t="e">
        <f>AF126-#REF!</f>
        <v>#REF!</v>
      </c>
      <c r="AG515" s="112" t="e">
        <f>AG126-#REF!</f>
        <v>#REF!</v>
      </c>
      <c r="AH515" s="112" t="e">
        <f>AH126-#REF!</f>
        <v>#REF!</v>
      </c>
      <c r="AI515" s="112" t="e">
        <f>AI126-#REF!</f>
        <v>#REF!</v>
      </c>
      <c r="AJ515" s="112" t="e">
        <f>AJ126-#REF!</f>
        <v>#REF!</v>
      </c>
      <c r="AK515" s="112" t="e">
        <f>AK126-#REF!</f>
        <v>#REF!</v>
      </c>
      <c r="AL515" s="112" t="e">
        <f>AL126-#REF!</f>
        <v>#REF!</v>
      </c>
      <c r="AM515" s="112" t="e">
        <f>AM126-#REF!</f>
        <v>#REF!</v>
      </c>
      <c r="AN515" s="112" t="e">
        <f>AN126-#REF!</f>
        <v>#REF!</v>
      </c>
      <c r="AO515" s="112" t="e">
        <f>AO126-#REF!</f>
        <v>#REF!</v>
      </c>
      <c r="AP515" s="112" t="e">
        <f>AP126-#REF!</f>
        <v>#REF!</v>
      </c>
      <c r="AQ515" s="112" t="e">
        <f>AQ126-#REF!</f>
        <v>#REF!</v>
      </c>
      <c r="AR515" s="112" t="e">
        <f>AR126-#REF!</f>
        <v>#REF!</v>
      </c>
      <c r="AS515" s="112" t="e">
        <f>AS126-#REF!</f>
        <v>#REF!</v>
      </c>
      <c r="AT515" s="112" t="e">
        <f>AT126-#REF!</f>
        <v>#REF!</v>
      </c>
      <c r="AU515" s="112" t="e">
        <f>AU126-#REF!</f>
        <v>#REF!</v>
      </c>
      <c r="AV515" s="112" t="e">
        <f>AV126-#REF!</f>
        <v>#REF!</v>
      </c>
      <c r="AW515" s="112" t="e">
        <f>AW126-#REF!</f>
        <v>#REF!</v>
      </c>
      <c r="AX515" s="112" t="e">
        <f>AX126-#REF!</f>
        <v>#REF!</v>
      </c>
      <c r="AY515" s="112" t="e">
        <f>AY126-#REF!</f>
        <v>#REF!</v>
      </c>
      <c r="AZ515" s="112" t="e">
        <f>AZ126-#REF!</f>
        <v>#REF!</v>
      </c>
      <c r="BA515" s="112" t="e">
        <f>BA126-#REF!</f>
        <v>#REF!</v>
      </c>
      <c r="BB515" s="112" t="e">
        <f>BB126-#REF!</f>
        <v>#REF!</v>
      </c>
      <c r="BC515" s="112" t="e">
        <f>BC126-#REF!</f>
        <v>#REF!</v>
      </c>
      <c r="BD515" s="112" t="e">
        <f>BD126-#REF!</f>
        <v>#REF!</v>
      </c>
      <c r="BE515" s="112" t="e">
        <f>BE126-#REF!</f>
        <v>#REF!</v>
      </c>
      <c r="BF515" s="112" t="e">
        <f>BF126-#REF!</f>
        <v>#REF!</v>
      </c>
      <c r="BG515" s="112" t="e">
        <f>BG126-#REF!</f>
        <v>#REF!</v>
      </c>
      <c r="BH515" s="112" t="e">
        <f>BH126-#REF!</f>
        <v>#REF!</v>
      </c>
      <c r="BI515" s="112" t="e">
        <f>BI126-#REF!</f>
        <v>#REF!</v>
      </c>
      <c r="BJ515" s="112" t="e">
        <f>BJ126-#REF!</f>
        <v>#REF!</v>
      </c>
      <c r="BK515" s="112" t="e">
        <f>BK126-#REF!</f>
        <v>#REF!</v>
      </c>
      <c r="BL515" s="112" t="e">
        <f>BL126-#REF!</f>
        <v>#REF!</v>
      </c>
      <c r="BM515" s="112" t="e">
        <f>BM126-#REF!</f>
        <v>#REF!</v>
      </c>
      <c r="BN515" s="112" t="e">
        <f>BN126-#REF!</f>
        <v>#REF!</v>
      </c>
      <c r="BO515" s="112" t="e">
        <f>BO126-#REF!</f>
        <v>#REF!</v>
      </c>
      <c r="BP515" s="112" t="e">
        <f>BP126-#REF!</f>
        <v>#REF!</v>
      </c>
      <c r="BQ515" s="112" t="e">
        <f>BQ126-#REF!</f>
        <v>#REF!</v>
      </c>
      <c r="BR515" s="112" t="e">
        <f>BR126-#REF!</f>
        <v>#REF!</v>
      </c>
      <c r="BS515" s="112" t="e">
        <f>BS126-#REF!</f>
        <v>#REF!</v>
      </c>
      <c r="BT515" s="112" t="e">
        <f>BT126-#REF!</f>
        <v>#REF!</v>
      </c>
      <c r="BU515" s="112" t="e">
        <f>BU126-#REF!</f>
        <v>#REF!</v>
      </c>
      <c r="BV515" s="112" t="e">
        <f>BV126-#REF!</f>
        <v>#REF!</v>
      </c>
      <c r="CA515" s="112"/>
    </row>
    <row r="516" spans="7:79" ht="13" hidden="1" x14ac:dyDescent="0.3">
      <c r="G516" s="112" t="e">
        <f>G127-#REF!</f>
        <v>#REF!</v>
      </c>
      <c r="H516" s="112" t="e">
        <f>H127-#REF!</f>
        <v>#REF!</v>
      </c>
      <c r="I516" s="112" t="e">
        <f>I127-#REF!</f>
        <v>#REF!</v>
      </c>
      <c r="J516" s="112" t="e">
        <f>J127-#REF!</f>
        <v>#REF!</v>
      </c>
      <c r="K516" s="112" t="e">
        <f>K127-#REF!</f>
        <v>#REF!</v>
      </c>
      <c r="L516" s="112" t="e">
        <f>L127-#REF!</f>
        <v>#REF!</v>
      </c>
      <c r="M516" s="112" t="e">
        <f>M127-#REF!</f>
        <v>#REF!</v>
      </c>
      <c r="N516" s="112" t="e">
        <f>N127-#REF!</f>
        <v>#REF!</v>
      </c>
      <c r="O516" s="112" t="e">
        <f>O127-#REF!</f>
        <v>#REF!</v>
      </c>
      <c r="P516" s="112" t="e">
        <f>P127-#REF!</f>
        <v>#REF!</v>
      </c>
      <c r="Q516" s="112" t="e">
        <f>Q127-#REF!</f>
        <v>#REF!</v>
      </c>
      <c r="R516" s="112" t="e">
        <f>R127-#REF!</f>
        <v>#REF!</v>
      </c>
      <c r="S516" s="112" t="e">
        <f>S127-#REF!</f>
        <v>#REF!</v>
      </c>
      <c r="T516" s="112" t="e">
        <f>T127-#REF!</f>
        <v>#REF!</v>
      </c>
      <c r="U516" s="112" t="e">
        <f>U127-#REF!</f>
        <v>#REF!</v>
      </c>
      <c r="V516" s="112" t="e">
        <f>V127-#REF!</f>
        <v>#REF!</v>
      </c>
      <c r="W516" s="112" t="e">
        <f>W127-#REF!</f>
        <v>#REF!</v>
      </c>
      <c r="X516" s="112" t="e">
        <f>X127-#REF!</f>
        <v>#REF!</v>
      </c>
      <c r="Y516" s="112" t="e">
        <f>Y127-#REF!</f>
        <v>#REF!</v>
      </c>
      <c r="Z516" s="112" t="e">
        <f>Z127-#REF!</f>
        <v>#REF!</v>
      </c>
      <c r="AA516" s="112" t="e">
        <f>AA127-#REF!</f>
        <v>#REF!</v>
      </c>
      <c r="AB516" s="112" t="e">
        <f>AB127-#REF!</f>
        <v>#REF!</v>
      </c>
      <c r="AC516" s="112" t="e">
        <f>AC127-#REF!</f>
        <v>#REF!</v>
      </c>
      <c r="AD516" s="112" t="e">
        <f>AD127-#REF!</f>
        <v>#REF!</v>
      </c>
      <c r="AE516" s="112" t="e">
        <f>AE127-#REF!</f>
        <v>#REF!</v>
      </c>
      <c r="AF516" s="112" t="e">
        <f>AF127-#REF!</f>
        <v>#REF!</v>
      </c>
      <c r="AG516" s="112" t="e">
        <f>AG127-#REF!</f>
        <v>#REF!</v>
      </c>
      <c r="AH516" s="112" t="e">
        <f>AH127-#REF!</f>
        <v>#REF!</v>
      </c>
      <c r="AI516" s="112" t="e">
        <f>AI127-#REF!</f>
        <v>#REF!</v>
      </c>
      <c r="AJ516" s="112" t="e">
        <f>AJ127-#REF!</f>
        <v>#REF!</v>
      </c>
      <c r="AK516" s="112" t="e">
        <f>AK127-#REF!</f>
        <v>#REF!</v>
      </c>
      <c r="AL516" s="112" t="e">
        <f>AL127-#REF!</f>
        <v>#REF!</v>
      </c>
      <c r="AM516" s="112" t="e">
        <f>AM127-#REF!</f>
        <v>#REF!</v>
      </c>
      <c r="AN516" s="112" t="e">
        <f>AN127-#REF!</f>
        <v>#REF!</v>
      </c>
      <c r="AO516" s="112" t="e">
        <f>AO127-#REF!</f>
        <v>#REF!</v>
      </c>
      <c r="AP516" s="112" t="e">
        <f>AP127-#REF!</f>
        <v>#REF!</v>
      </c>
      <c r="AQ516" s="112" t="e">
        <f>AQ127-#REF!</f>
        <v>#REF!</v>
      </c>
      <c r="AR516" s="112" t="e">
        <f>AR127-#REF!</f>
        <v>#REF!</v>
      </c>
      <c r="AS516" s="112" t="e">
        <f>AS127-#REF!</f>
        <v>#REF!</v>
      </c>
      <c r="AT516" s="112" t="e">
        <f>AT127-#REF!</f>
        <v>#REF!</v>
      </c>
      <c r="AU516" s="112" t="e">
        <f>AU127-#REF!</f>
        <v>#REF!</v>
      </c>
      <c r="AV516" s="112" t="e">
        <f>AV127-#REF!</f>
        <v>#REF!</v>
      </c>
      <c r="AW516" s="112" t="e">
        <f>AW127-#REF!</f>
        <v>#REF!</v>
      </c>
      <c r="AX516" s="112" t="e">
        <f>AX127-#REF!</f>
        <v>#REF!</v>
      </c>
      <c r="AY516" s="112" t="e">
        <f>AY127-#REF!</f>
        <v>#REF!</v>
      </c>
      <c r="AZ516" s="112" t="e">
        <f>AZ127-#REF!</f>
        <v>#REF!</v>
      </c>
      <c r="BA516" s="112" t="e">
        <f>BA127-#REF!</f>
        <v>#REF!</v>
      </c>
      <c r="BB516" s="112" t="e">
        <f>BB127-#REF!</f>
        <v>#REF!</v>
      </c>
      <c r="BC516" s="112" t="e">
        <f>BC127-#REF!</f>
        <v>#REF!</v>
      </c>
      <c r="BD516" s="112" t="e">
        <f>BD127-#REF!</f>
        <v>#REF!</v>
      </c>
      <c r="BE516" s="112" t="e">
        <f>BE127-#REF!</f>
        <v>#REF!</v>
      </c>
      <c r="BF516" s="112" t="e">
        <f>BF127-#REF!</f>
        <v>#REF!</v>
      </c>
      <c r="BG516" s="112" t="e">
        <f>BG127-#REF!</f>
        <v>#REF!</v>
      </c>
      <c r="BH516" s="112" t="e">
        <f>BH127-#REF!</f>
        <v>#REF!</v>
      </c>
      <c r="BI516" s="112" t="e">
        <f>BI127-#REF!</f>
        <v>#REF!</v>
      </c>
      <c r="BJ516" s="112" t="e">
        <f>BJ127-#REF!</f>
        <v>#REF!</v>
      </c>
      <c r="BK516" s="112" t="e">
        <f>BK127-#REF!</f>
        <v>#REF!</v>
      </c>
      <c r="BL516" s="112" t="e">
        <f>BL127-#REF!</f>
        <v>#REF!</v>
      </c>
      <c r="BM516" s="112" t="e">
        <f>BM127-#REF!</f>
        <v>#REF!</v>
      </c>
      <c r="BN516" s="112" t="e">
        <f>BN127-#REF!</f>
        <v>#REF!</v>
      </c>
      <c r="BO516" s="112" t="e">
        <f>BO127-#REF!</f>
        <v>#REF!</v>
      </c>
      <c r="BP516" s="112" t="e">
        <f>BP127-#REF!</f>
        <v>#REF!</v>
      </c>
      <c r="BQ516" s="112" t="e">
        <f>BQ127-#REF!</f>
        <v>#REF!</v>
      </c>
      <c r="BR516" s="112" t="e">
        <f>BR127-#REF!</f>
        <v>#REF!</v>
      </c>
      <c r="BS516" s="112" t="e">
        <f>BS127-#REF!</f>
        <v>#REF!</v>
      </c>
      <c r="BT516" s="112" t="e">
        <f>BT127-#REF!</f>
        <v>#REF!</v>
      </c>
      <c r="BU516" s="112" t="e">
        <f>BU127-#REF!</f>
        <v>#REF!</v>
      </c>
      <c r="BV516" s="112" t="e">
        <f>BV127-#REF!</f>
        <v>#REF!</v>
      </c>
      <c r="CA516" s="112"/>
    </row>
    <row r="517" spans="7:79" ht="13" hidden="1" x14ac:dyDescent="0.3">
      <c r="G517" s="112" t="e">
        <f>G128-#REF!</f>
        <v>#REF!</v>
      </c>
      <c r="H517" s="112" t="e">
        <f>H128-#REF!</f>
        <v>#REF!</v>
      </c>
      <c r="I517" s="112" t="e">
        <f>I128-#REF!</f>
        <v>#REF!</v>
      </c>
      <c r="J517" s="112" t="e">
        <f>J128-#REF!</f>
        <v>#REF!</v>
      </c>
      <c r="K517" s="112" t="e">
        <f>K128-#REF!</f>
        <v>#REF!</v>
      </c>
      <c r="L517" s="112" t="e">
        <f>L128-#REF!</f>
        <v>#REF!</v>
      </c>
      <c r="M517" s="112" t="e">
        <f>M128-#REF!</f>
        <v>#REF!</v>
      </c>
      <c r="N517" s="112" t="e">
        <f>N128-#REF!</f>
        <v>#REF!</v>
      </c>
      <c r="O517" s="112" t="e">
        <f>O128-#REF!</f>
        <v>#REF!</v>
      </c>
      <c r="P517" s="112" t="e">
        <f>P128-#REF!</f>
        <v>#REF!</v>
      </c>
      <c r="Q517" s="112" t="e">
        <f>Q128-#REF!</f>
        <v>#REF!</v>
      </c>
      <c r="R517" s="112" t="e">
        <f>R128-#REF!</f>
        <v>#REF!</v>
      </c>
      <c r="S517" s="112" t="e">
        <f>S128-#REF!</f>
        <v>#REF!</v>
      </c>
      <c r="T517" s="112" t="e">
        <f>T128-#REF!</f>
        <v>#REF!</v>
      </c>
      <c r="U517" s="112" t="e">
        <f>U128-#REF!</f>
        <v>#REF!</v>
      </c>
      <c r="V517" s="112" t="e">
        <f>V128-#REF!</f>
        <v>#REF!</v>
      </c>
      <c r="W517" s="112" t="e">
        <f>W128-#REF!</f>
        <v>#REF!</v>
      </c>
      <c r="X517" s="112" t="e">
        <f>X128-#REF!</f>
        <v>#REF!</v>
      </c>
      <c r="Y517" s="112" t="e">
        <f>Y128-#REF!</f>
        <v>#REF!</v>
      </c>
      <c r="Z517" s="112" t="e">
        <f>Z128-#REF!</f>
        <v>#REF!</v>
      </c>
      <c r="AA517" s="112" t="e">
        <f>AA128-#REF!</f>
        <v>#REF!</v>
      </c>
      <c r="AB517" s="112" t="e">
        <f>AB128-#REF!</f>
        <v>#REF!</v>
      </c>
      <c r="AC517" s="112" t="e">
        <f>AC128-#REF!</f>
        <v>#REF!</v>
      </c>
      <c r="AD517" s="112" t="e">
        <f>AD128-#REF!</f>
        <v>#REF!</v>
      </c>
      <c r="AE517" s="112" t="e">
        <f>AE128-#REF!</f>
        <v>#REF!</v>
      </c>
      <c r="AF517" s="112" t="e">
        <f>AF128-#REF!</f>
        <v>#REF!</v>
      </c>
      <c r="AG517" s="112" t="e">
        <f>AG128-#REF!</f>
        <v>#REF!</v>
      </c>
      <c r="AH517" s="112" t="e">
        <f>AH128-#REF!</f>
        <v>#REF!</v>
      </c>
      <c r="AI517" s="112" t="e">
        <f>AI128-#REF!</f>
        <v>#REF!</v>
      </c>
      <c r="AJ517" s="112" t="e">
        <f>AJ128-#REF!</f>
        <v>#REF!</v>
      </c>
      <c r="AK517" s="112" t="e">
        <f>AK128-#REF!</f>
        <v>#REF!</v>
      </c>
      <c r="AL517" s="112" t="e">
        <f>AL128-#REF!</f>
        <v>#REF!</v>
      </c>
      <c r="AM517" s="112" t="e">
        <f>AM128-#REF!</f>
        <v>#REF!</v>
      </c>
      <c r="AN517" s="112" t="e">
        <f>AN128-#REF!</f>
        <v>#REF!</v>
      </c>
      <c r="AO517" s="112" t="e">
        <f>AO128-#REF!</f>
        <v>#REF!</v>
      </c>
      <c r="AP517" s="112" t="e">
        <f>AP128-#REF!</f>
        <v>#REF!</v>
      </c>
      <c r="AQ517" s="112" t="e">
        <f>AQ128-#REF!</f>
        <v>#REF!</v>
      </c>
      <c r="AR517" s="112" t="e">
        <f>AR128-#REF!</f>
        <v>#REF!</v>
      </c>
      <c r="AS517" s="112" t="e">
        <f>AS128-#REF!</f>
        <v>#REF!</v>
      </c>
      <c r="AT517" s="112" t="e">
        <f>AT128-#REF!</f>
        <v>#REF!</v>
      </c>
      <c r="AU517" s="112" t="e">
        <f>AU128-#REF!</f>
        <v>#REF!</v>
      </c>
      <c r="AV517" s="112" t="e">
        <f>AV128-#REF!</f>
        <v>#REF!</v>
      </c>
      <c r="AW517" s="112" t="e">
        <f>AW128-#REF!</f>
        <v>#REF!</v>
      </c>
      <c r="AX517" s="112" t="e">
        <f>AX128-#REF!</f>
        <v>#REF!</v>
      </c>
      <c r="AY517" s="112" t="e">
        <f>AY128-#REF!</f>
        <v>#REF!</v>
      </c>
      <c r="AZ517" s="112" t="e">
        <f>AZ128-#REF!</f>
        <v>#REF!</v>
      </c>
      <c r="BA517" s="112" t="e">
        <f>BA128-#REF!</f>
        <v>#REF!</v>
      </c>
      <c r="BB517" s="112" t="e">
        <f>BB128-#REF!</f>
        <v>#REF!</v>
      </c>
      <c r="BC517" s="112" t="e">
        <f>BC128-#REF!</f>
        <v>#REF!</v>
      </c>
      <c r="BD517" s="112" t="e">
        <f>BD128-#REF!</f>
        <v>#REF!</v>
      </c>
      <c r="BE517" s="112" t="e">
        <f>BE128-#REF!</f>
        <v>#REF!</v>
      </c>
      <c r="BF517" s="112" t="e">
        <f>BF128-#REF!</f>
        <v>#REF!</v>
      </c>
      <c r="BG517" s="112" t="e">
        <f>BG128-#REF!</f>
        <v>#REF!</v>
      </c>
      <c r="BH517" s="112" t="e">
        <f>BH128-#REF!</f>
        <v>#REF!</v>
      </c>
      <c r="BI517" s="112" t="e">
        <f>BI128-#REF!</f>
        <v>#REF!</v>
      </c>
      <c r="BJ517" s="112" t="e">
        <f>BJ128-#REF!</f>
        <v>#REF!</v>
      </c>
      <c r="BK517" s="112" t="e">
        <f>BK128-#REF!</f>
        <v>#REF!</v>
      </c>
      <c r="BL517" s="112" t="e">
        <f>BL128-#REF!</f>
        <v>#REF!</v>
      </c>
      <c r="BM517" s="112" t="e">
        <f>BM128-#REF!</f>
        <v>#REF!</v>
      </c>
      <c r="BN517" s="112" t="e">
        <f>BN128-#REF!</f>
        <v>#REF!</v>
      </c>
      <c r="BO517" s="112" t="e">
        <f>BO128-#REF!</f>
        <v>#REF!</v>
      </c>
      <c r="BP517" s="112" t="e">
        <f>BP128-#REF!</f>
        <v>#REF!</v>
      </c>
      <c r="BQ517" s="112" t="e">
        <f>BQ128-#REF!</f>
        <v>#REF!</v>
      </c>
      <c r="BR517" s="112" t="e">
        <f>BR128-#REF!</f>
        <v>#REF!</v>
      </c>
      <c r="BS517" s="112" t="e">
        <f>BS128-#REF!</f>
        <v>#REF!</v>
      </c>
      <c r="BT517" s="112" t="e">
        <f>BT128-#REF!</f>
        <v>#REF!</v>
      </c>
      <c r="BU517" s="112" t="e">
        <f>BU128-#REF!</f>
        <v>#REF!</v>
      </c>
      <c r="BV517" s="112" t="e">
        <f>BV128-#REF!</f>
        <v>#REF!</v>
      </c>
      <c r="CA517" s="112"/>
    </row>
    <row r="518" spans="7:79" ht="13" hidden="1" x14ac:dyDescent="0.3">
      <c r="G518" s="112" t="e">
        <f>#REF!-#REF!</f>
        <v>#REF!</v>
      </c>
      <c r="H518" s="112" t="e">
        <f>#REF!-#REF!</f>
        <v>#REF!</v>
      </c>
      <c r="I518" s="112" t="e">
        <f>#REF!-#REF!</f>
        <v>#REF!</v>
      </c>
      <c r="J518" s="112" t="e">
        <f>#REF!-#REF!</f>
        <v>#REF!</v>
      </c>
      <c r="K518" s="112" t="e">
        <f>#REF!-#REF!</f>
        <v>#REF!</v>
      </c>
      <c r="L518" s="112" t="e">
        <f>#REF!-#REF!</f>
        <v>#REF!</v>
      </c>
      <c r="M518" s="112" t="e">
        <f>#REF!-#REF!</f>
        <v>#REF!</v>
      </c>
      <c r="N518" s="112" t="e">
        <f>#REF!-#REF!</f>
        <v>#REF!</v>
      </c>
      <c r="O518" s="112" t="e">
        <f>#REF!-#REF!</f>
        <v>#REF!</v>
      </c>
      <c r="P518" s="112" t="e">
        <f>#REF!-#REF!</f>
        <v>#REF!</v>
      </c>
      <c r="Q518" s="112" t="e">
        <f>#REF!-#REF!</f>
        <v>#REF!</v>
      </c>
      <c r="R518" s="112" t="e">
        <f>#REF!-#REF!</f>
        <v>#REF!</v>
      </c>
      <c r="S518" s="112" t="e">
        <f>#REF!-#REF!</f>
        <v>#REF!</v>
      </c>
      <c r="T518" s="112" t="e">
        <f>#REF!-#REF!</f>
        <v>#REF!</v>
      </c>
      <c r="U518" s="112" t="e">
        <f>#REF!-#REF!</f>
        <v>#REF!</v>
      </c>
      <c r="V518" s="112" t="e">
        <f>#REF!-#REF!</f>
        <v>#REF!</v>
      </c>
      <c r="W518" s="112" t="e">
        <f>#REF!-#REF!</f>
        <v>#REF!</v>
      </c>
      <c r="X518" s="112" t="e">
        <f>#REF!-#REF!</f>
        <v>#REF!</v>
      </c>
      <c r="Y518" s="112" t="e">
        <f>#REF!-#REF!</f>
        <v>#REF!</v>
      </c>
      <c r="Z518" s="112" t="e">
        <f>#REF!-#REF!</f>
        <v>#REF!</v>
      </c>
      <c r="AA518" s="112" t="e">
        <f>#REF!-#REF!</f>
        <v>#REF!</v>
      </c>
      <c r="AB518" s="112" t="e">
        <f>#REF!-#REF!</f>
        <v>#REF!</v>
      </c>
      <c r="AC518" s="112" t="e">
        <f>#REF!-#REF!</f>
        <v>#REF!</v>
      </c>
      <c r="AD518" s="112" t="e">
        <f>#REF!-#REF!</f>
        <v>#REF!</v>
      </c>
      <c r="AE518" s="112" t="e">
        <f>#REF!-#REF!</f>
        <v>#REF!</v>
      </c>
      <c r="AF518" s="112" t="e">
        <f>#REF!-#REF!</f>
        <v>#REF!</v>
      </c>
      <c r="AG518" s="112" t="e">
        <f>#REF!-#REF!</f>
        <v>#REF!</v>
      </c>
      <c r="AH518" s="112" t="e">
        <f>#REF!-#REF!</f>
        <v>#REF!</v>
      </c>
      <c r="AI518" s="112" t="e">
        <f>#REF!-#REF!</f>
        <v>#REF!</v>
      </c>
      <c r="AJ518" s="112" t="e">
        <f>#REF!-#REF!</f>
        <v>#REF!</v>
      </c>
      <c r="AK518" s="112" t="e">
        <f>#REF!-#REF!</f>
        <v>#REF!</v>
      </c>
      <c r="AL518" s="112" t="e">
        <f>#REF!-#REF!</f>
        <v>#REF!</v>
      </c>
      <c r="AM518" s="112" t="e">
        <f>#REF!-#REF!</f>
        <v>#REF!</v>
      </c>
      <c r="AN518" s="112" t="e">
        <f>#REF!-#REF!</f>
        <v>#REF!</v>
      </c>
      <c r="AO518" s="112" t="e">
        <f>#REF!-#REF!</f>
        <v>#REF!</v>
      </c>
      <c r="AP518" s="112" t="e">
        <f>#REF!-#REF!</f>
        <v>#REF!</v>
      </c>
      <c r="AQ518" s="112" t="e">
        <f>#REF!-#REF!</f>
        <v>#REF!</v>
      </c>
      <c r="AR518" s="112" t="e">
        <f>#REF!-#REF!</f>
        <v>#REF!</v>
      </c>
      <c r="AS518" s="112" t="e">
        <f>#REF!-#REF!</f>
        <v>#REF!</v>
      </c>
      <c r="AT518" s="112" t="e">
        <f>#REF!-#REF!</f>
        <v>#REF!</v>
      </c>
      <c r="AU518" s="112" t="e">
        <f>#REF!-#REF!</f>
        <v>#REF!</v>
      </c>
      <c r="AV518" s="112" t="e">
        <f>#REF!-#REF!</f>
        <v>#REF!</v>
      </c>
      <c r="AW518" s="112" t="e">
        <f>#REF!-#REF!</f>
        <v>#REF!</v>
      </c>
      <c r="AX518" s="112" t="e">
        <f>#REF!-#REF!</f>
        <v>#REF!</v>
      </c>
      <c r="AY518" s="112" t="e">
        <f>#REF!-#REF!</f>
        <v>#REF!</v>
      </c>
      <c r="AZ518" s="112" t="e">
        <f>#REF!-#REF!</f>
        <v>#REF!</v>
      </c>
      <c r="BA518" s="112" t="e">
        <f>#REF!-#REF!</f>
        <v>#REF!</v>
      </c>
      <c r="BB518" s="112" t="e">
        <f>#REF!-#REF!</f>
        <v>#REF!</v>
      </c>
      <c r="BC518" s="112" t="e">
        <f>#REF!-#REF!</f>
        <v>#REF!</v>
      </c>
      <c r="BD518" s="112" t="e">
        <f>#REF!-#REF!</f>
        <v>#REF!</v>
      </c>
      <c r="BE518" s="112" t="e">
        <f>#REF!-#REF!</f>
        <v>#REF!</v>
      </c>
      <c r="BF518" s="112" t="e">
        <f>#REF!-#REF!</f>
        <v>#REF!</v>
      </c>
      <c r="BG518" s="112" t="e">
        <f>#REF!-#REF!</f>
        <v>#REF!</v>
      </c>
      <c r="BH518" s="112" t="e">
        <f>#REF!-#REF!</f>
        <v>#REF!</v>
      </c>
      <c r="BI518" s="112" t="e">
        <f>#REF!-#REF!</f>
        <v>#REF!</v>
      </c>
      <c r="BJ518" s="112" t="e">
        <f>#REF!-#REF!</f>
        <v>#REF!</v>
      </c>
      <c r="BK518" s="112" t="e">
        <f>#REF!-#REF!</f>
        <v>#REF!</v>
      </c>
      <c r="BL518" s="112" t="e">
        <f>#REF!-#REF!</f>
        <v>#REF!</v>
      </c>
      <c r="BM518" s="112" t="e">
        <f>#REF!-#REF!</f>
        <v>#REF!</v>
      </c>
      <c r="BN518" s="112" t="e">
        <f>#REF!-#REF!</f>
        <v>#REF!</v>
      </c>
      <c r="BO518" s="112" t="e">
        <f>#REF!-#REF!</f>
        <v>#REF!</v>
      </c>
      <c r="BP518" s="112" t="e">
        <f>#REF!-#REF!</f>
        <v>#REF!</v>
      </c>
      <c r="BQ518" s="112" t="e">
        <f>#REF!-#REF!</f>
        <v>#REF!</v>
      </c>
      <c r="BR518" s="112" t="e">
        <f>#REF!-#REF!</f>
        <v>#REF!</v>
      </c>
      <c r="BS518" s="112" t="e">
        <f>#REF!-#REF!</f>
        <v>#REF!</v>
      </c>
      <c r="BT518" s="112" t="e">
        <f>#REF!-#REF!</f>
        <v>#REF!</v>
      </c>
      <c r="BU518" s="112" t="e">
        <f>#REF!-#REF!</f>
        <v>#REF!</v>
      </c>
      <c r="BV518" s="112" t="e">
        <f>#REF!-#REF!</f>
        <v>#REF!</v>
      </c>
      <c r="CA518" s="112"/>
    </row>
    <row r="519" spans="7:79" ht="13" hidden="1" x14ac:dyDescent="0.3">
      <c r="G519" s="112" t="e">
        <f>#REF!-#REF!</f>
        <v>#REF!</v>
      </c>
      <c r="H519" s="112" t="e">
        <f>#REF!-#REF!</f>
        <v>#REF!</v>
      </c>
      <c r="I519" s="112" t="e">
        <f>#REF!-#REF!</f>
        <v>#REF!</v>
      </c>
      <c r="J519" s="112" t="e">
        <f>#REF!-#REF!</f>
        <v>#REF!</v>
      </c>
      <c r="K519" s="112" t="e">
        <f>#REF!-#REF!</f>
        <v>#REF!</v>
      </c>
      <c r="L519" s="112" t="e">
        <f>#REF!-#REF!</f>
        <v>#REF!</v>
      </c>
      <c r="M519" s="112" t="e">
        <f>#REF!-#REF!</f>
        <v>#REF!</v>
      </c>
      <c r="N519" s="112" t="e">
        <f>#REF!-#REF!</f>
        <v>#REF!</v>
      </c>
      <c r="O519" s="112" t="e">
        <f>#REF!-#REF!</f>
        <v>#REF!</v>
      </c>
      <c r="P519" s="112" t="e">
        <f>#REF!-#REF!</f>
        <v>#REF!</v>
      </c>
      <c r="Q519" s="112" t="e">
        <f>#REF!-#REF!</f>
        <v>#REF!</v>
      </c>
      <c r="R519" s="112" t="e">
        <f>#REF!-#REF!</f>
        <v>#REF!</v>
      </c>
      <c r="S519" s="112" t="e">
        <f>#REF!-#REF!</f>
        <v>#REF!</v>
      </c>
      <c r="T519" s="112" t="e">
        <f>#REF!-#REF!</f>
        <v>#REF!</v>
      </c>
      <c r="U519" s="112" t="e">
        <f>#REF!-#REF!</f>
        <v>#REF!</v>
      </c>
      <c r="V519" s="112" t="e">
        <f>#REF!-#REF!</f>
        <v>#REF!</v>
      </c>
      <c r="W519" s="112" t="e">
        <f>#REF!-#REF!</f>
        <v>#REF!</v>
      </c>
      <c r="X519" s="112" t="e">
        <f>#REF!-#REF!</f>
        <v>#REF!</v>
      </c>
      <c r="Y519" s="112" t="e">
        <f>#REF!-#REF!</f>
        <v>#REF!</v>
      </c>
      <c r="Z519" s="112" t="e">
        <f>#REF!-#REF!</f>
        <v>#REF!</v>
      </c>
      <c r="AA519" s="112" t="e">
        <f>#REF!-#REF!</f>
        <v>#REF!</v>
      </c>
      <c r="AB519" s="112" t="e">
        <f>#REF!-#REF!</f>
        <v>#REF!</v>
      </c>
      <c r="AC519" s="112" t="e">
        <f>#REF!-#REF!</f>
        <v>#REF!</v>
      </c>
      <c r="AD519" s="112" t="e">
        <f>#REF!-#REF!</f>
        <v>#REF!</v>
      </c>
      <c r="AE519" s="112" t="e">
        <f>#REF!-#REF!</f>
        <v>#REF!</v>
      </c>
      <c r="AF519" s="112" t="e">
        <f>#REF!-#REF!</f>
        <v>#REF!</v>
      </c>
      <c r="AG519" s="112" t="e">
        <f>#REF!-#REF!</f>
        <v>#REF!</v>
      </c>
      <c r="AH519" s="112" t="e">
        <f>#REF!-#REF!</f>
        <v>#REF!</v>
      </c>
      <c r="AI519" s="112" t="e">
        <f>#REF!-#REF!</f>
        <v>#REF!</v>
      </c>
      <c r="AJ519" s="112" t="e">
        <f>#REF!-#REF!</f>
        <v>#REF!</v>
      </c>
      <c r="AK519" s="112" t="e">
        <f>#REF!-#REF!</f>
        <v>#REF!</v>
      </c>
      <c r="AL519" s="112" t="e">
        <f>#REF!-#REF!</f>
        <v>#REF!</v>
      </c>
      <c r="AM519" s="112" t="e">
        <f>#REF!-#REF!</f>
        <v>#REF!</v>
      </c>
      <c r="AN519" s="112" t="e">
        <f>#REF!-#REF!</f>
        <v>#REF!</v>
      </c>
      <c r="AO519" s="112" t="e">
        <f>#REF!-#REF!</f>
        <v>#REF!</v>
      </c>
      <c r="AP519" s="112" t="e">
        <f>#REF!-#REF!</f>
        <v>#REF!</v>
      </c>
      <c r="AQ519" s="112" t="e">
        <f>#REF!-#REF!</f>
        <v>#REF!</v>
      </c>
      <c r="AR519" s="112" t="e">
        <f>#REF!-#REF!</f>
        <v>#REF!</v>
      </c>
      <c r="AS519" s="112" t="e">
        <f>#REF!-#REF!</f>
        <v>#REF!</v>
      </c>
      <c r="AT519" s="112" t="e">
        <f>#REF!-#REF!</f>
        <v>#REF!</v>
      </c>
      <c r="AU519" s="112" t="e">
        <f>#REF!-#REF!</f>
        <v>#REF!</v>
      </c>
      <c r="AV519" s="112" t="e">
        <f>#REF!-#REF!</f>
        <v>#REF!</v>
      </c>
      <c r="AW519" s="112" t="e">
        <f>#REF!-#REF!</f>
        <v>#REF!</v>
      </c>
      <c r="AX519" s="112" t="e">
        <f>#REF!-#REF!</f>
        <v>#REF!</v>
      </c>
      <c r="AY519" s="112" t="e">
        <f>#REF!-#REF!</f>
        <v>#REF!</v>
      </c>
      <c r="AZ519" s="112" t="e">
        <f>#REF!-#REF!</f>
        <v>#REF!</v>
      </c>
      <c r="BA519" s="112" t="e">
        <f>#REF!-#REF!</f>
        <v>#REF!</v>
      </c>
      <c r="BB519" s="112" t="e">
        <f>#REF!-#REF!</f>
        <v>#REF!</v>
      </c>
      <c r="BC519" s="112" t="e">
        <f>#REF!-#REF!</f>
        <v>#REF!</v>
      </c>
      <c r="BD519" s="112" t="e">
        <f>#REF!-#REF!</f>
        <v>#REF!</v>
      </c>
      <c r="BE519" s="112" t="e">
        <f>#REF!-#REF!</f>
        <v>#REF!</v>
      </c>
      <c r="BF519" s="112" t="e">
        <f>#REF!-#REF!</f>
        <v>#REF!</v>
      </c>
      <c r="BG519" s="112" t="e">
        <f>#REF!-#REF!</f>
        <v>#REF!</v>
      </c>
      <c r="BH519" s="112" t="e">
        <f>#REF!-#REF!</f>
        <v>#REF!</v>
      </c>
      <c r="BI519" s="112" t="e">
        <f>#REF!-#REF!</f>
        <v>#REF!</v>
      </c>
      <c r="BJ519" s="112" t="e">
        <f>#REF!-#REF!</f>
        <v>#REF!</v>
      </c>
      <c r="BK519" s="112" t="e">
        <f>#REF!-#REF!</f>
        <v>#REF!</v>
      </c>
      <c r="BL519" s="112" t="e">
        <f>#REF!-#REF!</f>
        <v>#REF!</v>
      </c>
      <c r="BM519" s="112" t="e">
        <f>#REF!-#REF!</f>
        <v>#REF!</v>
      </c>
      <c r="BN519" s="112" t="e">
        <f>#REF!-#REF!</f>
        <v>#REF!</v>
      </c>
      <c r="BO519" s="112" t="e">
        <f>#REF!-#REF!</f>
        <v>#REF!</v>
      </c>
      <c r="BP519" s="112" t="e">
        <f>#REF!-#REF!</f>
        <v>#REF!</v>
      </c>
      <c r="BQ519" s="112" t="e">
        <f>#REF!-#REF!</f>
        <v>#REF!</v>
      </c>
      <c r="BR519" s="112" t="e">
        <f>#REF!-#REF!</f>
        <v>#REF!</v>
      </c>
      <c r="BS519" s="112" t="e">
        <f>#REF!-#REF!</f>
        <v>#REF!</v>
      </c>
      <c r="BT519" s="112" t="e">
        <f>#REF!-#REF!</f>
        <v>#REF!</v>
      </c>
      <c r="BU519" s="112" t="e">
        <f>#REF!-#REF!</f>
        <v>#REF!</v>
      </c>
      <c r="BV519" s="112" t="e">
        <f>#REF!-#REF!</f>
        <v>#REF!</v>
      </c>
      <c r="CA519" s="112"/>
    </row>
    <row r="520" spans="7:79" ht="13" hidden="1" x14ac:dyDescent="0.3">
      <c r="G520" s="112" t="e">
        <f>#REF!-#REF!</f>
        <v>#REF!</v>
      </c>
      <c r="H520" s="112" t="e">
        <f>#REF!-#REF!</f>
        <v>#REF!</v>
      </c>
      <c r="I520" s="112" t="e">
        <f>#REF!-#REF!</f>
        <v>#REF!</v>
      </c>
      <c r="J520" s="112" t="e">
        <f>#REF!-#REF!</f>
        <v>#REF!</v>
      </c>
      <c r="K520" s="112" t="e">
        <f>#REF!-#REF!</f>
        <v>#REF!</v>
      </c>
      <c r="L520" s="112" t="e">
        <f>#REF!-#REF!</f>
        <v>#REF!</v>
      </c>
      <c r="M520" s="112" t="e">
        <f>#REF!-#REF!</f>
        <v>#REF!</v>
      </c>
      <c r="N520" s="112" t="e">
        <f>#REF!-#REF!</f>
        <v>#REF!</v>
      </c>
      <c r="O520" s="112" t="e">
        <f>#REF!-#REF!</f>
        <v>#REF!</v>
      </c>
      <c r="P520" s="112" t="e">
        <f>#REF!-#REF!</f>
        <v>#REF!</v>
      </c>
      <c r="Q520" s="112" t="e">
        <f>#REF!-#REF!</f>
        <v>#REF!</v>
      </c>
      <c r="R520" s="112" t="e">
        <f>#REF!-#REF!</f>
        <v>#REF!</v>
      </c>
      <c r="S520" s="112" t="e">
        <f>#REF!-#REF!</f>
        <v>#REF!</v>
      </c>
      <c r="T520" s="112" t="e">
        <f>#REF!-#REF!</f>
        <v>#REF!</v>
      </c>
      <c r="U520" s="112" t="e">
        <f>#REF!-#REF!</f>
        <v>#REF!</v>
      </c>
      <c r="V520" s="112" t="e">
        <f>#REF!-#REF!</f>
        <v>#REF!</v>
      </c>
      <c r="W520" s="112" t="e">
        <f>#REF!-#REF!</f>
        <v>#REF!</v>
      </c>
      <c r="X520" s="112" t="e">
        <f>#REF!-#REF!</f>
        <v>#REF!</v>
      </c>
      <c r="Y520" s="112" t="e">
        <f>#REF!-#REF!</f>
        <v>#REF!</v>
      </c>
      <c r="Z520" s="112" t="e">
        <f>#REF!-#REF!</f>
        <v>#REF!</v>
      </c>
      <c r="AA520" s="112" t="e">
        <f>#REF!-#REF!</f>
        <v>#REF!</v>
      </c>
      <c r="AB520" s="112" t="e">
        <f>#REF!-#REF!</f>
        <v>#REF!</v>
      </c>
      <c r="AC520" s="112" t="e">
        <f>#REF!-#REF!</f>
        <v>#REF!</v>
      </c>
      <c r="AD520" s="112" t="e">
        <f>#REF!-#REF!</f>
        <v>#REF!</v>
      </c>
      <c r="AE520" s="112" t="e">
        <f>#REF!-#REF!</f>
        <v>#REF!</v>
      </c>
      <c r="AF520" s="112" t="e">
        <f>#REF!-#REF!</f>
        <v>#REF!</v>
      </c>
      <c r="AG520" s="112" t="e">
        <f>#REF!-#REF!</f>
        <v>#REF!</v>
      </c>
      <c r="AH520" s="112" t="e">
        <f>#REF!-#REF!</f>
        <v>#REF!</v>
      </c>
      <c r="AI520" s="112" t="e">
        <f>#REF!-#REF!</f>
        <v>#REF!</v>
      </c>
      <c r="AJ520" s="112" t="e">
        <f>#REF!-#REF!</f>
        <v>#REF!</v>
      </c>
      <c r="AK520" s="112" t="e">
        <f>#REF!-#REF!</f>
        <v>#REF!</v>
      </c>
      <c r="AL520" s="112" t="e">
        <f>#REF!-#REF!</f>
        <v>#REF!</v>
      </c>
      <c r="AM520" s="112" t="e">
        <f>#REF!-#REF!</f>
        <v>#REF!</v>
      </c>
      <c r="AN520" s="112" t="e">
        <f>#REF!-#REF!</f>
        <v>#REF!</v>
      </c>
      <c r="AO520" s="112" t="e">
        <f>#REF!-#REF!</f>
        <v>#REF!</v>
      </c>
      <c r="AP520" s="112" t="e">
        <f>#REF!-#REF!</f>
        <v>#REF!</v>
      </c>
      <c r="AQ520" s="112" t="e">
        <f>#REF!-#REF!</f>
        <v>#REF!</v>
      </c>
      <c r="AR520" s="112" t="e">
        <f>#REF!-#REF!</f>
        <v>#REF!</v>
      </c>
      <c r="AS520" s="112" t="e">
        <f>#REF!-#REF!</f>
        <v>#REF!</v>
      </c>
      <c r="AT520" s="112" t="e">
        <f>#REF!-#REF!</f>
        <v>#REF!</v>
      </c>
      <c r="AU520" s="112" t="e">
        <f>#REF!-#REF!</f>
        <v>#REF!</v>
      </c>
      <c r="AV520" s="112" t="e">
        <f>#REF!-#REF!</f>
        <v>#REF!</v>
      </c>
      <c r="AW520" s="112" t="e">
        <f>#REF!-#REF!</f>
        <v>#REF!</v>
      </c>
      <c r="AX520" s="112" t="e">
        <f>#REF!-#REF!</f>
        <v>#REF!</v>
      </c>
      <c r="AY520" s="112" t="e">
        <f>#REF!-#REF!</f>
        <v>#REF!</v>
      </c>
      <c r="AZ520" s="112" t="e">
        <f>#REF!-#REF!</f>
        <v>#REF!</v>
      </c>
      <c r="BA520" s="112" t="e">
        <f>#REF!-#REF!</f>
        <v>#REF!</v>
      </c>
      <c r="BB520" s="112" t="e">
        <f>#REF!-#REF!</f>
        <v>#REF!</v>
      </c>
      <c r="BC520" s="112" t="e">
        <f>#REF!-#REF!</f>
        <v>#REF!</v>
      </c>
      <c r="BD520" s="112" t="e">
        <f>#REF!-#REF!</f>
        <v>#REF!</v>
      </c>
      <c r="BE520" s="112" t="e">
        <f>#REF!-#REF!</f>
        <v>#REF!</v>
      </c>
      <c r="BF520" s="112" t="e">
        <f>#REF!-#REF!</f>
        <v>#REF!</v>
      </c>
      <c r="BG520" s="112" t="e">
        <f>#REF!-#REF!</f>
        <v>#REF!</v>
      </c>
      <c r="BH520" s="112" t="e">
        <f>#REF!-#REF!</f>
        <v>#REF!</v>
      </c>
      <c r="BI520" s="112" t="e">
        <f>#REF!-#REF!</f>
        <v>#REF!</v>
      </c>
      <c r="BJ520" s="112" t="e">
        <f>#REF!-#REF!</f>
        <v>#REF!</v>
      </c>
      <c r="BK520" s="112" t="e">
        <f>#REF!-#REF!</f>
        <v>#REF!</v>
      </c>
      <c r="BL520" s="112" t="e">
        <f>#REF!-#REF!</f>
        <v>#REF!</v>
      </c>
      <c r="BM520" s="112" t="e">
        <f>#REF!-#REF!</f>
        <v>#REF!</v>
      </c>
      <c r="BN520" s="112" t="e">
        <f>#REF!-#REF!</f>
        <v>#REF!</v>
      </c>
      <c r="BO520" s="112" t="e">
        <f>#REF!-#REF!</f>
        <v>#REF!</v>
      </c>
      <c r="BP520" s="112" t="e">
        <f>#REF!-#REF!</f>
        <v>#REF!</v>
      </c>
      <c r="BQ520" s="112" t="e">
        <f>#REF!-#REF!</f>
        <v>#REF!</v>
      </c>
      <c r="BR520" s="112" t="e">
        <f>#REF!-#REF!</f>
        <v>#REF!</v>
      </c>
      <c r="BS520" s="112" t="e">
        <f>#REF!-#REF!</f>
        <v>#REF!</v>
      </c>
      <c r="BT520" s="112" t="e">
        <f>#REF!-#REF!</f>
        <v>#REF!</v>
      </c>
      <c r="BU520" s="112" t="e">
        <f>#REF!-#REF!</f>
        <v>#REF!</v>
      </c>
      <c r="BV520" s="112" t="e">
        <f>#REF!-#REF!</f>
        <v>#REF!</v>
      </c>
      <c r="CA520" s="112"/>
    </row>
    <row r="521" spans="7:79" ht="13" hidden="1" x14ac:dyDescent="0.3">
      <c r="G521" s="112" t="e">
        <f>#REF!-#REF!</f>
        <v>#REF!</v>
      </c>
      <c r="H521" s="112" t="e">
        <f>#REF!-#REF!</f>
        <v>#REF!</v>
      </c>
      <c r="I521" s="112" t="e">
        <f>#REF!-#REF!</f>
        <v>#REF!</v>
      </c>
      <c r="J521" s="112" t="e">
        <f>#REF!-#REF!</f>
        <v>#REF!</v>
      </c>
      <c r="K521" s="112" t="e">
        <f>#REF!-#REF!</f>
        <v>#REF!</v>
      </c>
      <c r="L521" s="112" t="e">
        <f>#REF!-#REF!</f>
        <v>#REF!</v>
      </c>
      <c r="M521" s="112" t="e">
        <f>#REF!-#REF!</f>
        <v>#REF!</v>
      </c>
      <c r="N521" s="112" t="e">
        <f>#REF!-#REF!</f>
        <v>#REF!</v>
      </c>
      <c r="O521" s="112" t="e">
        <f>#REF!-#REF!</f>
        <v>#REF!</v>
      </c>
      <c r="P521" s="112" t="e">
        <f>#REF!-#REF!</f>
        <v>#REF!</v>
      </c>
      <c r="Q521" s="112" t="e">
        <f>#REF!-#REF!</f>
        <v>#REF!</v>
      </c>
      <c r="R521" s="112" t="e">
        <f>#REF!-#REF!</f>
        <v>#REF!</v>
      </c>
      <c r="S521" s="112" t="e">
        <f>#REF!-#REF!</f>
        <v>#REF!</v>
      </c>
      <c r="T521" s="112" t="e">
        <f>#REF!-#REF!</f>
        <v>#REF!</v>
      </c>
      <c r="U521" s="112" t="e">
        <f>#REF!-#REF!</f>
        <v>#REF!</v>
      </c>
      <c r="V521" s="112" t="e">
        <f>#REF!-#REF!</f>
        <v>#REF!</v>
      </c>
      <c r="W521" s="112" t="e">
        <f>#REF!-#REF!</f>
        <v>#REF!</v>
      </c>
      <c r="X521" s="112" t="e">
        <f>#REF!-#REF!</f>
        <v>#REF!</v>
      </c>
      <c r="Y521" s="112" t="e">
        <f>#REF!-#REF!</f>
        <v>#REF!</v>
      </c>
      <c r="Z521" s="112" t="e">
        <f>#REF!-#REF!</f>
        <v>#REF!</v>
      </c>
      <c r="AA521" s="112" t="e">
        <f>#REF!-#REF!</f>
        <v>#REF!</v>
      </c>
      <c r="AB521" s="112" t="e">
        <f>#REF!-#REF!</f>
        <v>#REF!</v>
      </c>
      <c r="AC521" s="112" t="e">
        <f>#REF!-#REF!</f>
        <v>#REF!</v>
      </c>
      <c r="AD521" s="112" t="e">
        <f>#REF!-#REF!</f>
        <v>#REF!</v>
      </c>
      <c r="AE521" s="112" t="e">
        <f>#REF!-#REF!</f>
        <v>#REF!</v>
      </c>
      <c r="AF521" s="112" t="e">
        <f>#REF!-#REF!</f>
        <v>#REF!</v>
      </c>
      <c r="AG521" s="112" t="e">
        <f>#REF!-#REF!</f>
        <v>#REF!</v>
      </c>
      <c r="AH521" s="112" t="e">
        <f>#REF!-#REF!</f>
        <v>#REF!</v>
      </c>
      <c r="AI521" s="112" t="e">
        <f>#REF!-#REF!</f>
        <v>#REF!</v>
      </c>
      <c r="AJ521" s="112" t="e">
        <f>#REF!-#REF!</f>
        <v>#REF!</v>
      </c>
      <c r="AK521" s="112" t="e">
        <f>#REF!-#REF!</f>
        <v>#REF!</v>
      </c>
      <c r="AL521" s="112" t="e">
        <f>#REF!-#REF!</f>
        <v>#REF!</v>
      </c>
      <c r="AM521" s="112" t="e">
        <f>#REF!-#REF!</f>
        <v>#REF!</v>
      </c>
      <c r="AN521" s="112" t="e">
        <f>#REF!-#REF!</f>
        <v>#REF!</v>
      </c>
      <c r="AO521" s="112" t="e">
        <f>#REF!-#REF!</f>
        <v>#REF!</v>
      </c>
      <c r="AP521" s="112" t="e">
        <f>#REF!-#REF!</f>
        <v>#REF!</v>
      </c>
      <c r="AQ521" s="112" t="e">
        <f>#REF!-#REF!</f>
        <v>#REF!</v>
      </c>
      <c r="AR521" s="112" t="e">
        <f>#REF!-#REF!</f>
        <v>#REF!</v>
      </c>
      <c r="AS521" s="112" t="e">
        <f>#REF!-#REF!</f>
        <v>#REF!</v>
      </c>
      <c r="AT521" s="112" t="e">
        <f>#REF!-#REF!</f>
        <v>#REF!</v>
      </c>
      <c r="AU521" s="112" t="e">
        <f>#REF!-#REF!</f>
        <v>#REF!</v>
      </c>
      <c r="AV521" s="112" t="e">
        <f>#REF!-#REF!</f>
        <v>#REF!</v>
      </c>
      <c r="AW521" s="112" t="e">
        <f>#REF!-#REF!</f>
        <v>#REF!</v>
      </c>
      <c r="AX521" s="112" t="e">
        <f>#REF!-#REF!</f>
        <v>#REF!</v>
      </c>
      <c r="AY521" s="112" t="e">
        <f>#REF!-#REF!</f>
        <v>#REF!</v>
      </c>
      <c r="AZ521" s="112" t="e">
        <f>#REF!-#REF!</f>
        <v>#REF!</v>
      </c>
      <c r="BA521" s="112" t="e">
        <f>#REF!-#REF!</f>
        <v>#REF!</v>
      </c>
      <c r="BB521" s="112" t="e">
        <f>#REF!-#REF!</f>
        <v>#REF!</v>
      </c>
      <c r="BC521" s="112" t="e">
        <f>#REF!-#REF!</f>
        <v>#REF!</v>
      </c>
      <c r="BD521" s="112" t="e">
        <f>#REF!-#REF!</f>
        <v>#REF!</v>
      </c>
      <c r="BE521" s="112" t="e">
        <f>#REF!-#REF!</f>
        <v>#REF!</v>
      </c>
      <c r="BF521" s="112" t="e">
        <f>#REF!-#REF!</f>
        <v>#REF!</v>
      </c>
      <c r="BG521" s="112" t="e">
        <f>#REF!-#REF!</f>
        <v>#REF!</v>
      </c>
      <c r="BH521" s="112" t="e">
        <f>#REF!-#REF!</f>
        <v>#REF!</v>
      </c>
      <c r="BI521" s="112" t="e">
        <f>#REF!-#REF!</f>
        <v>#REF!</v>
      </c>
      <c r="BJ521" s="112" t="e">
        <f>#REF!-#REF!</f>
        <v>#REF!</v>
      </c>
      <c r="BK521" s="112" t="e">
        <f>#REF!-#REF!</f>
        <v>#REF!</v>
      </c>
      <c r="BL521" s="112" t="e">
        <f>#REF!-#REF!</f>
        <v>#REF!</v>
      </c>
      <c r="BM521" s="112" t="e">
        <f>#REF!-#REF!</f>
        <v>#REF!</v>
      </c>
      <c r="BN521" s="112" t="e">
        <f>#REF!-#REF!</f>
        <v>#REF!</v>
      </c>
      <c r="BO521" s="112" t="e">
        <f>#REF!-#REF!</f>
        <v>#REF!</v>
      </c>
      <c r="BP521" s="112" t="e">
        <f>#REF!-#REF!</f>
        <v>#REF!</v>
      </c>
      <c r="BQ521" s="112" t="e">
        <f>#REF!-#REF!</f>
        <v>#REF!</v>
      </c>
      <c r="BR521" s="112" t="e">
        <f>#REF!-#REF!</f>
        <v>#REF!</v>
      </c>
      <c r="BS521" s="112" t="e">
        <f>#REF!-#REF!</f>
        <v>#REF!</v>
      </c>
      <c r="BT521" s="112" t="e">
        <f>#REF!-#REF!</f>
        <v>#REF!</v>
      </c>
      <c r="BU521" s="112" t="e">
        <f>#REF!-#REF!</f>
        <v>#REF!</v>
      </c>
      <c r="BV521" s="112" t="e">
        <f>#REF!-#REF!</f>
        <v>#REF!</v>
      </c>
      <c r="CA521" s="112"/>
    </row>
    <row r="522" spans="7:79" ht="13" hidden="1" x14ac:dyDescent="0.3">
      <c r="G522" s="112" t="e">
        <f>#REF!-#REF!</f>
        <v>#REF!</v>
      </c>
      <c r="H522" s="112" t="e">
        <f>#REF!-#REF!</f>
        <v>#REF!</v>
      </c>
      <c r="I522" s="112" t="e">
        <f>#REF!-#REF!</f>
        <v>#REF!</v>
      </c>
      <c r="J522" s="112" t="e">
        <f>#REF!-#REF!</f>
        <v>#REF!</v>
      </c>
      <c r="K522" s="112" t="e">
        <f>#REF!-#REF!</f>
        <v>#REF!</v>
      </c>
      <c r="L522" s="112" t="e">
        <f>#REF!-#REF!</f>
        <v>#REF!</v>
      </c>
      <c r="M522" s="112" t="e">
        <f>#REF!-#REF!</f>
        <v>#REF!</v>
      </c>
      <c r="N522" s="112" t="e">
        <f>#REF!-#REF!</f>
        <v>#REF!</v>
      </c>
      <c r="O522" s="112" t="e">
        <f>#REF!-#REF!</f>
        <v>#REF!</v>
      </c>
      <c r="P522" s="112" t="e">
        <f>#REF!-#REF!</f>
        <v>#REF!</v>
      </c>
      <c r="Q522" s="112" t="e">
        <f>#REF!-#REF!</f>
        <v>#REF!</v>
      </c>
      <c r="R522" s="112" t="e">
        <f>#REF!-#REF!</f>
        <v>#REF!</v>
      </c>
      <c r="S522" s="112" t="e">
        <f>#REF!-#REF!</f>
        <v>#REF!</v>
      </c>
      <c r="T522" s="112" t="e">
        <f>#REF!-#REF!</f>
        <v>#REF!</v>
      </c>
      <c r="U522" s="112" t="e">
        <f>#REF!-#REF!</f>
        <v>#REF!</v>
      </c>
      <c r="V522" s="112" t="e">
        <f>#REF!-#REF!</f>
        <v>#REF!</v>
      </c>
      <c r="W522" s="112" t="e">
        <f>#REF!-#REF!</f>
        <v>#REF!</v>
      </c>
      <c r="X522" s="112" t="e">
        <f>#REF!-#REF!</f>
        <v>#REF!</v>
      </c>
      <c r="Y522" s="112" t="e">
        <f>#REF!-#REF!</f>
        <v>#REF!</v>
      </c>
      <c r="Z522" s="112" t="e">
        <f>#REF!-#REF!</f>
        <v>#REF!</v>
      </c>
      <c r="AA522" s="112" t="e">
        <f>#REF!-#REF!</f>
        <v>#REF!</v>
      </c>
      <c r="AB522" s="112" t="e">
        <f>#REF!-#REF!</f>
        <v>#REF!</v>
      </c>
      <c r="AC522" s="112" t="e">
        <f>#REF!-#REF!</f>
        <v>#REF!</v>
      </c>
      <c r="AD522" s="112" t="e">
        <f>#REF!-#REF!</f>
        <v>#REF!</v>
      </c>
      <c r="AE522" s="112" t="e">
        <f>#REF!-#REF!</f>
        <v>#REF!</v>
      </c>
      <c r="AF522" s="112" t="e">
        <f>#REF!-#REF!</f>
        <v>#REF!</v>
      </c>
      <c r="AG522" s="112" t="e">
        <f>#REF!-#REF!</f>
        <v>#REF!</v>
      </c>
      <c r="AH522" s="112" t="e">
        <f>#REF!-#REF!</f>
        <v>#REF!</v>
      </c>
      <c r="AI522" s="112" t="e">
        <f>#REF!-#REF!</f>
        <v>#REF!</v>
      </c>
      <c r="AJ522" s="112" t="e">
        <f>#REF!-#REF!</f>
        <v>#REF!</v>
      </c>
      <c r="AK522" s="112" t="e">
        <f>#REF!-#REF!</f>
        <v>#REF!</v>
      </c>
      <c r="AL522" s="112" t="e">
        <f>#REF!-#REF!</f>
        <v>#REF!</v>
      </c>
      <c r="AM522" s="112" t="e">
        <f>#REF!-#REF!</f>
        <v>#REF!</v>
      </c>
      <c r="AN522" s="112" t="e">
        <f>#REF!-#REF!</f>
        <v>#REF!</v>
      </c>
      <c r="AO522" s="112" t="e">
        <f>#REF!-#REF!</f>
        <v>#REF!</v>
      </c>
      <c r="AP522" s="112" t="e">
        <f>#REF!-#REF!</f>
        <v>#REF!</v>
      </c>
      <c r="AQ522" s="112" t="e">
        <f>#REF!-#REF!</f>
        <v>#REF!</v>
      </c>
      <c r="AR522" s="112" t="e">
        <f>#REF!-#REF!</f>
        <v>#REF!</v>
      </c>
      <c r="AS522" s="112" t="e">
        <f>#REF!-#REF!</f>
        <v>#REF!</v>
      </c>
      <c r="AT522" s="112" t="e">
        <f>#REF!-#REF!</f>
        <v>#REF!</v>
      </c>
      <c r="AU522" s="112" t="e">
        <f>#REF!-#REF!</f>
        <v>#REF!</v>
      </c>
      <c r="AV522" s="112" t="e">
        <f>#REF!-#REF!</f>
        <v>#REF!</v>
      </c>
      <c r="AW522" s="112" t="e">
        <f>#REF!-#REF!</f>
        <v>#REF!</v>
      </c>
      <c r="AX522" s="112" t="e">
        <f>#REF!-#REF!</f>
        <v>#REF!</v>
      </c>
      <c r="AY522" s="112" t="e">
        <f>#REF!-#REF!</f>
        <v>#REF!</v>
      </c>
      <c r="AZ522" s="112" t="e">
        <f>#REF!-#REF!</f>
        <v>#REF!</v>
      </c>
      <c r="BA522" s="112" t="e">
        <f>#REF!-#REF!</f>
        <v>#REF!</v>
      </c>
      <c r="BB522" s="112" t="e">
        <f>#REF!-#REF!</f>
        <v>#REF!</v>
      </c>
      <c r="BC522" s="112" t="e">
        <f>#REF!-#REF!</f>
        <v>#REF!</v>
      </c>
      <c r="BD522" s="112" t="e">
        <f>#REF!-#REF!</f>
        <v>#REF!</v>
      </c>
      <c r="BE522" s="112" t="e">
        <f>#REF!-#REF!</f>
        <v>#REF!</v>
      </c>
      <c r="BF522" s="112" t="e">
        <f>#REF!-#REF!</f>
        <v>#REF!</v>
      </c>
      <c r="BG522" s="112" t="e">
        <f>#REF!-#REF!</f>
        <v>#REF!</v>
      </c>
      <c r="BH522" s="112" t="e">
        <f>#REF!-#REF!</f>
        <v>#REF!</v>
      </c>
      <c r="BI522" s="112" t="e">
        <f>#REF!-#REF!</f>
        <v>#REF!</v>
      </c>
      <c r="BJ522" s="112" t="e">
        <f>#REF!-#REF!</f>
        <v>#REF!</v>
      </c>
      <c r="BK522" s="112" t="e">
        <f>#REF!-#REF!</f>
        <v>#REF!</v>
      </c>
      <c r="BL522" s="112" t="e">
        <f>#REF!-#REF!</f>
        <v>#REF!</v>
      </c>
      <c r="BM522" s="112" t="e">
        <f>#REF!-#REF!</f>
        <v>#REF!</v>
      </c>
      <c r="BN522" s="112" t="e">
        <f>#REF!-#REF!</f>
        <v>#REF!</v>
      </c>
      <c r="BO522" s="112" t="e">
        <f>#REF!-#REF!</f>
        <v>#REF!</v>
      </c>
      <c r="BP522" s="112" t="e">
        <f>#REF!-#REF!</f>
        <v>#REF!</v>
      </c>
      <c r="BQ522" s="112" t="e">
        <f>#REF!-#REF!</f>
        <v>#REF!</v>
      </c>
      <c r="BR522" s="112" t="e">
        <f>#REF!-#REF!</f>
        <v>#REF!</v>
      </c>
      <c r="BS522" s="112" t="e">
        <f>#REF!-#REF!</f>
        <v>#REF!</v>
      </c>
      <c r="BT522" s="112" t="e">
        <f>#REF!-#REF!</f>
        <v>#REF!</v>
      </c>
      <c r="BU522" s="112" t="e">
        <f>#REF!-#REF!</f>
        <v>#REF!</v>
      </c>
      <c r="BV522" s="112" t="e">
        <f>#REF!-#REF!</f>
        <v>#REF!</v>
      </c>
      <c r="CA522" s="112"/>
    </row>
    <row r="523" spans="7:79" ht="13" hidden="1" x14ac:dyDescent="0.3">
      <c r="G523" s="112" t="e">
        <f>#REF!-#REF!</f>
        <v>#REF!</v>
      </c>
      <c r="H523" s="112" t="e">
        <f>#REF!-#REF!</f>
        <v>#REF!</v>
      </c>
      <c r="I523" s="112" t="e">
        <f>#REF!-#REF!</f>
        <v>#REF!</v>
      </c>
      <c r="J523" s="112" t="e">
        <f>#REF!-#REF!</f>
        <v>#REF!</v>
      </c>
      <c r="K523" s="112" t="e">
        <f>#REF!-#REF!</f>
        <v>#REF!</v>
      </c>
      <c r="L523" s="112" t="e">
        <f>#REF!-#REF!</f>
        <v>#REF!</v>
      </c>
      <c r="M523" s="112" t="e">
        <f>#REF!-#REF!</f>
        <v>#REF!</v>
      </c>
      <c r="N523" s="112" t="e">
        <f>#REF!-#REF!</f>
        <v>#REF!</v>
      </c>
      <c r="O523" s="112" t="e">
        <f>#REF!-#REF!</f>
        <v>#REF!</v>
      </c>
      <c r="P523" s="112" t="e">
        <f>#REF!-#REF!</f>
        <v>#REF!</v>
      </c>
      <c r="Q523" s="112" t="e">
        <f>#REF!-#REF!</f>
        <v>#REF!</v>
      </c>
      <c r="R523" s="112" t="e">
        <f>#REF!-#REF!</f>
        <v>#REF!</v>
      </c>
      <c r="S523" s="112" t="e">
        <f>#REF!-#REF!</f>
        <v>#REF!</v>
      </c>
      <c r="T523" s="112" t="e">
        <f>#REF!-#REF!</f>
        <v>#REF!</v>
      </c>
      <c r="U523" s="112" t="e">
        <f>#REF!-#REF!</f>
        <v>#REF!</v>
      </c>
      <c r="V523" s="112" t="e">
        <f>#REF!-#REF!</f>
        <v>#REF!</v>
      </c>
      <c r="W523" s="112" t="e">
        <f>#REF!-#REF!</f>
        <v>#REF!</v>
      </c>
      <c r="X523" s="112" t="e">
        <f>#REF!-#REF!</f>
        <v>#REF!</v>
      </c>
      <c r="Y523" s="112" t="e">
        <f>#REF!-#REF!</f>
        <v>#REF!</v>
      </c>
      <c r="Z523" s="112" t="e">
        <f>#REF!-#REF!</f>
        <v>#REF!</v>
      </c>
      <c r="AA523" s="112" t="e">
        <f>#REF!-#REF!</f>
        <v>#REF!</v>
      </c>
      <c r="AB523" s="112" t="e">
        <f>#REF!-#REF!</f>
        <v>#REF!</v>
      </c>
      <c r="AC523" s="112" t="e">
        <f>#REF!-#REF!</f>
        <v>#REF!</v>
      </c>
      <c r="AD523" s="112" t="e">
        <f>#REF!-#REF!</f>
        <v>#REF!</v>
      </c>
      <c r="AE523" s="112" t="e">
        <f>#REF!-#REF!</f>
        <v>#REF!</v>
      </c>
      <c r="AF523" s="112" t="e">
        <f>#REF!-#REF!</f>
        <v>#REF!</v>
      </c>
      <c r="AG523" s="112" t="e">
        <f>#REF!-#REF!</f>
        <v>#REF!</v>
      </c>
      <c r="AH523" s="112" t="e">
        <f>#REF!-#REF!</f>
        <v>#REF!</v>
      </c>
      <c r="AI523" s="112" t="e">
        <f>#REF!-#REF!</f>
        <v>#REF!</v>
      </c>
      <c r="AJ523" s="112" t="e">
        <f>#REF!-#REF!</f>
        <v>#REF!</v>
      </c>
      <c r="AK523" s="112" t="e">
        <f>#REF!-#REF!</f>
        <v>#REF!</v>
      </c>
      <c r="AL523" s="112" t="e">
        <f>#REF!-#REF!</f>
        <v>#REF!</v>
      </c>
      <c r="AM523" s="112" t="e">
        <f>#REF!-#REF!</f>
        <v>#REF!</v>
      </c>
      <c r="AN523" s="112" t="e">
        <f>#REF!-#REF!</f>
        <v>#REF!</v>
      </c>
      <c r="AO523" s="112" t="e">
        <f>#REF!-#REF!</f>
        <v>#REF!</v>
      </c>
      <c r="AP523" s="112" t="e">
        <f>#REF!-#REF!</f>
        <v>#REF!</v>
      </c>
      <c r="AQ523" s="112" t="e">
        <f>#REF!-#REF!</f>
        <v>#REF!</v>
      </c>
      <c r="AR523" s="112" t="e">
        <f>#REF!-#REF!</f>
        <v>#REF!</v>
      </c>
      <c r="AS523" s="112" t="e">
        <f>#REF!-#REF!</f>
        <v>#REF!</v>
      </c>
      <c r="AT523" s="112" t="e">
        <f>#REF!-#REF!</f>
        <v>#REF!</v>
      </c>
      <c r="AU523" s="112" t="e">
        <f>#REF!-#REF!</f>
        <v>#REF!</v>
      </c>
      <c r="AV523" s="112" t="e">
        <f>#REF!-#REF!</f>
        <v>#REF!</v>
      </c>
      <c r="AW523" s="112" t="e">
        <f>#REF!-#REF!</f>
        <v>#REF!</v>
      </c>
      <c r="AX523" s="112" t="e">
        <f>#REF!-#REF!</f>
        <v>#REF!</v>
      </c>
      <c r="AY523" s="112" t="e">
        <f>#REF!-#REF!</f>
        <v>#REF!</v>
      </c>
      <c r="AZ523" s="112" t="e">
        <f>#REF!-#REF!</f>
        <v>#REF!</v>
      </c>
      <c r="BA523" s="112" t="e">
        <f>#REF!-#REF!</f>
        <v>#REF!</v>
      </c>
      <c r="BB523" s="112" t="e">
        <f>#REF!-#REF!</f>
        <v>#REF!</v>
      </c>
      <c r="BC523" s="112" t="e">
        <f>#REF!-#REF!</f>
        <v>#REF!</v>
      </c>
      <c r="BD523" s="112" t="e">
        <f>#REF!-#REF!</f>
        <v>#REF!</v>
      </c>
      <c r="BE523" s="112" t="e">
        <f>#REF!-#REF!</f>
        <v>#REF!</v>
      </c>
      <c r="BF523" s="112" t="e">
        <f>#REF!-#REF!</f>
        <v>#REF!</v>
      </c>
      <c r="BG523" s="112" t="e">
        <f>#REF!-#REF!</f>
        <v>#REF!</v>
      </c>
      <c r="BH523" s="112" t="e">
        <f>#REF!-#REF!</f>
        <v>#REF!</v>
      </c>
      <c r="BI523" s="112" t="e">
        <f>#REF!-#REF!</f>
        <v>#REF!</v>
      </c>
      <c r="BJ523" s="112" t="e">
        <f>#REF!-#REF!</f>
        <v>#REF!</v>
      </c>
      <c r="BK523" s="112" t="e">
        <f>#REF!-#REF!</f>
        <v>#REF!</v>
      </c>
      <c r="BL523" s="112" t="e">
        <f>#REF!-#REF!</f>
        <v>#REF!</v>
      </c>
      <c r="BM523" s="112" t="e">
        <f>#REF!-#REF!</f>
        <v>#REF!</v>
      </c>
      <c r="BN523" s="112" t="e">
        <f>#REF!-#REF!</f>
        <v>#REF!</v>
      </c>
      <c r="BO523" s="112" t="e">
        <f>#REF!-#REF!</f>
        <v>#REF!</v>
      </c>
      <c r="BP523" s="112" t="e">
        <f>#REF!-#REF!</f>
        <v>#REF!</v>
      </c>
      <c r="BQ523" s="112" t="e">
        <f>#REF!-#REF!</f>
        <v>#REF!</v>
      </c>
      <c r="BR523" s="112" t="e">
        <f>#REF!-#REF!</f>
        <v>#REF!</v>
      </c>
      <c r="BS523" s="112" t="e">
        <f>#REF!-#REF!</f>
        <v>#REF!</v>
      </c>
      <c r="BT523" s="112" t="e">
        <f>#REF!-#REF!</f>
        <v>#REF!</v>
      </c>
      <c r="BU523" s="112" t="e">
        <f>#REF!-#REF!</f>
        <v>#REF!</v>
      </c>
      <c r="BV523" s="112" t="e">
        <f>#REF!-#REF!</f>
        <v>#REF!</v>
      </c>
      <c r="CA523" s="112"/>
    </row>
    <row r="524" spans="7:79" ht="13" hidden="1" x14ac:dyDescent="0.3">
      <c r="G524" s="112" t="e">
        <f>#REF!-#REF!</f>
        <v>#REF!</v>
      </c>
      <c r="H524" s="112" t="e">
        <f>#REF!-#REF!</f>
        <v>#REF!</v>
      </c>
      <c r="I524" s="112" t="e">
        <f>#REF!-#REF!</f>
        <v>#REF!</v>
      </c>
      <c r="J524" s="112" t="e">
        <f>#REF!-#REF!</f>
        <v>#REF!</v>
      </c>
      <c r="K524" s="112" t="e">
        <f>#REF!-#REF!</f>
        <v>#REF!</v>
      </c>
      <c r="L524" s="112" t="e">
        <f>#REF!-#REF!</f>
        <v>#REF!</v>
      </c>
      <c r="M524" s="112" t="e">
        <f>#REF!-#REF!</f>
        <v>#REF!</v>
      </c>
      <c r="N524" s="112" t="e">
        <f>#REF!-#REF!</f>
        <v>#REF!</v>
      </c>
      <c r="O524" s="112" t="e">
        <f>#REF!-#REF!</f>
        <v>#REF!</v>
      </c>
      <c r="P524" s="112" t="e">
        <f>#REF!-#REF!</f>
        <v>#REF!</v>
      </c>
      <c r="Q524" s="112" t="e">
        <f>#REF!-#REF!</f>
        <v>#REF!</v>
      </c>
      <c r="R524" s="112" t="e">
        <f>#REF!-#REF!</f>
        <v>#REF!</v>
      </c>
      <c r="S524" s="112" t="e">
        <f>#REF!-#REF!</f>
        <v>#REF!</v>
      </c>
      <c r="T524" s="112" t="e">
        <f>#REF!-#REF!</f>
        <v>#REF!</v>
      </c>
      <c r="U524" s="112" t="e">
        <f>#REF!-#REF!</f>
        <v>#REF!</v>
      </c>
      <c r="V524" s="112" t="e">
        <f>#REF!-#REF!</f>
        <v>#REF!</v>
      </c>
      <c r="W524" s="112" t="e">
        <f>#REF!-#REF!</f>
        <v>#REF!</v>
      </c>
      <c r="X524" s="112" t="e">
        <f>#REF!-#REF!</f>
        <v>#REF!</v>
      </c>
      <c r="Y524" s="112" t="e">
        <f>#REF!-#REF!</f>
        <v>#REF!</v>
      </c>
      <c r="Z524" s="112" t="e">
        <f>#REF!-#REF!</f>
        <v>#REF!</v>
      </c>
      <c r="AA524" s="112" t="e">
        <f>#REF!-#REF!</f>
        <v>#REF!</v>
      </c>
      <c r="AB524" s="112" t="e">
        <f>#REF!-#REF!</f>
        <v>#REF!</v>
      </c>
      <c r="AC524" s="112" t="e">
        <f>#REF!-#REF!</f>
        <v>#REF!</v>
      </c>
      <c r="AD524" s="112" t="e">
        <f>#REF!-#REF!</f>
        <v>#REF!</v>
      </c>
      <c r="AE524" s="112" t="e">
        <f>#REF!-#REF!</f>
        <v>#REF!</v>
      </c>
      <c r="AF524" s="112" t="e">
        <f>#REF!-#REF!</f>
        <v>#REF!</v>
      </c>
      <c r="AG524" s="112" t="e">
        <f>#REF!-#REF!</f>
        <v>#REF!</v>
      </c>
      <c r="AH524" s="112" t="e">
        <f>#REF!-#REF!</f>
        <v>#REF!</v>
      </c>
      <c r="AI524" s="112" t="e">
        <f>#REF!-#REF!</f>
        <v>#REF!</v>
      </c>
      <c r="AJ524" s="112" t="e">
        <f>#REF!-#REF!</f>
        <v>#REF!</v>
      </c>
      <c r="AK524" s="112" t="e">
        <f>#REF!-#REF!</f>
        <v>#REF!</v>
      </c>
      <c r="AL524" s="112" t="e">
        <f>#REF!-#REF!</f>
        <v>#REF!</v>
      </c>
      <c r="AM524" s="112" t="e">
        <f>#REF!-#REF!</f>
        <v>#REF!</v>
      </c>
      <c r="AN524" s="112" t="e">
        <f>#REF!-#REF!</f>
        <v>#REF!</v>
      </c>
      <c r="AO524" s="112" t="e">
        <f>#REF!-#REF!</f>
        <v>#REF!</v>
      </c>
      <c r="AP524" s="112" t="e">
        <f>#REF!-#REF!</f>
        <v>#REF!</v>
      </c>
      <c r="AQ524" s="112" t="e">
        <f>#REF!-#REF!</f>
        <v>#REF!</v>
      </c>
      <c r="AR524" s="112" t="e">
        <f>#REF!-#REF!</f>
        <v>#REF!</v>
      </c>
      <c r="AS524" s="112" t="e">
        <f>#REF!-#REF!</f>
        <v>#REF!</v>
      </c>
      <c r="AT524" s="112" t="e">
        <f>#REF!-#REF!</f>
        <v>#REF!</v>
      </c>
      <c r="AU524" s="112" t="e">
        <f>#REF!-#REF!</f>
        <v>#REF!</v>
      </c>
      <c r="AV524" s="112" t="e">
        <f>#REF!-#REF!</f>
        <v>#REF!</v>
      </c>
      <c r="AW524" s="112" t="e">
        <f>#REF!-#REF!</f>
        <v>#REF!</v>
      </c>
      <c r="AX524" s="112" t="e">
        <f>#REF!-#REF!</f>
        <v>#REF!</v>
      </c>
      <c r="AY524" s="112" t="e">
        <f>#REF!-#REF!</f>
        <v>#REF!</v>
      </c>
      <c r="AZ524" s="112" t="e">
        <f>#REF!-#REF!</f>
        <v>#REF!</v>
      </c>
      <c r="BA524" s="112" t="e">
        <f>#REF!-#REF!</f>
        <v>#REF!</v>
      </c>
      <c r="BB524" s="112" t="e">
        <f>#REF!-#REF!</f>
        <v>#REF!</v>
      </c>
      <c r="BC524" s="112" t="e">
        <f>#REF!-#REF!</f>
        <v>#REF!</v>
      </c>
      <c r="BD524" s="112" t="e">
        <f>#REF!-#REF!</f>
        <v>#REF!</v>
      </c>
      <c r="BE524" s="112" t="e">
        <f>#REF!-#REF!</f>
        <v>#REF!</v>
      </c>
      <c r="BF524" s="112" t="e">
        <f>#REF!-#REF!</f>
        <v>#REF!</v>
      </c>
      <c r="BG524" s="112" t="e">
        <f>#REF!-#REF!</f>
        <v>#REF!</v>
      </c>
      <c r="BH524" s="112" t="e">
        <f>#REF!-#REF!</f>
        <v>#REF!</v>
      </c>
      <c r="BI524" s="112" t="e">
        <f>#REF!-#REF!</f>
        <v>#REF!</v>
      </c>
      <c r="BJ524" s="112" t="e">
        <f>#REF!-#REF!</f>
        <v>#REF!</v>
      </c>
      <c r="BK524" s="112" t="e">
        <f>#REF!-#REF!</f>
        <v>#REF!</v>
      </c>
      <c r="BL524" s="112" t="e">
        <f>#REF!-#REF!</f>
        <v>#REF!</v>
      </c>
      <c r="BM524" s="112" t="e">
        <f>#REF!-#REF!</f>
        <v>#REF!</v>
      </c>
      <c r="BN524" s="112" t="e">
        <f>#REF!-#REF!</f>
        <v>#REF!</v>
      </c>
      <c r="BO524" s="112" t="e">
        <f>#REF!-#REF!</f>
        <v>#REF!</v>
      </c>
      <c r="BP524" s="112" t="e">
        <f>#REF!-#REF!</f>
        <v>#REF!</v>
      </c>
      <c r="BQ524" s="112" t="e">
        <f>#REF!-#REF!</f>
        <v>#REF!</v>
      </c>
      <c r="BR524" s="112" t="e">
        <f>#REF!-#REF!</f>
        <v>#REF!</v>
      </c>
      <c r="BS524" s="112" t="e">
        <f>#REF!-#REF!</f>
        <v>#REF!</v>
      </c>
      <c r="BT524" s="112" t="e">
        <f>#REF!-#REF!</f>
        <v>#REF!</v>
      </c>
      <c r="BU524" s="112" t="e">
        <f>#REF!-#REF!</f>
        <v>#REF!</v>
      </c>
      <c r="BV524" s="112" t="e">
        <f>#REF!-#REF!</f>
        <v>#REF!</v>
      </c>
      <c r="CA524" s="112"/>
    </row>
    <row r="525" spans="7:79" ht="13" hidden="1" x14ac:dyDescent="0.3">
      <c r="G525" s="112" t="e">
        <f>#REF!-#REF!</f>
        <v>#REF!</v>
      </c>
      <c r="H525" s="112" t="e">
        <f>#REF!-#REF!</f>
        <v>#REF!</v>
      </c>
      <c r="I525" s="112" t="e">
        <f>#REF!-#REF!</f>
        <v>#REF!</v>
      </c>
      <c r="J525" s="112" t="e">
        <f>#REF!-#REF!</f>
        <v>#REF!</v>
      </c>
      <c r="K525" s="112" t="e">
        <f>#REF!-#REF!</f>
        <v>#REF!</v>
      </c>
      <c r="L525" s="112" t="e">
        <f>#REF!-#REF!</f>
        <v>#REF!</v>
      </c>
      <c r="M525" s="112" t="e">
        <f>#REF!-#REF!</f>
        <v>#REF!</v>
      </c>
      <c r="N525" s="112" t="e">
        <f>#REF!-#REF!</f>
        <v>#REF!</v>
      </c>
      <c r="O525" s="112" t="e">
        <f>#REF!-#REF!</f>
        <v>#REF!</v>
      </c>
      <c r="P525" s="112" t="e">
        <f>#REF!-#REF!</f>
        <v>#REF!</v>
      </c>
      <c r="Q525" s="112" t="e">
        <f>#REF!-#REF!</f>
        <v>#REF!</v>
      </c>
      <c r="R525" s="112" t="e">
        <f>#REF!-#REF!</f>
        <v>#REF!</v>
      </c>
      <c r="S525" s="112" t="e">
        <f>#REF!-#REF!</f>
        <v>#REF!</v>
      </c>
      <c r="T525" s="112" t="e">
        <f>#REF!-#REF!</f>
        <v>#REF!</v>
      </c>
      <c r="U525" s="112" t="e">
        <f>#REF!-#REF!</f>
        <v>#REF!</v>
      </c>
      <c r="V525" s="112" t="e">
        <f>#REF!-#REF!</f>
        <v>#REF!</v>
      </c>
      <c r="W525" s="112" t="e">
        <f>#REF!-#REF!</f>
        <v>#REF!</v>
      </c>
      <c r="X525" s="112" t="e">
        <f>#REF!-#REF!</f>
        <v>#REF!</v>
      </c>
      <c r="Y525" s="112" t="e">
        <f>#REF!-#REF!</f>
        <v>#REF!</v>
      </c>
      <c r="Z525" s="112" t="e">
        <f>#REF!-#REF!</f>
        <v>#REF!</v>
      </c>
      <c r="AA525" s="112" t="e">
        <f>#REF!-#REF!</f>
        <v>#REF!</v>
      </c>
      <c r="AB525" s="112" t="e">
        <f>#REF!-#REF!</f>
        <v>#REF!</v>
      </c>
      <c r="AC525" s="112" t="e">
        <f>#REF!-#REF!</f>
        <v>#REF!</v>
      </c>
      <c r="AD525" s="112" t="e">
        <f>#REF!-#REF!</f>
        <v>#REF!</v>
      </c>
      <c r="AE525" s="112" t="e">
        <f>#REF!-#REF!</f>
        <v>#REF!</v>
      </c>
      <c r="AF525" s="112" t="e">
        <f>#REF!-#REF!</f>
        <v>#REF!</v>
      </c>
      <c r="AG525" s="112" t="e">
        <f>#REF!-#REF!</f>
        <v>#REF!</v>
      </c>
      <c r="AH525" s="112" t="e">
        <f>#REF!-#REF!</f>
        <v>#REF!</v>
      </c>
      <c r="AI525" s="112" t="e">
        <f>#REF!-#REF!</f>
        <v>#REF!</v>
      </c>
      <c r="AJ525" s="112" t="e">
        <f>#REF!-#REF!</f>
        <v>#REF!</v>
      </c>
      <c r="AK525" s="112" t="e">
        <f>#REF!-#REF!</f>
        <v>#REF!</v>
      </c>
      <c r="AL525" s="112" t="e">
        <f>#REF!-#REF!</f>
        <v>#REF!</v>
      </c>
      <c r="AM525" s="112" t="e">
        <f>#REF!-#REF!</f>
        <v>#REF!</v>
      </c>
      <c r="AN525" s="112" t="e">
        <f>#REF!-#REF!</f>
        <v>#REF!</v>
      </c>
      <c r="AO525" s="112" t="e">
        <f>#REF!-#REF!</f>
        <v>#REF!</v>
      </c>
      <c r="AP525" s="112" t="e">
        <f>#REF!-#REF!</f>
        <v>#REF!</v>
      </c>
      <c r="AQ525" s="112" t="e">
        <f>#REF!-#REF!</f>
        <v>#REF!</v>
      </c>
      <c r="AR525" s="112" t="e">
        <f>#REF!-#REF!</f>
        <v>#REF!</v>
      </c>
      <c r="AS525" s="112" t="e">
        <f>#REF!-#REF!</f>
        <v>#REF!</v>
      </c>
      <c r="AT525" s="112" t="e">
        <f>#REF!-#REF!</f>
        <v>#REF!</v>
      </c>
      <c r="AU525" s="112" t="e">
        <f>#REF!-#REF!</f>
        <v>#REF!</v>
      </c>
      <c r="AV525" s="112" t="e">
        <f>#REF!-#REF!</f>
        <v>#REF!</v>
      </c>
      <c r="AW525" s="112" t="e">
        <f>#REF!-#REF!</f>
        <v>#REF!</v>
      </c>
      <c r="AX525" s="112" t="e">
        <f>#REF!-#REF!</f>
        <v>#REF!</v>
      </c>
      <c r="AY525" s="112" t="e">
        <f>#REF!-#REF!</f>
        <v>#REF!</v>
      </c>
      <c r="AZ525" s="112" t="e">
        <f>#REF!-#REF!</f>
        <v>#REF!</v>
      </c>
      <c r="BA525" s="112" t="e">
        <f>#REF!-#REF!</f>
        <v>#REF!</v>
      </c>
      <c r="BB525" s="112" t="e">
        <f>#REF!-#REF!</f>
        <v>#REF!</v>
      </c>
      <c r="BC525" s="112" t="e">
        <f>#REF!-#REF!</f>
        <v>#REF!</v>
      </c>
      <c r="BD525" s="112" t="e">
        <f>#REF!-#REF!</f>
        <v>#REF!</v>
      </c>
      <c r="BE525" s="112" t="e">
        <f>#REF!-#REF!</f>
        <v>#REF!</v>
      </c>
      <c r="BF525" s="112" t="e">
        <f>#REF!-#REF!</f>
        <v>#REF!</v>
      </c>
      <c r="BG525" s="112" t="e">
        <f>#REF!-#REF!</f>
        <v>#REF!</v>
      </c>
      <c r="BH525" s="112" t="e">
        <f>#REF!-#REF!</f>
        <v>#REF!</v>
      </c>
      <c r="BI525" s="112" t="e">
        <f>#REF!-#REF!</f>
        <v>#REF!</v>
      </c>
      <c r="BJ525" s="112" t="e">
        <f>#REF!-#REF!</f>
        <v>#REF!</v>
      </c>
      <c r="BK525" s="112" t="e">
        <f>#REF!-#REF!</f>
        <v>#REF!</v>
      </c>
      <c r="BL525" s="112" t="e">
        <f>#REF!-#REF!</f>
        <v>#REF!</v>
      </c>
      <c r="BM525" s="112" t="e">
        <f>#REF!-#REF!</f>
        <v>#REF!</v>
      </c>
      <c r="BN525" s="112" t="e">
        <f>#REF!-#REF!</f>
        <v>#REF!</v>
      </c>
      <c r="BO525" s="112" t="e">
        <f>#REF!-#REF!</f>
        <v>#REF!</v>
      </c>
      <c r="BP525" s="112" t="e">
        <f>#REF!-#REF!</f>
        <v>#REF!</v>
      </c>
      <c r="BQ525" s="112" t="e">
        <f>#REF!-#REF!</f>
        <v>#REF!</v>
      </c>
      <c r="BR525" s="112" t="e">
        <f>#REF!-#REF!</f>
        <v>#REF!</v>
      </c>
      <c r="BS525" s="112" t="e">
        <f>#REF!-#REF!</f>
        <v>#REF!</v>
      </c>
      <c r="BT525" s="112" t="e">
        <f>#REF!-#REF!</f>
        <v>#REF!</v>
      </c>
      <c r="BU525" s="112" t="e">
        <f>#REF!-#REF!</f>
        <v>#REF!</v>
      </c>
      <c r="BV525" s="112" t="e">
        <f>#REF!-#REF!</f>
        <v>#REF!</v>
      </c>
      <c r="CA525" s="112"/>
    </row>
    <row r="526" spans="7:79" ht="13" hidden="1" x14ac:dyDescent="0.3">
      <c r="G526" s="112" t="e">
        <f>#REF!-#REF!</f>
        <v>#REF!</v>
      </c>
      <c r="H526" s="112" t="e">
        <f>#REF!-#REF!</f>
        <v>#REF!</v>
      </c>
      <c r="I526" s="112" t="e">
        <f>#REF!-#REF!</f>
        <v>#REF!</v>
      </c>
      <c r="J526" s="112" t="e">
        <f>#REF!-#REF!</f>
        <v>#REF!</v>
      </c>
      <c r="K526" s="112" t="e">
        <f>#REF!-#REF!</f>
        <v>#REF!</v>
      </c>
      <c r="L526" s="112" t="e">
        <f>#REF!-#REF!</f>
        <v>#REF!</v>
      </c>
      <c r="M526" s="112" t="e">
        <f>#REF!-#REF!</f>
        <v>#REF!</v>
      </c>
      <c r="N526" s="112" t="e">
        <f>#REF!-#REF!</f>
        <v>#REF!</v>
      </c>
      <c r="O526" s="112" t="e">
        <f>#REF!-#REF!</f>
        <v>#REF!</v>
      </c>
      <c r="P526" s="112" t="e">
        <f>#REF!-#REF!</f>
        <v>#REF!</v>
      </c>
      <c r="Q526" s="112" t="e">
        <f>#REF!-#REF!</f>
        <v>#REF!</v>
      </c>
      <c r="R526" s="112" t="e">
        <f>#REF!-#REF!</f>
        <v>#REF!</v>
      </c>
      <c r="S526" s="112" t="e">
        <f>#REF!-#REF!</f>
        <v>#REF!</v>
      </c>
      <c r="T526" s="112" t="e">
        <f>#REF!-#REF!</f>
        <v>#REF!</v>
      </c>
      <c r="U526" s="112" t="e">
        <f>#REF!-#REF!</f>
        <v>#REF!</v>
      </c>
      <c r="V526" s="112" t="e">
        <f>#REF!-#REF!</f>
        <v>#REF!</v>
      </c>
      <c r="W526" s="112" t="e">
        <f>#REF!-#REF!</f>
        <v>#REF!</v>
      </c>
      <c r="X526" s="112" t="e">
        <f>#REF!-#REF!</f>
        <v>#REF!</v>
      </c>
      <c r="Y526" s="112" t="e">
        <f>#REF!-#REF!</f>
        <v>#REF!</v>
      </c>
      <c r="Z526" s="112" t="e">
        <f>#REF!-#REF!</f>
        <v>#REF!</v>
      </c>
      <c r="AA526" s="112" t="e">
        <f>#REF!-#REF!</f>
        <v>#REF!</v>
      </c>
      <c r="AB526" s="112" t="e">
        <f>#REF!-#REF!</f>
        <v>#REF!</v>
      </c>
      <c r="AC526" s="112" t="e">
        <f>#REF!-#REF!</f>
        <v>#REF!</v>
      </c>
      <c r="AD526" s="112" t="e">
        <f>#REF!-#REF!</f>
        <v>#REF!</v>
      </c>
      <c r="AE526" s="112" t="e">
        <f>#REF!-#REF!</f>
        <v>#REF!</v>
      </c>
      <c r="AF526" s="112" t="e">
        <f>#REF!-#REF!</f>
        <v>#REF!</v>
      </c>
      <c r="AG526" s="112" t="e">
        <f>#REF!-#REF!</f>
        <v>#REF!</v>
      </c>
      <c r="AH526" s="112" t="e">
        <f>#REF!-#REF!</f>
        <v>#REF!</v>
      </c>
      <c r="AI526" s="112" t="e">
        <f>#REF!-#REF!</f>
        <v>#REF!</v>
      </c>
      <c r="AJ526" s="112" t="e">
        <f>#REF!-#REF!</f>
        <v>#REF!</v>
      </c>
      <c r="AK526" s="112" t="e">
        <f>#REF!-#REF!</f>
        <v>#REF!</v>
      </c>
      <c r="AL526" s="112" t="e">
        <f>#REF!-#REF!</f>
        <v>#REF!</v>
      </c>
      <c r="AM526" s="112" t="e">
        <f>#REF!-#REF!</f>
        <v>#REF!</v>
      </c>
      <c r="AN526" s="112" t="e">
        <f>#REF!-#REF!</f>
        <v>#REF!</v>
      </c>
      <c r="AO526" s="112" t="e">
        <f>#REF!-#REF!</f>
        <v>#REF!</v>
      </c>
      <c r="AP526" s="112" t="e">
        <f>#REF!-#REF!</f>
        <v>#REF!</v>
      </c>
      <c r="AQ526" s="112" t="e">
        <f>#REF!-#REF!</f>
        <v>#REF!</v>
      </c>
      <c r="AR526" s="112" t="e">
        <f>#REF!-#REF!</f>
        <v>#REF!</v>
      </c>
      <c r="AS526" s="112" t="e">
        <f>#REF!-#REF!</f>
        <v>#REF!</v>
      </c>
      <c r="AT526" s="112" t="e">
        <f>#REF!-#REF!</f>
        <v>#REF!</v>
      </c>
      <c r="AU526" s="112" t="e">
        <f>#REF!-#REF!</f>
        <v>#REF!</v>
      </c>
      <c r="AV526" s="112" t="e">
        <f>#REF!-#REF!</f>
        <v>#REF!</v>
      </c>
      <c r="AW526" s="112" t="e">
        <f>#REF!-#REF!</f>
        <v>#REF!</v>
      </c>
      <c r="AX526" s="112" t="e">
        <f>#REF!-#REF!</f>
        <v>#REF!</v>
      </c>
      <c r="AY526" s="112" t="e">
        <f>#REF!-#REF!</f>
        <v>#REF!</v>
      </c>
      <c r="AZ526" s="112" t="e">
        <f>#REF!-#REF!</f>
        <v>#REF!</v>
      </c>
      <c r="BA526" s="112" t="e">
        <f>#REF!-#REF!</f>
        <v>#REF!</v>
      </c>
      <c r="BB526" s="112" t="e">
        <f>#REF!-#REF!</f>
        <v>#REF!</v>
      </c>
      <c r="BC526" s="112" t="e">
        <f>#REF!-#REF!</f>
        <v>#REF!</v>
      </c>
      <c r="BD526" s="112" t="e">
        <f>#REF!-#REF!</f>
        <v>#REF!</v>
      </c>
      <c r="BE526" s="112" t="e">
        <f>#REF!-#REF!</f>
        <v>#REF!</v>
      </c>
      <c r="BF526" s="112" t="e">
        <f>#REF!-#REF!</f>
        <v>#REF!</v>
      </c>
      <c r="BG526" s="112" t="e">
        <f>#REF!-#REF!</f>
        <v>#REF!</v>
      </c>
      <c r="BH526" s="112" t="e">
        <f>#REF!-#REF!</f>
        <v>#REF!</v>
      </c>
      <c r="BI526" s="112" t="e">
        <f>#REF!-#REF!</f>
        <v>#REF!</v>
      </c>
      <c r="BJ526" s="112" t="e">
        <f>#REF!-#REF!</f>
        <v>#REF!</v>
      </c>
      <c r="BK526" s="112" t="e">
        <f>#REF!-#REF!</f>
        <v>#REF!</v>
      </c>
      <c r="BL526" s="112" t="e">
        <f>#REF!-#REF!</f>
        <v>#REF!</v>
      </c>
      <c r="BM526" s="112" t="e">
        <f>#REF!-#REF!</f>
        <v>#REF!</v>
      </c>
      <c r="BN526" s="112" t="e">
        <f>#REF!-#REF!</f>
        <v>#REF!</v>
      </c>
      <c r="BO526" s="112" t="e">
        <f>#REF!-#REF!</f>
        <v>#REF!</v>
      </c>
      <c r="BP526" s="112" t="e">
        <f>#REF!-#REF!</f>
        <v>#REF!</v>
      </c>
      <c r="BQ526" s="112" t="e">
        <f>#REF!-#REF!</f>
        <v>#REF!</v>
      </c>
      <c r="BR526" s="112" t="e">
        <f>#REF!-#REF!</f>
        <v>#REF!</v>
      </c>
      <c r="BS526" s="112" t="e">
        <f>#REF!-#REF!</f>
        <v>#REF!</v>
      </c>
      <c r="BT526" s="112" t="e">
        <f>#REF!-#REF!</f>
        <v>#REF!</v>
      </c>
      <c r="BU526" s="112" t="e">
        <f>#REF!-#REF!</f>
        <v>#REF!</v>
      </c>
      <c r="BV526" s="112" t="e">
        <f>#REF!-#REF!</f>
        <v>#REF!</v>
      </c>
      <c r="CA526" s="112"/>
    </row>
    <row r="527" spans="7:79" ht="13" hidden="1" x14ac:dyDescent="0.3">
      <c r="G527" s="112" t="e">
        <f>#REF!-#REF!</f>
        <v>#REF!</v>
      </c>
      <c r="H527" s="112" t="e">
        <f>#REF!-#REF!</f>
        <v>#REF!</v>
      </c>
      <c r="I527" s="112" t="e">
        <f>#REF!-#REF!</f>
        <v>#REF!</v>
      </c>
      <c r="J527" s="112" t="e">
        <f>#REF!-#REF!</f>
        <v>#REF!</v>
      </c>
      <c r="K527" s="112" t="e">
        <f>#REF!-#REF!</f>
        <v>#REF!</v>
      </c>
      <c r="L527" s="112" t="e">
        <f>#REF!-#REF!</f>
        <v>#REF!</v>
      </c>
      <c r="M527" s="112" t="e">
        <f>#REF!-#REF!</f>
        <v>#REF!</v>
      </c>
      <c r="N527" s="112" t="e">
        <f>#REF!-#REF!</f>
        <v>#REF!</v>
      </c>
      <c r="O527" s="112" t="e">
        <f>#REF!-#REF!</f>
        <v>#REF!</v>
      </c>
      <c r="P527" s="112" t="e">
        <f>#REF!-#REF!</f>
        <v>#REF!</v>
      </c>
      <c r="Q527" s="112" t="e">
        <f>#REF!-#REF!</f>
        <v>#REF!</v>
      </c>
      <c r="R527" s="112" t="e">
        <f>#REF!-#REF!</f>
        <v>#REF!</v>
      </c>
      <c r="S527" s="112" t="e">
        <f>#REF!-#REF!</f>
        <v>#REF!</v>
      </c>
      <c r="T527" s="112" t="e">
        <f>#REF!-#REF!</f>
        <v>#REF!</v>
      </c>
      <c r="U527" s="112" t="e">
        <f>#REF!-#REF!</f>
        <v>#REF!</v>
      </c>
      <c r="V527" s="112" t="e">
        <f>#REF!-#REF!</f>
        <v>#REF!</v>
      </c>
      <c r="W527" s="112" t="e">
        <f>#REF!-#REF!</f>
        <v>#REF!</v>
      </c>
      <c r="X527" s="112" t="e">
        <f>#REF!-#REF!</f>
        <v>#REF!</v>
      </c>
      <c r="Y527" s="112" t="e">
        <f>#REF!-#REF!</f>
        <v>#REF!</v>
      </c>
      <c r="Z527" s="112" t="e">
        <f>#REF!-#REF!</f>
        <v>#REF!</v>
      </c>
      <c r="AA527" s="112" t="e">
        <f>#REF!-#REF!</f>
        <v>#REF!</v>
      </c>
      <c r="AB527" s="112" t="e">
        <f>#REF!-#REF!</f>
        <v>#REF!</v>
      </c>
      <c r="AC527" s="112" t="e">
        <f>#REF!-#REF!</f>
        <v>#REF!</v>
      </c>
      <c r="AD527" s="112" t="e">
        <f>#REF!-#REF!</f>
        <v>#REF!</v>
      </c>
      <c r="AE527" s="112" t="e">
        <f>#REF!-#REF!</f>
        <v>#REF!</v>
      </c>
      <c r="AF527" s="112" t="e">
        <f>#REF!-#REF!</f>
        <v>#REF!</v>
      </c>
      <c r="AG527" s="112" t="e">
        <f>#REF!-#REF!</f>
        <v>#REF!</v>
      </c>
      <c r="AH527" s="112" t="e">
        <f>#REF!-#REF!</f>
        <v>#REF!</v>
      </c>
      <c r="AI527" s="112" t="e">
        <f>#REF!-#REF!</f>
        <v>#REF!</v>
      </c>
      <c r="AJ527" s="112" t="e">
        <f>#REF!-#REF!</f>
        <v>#REF!</v>
      </c>
      <c r="AK527" s="112" t="e">
        <f>#REF!-#REF!</f>
        <v>#REF!</v>
      </c>
      <c r="AL527" s="112" t="e">
        <f>#REF!-#REF!</f>
        <v>#REF!</v>
      </c>
      <c r="AM527" s="112" t="e">
        <f>#REF!-#REF!</f>
        <v>#REF!</v>
      </c>
      <c r="AN527" s="112" t="e">
        <f>#REF!-#REF!</f>
        <v>#REF!</v>
      </c>
      <c r="AO527" s="112" t="e">
        <f>#REF!-#REF!</f>
        <v>#REF!</v>
      </c>
      <c r="AP527" s="112" t="e">
        <f>#REF!-#REF!</f>
        <v>#REF!</v>
      </c>
      <c r="AQ527" s="112" t="e">
        <f>#REF!-#REF!</f>
        <v>#REF!</v>
      </c>
      <c r="AR527" s="112" t="e">
        <f>#REF!-#REF!</f>
        <v>#REF!</v>
      </c>
      <c r="AS527" s="112" t="e">
        <f>#REF!-#REF!</f>
        <v>#REF!</v>
      </c>
      <c r="AT527" s="112" t="e">
        <f>#REF!-#REF!</f>
        <v>#REF!</v>
      </c>
      <c r="AU527" s="112" t="e">
        <f>#REF!-#REF!</f>
        <v>#REF!</v>
      </c>
      <c r="AV527" s="112" t="e">
        <f>#REF!-#REF!</f>
        <v>#REF!</v>
      </c>
      <c r="AW527" s="112" t="e">
        <f>#REF!-#REF!</f>
        <v>#REF!</v>
      </c>
      <c r="AX527" s="112" t="e">
        <f>#REF!-#REF!</f>
        <v>#REF!</v>
      </c>
      <c r="AY527" s="112" t="e">
        <f>#REF!-#REF!</f>
        <v>#REF!</v>
      </c>
      <c r="AZ527" s="112" t="e">
        <f>#REF!-#REF!</f>
        <v>#REF!</v>
      </c>
      <c r="BA527" s="112" t="e">
        <f>#REF!-#REF!</f>
        <v>#REF!</v>
      </c>
      <c r="BB527" s="112" t="e">
        <f>#REF!-#REF!</f>
        <v>#REF!</v>
      </c>
      <c r="BC527" s="112" t="e">
        <f>#REF!-#REF!</f>
        <v>#REF!</v>
      </c>
      <c r="BD527" s="112" t="e">
        <f>#REF!-#REF!</f>
        <v>#REF!</v>
      </c>
      <c r="BE527" s="112" t="e">
        <f>#REF!-#REF!</f>
        <v>#REF!</v>
      </c>
      <c r="BF527" s="112" t="e">
        <f>#REF!-#REF!</f>
        <v>#REF!</v>
      </c>
      <c r="BG527" s="112" t="e">
        <f>#REF!-#REF!</f>
        <v>#REF!</v>
      </c>
      <c r="BH527" s="112" t="e">
        <f>#REF!-#REF!</f>
        <v>#REF!</v>
      </c>
      <c r="BI527" s="112" t="e">
        <f>#REF!-#REF!</f>
        <v>#REF!</v>
      </c>
      <c r="BJ527" s="112" t="e">
        <f>#REF!-#REF!</f>
        <v>#REF!</v>
      </c>
      <c r="BK527" s="112" t="e">
        <f>#REF!-#REF!</f>
        <v>#REF!</v>
      </c>
      <c r="BL527" s="112" t="e">
        <f>#REF!-#REF!</f>
        <v>#REF!</v>
      </c>
      <c r="BM527" s="112" t="e">
        <f>#REF!-#REF!</f>
        <v>#REF!</v>
      </c>
      <c r="BN527" s="112" t="e">
        <f>#REF!-#REF!</f>
        <v>#REF!</v>
      </c>
      <c r="BO527" s="112" t="e">
        <f>#REF!-#REF!</f>
        <v>#REF!</v>
      </c>
      <c r="BP527" s="112" t="e">
        <f>#REF!-#REF!</f>
        <v>#REF!</v>
      </c>
      <c r="BQ527" s="112" t="e">
        <f>#REF!-#REF!</f>
        <v>#REF!</v>
      </c>
      <c r="BR527" s="112" t="e">
        <f>#REF!-#REF!</f>
        <v>#REF!</v>
      </c>
      <c r="BS527" s="112" t="e">
        <f>#REF!-#REF!</f>
        <v>#REF!</v>
      </c>
      <c r="BT527" s="112" t="e">
        <f>#REF!-#REF!</f>
        <v>#REF!</v>
      </c>
      <c r="BU527" s="112" t="e">
        <f>#REF!-#REF!</f>
        <v>#REF!</v>
      </c>
      <c r="BV527" s="112" t="e">
        <f>#REF!-#REF!</f>
        <v>#REF!</v>
      </c>
      <c r="CA527" s="112"/>
    </row>
    <row r="528" spans="7:79" ht="13" hidden="1" x14ac:dyDescent="0.3">
      <c r="G528" s="112" t="e">
        <f>#REF!-#REF!</f>
        <v>#REF!</v>
      </c>
      <c r="H528" s="112" t="e">
        <f>#REF!-#REF!</f>
        <v>#REF!</v>
      </c>
      <c r="I528" s="112" t="e">
        <f>#REF!-#REF!</f>
        <v>#REF!</v>
      </c>
      <c r="J528" s="112" t="e">
        <f>#REF!-#REF!</f>
        <v>#REF!</v>
      </c>
      <c r="K528" s="112" t="e">
        <f>#REF!-#REF!</f>
        <v>#REF!</v>
      </c>
      <c r="L528" s="112" t="e">
        <f>#REF!-#REF!</f>
        <v>#REF!</v>
      </c>
      <c r="M528" s="112" t="e">
        <f>#REF!-#REF!</f>
        <v>#REF!</v>
      </c>
      <c r="N528" s="112" t="e">
        <f>#REF!-#REF!</f>
        <v>#REF!</v>
      </c>
      <c r="O528" s="112" t="e">
        <f>#REF!-#REF!</f>
        <v>#REF!</v>
      </c>
      <c r="P528" s="112" t="e">
        <f>#REF!-#REF!</f>
        <v>#REF!</v>
      </c>
      <c r="Q528" s="112" t="e">
        <f>#REF!-#REF!</f>
        <v>#REF!</v>
      </c>
      <c r="R528" s="112" t="e">
        <f>#REF!-#REF!</f>
        <v>#REF!</v>
      </c>
      <c r="S528" s="112" t="e">
        <f>#REF!-#REF!</f>
        <v>#REF!</v>
      </c>
      <c r="T528" s="112" t="e">
        <f>#REF!-#REF!</f>
        <v>#REF!</v>
      </c>
      <c r="U528" s="112" t="e">
        <f>#REF!-#REF!</f>
        <v>#REF!</v>
      </c>
      <c r="V528" s="112" t="e">
        <f>#REF!-#REF!</f>
        <v>#REF!</v>
      </c>
      <c r="W528" s="112" t="e">
        <f>#REF!-#REF!</f>
        <v>#REF!</v>
      </c>
      <c r="X528" s="112" t="e">
        <f>#REF!-#REF!</f>
        <v>#REF!</v>
      </c>
      <c r="Y528" s="112" t="e">
        <f>#REF!-#REF!</f>
        <v>#REF!</v>
      </c>
      <c r="Z528" s="112" t="e">
        <f>#REF!-#REF!</f>
        <v>#REF!</v>
      </c>
      <c r="AA528" s="112" t="e">
        <f>#REF!-#REF!</f>
        <v>#REF!</v>
      </c>
      <c r="AB528" s="112" t="e">
        <f>#REF!-#REF!</f>
        <v>#REF!</v>
      </c>
      <c r="AC528" s="112" t="e">
        <f>#REF!-#REF!</f>
        <v>#REF!</v>
      </c>
      <c r="AD528" s="112" t="e">
        <f>#REF!-#REF!</f>
        <v>#REF!</v>
      </c>
      <c r="AE528" s="112" t="e">
        <f>#REF!-#REF!</f>
        <v>#REF!</v>
      </c>
      <c r="AF528" s="112" t="e">
        <f>#REF!-#REF!</f>
        <v>#REF!</v>
      </c>
      <c r="AG528" s="112" t="e">
        <f>#REF!-#REF!</f>
        <v>#REF!</v>
      </c>
      <c r="AH528" s="112" t="e">
        <f>#REF!-#REF!</f>
        <v>#REF!</v>
      </c>
      <c r="AI528" s="112" t="e">
        <f>#REF!-#REF!</f>
        <v>#REF!</v>
      </c>
      <c r="AJ528" s="112" t="e">
        <f>#REF!-#REF!</f>
        <v>#REF!</v>
      </c>
      <c r="AK528" s="112" t="e">
        <f>#REF!-#REF!</f>
        <v>#REF!</v>
      </c>
      <c r="AL528" s="112" t="e">
        <f>#REF!-#REF!</f>
        <v>#REF!</v>
      </c>
      <c r="AM528" s="112" t="e">
        <f>#REF!-#REF!</f>
        <v>#REF!</v>
      </c>
      <c r="AN528" s="112" t="e">
        <f>#REF!-#REF!</f>
        <v>#REF!</v>
      </c>
      <c r="AO528" s="112" t="e">
        <f>#REF!-#REF!</f>
        <v>#REF!</v>
      </c>
      <c r="AP528" s="112" t="e">
        <f>#REF!-#REF!</f>
        <v>#REF!</v>
      </c>
      <c r="AQ528" s="112" t="e">
        <f>#REF!-#REF!</f>
        <v>#REF!</v>
      </c>
      <c r="AR528" s="112" t="e">
        <f>#REF!-#REF!</f>
        <v>#REF!</v>
      </c>
      <c r="AS528" s="112" t="e">
        <f>#REF!-#REF!</f>
        <v>#REF!</v>
      </c>
      <c r="AT528" s="112" t="e">
        <f>#REF!-#REF!</f>
        <v>#REF!</v>
      </c>
      <c r="AU528" s="112" t="e">
        <f>#REF!-#REF!</f>
        <v>#REF!</v>
      </c>
      <c r="AV528" s="112" t="e">
        <f>#REF!-#REF!</f>
        <v>#REF!</v>
      </c>
      <c r="AW528" s="112" t="e">
        <f>#REF!-#REF!</f>
        <v>#REF!</v>
      </c>
      <c r="AX528" s="112" t="e">
        <f>#REF!-#REF!</f>
        <v>#REF!</v>
      </c>
      <c r="AY528" s="112" t="e">
        <f>#REF!-#REF!</f>
        <v>#REF!</v>
      </c>
      <c r="AZ528" s="112" t="e">
        <f>#REF!-#REF!</f>
        <v>#REF!</v>
      </c>
      <c r="BA528" s="112" t="e">
        <f>#REF!-#REF!</f>
        <v>#REF!</v>
      </c>
      <c r="BB528" s="112" t="e">
        <f>#REF!-#REF!</f>
        <v>#REF!</v>
      </c>
      <c r="BC528" s="112" t="e">
        <f>#REF!-#REF!</f>
        <v>#REF!</v>
      </c>
      <c r="BD528" s="112" t="e">
        <f>#REF!-#REF!</f>
        <v>#REF!</v>
      </c>
      <c r="BE528" s="112" t="e">
        <f>#REF!-#REF!</f>
        <v>#REF!</v>
      </c>
      <c r="BF528" s="112" t="e">
        <f>#REF!-#REF!</f>
        <v>#REF!</v>
      </c>
      <c r="BG528" s="112" t="e">
        <f>#REF!-#REF!</f>
        <v>#REF!</v>
      </c>
      <c r="BH528" s="112" t="e">
        <f>#REF!-#REF!</f>
        <v>#REF!</v>
      </c>
      <c r="BI528" s="112" t="e">
        <f>#REF!-#REF!</f>
        <v>#REF!</v>
      </c>
      <c r="BJ528" s="112" t="e">
        <f>#REF!-#REF!</f>
        <v>#REF!</v>
      </c>
      <c r="BK528" s="112" t="e">
        <f>#REF!-#REF!</f>
        <v>#REF!</v>
      </c>
      <c r="BL528" s="112" t="e">
        <f>#REF!-#REF!</f>
        <v>#REF!</v>
      </c>
      <c r="BM528" s="112" t="e">
        <f>#REF!-#REF!</f>
        <v>#REF!</v>
      </c>
      <c r="BN528" s="112" t="e">
        <f>#REF!-#REF!</f>
        <v>#REF!</v>
      </c>
      <c r="BO528" s="112" t="e">
        <f>#REF!-#REF!</f>
        <v>#REF!</v>
      </c>
      <c r="BP528" s="112" t="e">
        <f>#REF!-#REF!</f>
        <v>#REF!</v>
      </c>
      <c r="BQ528" s="112" t="e">
        <f>#REF!-#REF!</f>
        <v>#REF!</v>
      </c>
      <c r="BR528" s="112" t="e">
        <f>#REF!-#REF!</f>
        <v>#REF!</v>
      </c>
      <c r="BS528" s="112" t="e">
        <f>#REF!-#REF!</f>
        <v>#REF!</v>
      </c>
      <c r="BT528" s="112" t="e">
        <f>#REF!-#REF!</f>
        <v>#REF!</v>
      </c>
      <c r="BU528" s="112" t="e">
        <f>#REF!-#REF!</f>
        <v>#REF!</v>
      </c>
      <c r="BV528" s="112" t="e">
        <f>#REF!-#REF!</f>
        <v>#REF!</v>
      </c>
      <c r="CA528" s="112"/>
    </row>
    <row r="529" spans="7:79" ht="13" hidden="1" x14ac:dyDescent="0.3">
      <c r="G529" s="112" t="e">
        <f>#REF!-#REF!</f>
        <v>#REF!</v>
      </c>
      <c r="H529" s="112" t="e">
        <f>#REF!-#REF!</f>
        <v>#REF!</v>
      </c>
      <c r="I529" s="112" t="e">
        <f>#REF!-#REF!</f>
        <v>#REF!</v>
      </c>
      <c r="J529" s="112" t="e">
        <f>#REF!-#REF!</f>
        <v>#REF!</v>
      </c>
      <c r="K529" s="112" t="e">
        <f>#REF!-#REF!</f>
        <v>#REF!</v>
      </c>
      <c r="L529" s="112" t="e">
        <f>#REF!-#REF!</f>
        <v>#REF!</v>
      </c>
      <c r="M529" s="112" t="e">
        <f>#REF!-#REF!</f>
        <v>#REF!</v>
      </c>
      <c r="N529" s="112" t="e">
        <f>#REF!-#REF!</f>
        <v>#REF!</v>
      </c>
      <c r="O529" s="112" t="e">
        <f>#REF!-#REF!</f>
        <v>#REF!</v>
      </c>
      <c r="P529" s="112" t="e">
        <f>#REF!-#REF!</f>
        <v>#REF!</v>
      </c>
      <c r="Q529" s="112" t="e">
        <f>#REF!-#REF!</f>
        <v>#REF!</v>
      </c>
      <c r="R529" s="112" t="e">
        <f>#REF!-#REF!</f>
        <v>#REF!</v>
      </c>
      <c r="S529" s="112" t="e">
        <f>#REF!-#REF!</f>
        <v>#REF!</v>
      </c>
      <c r="T529" s="112" t="e">
        <f>#REF!-#REF!</f>
        <v>#REF!</v>
      </c>
      <c r="U529" s="112" t="e">
        <f>#REF!-#REF!</f>
        <v>#REF!</v>
      </c>
      <c r="V529" s="112" t="e">
        <f>#REF!-#REF!</f>
        <v>#REF!</v>
      </c>
      <c r="W529" s="112" t="e">
        <f>#REF!-#REF!</f>
        <v>#REF!</v>
      </c>
      <c r="X529" s="112" t="e">
        <f>#REF!-#REF!</f>
        <v>#REF!</v>
      </c>
      <c r="Y529" s="112" t="e">
        <f>#REF!-#REF!</f>
        <v>#REF!</v>
      </c>
      <c r="Z529" s="112" t="e">
        <f>#REF!-#REF!</f>
        <v>#REF!</v>
      </c>
      <c r="AA529" s="112" t="e">
        <f>#REF!-#REF!</f>
        <v>#REF!</v>
      </c>
      <c r="AB529" s="112" t="e">
        <f>#REF!-#REF!</f>
        <v>#REF!</v>
      </c>
      <c r="AC529" s="112" t="e">
        <f>#REF!-#REF!</f>
        <v>#REF!</v>
      </c>
      <c r="AD529" s="112" t="e">
        <f>#REF!-#REF!</f>
        <v>#REF!</v>
      </c>
      <c r="AE529" s="112" t="e">
        <f>#REF!-#REF!</f>
        <v>#REF!</v>
      </c>
      <c r="AF529" s="112" t="e">
        <f>#REF!-#REF!</f>
        <v>#REF!</v>
      </c>
      <c r="AG529" s="112" t="e">
        <f>#REF!-#REF!</f>
        <v>#REF!</v>
      </c>
      <c r="AH529" s="112" t="e">
        <f>#REF!-#REF!</f>
        <v>#REF!</v>
      </c>
      <c r="AI529" s="112" t="e">
        <f>#REF!-#REF!</f>
        <v>#REF!</v>
      </c>
      <c r="AJ529" s="112" t="e">
        <f>#REF!-#REF!</f>
        <v>#REF!</v>
      </c>
      <c r="AK529" s="112" t="e">
        <f>#REF!-#REF!</f>
        <v>#REF!</v>
      </c>
      <c r="AL529" s="112" t="e">
        <f>#REF!-#REF!</f>
        <v>#REF!</v>
      </c>
      <c r="AM529" s="112" t="e">
        <f>#REF!-#REF!</f>
        <v>#REF!</v>
      </c>
      <c r="AN529" s="112" t="e">
        <f>#REF!-#REF!</f>
        <v>#REF!</v>
      </c>
      <c r="AO529" s="112" t="e">
        <f>#REF!-#REF!</f>
        <v>#REF!</v>
      </c>
      <c r="AP529" s="112" t="e">
        <f>#REF!-#REF!</f>
        <v>#REF!</v>
      </c>
      <c r="AQ529" s="112" t="e">
        <f>#REF!-#REF!</f>
        <v>#REF!</v>
      </c>
      <c r="AR529" s="112" t="e">
        <f>#REF!-#REF!</f>
        <v>#REF!</v>
      </c>
      <c r="AS529" s="112" t="e">
        <f>#REF!-#REF!</f>
        <v>#REF!</v>
      </c>
      <c r="AT529" s="112" t="e">
        <f>#REF!-#REF!</f>
        <v>#REF!</v>
      </c>
      <c r="AU529" s="112" t="e">
        <f>#REF!-#REF!</f>
        <v>#REF!</v>
      </c>
      <c r="AV529" s="112" t="e">
        <f>#REF!-#REF!</f>
        <v>#REF!</v>
      </c>
      <c r="AW529" s="112" t="e">
        <f>#REF!-#REF!</f>
        <v>#REF!</v>
      </c>
      <c r="AX529" s="112" t="e">
        <f>#REF!-#REF!</f>
        <v>#REF!</v>
      </c>
      <c r="AY529" s="112" t="e">
        <f>#REF!-#REF!</f>
        <v>#REF!</v>
      </c>
      <c r="AZ529" s="112" t="e">
        <f>#REF!-#REF!</f>
        <v>#REF!</v>
      </c>
      <c r="BA529" s="112" t="e">
        <f>#REF!-#REF!</f>
        <v>#REF!</v>
      </c>
      <c r="BB529" s="112" t="e">
        <f>#REF!-#REF!</f>
        <v>#REF!</v>
      </c>
      <c r="BC529" s="112" t="e">
        <f>#REF!-#REF!</f>
        <v>#REF!</v>
      </c>
      <c r="BD529" s="112" t="e">
        <f>#REF!-#REF!</f>
        <v>#REF!</v>
      </c>
      <c r="BE529" s="112" t="e">
        <f>#REF!-#REF!</f>
        <v>#REF!</v>
      </c>
      <c r="BF529" s="112" t="e">
        <f>#REF!-#REF!</f>
        <v>#REF!</v>
      </c>
      <c r="BG529" s="112" t="e">
        <f>#REF!-#REF!</f>
        <v>#REF!</v>
      </c>
      <c r="BH529" s="112" t="e">
        <f>#REF!-#REF!</f>
        <v>#REF!</v>
      </c>
      <c r="BI529" s="112" t="e">
        <f>#REF!-#REF!</f>
        <v>#REF!</v>
      </c>
      <c r="BJ529" s="112" t="e">
        <f>#REF!-#REF!</f>
        <v>#REF!</v>
      </c>
      <c r="BK529" s="112" t="e">
        <f>#REF!-#REF!</f>
        <v>#REF!</v>
      </c>
      <c r="BL529" s="112" t="e">
        <f>#REF!-#REF!</f>
        <v>#REF!</v>
      </c>
      <c r="BM529" s="112" t="e">
        <f>#REF!-#REF!</f>
        <v>#REF!</v>
      </c>
      <c r="BN529" s="112" t="e">
        <f>#REF!-#REF!</f>
        <v>#REF!</v>
      </c>
      <c r="BO529" s="112" t="e">
        <f>#REF!-#REF!</f>
        <v>#REF!</v>
      </c>
      <c r="BP529" s="112" t="e">
        <f>#REF!-#REF!</f>
        <v>#REF!</v>
      </c>
      <c r="BQ529" s="112" t="e">
        <f>#REF!-#REF!</f>
        <v>#REF!</v>
      </c>
      <c r="BR529" s="112" t="e">
        <f>#REF!-#REF!</f>
        <v>#REF!</v>
      </c>
      <c r="BS529" s="112" t="e">
        <f>#REF!-#REF!</f>
        <v>#REF!</v>
      </c>
      <c r="BT529" s="112" t="e">
        <f>#REF!-#REF!</f>
        <v>#REF!</v>
      </c>
      <c r="BU529" s="112" t="e">
        <f>#REF!-#REF!</f>
        <v>#REF!</v>
      </c>
      <c r="BV529" s="112" t="e">
        <f>#REF!-#REF!</f>
        <v>#REF!</v>
      </c>
      <c r="CA529" s="112"/>
    </row>
    <row r="530" spans="7:79" ht="13" hidden="1" x14ac:dyDescent="0.3">
      <c r="G530" s="112" t="e">
        <f>G129-#REF!</f>
        <v>#REF!</v>
      </c>
      <c r="H530" s="112" t="e">
        <f>H129-#REF!</f>
        <v>#REF!</v>
      </c>
      <c r="I530" s="112" t="e">
        <f>I129-#REF!</f>
        <v>#REF!</v>
      </c>
      <c r="J530" s="112" t="e">
        <f>J129-#REF!</f>
        <v>#REF!</v>
      </c>
      <c r="K530" s="112" t="e">
        <f>K129-#REF!</f>
        <v>#REF!</v>
      </c>
      <c r="L530" s="112" t="e">
        <f>L129-#REF!</f>
        <v>#REF!</v>
      </c>
      <c r="M530" s="112" t="e">
        <f>M129-#REF!</f>
        <v>#REF!</v>
      </c>
      <c r="N530" s="112" t="e">
        <f>N129-#REF!</f>
        <v>#REF!</v>
      </c>
      <c r="O530" s="112" t="e">
        <f>O129-#REF!</f>
        <v>#REF!</v>
      </c>
      <c r="P530" s="112" t="e">
        <f>P129-#REF!</f>
        <v>#REF!</v>
      </c>
      <c r="Q530" s="112" t="e">
        <f>Q129-#REF!</f>
        <v>#REF!</v>
      </c>
      <c r="R530" s="112" t="e">
        <f>R129-#REF!</f>
        <v>#REF!</v>
      </c>
      <c r="S530" s="112" t="e">
        <f>S129-#REF!</f>
        <v>#REF!</v>
      </c>
      <c r="T530" s="112" t="e">
        <f>T129-#REF!</f>
        <v>#REF!</v>
      </c>
      <c r="U530" s="112" t="e">
        <f>U129-#REF!</f>
        <v>#REF!</v>
      </c>
      <c r="V530" s="112" t="e">
        <f>V129-#REF!</f>
        <v>#REF!</v>
      </c>
      <c r="W530" s="112" t="e">
        <f>W129-#REF!</f>
        <v>#REF!</v>
      </c>
      <c r="X530" s="112" t="e">
        <f>X129-#REF!</f>
        <v>#REF!</v>
      </c>
      <c r="Y530" s="112" t="e">
        <f>Y129-#REF!</f>
        <v>#REF!</v>
      </c>
      <c r="Z530" s="112" t="e">
        <f>Z129-#REF!</f>
        <v>#REF!</v>
      </c>
      <c r="AA530" s="112" t="e">
        <f>AA129-#REF!</f>
        <v>#REF!</v>
      </c>
      <c r="AB530" s="112" t="e">
        <f>AB129-#REF!</f>
        <v>#REF!</v>
      </c>
      <c r="AC530" s="112" t="e">
        <f>AC129-#REF!</f>
        <v>#REF!</v>
      </c>
      <c r="AD530" s="112" t="e">
        <f>AD129-#REF!</f>
        <v>#REF!</v>
      </c>
      <c r="AE530" s="112" t="e">
        <f>AE129-#REF!</f>
        <v>#REF!</v>
      </c>
      <c r="AF530" s="112" t="e">
        <f>AF129-#REF!</f>
        <v>#REF!</v>
      </c>
      <c r="AG530" s="112" t="e">
        <f>AG129-#REF!</f>
        <v>#REF!</v>
      </c>
      <c r="AH530" s="112" t="e">
        <f>AH129-#REF!</f>
        <v>#REF!</v>
      </c>
      <c r="AI530" s="112" t="e">
        <f>AI129-#REF!</f>
        <v>#REF!</v>
      </c>
      <c r="AJ530" s="112" t="e">
        <f>AJ129-#REF!</f>
        <v>#REF!</v>
      </c>
      <c r="AK530" s="112" t="e">
        <f>AK129-#REF!</f>
        <v>#REF!</v>
      </c>
      <c r="AL530" s="112" t="e">
        <f>AL129-#REF!</f>
        <v>#REF!</v>
      </c>
      <c r="AM530" s="112" t="e">
        <f>AM129-#REF!</f>
        <v>#REF!</v>
      </c>
      <c r="AN530" s="112" t="e">
        <f>AN129-#REF!</f>
        <v>#REF!</v>
      </c>
      <c r="AO530" s="112" t="e">
        <f>AO129-#REF!</f>
        <v>#REF!</v>
      </c>
      <c r="AP530" s="112" t="e">
        <f>AP129-#REF!</f>
        <v>#REF!</v>
      </c>
      <c r="AQ530" s="112" t="e">
        <f>AQ129-#REF!</f>
        <v>#REF!</v>
      </c>
      <c r="AR530" s="112" t="e">
        <f>AR129-#REF!</f>
        <v>#REF!</v>
      </c>
      <c r="AS530" s="112" t="e">
        <f>AS129-#REF!</f>
        <v>#REF!</v>
      </c>
      <c r="AT530" s="112" t="e">
        <f>AT129-#REF!</f>
        <v>#REF!</v>
      </c>
      <c r="AU530" s="112" t="e">
        <f>AU129-#REF!</f>
        <v>#REF!</v>
      </c>
      <c r="AV530" s="112" t="e">
        <f>AV129-#REF!</f>
        <v>#REF!</v>
      </c>
      <c r="AW530" s="112" t="e">
        <f>AW129-#REF!</f>
        <v>#REF!</v>
      </c>
      <c r="AX530" s="112" t="e">
        <f>AX129-#REF!</f>
        <v>#REF!</v>
      </c>
      <c r="AY530" s="112" t="e">
        <f>AY129-#REF!</f>
        <v>#REF!</v>
      </c>
      <c r="AZ530" s="112" t="e">
        <f>AZ129-#REF!</f>
        <v>#REF!</v>
      </c>
      <c r="BA530" s="112" t="e">
        <f>BA129-#REF!</f>
        <v>#REF!</v>
      </c>
      <c r="BB530" s="112" t="e">
        <f>BB129-#REF!</f>
        <v>#REF!</v>
      </c>
      <c r="BC530" s="112" t="e">
        <f>BC129-#REF!</f>
        <v>#REF!</v>
      </c>
      <c r="BD530" s="112" t="e">
        <f>BD129-#REF!</f>
        <v>#REF!</v>
      </c>
      <c r="BE530" s="112" t="e">
        <f>BE129-#REF!</f>
        <v>#REF!</v>
      </c>
      <c r="BF530" s="112" t="e">
        <f>BF129-#REF!</f>
        <v>#REF!</v>
      </c>
      <c r="BG530" s="112" t="e">
        <f>BG129-#REF!</f>
        <v>#REF!</v>
      </c>
      <c r="BH530" s="112" t="e">
        <f>BH129-#REF!</f>
        <v>#REF!</v>
      </c>
      <c r="BI530" s="112" t="e">
        <f>BI129-#REF!</f>
        <v>#REF!</v>
      </c>
      <c r="BJ530" s="112" t="e">
        <f>BJ129-#REF!</f>
        <v>#REF!</v>
      </c>
      <c r="BK530" s="112" t="e">
        <f>BK129-#REF!</f>
        <v>#REF!</v>
      </c>
      <c r="BL530" s="112" t="e">
        <f>BL129-#REF!</f>
        <v>#REF!</v>
      </c>
      <c r="BM530" s="112" t="e">
        <f>BM129-#REF!</f>
        <v>#REF!</v>
      </c>
      <c r="BN530" s="112" t="e">
        <f>BN129-#REF!</f>
        <v>#REF!</v>
      </c>
      <c r="BO530" s="112" t="e">
        <f>BO129-#REF!</f>
        <v>#REF!</v>
      </c>
      <c r="BP530" s="112" t="e">
        <f>BP129-#REF!</f>
        <v>#REF!</v>
      </c>
      <c r="BQ530" s="112" t="e">
        <f>BQ129-#REF!</f>
        <v>#REF!</v>
      </c>
      <c r="BR530" s="112" t="e">
        <f>BR129-#REF!</f>
        <v>#REF!</v>
      </c>
      <c r="BS530" s="112" t="e">
        <f>BS129-#REF!</f>
        <v>#REF!</v>
      </c>
      <c r="BT530" s="112" t="e">
        <f>BT129-#REF!</f>
        <v>#REF!</v>
      </c>
      <c r="BU530" s="112" t="e">
        <f>BU129-#REF!</f>
        <v>#REF!</v>
      </c>
      <c r="BV530" s="112" t="e">
        <f>BV129-#REF!</f>
        <v>#REF!</v>
      </c>
      <c r="CA530" s="112"/>
    </row>
    <row r="531" spans="7:79" ht="13" hidden="1" x14ac:dyDescent="0.3">
      <c r="G531" s="112" t="e">
        <f>G130-#REF!</f>
        <v>#REF!</v>
      </c>
      <c r="H531" s="112" t="e">
        <f>H130-#REF!</f>
        <v>#REF!</v>
      </c>
      <c r="I531" s="112" t="e">
        <f>I130-#REF!</f>
        <v>#REF!</v>
      </c>
      <c r="J531" s="112" t="e">
        <f>J130-#REF!</f>
        <v>#REF!</v>
      </c>
      <c r="K531" s="112" t="e">
        <f>K130-#REF!</f>
        <v>#REF!</v>
      </c>
      <c r="L531" s="112" t="e">
        <f>L130-#REF!</f>
        <v>#REF!</v>
      </c>
      <c r="M531" s="112" t="e">
        <f>M130-#REF!</f>
        <v>#REF!</v>
      </c>
      <c r="N531" s="112" t="e">
        <f>N130-#REF!</f>
        <v>#REF!</v>
      </c>
      <c r="O531" s="112" t="e">
        <f>O130-#REF!</f>
        <v>#REF!</v>
      </c>
      <c r="P531" s="112" t="e">
        <f>P130-#REF!</f>
        <v>#REF!</v>
      </c>
      <c r="Q531" s="112" t="e">
        <f>Q130-#REF!</f>
        <v>#REF!</v>
      </c>
      <c r="R531" s="112" t="e">
        <f>R130-#REF!</f>
        <v>#REF!</v>
      </c>
      <c r="S531" s="112" t="e">
        <f>S130-#REF!</f>
        <v>#REF!</v>
      </c>
      <c r="T531" s="112" t="e">
        <f>T130-#REF!</f>
        <v>#REF!</v>
      </c>
      <c r="U531" s="112" t="e">
        <f>U130-#REF!</f>
        <v>#REF!</v>
      </c>
      <c r="V531" s="112" t="e">
        <f>V130-#REF!</f>
        <v>#REF!</v>
      </c>
      <c r="W531" s="112" t="e">
        <f>W130-#REF!</f>
        <v>#REF!</v>
      </c>
      <c r="X531" s="112" t="e">
        <f>X130-#REF!</f>
        <v>#REF!</v>
      </c>
      <c r="Y531" s="112" t="e">
        <f>Y130-#REF!</f>
        <v>#REF!</v>
      </c>
      <c r="Z531" s="112" t="e">
        <f>Z130-#REF!</f>
        <v>#REF!</v>
      </c>
      <c r="AA531" s="112" t="e">
        <f>AA130-#REF!</f>
        <v>#REF!</v>
      </c>
      <c r="AB531" s="112" t="e">
        <f>AB130-#REF!</f>
        <v>#REF!</v>
      </c>
      <c r="AC531" s="112" t="e">
        <f>AC130-#REF!</f>
        <v>#REF!</v>
      </c>
      <c r="AD531" s="112" t="e">
        <f>AD130-#REF!</f>
        <v>#REF!</v>
      </c>
      <c r="AE531" s="112" t="e">
        <f>AE130-#REF!</f>
        <v>#REF!</v>
      </c>
      <c r="AF531" s="112" t="e">
        <f>AF130-#REF!</f>
        <v>#REF!</v>
      </c>
      <c r="AG531" s="112" t="e">
        <f>AG130-#REF!</f>
        <v>#REF!</v>
      </c>
      <c r="AH531" s="112" t="e">
        <f>AH130-#REF!</f>
        <v>#REF!</v>
      </c>
      <c r="AI531" s="112" t="e">
        <f>AI130-#REF!</f>
        <v>#REF!</v>
      </c>
      <c r="AJ531" s="112" t="e">
        <f>AJ130-#REF!</f>
        <v>#REF!</v>
      </c>
      <c r="AK531" s="112" t="e">
        <f>AK130-#REF!</f>
        <v>#REF!</v>
      </c>
      <c r="AL531" s="112" t="e">
        <f>AL130-#REF!</f>
        <v>#REF!</v>
      </c>
      <c r="AM531" s="112" t="e">
        <f>AM130-#REF!</f>
        <v>#REF!</v>
      </c>
      <c r="AN531" s="112" t="e">
        <f>AN130-#REF!</f>
        <v>#REF!</v>
      </c>
      <c r="AO531" s="112" t="e">
        <f>AO130-#REF!</f>
        <v>#REF!</v>
      </c>
      <c r="AP531" s="112" t="e">
        <f>AP130-#REF!</f>
        <v>#REF!</v>
      </c>
      <c r="AQ531" s="112" t="e">
        <f>AQ130-#REF!</f>
        <v>#REF!</v>
      </c>
      <c r="AR531" s="112" t="e">
        <f>AR130-#REF!</f>
        <v>#REF!</v>
      </c>
      <c r="AS531" s="112" t="e">
        <f>AS130-#REF!</f>
        <v>#REF!</v>
      </c>
      <c r="AT531" s="112" t="e">
        <f>AT130-#REF!</f>
        <v>#REF!</v>
      </c>
      <c r="AU531" s="112" t="e">
        <f>AU130-#REF!</f>
        <v>#REF!</v>
      </c>
      <c r="AV531" s="112" t="e">
        <f>AV130-#REF!</f>
        <v>#REF!</v>
      </c>
      <c r="AW531" s="112" t="e">
        <f>AW130-#REF!</f>
        <v>#REF!</v>
      </c>
      <c r="AX531" s="112" t="e">
        <f>AX130-#REF!</f>
        <v>#REF!</v>
      </c>
      <c r="AY531" s="112" t="e">
        <f>AY130-#REF!</f>
        <v>#REF!</v>
      </c>
      <c r="AZ531" s="112" t="e">
        <f>AZ130-#REF!</f>
        <v>#REF!</v>
      </c>
      <c r="BA531" s="112" t="e">
        <f>BA130-#REF!</f>
        <v>#REF!</v>
      </c>
      <c r="BB531" s="112" t="e">
        <f>BB130-#REF!</f>
        <v>#REF!</v>
      </c>
      <c r="BC531" s="112" t="e">
        <f>BC130-#REF!</f>
        <v>#REF!</v>
      </c>
      <c r="BD531" s="112" t="e">
        <f>BD130-#REF!</f>
        <v>#REF!</v>
      </c>
      <c r="BE531" s="112" t="e">
        <f>BE130-#REF!</f>
        <v>#REF!</v>
      </c>
      <c r="BF531" s="112" t="e">
        <f>BF130-#REF!</f>
        <v>#REF!</v>
      </c>
      <c r="BG531" s="112" t="e">
        <f>BG130-#REF!</f>
        <v>#REF!</v>
      </c>
      <c r="BH531" s="112" t="e">
        <f>BH130-#REF!</f>
        <v>#REF!</v>
      </c>
      <c r="BI531" s="112" t="e">
        <f>BI130-#REF!</f>
        <v>#REF!</v>
      </c>
      <c r="BJ531" s="112" t="e">
        <f>BJ130-#REF!</f>
        <v>#REF!</v>
      </c>
      <c r="BK531" s="112" t="e">
        <f>BK130-#REF!</f>
        <v>#REF!</v>
      </c>
      <c r="BL531" s="112" t="e">
        <f>BL130-#REF!</f>
        <v>#REF!</v>
      </c>
      <c r="BM531" s="112" t="e">
        <f>BM130-#REF!</f>
        <v>#REF!</v>
      </c>
      <c r="BN531" s="112" t="e">
        <f>BN130-#REF!</f>
        <v>#REF!</v>
      </c>
      <c r="BO531" s="112" t="e">
        <f>BO130-#REF!</f>
        <v>#REF!</v>
      </c>
      <c r="BP531" s="112" t="e">
        <f>BP130-#REF!</f>
        <v>#REF!</v>
      </c>
      <c r="BQ531" s="112" t="e">
        <f>BQ130-#REF!</f>
        <v>#REF!</v>
      </c>
      <c r="BR531" s="112" t="e">
        <f>BR130-#REF!</f>
        <v>#REF!</v>
      </c>
      <c r="BS531" s="112" t="e">
        <f>BS130-#REF!</f>
        <v>#REF!</v>
      </c>
      <c r="BT531" s="112" t="e">
        <f>BT130-#REF!</f>
        <v>#REF!</v>
      </c>
      <c r="BU531" s="112" t="e">
        <f>BU130-#REF!</f>
        <v>#REF!</v>
      </c>
      <c r="BV531" s="112" t="e">
        <f>BV130-#REF!</f>
        <v>#REF!</v>
      </c>
      <c r="CA531" s="112"/>
    </row>
    <row r="532" spans="7:79" ht="13" hidden="1" x14ac:dyDescent="0.3">
      <c r="G532" s="112" t="e">
        <f>G131-#REF!</f>
        <v>#REF!</v>
      </c>
      <c r="H532" s="112" t="e">
        <f>H131-#REF!</f>
        <v>#REF!</v>
      </c>
      <c r="I532" s="112" t="e">
        <f>I131-#REF!</f>
        <v>#REF!</v>
      </c>
      <c r="J532" s="112" t="e">
        <f>J131-#REF!</f>
        <v>#REF!</v>
      </c>
      <c r="K532" s="112" t="e">
        <f>K131-#REF!</f>
        <v>#REF!</v>
      </c>
      <c r="L532" s="112" t="e">
        <f>L131-#REF!</f>
        <v>#REF!</v>
      </c>
      <c r="M532" s="112" t="e">
        <f>M131-#REF!</f>
        <v>#REF!</v>
      </c>
      <c r="N532" s="112" t="e">
        <f>N131-#REF!</f>
        <v>#REF!</v>
      </c>
      <c r="O532" s="112" t="e">
        <f>O131-#REF!</f>
        <v>#REF!</v>
      </c>
      <c r="P532" s="112" t="e">
        <f>P131-#REF!</f>
        <v>#REF!</v>
      </c>
      <c r="Q532" s="112" t="e">
        <f>Q131-#REF!</f>
        <v>#REF!</v>
      </c>
      <c r="R532" s="112" t="e">
        <f>R131-#REF!</f>
        <v>#REF!</v>
      </c>
      <c r="S532" s="112" t="e">
        <f>S131-#REF!</f>
        <v>#REF!</v>
      </c>
      <c r="T532" s="112" t="e">
        <f>T131-#REF!</f>
        <v>#REF!</v>
      </c>
      <c r="U532" s="112" t="e">
        <f>U131-#REF!</f>
        <v>#REF!</v>
      </c>
      <c r="V532" s="112" t="e">
        <f>V131-#REF!</f>
        <v>#REF!</v>
      </c>
      <c r="W532" s="112" t="e">
        <f>W131-#REF!</f>
        <v>#REF!</v>
      </c>
      <c r="X532" s="112" t="e">
        <f>X131-#REF!</f>
        <v>#REF!</v>
      </c>
      <c r="Y532" s="112" t="e">
        <f>Y131-#REF!</f>
        <v>#REF!</v>
      </c>
      <c r="Z532" s="112" t="e">
        <f>Z131-#REF!</f>
        <v>#REF!</v>
      </c>
      <c r="AA532" s="112" t="e">
        <f>AA131-#REF!</f>
        <v>#REF!</v>
      </c>
      <c r="AB532" s="112" t="e">
        <f>AB131-#REF!</f>
        <v>#REF!</v>
      </c>
      <c r="AC532" s="112" t="e">
        <f>AC131-#REF!</f>
        <v>#REF!</v>
      </c>
      <c r="AD532" s="112" t="e">
        <f>AD131-#REF!</f>
        <v>#REF!</v>
      </c>
      <c r="AE532" s="112" t="e">
        <f>AE131-#REF!</f>
        <v>#REF!</v>
      </c>
      <c r="AF532" s="112" t="e">
        <f>AF131-#REF!</f>
        <v>#REF!</v>
      </c>
      <c r="AG532" s="112" t="e">
        <f>AG131-#REF!</f>
        <v>#REF!</v>
      </c>
      <c r="AH532" s="112" t="e">
        <f>AH131-#REF!</f>
        <v>#REF!</v>
      </c>
      <c r="AI532" s="112" t="e">
        <f>AI131-#REF!</f>
        <v>#REF!</v>
      </c>
      <c r="AJ532" s="112" t="e">
        <f>AJ131-#REF!</f>
        <v>#REF!</v>
      </c>
      <c r="AK532" s="112" t="e">
        <f>AK131-#REF!</f>
        <v>#REF!</v>
      </c>
      <c r="AL532" s="112" t="e">
        <f>AL131-#REF!</f>
        <v>#REF!</v>
      </c>
      <c r="AM532" s="112" t="e">
        <f>AM131-#REF!</f>
        <v>#REF!</v>
      </c>
      <c r="AN532" s="112" t="e">
        <f>AN131-#REF!</f>
        <v>#REF!</v>
      </c>
      <c r="AO532" s="112" t="e">
        <f>AO131-#REF!</f>
        <v>#REF!</v>
      </c>
      <c r="AP532" s="112" t="e">
        <f>AP131-#REF!</f>
        <v>#REF!</v>
      </c>
      <c r="AQ532" s="112" t="e">
        <f>AQ131-#REF!</f>
        <v>#REF!</v>
      </c>
      <c r="AR532" s="112" t="e">
        <f>AR131-#REF!</f>
        <v>#REF!</v>
      </c>
      <c r="AS532" s="112" t="e">
        <f>AS131-#REF!</f>
        <v>#REF!</v>
      </c>
      <c r="AT532" s="112" t="e">
        <f>AT131-#REF!</f>
        <v>#REF!</v>
      </c>
      <c r="AU532" s="112" t="e">
        <f>AU131-#REF!</f>
        <v>#REF!</v>
      </c>
      <c r="AV532" s="112" t="e">
        <f>AV131-#REF!</f>
        <v>#REF!</v>
      </c>
      <c r="AW532" s="112" t="e">
        <f>AW131-#REF!</f>
        <v>#REF!</v>
      </c>
      <c r="AX532" s="112" t="e">
        <f>AX131-#REF!</f>
        <v>#REF!</v>
      </c>
      <c r="AY532" s="112" t="e">
        <f>AY131-#REF!</f>
        <v>#REF!</v>
      </c>
      <c r="AZ532" s="112" t="e">
        <f>AZ131-#REF!</f>
        <v>#REF!</v>
      </c>
      <c r="BA532" s="112" t="e">
        <f>BA131-#REF!</f>
        <v>#REF!</v>
      </c>
      <c r="BB532" s="112" t="e">
        <f>BB131-#REF!</f>
        <v>#REF!</v>
      </c>
      <c r="BC532" s="112" t="e">
        <f>BC131-#REF!</f>
        <v>#REF!</v>
      </c>
      <c r="BD532" s="112" t="e">
        <f>BD131-#REF!</f>
        <v>#REF!</v>
      </c>
      <c r="BE532" s="112" t="e">
        <f>BE131-#REF!</f>
        <v>#REF!</v>
      </c>
      <c r="BF532" s="112" t="e">
        <f>BF131-#REF!</f>
        <v>#REF!</v>
      </c>
      <c r="BG532" s="112" t="e">
        <f>BG131-#REF!</f>
        <v>#REF!</v>
      </c>
      <c r="BH532" s="112" t="e">
        <f>BH131-#REF!</f>
        <v>#REF!</v>
      </c>
      <c r="BI532" s="112" t="e">
        <f>BI131-#REF!</f>
        <v>#REF!</v>
      </c>
      <c r="BJ532" s="112" t="e">
        <f>BJ131-#REF!</f>
        <v>#REF!</v>
      </c>
      <c r="BK532" s="112" t="e">
        <f>BK131-#REF!</f>
        <v>#REF!</v>
      </c>
      <c r="BL532" s="112" t="e">
        <f>BL131-#REF!</f>
        <v>#REF!</v>
      </c>
      <c r="BM532" s="112" t="e">
        <f>BM131-#REF!</f>
        <v>#REF!</v>
      </c>
      <c r="BN532" s="112" t="e">
        <f>BN131-#REF!</f>
        <v>#REF!</v>
      </c>
      <c r="BO532" s="112" t="e">
        <f>BO131-#REF!</f>
        <v>#REF!</v>
      </c>
      <c r="BP532" s="112" t="e">
        <f>BP131-#REF!</f>
        <v>#REF!</v>
      </c>
      <c r="BQ532" s="112" t="e">
        <f>BQ131-#REF!</f>
        <v>#REF!</v>
      </c>
      <c r="BR532" s="112" t="e">
        <f>BR131-#REF!</f>
        <v>#REF!</v>
      </c>
      <c r="BS532" s="112" t="e">
        <f>BS131-#REF!</f>
        <v>#REF!</v>
      </c>
      <c r="BT532" s="112" t="e">
        <f>BT131-#REF!</f>
        <v>#REF!</v>
      </c>
      <c r="BU532" s="112" t="e">
        <f>BU131-#REF!</f>
        <v>#REF!</v>
      </c>
      <c r="BV532" s="112" t="e">
        <f>BV131-#REF!</f>
        <v>#REF!</v>
      </c>
      <c r="CA532" s="112"/>
    </row>
    <row r="533" spans="7:79" ht="13" hidden="1" x14ac:dyDescent="0.3">
      <c r="G533" s="112" t="e">
        <f>#REF!-#REF!</f>
        <v>#REF!</v>
      </c>
      <c r="H533" s="112" t="e">
        <f>#REF!-#REF!</f>
        <v>#REF!</v>
      </c>
      <c r="I533" s="112" t="e">
        <f>#REF!-#REF!</f>
        <v>#REF!</v>
      </c>
      <c r="J533" s="112" t="e">
        <f>#REF!-#REF!</f>
        <v>#REF!</v>
      </c>
      <c r="K533" s="112" t="e">
        <f>#REF!-#REF!</f>
        <v>#REF!</v>
      </c>
      <c r="L533" s="112" t="e">
        <f>#REF!-#REF!</f>
        <v>#REF!</v>
      </c>
      <c r="M533" s="112" t="e">
        <f>#REF!-#REF!</f>
        <v>#REF!</v>
      </c>
      <c r="N533" s="112" t="e">
        <f>#REF!-#REF!</f>
        <v>#REF!</v>
      </c>
      <c r="O533" s="112" t="e">
        <f>#REF!-#REF!</f>
        <v>#REF!</v>
      </c>
      <c r="P533" s="112" t="e">
        <f>#REF!-#REF!</f>
        <v>#REF!</v>
      </c>
      <c r="Q533" s="112" t="e">
        <f>#REF!-#REF!</f>
        <v>#REF!</v>
      </c>
      <c r="R533" s="112" t="e">
        <f>#REF!-#REF!</f>
        <v>#REF!</v>
      </c>
      <c r="S533" s="112" t="e">
        <f>#REF!-#REF!</f>
        <v>#REF!</v>
      </c>
      <c r="T533" s="112" t="e">
        <f>#REF!-#REF!</f>
        <v>#REF!</v>
      </c>
      <c r="U533" s="112" t="e">
        <f>#REF!-#REF!</f>
        <v>#REF!</v>
      </c>
      <c r="V533" s="112" t="e">
        <f>#REF!-#REF!</f>
        <v>#REF!</v>
      </c>
      <c r="W533" s="112" t="e">
        <f>#REF!-#REF!</f>
        <v>#REF!</v>
      </c>
      <c r="X533" s="112" t="e">
        <f>#REF!-#REF!</f>
        <v>#REF!</v>
      </c>
      <c r="Y533" s="112" t="e">
        <f>#REF!-#REF!</f>
        <v>#REF!</v>
      </c>
      <c r="Z533" s="112" t="e">
        <f>#REF!-#REF!</f>
        <v>#REF!</v>
      </c>
      <c r="AA533" s="112" t="e">
        <f>#REF!-#REF!</f>
        <v>#REF!</v>
      </c>
      <c r="AB533" s="112" t="e">
        <f>#REF!-#REF!</f>
        <v>#REF!</v>
      </c>
      <c r="AC533" s="112" t="e">
        <f>#REF!-#REF!</f>
        <v>#REF!</v>
      </c>
      <c r="AD533" s="112" t="e">
        <f>#REF!-#REF!</f>
        <v>#REF!</v>
      </c>
      <c r="AE533" s="112" t="e">
        <f>#REF!-#REF!</f>
        <v>#REF!</v>
      </c>
      <c r="AF533" s="112" t="e">
        <f>#REF!-#REF!</f>
        <v>#REF!</v>
      </c>
      <c r="AG533" s="112" t="e">
        <f>#REF!-#REF!</f>
        <v>#REF!</v>
      </c>
      <c r="AH533" s="112" t="e">
        <f>#REF!-#REF!</f>
        <v>#REF!</v>
      </c>
      <c r="AI533" s="112" t="e">
        <f>#REF!-#REF!</f>
        <v>#REF!</v>
      </c>
      <c r="AJ533" s="112" t="e">
        <f>#REF!-#REF!</f>
        <v>#REF!</v>
      </c>
      <c r="AK533" s="112" t="e">
        <f>#REF!-#REF!</f>
        <v>#REF!</v>
      </c>
      <c r="AL533" s="112" t="e">
        <f>#REF!-#REF!</f>
        <v>#REF!</v>
      </c>
      <c r="AM533" s="112" t="e">
        <f>#REF!-#REF!</f>
        <v>#REF!</v>
      </c>
      <c r="AN533" s="112" t="e">
        <f>#REF!-#REF!</f>
        <v>#REF!</v>
      </c>
      <c r="AO533" s="112" t="e">
        <f>#REF!-#REF!</f>
        <v>#REF!</v>
      </c>
      <c r="AP533" s="112" t="e">
        <f>#REF!-#REF!</f>
        <v>#REF!</v>
      </c>
      <c r="AQ533" s="112" t="e">
        <f>#REF!-#REF!</f>
        <v>#REF!</v>
      </c>
      <c r="AR533" s="112" t="e">
        <f>#REF!-#REF!</f>
        <v>#REF!</v>
      </c>
      <c r="AS533" s="112" t="e">
        <f>#REF!-#REF!</f>
        <v>#REF!</v>
      </c>
      <c r="AT533" s="112" t="e">
        <f>#REF!-#REF!</f>
        <v>#REF!</v>
      </c>
      <c r="AU533" s="112" t="e">
        <f>#REF!-#REF!</f>
        <v>#REF!</v>
      </c>
      <c r="AV533" s="112" t="e">
        <f>#REF!-#REF!</f>
        <v>#REF!</v>
      </c>
      <c r="AW533" s="112" t="e">
        <f>#REF!-#REF!</f>
        <v>#REF!</v>
      </c>
      <c r="AX533" s="112" t="e">
        <f>#REF!-#REF!</f>
        <v>#REF!</v>
      </c>
      <c r="AY533" s="112" t="e">
        <f>#REF!-#REF!</f>
        <v>#REF!</v>
      </c>
      <c r="AZ533" s="112" t="e">
        <f>#REF!-#REF!</f>
        <v>#REF!</v>
      </c>
      <c r="BA533" s="112" t="e">
        <f>#REF!-#REF!</f>
        <v>#REF!</v>
      </c>
      <c r="BB533" s="112" t="e">
        <f>#REF!-#REF!</f>
        <v>#REF!</v>
      </c>
      <c r="BC533" s="112" t="e">
        <f>#REF!-#REF!</f>
        <v>#REF!</v>
      </c>
      <c r="BD533" s="112" t="e">
        <f>#REF!-#REF!</f>
        <v>#REF!</v>
      </c>
      <c r="BE533" s="112" t="e">
        <f>#REF!-#REF!</f>
        <v>#REF!</v>
      </c>
      <c r="BF533" s="112" t="e">
        <f>#REF!-#REF!</f>
        <v>#REF!</v>
      </c>
      <c r="BG533" s="112" t="e">
        <f>#REF!-#REF!</f>
        <v>#REF!</v>
      </c>
      <c r="BH533" s="112" t="e">
        <f>#REF!-#REF!</f>
        <v>#REF!</v>
      </c>
      <c r="BI533" s="112" t="e">
        <f>#REF!-#REF!</f>
        <v>#REF!</v>
      </c>
      <c r="BJ533" s="112" t="e">
        <f>#REF!-#REF!</f>
        <v>#REF!</v>
      </c>
      <c r="BK533" s="112" t="e">
        <f>#REF!-#REF!</f>
        <v>#REF!</v>
      </c>
      <c r="BL533" s="112" t="e">
        <f>#REF!-#REF!</f>
        <v>#REF!</v>
      </c>
      <c r="BM533" s="112" t="e">
        <f>#REF!-#REF!</f>
        <v>#REF!</v>
      </c>
      <c r="BN533" s="112" t="e">
        <f>#REF!-#REF!</f>
        <v>#REF!</v>
      </c>
      <c r="BO533" s="112" t="e">
        <f>#REF!-#REF!</f>
        <v>#REF!</v>
      </c>
      <c r="BP533" s="112" t="e">
        <f>#REF!-#REF!</f>
        <v>#REF!</v>
      </c>
      <c r="BQ533" s="112" t="e">
        <f>#REF!-#REF!</f>
        <v>#REF!</v>
      </c>
      <c r="BR533" s="112" t="e">
        <f>#REF!-#REF!</f>
        <v>#REF!</v>
      </c>
      <c r="BS533" s="112" t="e">
        <f>#REF!-#REF!</f>
        <v>#REF!</v>
      </c>
      <c r="BT533" s="112" t="e">
        <f>#REF!-#REF!</f>
        <v>#REF!</v>
      </c>
      <c r="BU533" s="112" t="e">
        <f>#REF!-#REF!</f>
        <v>#REF!</v>
      </c>
      <c r="BV533" s="112" t="e">
        <f>#REF!-#REF!</f>
        <v>#REF!</v>
      </c>
      <c r="CA533" s="112"/>
    </row>
    <row r="534" spans="7:79" ht="13" hidden="1" x14ac:dyDescent="0.3">
      <c r="G534" s="112" t="e">
        <f>G132-#REF!</f>
        <v>#REF!</v>
      </c>
      <c r="H534" s="112" t="e">
        <f>H132-#REF!</f>
        <v>#REF!</v>
      </c>
      <c r="I534" s="112" t="e">
        <f>I132-#REF!</f>
        <v>#REF!</v>
      </c>
      <c r="J534" s="112" t="e">
        <f>J132-#REF!</f>
        <v>#REF!</v>
      </c>
      <c r="K534" s="112" t="e">
        <f>K132-#REF!</f>
        <v>#REF!</v>
      </c>
      <c r="L534" s="112" t="e">
        <f>L132-#REF!</f>
        <v>#REF!</v>
      </c>
      <c r="M534" s="112" t="e">
        <f>M132-#REF!</f>
        <v>#REF!</v>
      </c>
      <c r="N534" s="112" t="e">
        <f>N132-#REF!</f>
        <v>#REF!</v>
      </c>
      <c r="O534" s="112" t="e">
        <f>O132-#REF!</f>
        <v>#REF!</v>
      </c>
      <c r="P534" s="112" t="e">
        <f>P132-#REF!</f>
        <v>#REF!</v>
      </c>
      <c r="Q534" s="112" t="e">
        <f>Q132-#REF!</f>
        <v>#REF!</v>
      </c>
      <c r="R534" s="112" t="e">
        <f>R132-#REF!</f>
        <v>#REF!</v>
      </c>
      <c r="S534" s="112" t="e">
        <f>S132-#REF!</f>
        <v>#REF!</v>
      </c>
      <c r="T534" s="112" t="e">
        <f>T132-#REF!</f>
        <v>#REF!</v>
      </c>
      <c r="U534" s="112" t="e">
        <f>U132-#REF!</f>
        <v>#REF!</v>
      </c>
      <c r="V534" s="112" t="e">
        <f>V132-#REF!</f>
        <v>#REF!</v>
      </c>
      <c r="W534" s="112" t="e">
        <f>W132-#REF!</f>
        <v>#REF!</v>
      </c>
      <c r="X534" s="112" t="e">
        <f>X132-#REF!</f>
        <v>#REF!</v>
      </c>
      <c r="Y534" s="112" t="e">
        <f>Y132-#REF!</f>
        <v>#REF!</v>
      </c>
      <c r="Z534" s="112" t="e">
        <f>Z132-#REF!</f>
        <v>#REF!</v>
      </c>
      <c r="AA534" s="112" t="e">
        <f>AA132-#REF!</f>
        <v>#REF!</v>
      </c>
      <c r="AB534" s="112" t="e">
        <f>AB132-#REF!</f>
        <v>#REF!</v>
      </c>
      <c r="AC534" s="112" t="e">
        <f>AC132-#REF!</f>
        <v>#REF!</v>
      </c>
      <c r="AD534" s="112" t="e">
        <f>AD132-#REF!</f>
        <v>#REF!</v>
      </c>
      <c r="AE534" s="112" t="e">
        <f>AE132-#REF!</f>
        <v>#REF!</v>
      </c>
      <c r="AF534" s="112" t="e">
        <f>AF132-#REF!</f>
        <v>#REF!</v>
      </c>
      <c r="AG534" s="112" t="e">
        <f>AG132-#REF!</f>
        <v>#REF!</v>
      </c>
      <c r="AH534" s="112" t="e">
        <f>AH132-#REF!</f>
        <v>#REF!</v>
      </c>
      <c r="AI534" s="112" t="e">
        <f>AI132-#REF!</f>
        <v>#REF!</v>
      </c>
      <c r="AJ534" s="112" t="e">
        <f>AJ132-#REF!</f>
        <v>#REF!</v>
      </c>
      <c r="AK534" s="112" t="e">
        <f>AK132-#REF!</f>
        <v>#REF!</v>
      </c>
      <c r="AL534" s="112" t="e">
        <f>AL132-#REF!</f>
        <v>#REF!</v>
      </c>
      <c r="AM534" s="112" t="e">
        <f>AM132-#REF!</f>
        <v>#REF!</v>
      </c>
      <c r="AN534" s="112" t="e">
        <f>AN132-#REF!</f>
        <v>#REF!</v>
      </c>
      <c r="AO534" s="112" t="e">
        <f>AO132-#REF!</f>
        <v>#REF!</v>
      </c>
      <c r="AP534" s="112" t="e">
        <f>AP132-#REF!</f>
        <v>#REF!</v>
      </c>
      <c r="AQ534" s="112" t="e">
        <f>AQ132-#REF!</f>
        <v>#REF!</v>
      </c>
      <c r="AR534" s="112" t="e">
        <f>AR132-#REF!</f>
        <v>#REF!</v>
      </c>
      <c r="AS534" s="112" t="e">
        <f>AS132-#REF!</f>
        <v>#REF!</v>
      </c>
      <c r="AT534" s="112" t="e">
        <f>AT132-#REF!</f>
        <v>#REF!</v>
      </c>
      <c r="AU534" s="112" t="e">
        <f>AU132-#REF!</f>
        <v>#REF!</v>
      </c>
      <c r="AV534" s="112" t="e">
        <f>AV132-#REF!</f>
        <v>#REF!</v>
      </c>
      <c r="AW534" s="112" t="e">
        <f>AW132-#REF!</f>
        <v>#REF!</v>
      </c>
      <c r="AX534" s="112" t="e">
        <f>AX132-#REF!</f>
        <v>#REF!</v>
      </c>
      <c r="AY534" s="112" t="e">
        <f>AY132-#REF!</f>
        <v>#REF!</v>
      </c>
      <c r="AZ534" s="112" t="e">
        <f>AZ132-#REF!</f>
        <v>#REF!</v>
      </c>
      <c r="BA534" s="112" t="e">
        <f>BA132-#REF!</f>
        <v>#REF!</v>
      </c>
      <c r="BB534" s="112" t="e">
        <f>BB132-#REF!</f>
        <v>#REF!</v>
      </c>
      <c r="BC534" s="112" t="e">
        <f>BC132-#REF!</f>
        <v>#REF!</v>
      </c>
      <c r="BD534" s="112" t="e">
        <f>BD132-#REF!</f>
        <v>#REF!</v>
      </c>
      <c r="BE534" s="112" t="e">
        <f>BE132-#REF!</f>
        <v>#REF!</v>
      </c>
      <c r="BF534" s="112" t="e">
        <f>BF132-#REF!</f>
        <v>#REF!</v>
      </c>
      <c r="BG534" s="112" t="e">
        <f>BG132-#REF!</f>
        <v>#REF!</v>
      </c>
      <c r="BH534" s="112" t="e">
        <f>BH132-#REF!</f>
        <v>#REF!</v>
      </c>
      <c r="BI534" s="112" t="e">
        <f>BI132-#REF!</f>
        <v>#REF!</v>
      </c>
      <c r="BJ534" s="112" t="e">
        <f>BJ132-#REF!</f>
        <v>#REF!</v>
      </c>
      <c r="BK534" s="112" t="e">
        <f>BK132-#REF!</f>
        <v>#REF!</v>
      </c>
      <c r="BL534" s="112" t="e">
        <f>BL132-#REF!</f>
        <v>#REF!</v>
      </c>
      <c r="BM534" s="112" t="e">
        <f>BM132-#REF!</f>
        <v>#REF!</v>
      </c>
      <c r="BN534" s="112" t="e">
        <f>BN132-#REF!</f>
        <v>#REF!</v>
      </c>
      <c r="BO534" s="112" t="e">
        <f>BO132-#REF!</f>
        <v>#REF!</v>
      </c>
      <c r="BP534" s="112" t="e">
        <f>BP132-#REF!</f>
        <v>#REF!</v>
      </c>
      <c r="BQ534" s="112" t="e">
        <f>BQ132-#REF!</f>
        <v>#REF!</v>
      </c>
      <c r="BR534" s="112" t="e">
        <f>BR132-#REF!</f>
        <v>#REF!</v>
      </c>
      <c r="BS534" s="112" t="e">
        <f>BS132-#REF!</f>
        <v>#REF!</v>
      </c>
      <c r="BT534" s="112" t="e">
        <f>BT132-#REF!</f>
        <v>#REF!</v>
      </c>
      <c r="BU534" s="112" t="e">
        <f>BU132-#REF!</f>
        <v>#REF!</v>
      </c>
      <c r="BV534" s="112" t="e">
        <f>BV132-#REF!</f>
        <v>#REF!</v>
      </c>
      <c r="CA534" s="112"/>
    </row>
    <row r="535" spans="7:79" ht="13" hidden="1" x14ac:dyDescent="0.3">
      <c r="G535" s="112" t="e">
        <f>G133-#REF!</f>
        <v>#REF!</v>
      </c>
      <c r="H535" s="112" t="e">
        <f>H133-#REF!</f>
        <v>#REF!</v>
      </c>
      <c r="I535" s="112" t="e">
        <f>I133-#REF!</f>
        <v>#REF!</v>
      </c>
      <c r="J535" s="112" t="e">
        <f>J133-#REF!</f>
        <v>#REF!</v>
      </c>
      <c r="K535" s="112" t="e">
        <f>K133-#REF!</f>
        <v>#REF!</v>
      </c>
      <c r="L535" s="112" t="e">
        <f>L133-#REF!</f>
        <v>#REF!</v>
      </c>
      <c r="M535" s="112" t="e">
        <f>M133-#REF!</f>
        <v>#REF!</v>
      </c>
      <c r="N535" s="112" t="e">
        <f>N133-#REF!</f>
        <v>#REF!</v>
      </c>
      <c r="O535" s="112" t="e">
        <f>O133-#REF!</f>
        <v>#REF!</v>
      </c>
      <c r="P535" s="112" t="e">
        <f>P133-#REF!</f>
        <v>#REF!</v>
      </c>
      <c r="Q535" s="112" t="e">
        <f>Q133-#REF!</f>
        <v>#REF!</v>
      </c>
      <c r="R535" s="112" t="e">
        <f>R133-#REF!</f>
        <v>#REF!</v>
      </c>
      <c r="S535" s="112" t="e">
        <f>S133-#REF!</f>
        <v>#REF!</v>
      </c>
      <c r="T535" s="112" t="e">
        <f>T133-#REF!</f>
        <v>#REF!</v>
      </c>
      <c r="U535" s="112" t="e">
        <f>U133-#REF!</f>
        <v>#REF!</v>
      </c>
      <c r="V535" s="112" t="e">
        <f>V133-#REF!</f>
        <v>#REF!</v>
      </c>
      <c r="W535" s="112" t="e">
        <f>W133-#REF!</f>
        <v>#REF!</v>
      </c>
      <c r="X535" s="112" t="e">
        <f>X133-#REF!</f>
        <v>#REF!</v>
      </c>
      <c r="Y535" s="112" t="e">
        <f>Y133-#REF!</f>
        <v>#REF!</v>
      </c>
      <c r="Z535" s="112" t="e">
        <f>Z133-#REF!</f>
        <v>#REF!</v>
      </c>
      <c r="AA535" s="112" t="e">
        <f>AA133-#REF!</f>
        <v>#REF!</v>
      </c>
      <c r="AB535" s="112" t="e">
        <f>AB133-#REF!</f>
        <v>#REF!</v>
      </c>
      <c r="AC535" s="112" t="e">
        <f>AC133-#REF!</f>
        <v>#REF!</v>
      </c>
      <c r="AD535" s="112" t="e">
        <f>AD133-#REF!</f>
        <v>#REF!</v>
      </c>
      <c r="AE535" s="112" t="e">
        <f>AE133-#REF!</f>
        <v>#REF!</v>
      </c>
      <c r="AF535" s="112" t="e">
        <f>AF133-#REF!</f>
        <v>#REF!</v>
      </c>
      <c r="AG535" s="112" t="e">
        <f>AG133-#REF!</f>
        <v>#REF!</v>
      </c>
      <c r="AH535" s="112" t="e">
        <f>AH133-#REF!</f>
        <v>#REF!</v>
      </c>
      <c r="AI535" s="112" t="e">
        <f>AI133-#REF!</f>
        <v>#REF!</v>
      </c>
      <c r="AJ535" s="112" t="e">
        <f>AJ133-#REF!</f>
        <v>#REF!</v>
      </c>
      <c r="AK535" s="112" t="e">
        <f>AK133-#REF!</f>
        <v>#REF!</v>
      </c>
      <c r="AL535" s="112" t="e">
        <f>AL133-#REF!</f>
        <v>#REF!</v>
      </c>
      <c r="AM535" s="112" t="e">
        <f>AM133-#REF!</f>
        <v>#REF!</v>
      </c>
      <c r="AN535" s="112" t="e">
        <f>AN133-#REF!</f>
        <v>#REF!</v>
      </c>
      <c r="AO535" s="112" t="e">
        <f>AO133-#REF!</f>
        <v>#REF!</v>
      </c>
      <c r="AP535" s="112" t="e">
        <f>AP133-#REF!</f>
        <v>#REF!</v>
      </c>
      <c r="AQ535" s="112" t="e">
        <f>AQ133-#REF!</f>
        <v>#REF!</v>
      </c>
      <c r="AR535" s="112" t="e">
        <f>AR133-#REF!</f>
        <v>#REF!</v>
      </c>
      <c r="AS535" s="112" t="e">
        <f>AS133-#REF!</f>
        <v>#REF!</v>
      </c>
      <c r="AT535" s="112" t="e">
        <f>AT133-#REF!</f>
        <v>#REF!</v>
      </c>
      <c r="AU535" s="112" t="e">
        <f>AU133-#REF!</f>
        <v>#REF!</v>
      </c>
      <c r="AV535" s="112" t="e">
        <f>AV133-#REF!</f>
        <v>#REF!</v>
      </c>
      <c r="AW535" s="112" t="e">
        <f>AW133-#REF!</f>
        <v>#REF!</v>
      </c>
      <c r="AX535" s="112" t="e">
        <f>AX133-#REF!</f>
        <v>#REF!</v>
      </c>
      <c r="AY535" s="112" t="e">
        <f>AY133-#REF!</f>
        <v>#REF!</v>
      </c>
      <c r="AZ535" s="112" t="e">
        <f>AZ133-#REF!</f>
        <v>#REF!</v>
      </c>
      <c r="BA535" s="112" t="e">
        <f>BA133-#REF!</f>
        <v>#REF!</v>
      </c>
      <c r="BB535" s="112" t="e">
        <f>BB133-#REF!</f>
        <v>#REF!</v>
      </c>
      <c r="BC535" s="112" t="e">
        <f>BC133-#REF!</f>
        <v>#REF!</v>
      </c>
      <c r="BD535" s="112" t="e">
        <f>BD133-#REF!</f>
        <v>#REF!</v>
      </c>
      <c r="BE535" s="112" t="e">
        <f>BE133-#REF!</f>
        <v>#REF!</v>
      </c>
      <c r="BF535" s="112" t="e">
        <f>BF133-#REF!</f>
        <v>#REF!</v>
      </c>
      <c r="BG535" s="112" t="e">
        <f>BG133-#REF!</f>
        <v>#REF!</v>
      </c>
      <c r="BH535" s="112" t="e">
        <f>BH133-#REF!</f>
        <v>#REF!</v>
      </c>
      <c r="BI535" s="112" t="e">
        <f>BI133-#REF!</f>
        <v>#REF!</v>
      </c>
      <c r="BJ535" s="112" t="e">
        <f>BJ133-#REF!</f>
        <v>#REF!</v>
      </c>
      <c r="BK535" s="112" t="e">
        <f>BK133-#REF!</f>
        <v>#REF!</v>
      </c>
      <c r="BL535" s="112" t="e">
        <f>BL133-#REF!</f>
        <v>#REF!</v>
      </c>
      <c r="BM535" s="112" t="e">
        <f>BM133-#REF!</f>
        <v>#REF!</v>
      </c>
      <c r="BN535" s="112" t="e">
        <f>BN133-#REF!</f>
        <v>#REF!</v>
      </c>
      <c r="BO535" s="112" t="e">
        <f>BO133-#REF!</f>
        <v>#REF!</v>
      </c>
      <c r="BP535" s="112" t="e">
        <f>BP133-#REF!</f>
        <v>#REF!</v>
      </c>
      <c r="BQ535" s="112" t="e">
        <f>BQ133-#REF!</f>
        <v>#REF!</v>
      </c>
      <c r="BR535" s="112" t="e">
        <f>BR133-#REF!</f>
        <v>#REF!</v>
      </c>
      <c r="BS535" s="112" t="e">
        <f>BS133-#REF!</f>
        <v>#REF!</v>
      </c>
      <c r="BT535" s="112" t="e">
        <f>BT133-#REF!</f>
        <v>#REF!</v>
      </c>
      <c r="BU535" s="112" t="e">
        <f>BU133-#REF!</f>
        <v>#REF!</v>
      </c>
      <c r="BV535" s="112" t="e">
        <f>BV133-#REF!</f>
        <v>#REF!</v>
      </c>
      <c r="CA535" s="112"/>
    </row>
    <row r="536" spans="7:79" ht="13" hidden="1" x14ac:dyDescent="0.3">
      <c r="G536" s="112" t="e">
        <f>G134-#REF!</f>
        <v>#REF!</v>
      </c>
      <c r="H536" s="112" t="e">
        <f>H134-#REF!</f>
        <v>#REF!</v>
      </c>
      <c r="I536" s="112" t="e">
        <f>I134-#REF!</f>
        <v>#REF!</v>
      </c>
      <c r="J536" s="112" t="e">
        <f>J134-#REF!</f>
        <v>#REF!</v>
      </c>
      <c r="K536" s="112" t="e">
        <f>K134-#REF!</f>
        <v>#REF!</v>
      </c>
      <c r="L536" s="112" t="e">
        <f>L134-#REF!</f>
        <v>#REF!</v>
      </c>
      <c r="M536" s="112" t="e">
        <f>M134-#REF!</f>
        <v>#REF!</v>
      </c>
      <c r="N536" s="112" t="e">
        <f>N134-#REF!</f>
        <v>#REF!</v>
      </c>
      <c r="O536" s="112" t="e">
        <f>O134-#REF!</f>
        <v>#REF!</v>
      </c>
      <c r="P536" s="112" t="e">
        <f>P134-#REF!</f>
        <v>#REF!</v>
      </c>
      <c r="Q536" s="112" t="e">
        <f>Q134-#REF!</f>
        <v>#REF!</v>
      </c>
      <c r="R536" s="112" t="e">
        <f>R134-#REF!</f>
        <v>#REF!</v>
      </c>
      <c r="S536" s="112" t="e">
        <f>S134-#REF!</f>
        <v>#REF!</v>
      </c>
      <c r="T536" s="112" t="e">
        <f>T134-#REF!</f>
        <v>#REF!</v>
      </c>
      <c r="U536" s="112" t="e">
        <f>U134-#REF!</f>
        <v>#REF!</v>
      </c>
      <c r="V536" s="112" t="e">
        <f>V134-#REF!</f>
        <v>#REF!</v>
      </c>
      <c r="W536" s="112" t="e">
        <f>W134-#REF!</f>
        <v>#REF!</v>
      </c>
      <c r="X536" s="112" t="e">
        <f>X134-#REF!</f>
        <v>#REF!</v>
      </c>
      <c r="Y536" s="112" t="e">
        <f>Y134-#REF!</f>
        <v>#REF!</v>
      </c>
      <c r="Z536" s="112" t="e">
        <f>Z134-#REF!</f>
        <v>#REF!</v>
      </c>
      <c r="AA536" s="112" t="e">
        <f>AA134-#REF!</f>
        <v>#REF!</v>
      </c>
      <c r="AB536" s="112" t="e">
        <f>AB134-#REF!</f>
        <v>#REF!</v>
      </c>
      <c r="AC536" s="112" t="e">
        <f>AC134-#REF!</f>
        <v>#REF!</v>
      </c>
      <c r="AD536" s="112" t="e">
        <f>AD134-#REF!</f>
        <v>#REF!</v>
      </c>
      <c r="AE536" s="112" t="e">
        <f>AE134-#REF!</f>
        <v>#REF!</v>
      </c>
      <c r="AF536" s="112" t="e">
        <f>AF134-#REF!</f>
        <v>#REF!</v>
      </c>
      <c r="AG536" s="112" t="e">
        <f>AG134-#REF!</f>
        <v>#REF!</v>
      </c>
      <c r="AH536" s="112" t="e">
        <f>AH134-#REF!</f>
        <v>#REF!</v>
      </c>
      <c r="AI536" s="112" t="e">
        <f>AI134-#REF!</f>
        <v>#REF!</v>
      </c>
      <c r="AJ536" s="112" t="e">
        <f>AJ134-#REF!</f>
        <v>#REF!</v>
      </c>
      <c r="AK536" s="112" t="e">
        <f>AK134-#REF!</f>
        <v>#REF!</v>
      </c>
      <c r="AL536" s="112" t="e">
        <f>AL134-#REF!</f>
        <v>#REF!</v>
      </c>
      <c r="AM536" s="112" t="e">
        <f>AM134-#REF!</f>
        <v>#REF!</v>
      </c>
      <c r="AN536" s="112" t="e">
        <f>AN134-#REF!</f>
        <v>#REF!</v>
      </c>
      <c r="AO536" s="112" t="e">
        <f>AO134-#REF!</f>
        <v>#REF!</v>
      </c>
      <c r="AP536" s="112" t="e">
        <f>AP134-#REF!</f>
        <v>#REF!</v>
      </c>
      <c r="AQ536" s="112" t="e">
        <f>AQ134-#REF!</f>
        <v>#REF!</v>
      </c>
      <c r="AR536" s="112" t="e">
        <f>AR134-#REF!</f>
        <v>#REF!</v>
      </c>
      <c r="AS536" s="112" t="e">
        <f>AS134-#REF!</f>
        <v>#REF!</v>
      </c>
      <c r="AT536" s="112" t="e">
        <f>AT134-#REF!</f>
        <v>#REF!</v>
      </c>
      <c r="AU536" s="112" t="e">
        <f>AU134-#REF!</f>
        <v>#REF!</v>
      </c>
      <c r="AV536" s="112" t="e">
        <f>AV134-#REF!</f>
        <v>#REF!</v>
      </c>
      <c r="AW536" s="112" t="e">
        <f>AW134-#REF!</f>
        <v>#REF!</v>
      </c>
      <c r="AX536" s="112" t="e">
        <f>AX134-#REF!</f>
        <v>#REF!</v>
      </c>
      <c r="AY536" s="112" t="e">
        <f>AY134-#REF!</f>
        <v>#REF!</v>
      </c>
      <c r="AZ536" s="112" t="e">
        <f>AZ134-#REF!</f>
        <v>#REF!</v>
      </c>
      <c r="BA536" s="112" t="e">
        <f>BA134-#REF!</f>
        <v>#REF!</v>
      </c>
      <c r="BB536" s="112" t="e">
        <f>BB134-#REF!</f>
        <v>#REF!</v>
      </c>
      <c r="BC536" s="112" t="e">
        <f>BC134-#REF!</f>
        <v>#REF!</v>
      </c>
      <c r="BD536" s="112" t="e">
        <f>BD134-#REF!</f>
        <v>#REF!</v>
      </c>
      <c r="BE536" s="112" t="e">
        <f>BE134-#REF!</f>
        <v>#REF!</v>
      </c>
      <c r="BF536" s="112" t="e">
        <f>BF134-#REF!</f>
        <v>#REF!</v>
      </c>
      <c r="BG536" s="112" t="e">
        <f>BG134-#REF!</f>
        <v>#REF!</v>
      </c>
      <c r="BH536" s="112" t="e">
        <f>BH134-#REF!</f>
        <v>#REF!</v>
      </c>
      <c r="BI536" s="112" t="e">
        <f>BI134-#REF!</f>
        <v>#REF!</v>
      </c>
      <c r="BJ536" s="112" t="e">
        <f>BJ134-#REF!</f>
        <v>#REF!</v>
      </c>
      <c r="BK536" s="112" t="e">
        <f>BK134-#REF!</f>
        <v>#REF!</v>
      </c>
      <c r="BL536" s="112" t="e">
        <f>BL134-#REF!</f>
        <v>#REF!</v>
      </c>
      <c r="BM536" s="112" t="e">
        <f>BM134-#REF!</f>
        <v>#REF!</v>
      </c>
      <c r="BN536" s="112" t="e">
        <f>BN134-#REF!</f>
        <v>#REF!</v>
      </c>
      <c r="BO536" s="112" t="e">
        <f>BO134-#REF!</f>
        <v>#REF!</v>
      </c>
      <c r="BP536" s="112" t="e">
        <f>BP134-#REF!</f>
        <v>#REF!</v>
      </c>
      <c r="BQ536" s="112" t="e">
        <f>BQ134-#REF!</f>
        <v>#REF!</v>
      </c>
      <c r="BR536" s="112" t="e">
        <f>BR134-#REF!</f>
        <v>#REF!</v>
      </c>
      <c r="BS536" s="112" t="e">
        <f>BS134-#REF!</f>
        <v>#REF!</v>
      </c>
      <c r="BT536" s="112" t="e">
        <f>BT134-#REF!</f>
        <v>#REF!</v>
      </c>
      <c r="BU536" s="112" t="e">
        <f>BU134-#REF!</f>
        <v>#REF!</v>
      </c>
      <c r="BV536" s="112" t="e">
        <f>BV134-#REF!</f>
        <v>#REF!</v>
      </c>
      <c r="CA536" s="112"/>
    </row>
    <row r="537" spans="7:79" ht="13" hidden="1" x14ac:dyDescent="0.3">
      <c r="G537" s="112" t="e">
        <f>G135-#REF!</f>
        <v>#REF!</v>
      </c>
      <c r="H537" s="112" t="e">
        <f>H135-#REF!</f>
        <v>#REF!</v>
      </c>
      <c r="I537" s="112" t="e">
        <f>I135-#REF!</f>
        <v>#REF!</v>
      </c>
      <c r="J537" s="112" t="e">
        <f>J135-#REF!</f>
        <v>#REF!</v>
      </c>
      <c r="K537" s="112" t="e">
        <f>K135-#REF!</f>
        <v>#REF!</v>
      </c>
      <c r="L537" s="112" t="e">
        <f>L135-#REF!</f>
        <v>#REF!</v>
      </c>
      <c r="M537" s="112" t="e">
        <f>M135-#REF!</f>
        <v>#REF!</v>
      </c>
      <c r="N537" s="112" t="e">
        <f>N135-#REF!</f>
        <v>#REF!</v>
      </c>
      <c r="O537" s="112" t="e">
        <f>O135-#REF!</f>
        <v>#REF!</v>
      </c>
      <c r="P537" s="112" t="e">
        <f>P135-#REF!</f>
        <v>#REF!</v>
      </c>
      <c r="Q537" s="112" t="e">
        <f>Q135-#REF!</f>
        <v>#REF!</v>
      </c>
      <c r="R537" s="112" t="e">
        <f>R135-#REF!</f>
        <v>#REF!</v>
      </c>
      <c r="S537" s="112" t="e">
        <f>S135-#REF!</f>
        <v>#REF!</v>
      </c>
      <c r="T537" s="112" t="e">
        <f>T135-#REF!</f>
        <v>#REF!</v>
      </c>
      <c r="U537" s="112" t="e">
        <f>U135-#REF!</f>
        <v>#REF!</v>
      </c>
      <c r="V537" s="112" t="e">
        <f>V135-#REF!</f>
        <v>#REF!</v>
      </c>
      <c r="W537" s="112" t="e">
        <f>W135-#REF!</f>
        <v>#REF!</v>
      </c>
      <c r="X537" s="112" t="e">
        <f>X135-#REF!</f>
        <v>#REF!</v>
      </c>
      <c r="Y537" s="112" t="e">
        <f>Y135-#REF!</f>
        <v>#REF!</v>
      </c>
      <c r="Z537" s="112" t="e">
        <f>Z135-#REF!</f>
        <v>#REF!</v>
      </c>
      <c r="AA537" s="112" t="e">
        <f>AA135-#REF!</f>
        <v>#REF!</v>
      </c>
      <c r="AB537" s="112" t="e">
        <f>AB135-#REF!</f>
        <v>#REF!</v>
      </c>
      <c r="AC537" s="112" t="e">
        <f>AC135-#REF!</f>
        <v>#REF!</v>
      </c>
      <c r="AD537" s="112" t="e">
        <f>AD135-#REF!</f>
        <v>#REF!</v>
      </c>
      <c r="AE537" s="112" t="e">
        <f>AE135-#REF!</f>
        <v>#REF!</v>
      </c>
      <c r="AF537" s="112" t="e">
        <f>AF135-#REF!</f>
        <v>#REF!</v>
      </c>
      <c r="AG537" s="112" t="e">
        <f>AG135-#REF!</f>
        <v>#REF!</v>
      </c>
      <c r="AH537" s="112" t="e">
        <f>AH135-#REF!</f>
        <v>#REF!</v>
      </c>
      <c r="AI537" s="112" t="e">
        <f>AI135-#REF!</f>
        <v>#REF!</v>
      </c>
      <c r="AJ537" s="112" t="e">
        <f>AJ135-#REF!</f>
        <v>#REF!</v>
      </c>
      <c r="AK537" s="112" t="e">
        <f>AK135-#REF!</f>
        <v>#REF!</v>
      </c>
      <c r="AL537" s="112" t="e">
        <f>AL135-#REF!</f>
        <v>#REF!</v>
      </c>
      <c r="AM537" s="112" t="e">
        <f>AM135-#REF!</f>
        <v>#REF!</v>
      </c>
      <c r="AN537" s="112" t="e">
        <f>AN135-#REF!</f>
        <v>#REF!</v>
      </c>
      <c r="AO537" s="112" t="e">
        <f>AO135-#REF!</f>
        <v>#REF!</v>
      </c>
      <c r="AP537" s="112" t="e">
        <f>AP135-#REF!</f>
        <v>#REF!</v>
      </c>
      <c r="AQ537" s="112" t="e">
        <f>AQ135-#REF!</f>
        <v>#REF!</v>
      </c>
      <c r="AR537" s="112" t="e">
        <f>AR135-#REF!</f>
        <v>#REF!</v>
      </c>
      <c r="AS537" s="112" t="e">
        <f>AS135-#REF!</f>
        <v>#REF!</v>
      </c>
      <c r="AT537" s="112" t="e">
        <f>AT135-#REF!</f>
        <v>#REF!</v>
      </c>
      <c r="AU537" s="112" t="e">
        <f>AU135-#REF!</f>
        <v>#REF!</v>
      </c>
      <c r="AV537" s="112" t="e">
        <f>AV135-#REF!</f>
        <v>#REF!</v>
      </c>
      <c r="AW537" s="112" t="e">
        <f>AW135-#REF!</f>
        <v>#REF!</v>
      </c>
      <c r="AX537" s="112" t="e">
        <f>AX135-#REF!</f>
        <v>#REF!</v>
      </c>
      <c r="AY537" s="112" t="e">
        <f>AY135-#REF!</f>
        <v>#REF!</v>
      </c>
      <c r="AZ537" s="112" t="e">
        <f>AZ135-#REF!</f>
        <v>#REF!</v>
      </c>
      <c r="BA537" s="112" t="e">
        <f>BA135-#REF!</f>
        <v>#REF!</v>
      </c>
      <c r="BB537" s="112" t="e">
        <f>BB135-#REF!</f>
        <v>#REF!</v>
      </c>
      <c r="BC537" s="112" t="e">
        <f>BC135-#REF!</f>
        <v>#REF!</v>
      </c>
      <c r="BD537" s="112" t="e">
        <f>BD135-#REF!</f>
        <v>#REF!</v>
      </c>
      <c r="BE537" s="112" t="e">
        <f>BE135-#REF!</f>
        <v>#REF!</v>
      </c>
      <c r="BF537" s="112" t="e">
        <f>BF135-#REF!</f>
        <v>#REF!</v>
      </c>
      <c r="BG537" s="112" t="e">
        <f>BG135-#REF!</f>
        <v>#REF!</v>
      </c>
      <c r="BH537" s="112" t="e">
        <f>BH135-#REF!</f>
        <v>#REF!</v>
      </c>
      <c r="BI537" s="112" t="e">
        <f>BI135-#REF!</f>
        <v>#REF!</v>
      </c>
      <c r="BJ537" s="112" t="e">
        <f>BJ135-#REF!</f>
        <v>#REF!</v>
      </c>
      <c r="BK537" s="112" t="e">
        <f>BK135-#REF!</f>
        <v>#REF!</v>
      </c>
      <c r="BL537" s="112" t="e">
        <f>BL135-#REF!</f>
        <v>#REF!</v>
      </c>
      <c r="BM537" s="112" t="e">
        <f>BM135-#REF!</f>
        <v>#REF!</v>
      </c>
      <c r="BN537" s="112" t="e">
        <f>BN135-#REF!</f>
        <v>#REF!</v>
      </c>
      <c r="BO537" s="112" t="e">
        <f>BO135-#REF!</f>
        <v>#REF!</v>
      </c>
      <c r="BP537" s="112" t="e">
        <f>BP135-#REF!</f>
        <v>#REF!</v>
      </c>
      <c r="BQ537" s="112" t="e">
        <f>BQ135-#REF!</f>
        <v>#REF!</v>
      </c>
      <c r="BR537" s="112" t="e">
        <f>BR135-#REF!</f>
        <v>#REF!</v>
      </c>
      <c r="BS537" s="112" t="e">
        <f>BS135-#REF!</f>
        <v>#REF!</v>
      </c>
      <c r="BT537" s="112" t="e">
        <f>BT135-#REF!</f>
        <v>#REF!</v>
      </c>
      <c r="BU537" s="112" t="e">
        <f>BU135-#REF!</f>
        <v>#REF!</v>
      </c>
      <c r="BV537" s="112" t="e">
        <f>BV135-#REF!</f>
        <v>#REF!</v>
      </c>
      <c r="CA537" s="112"/>
    </row>
    <row r="538" spans="7:79" ht="13" hidden="1" x14ac:dyDescent="0.3">
      <c r="G538" s="112" t="e">
        <f>G136-#REF!</f>
        <v>#REF!</v>
      </c>
      <c r="H538" s="112" t="e">
        <f>H136-#REF!</f>
        <v>#REF!</v>
      </c>
      <c r="I538" s="112" t="e">
        <f>I136-#REF!</f>
        <v>#REF!</v>
      </c>
      <c r="J538" s="112" t="e">
        <f>J136-#REF!</f>
        <v>#REF!</v>
      </c>
      <c r="K538" s="112" t="e">
        <f>K136-#REF!</f>
        <v>#REF!</v>
      </c>
      <c r="L538" s="112" t="e">
        <f>L136-#REF!</f>
        <v>#REF!</v>
      </c>
      <c r="M538" s="112" t="e">
        <f>M136-#REF!</f>
        <v>#REF!</v>
      </c>
      <c r="N538" s="112" t="e">
        <f>N136-#REF!</f>
        <v>#REF!</v>
      </c>
      <c r="O538" s="112" t="e">
        <f>O136-#REF!</f>
        <v>#REF!</v>
      </c>
      <c r="P538" s="112" t="e">
        <f>P136-#REF!</f>
        <v>#REF!</v>
      </c>
      <c r="Q538" s="112" t="e">
        <f>Q136-#REF!</f>
        <v>#REF!</v>
      </c>
      <c r="R538" s="112" t="e">
        <f>R136-#REF!</f>
        <v>#REF!</v>
      </c>
      <c r="S538" s="112" t="e">
        <f>S136-#REF!</f>
        <v>#REF!</v>
      </c>
      <c r="T538" s="112" t="e">
        <f>T136-#REF!</f>
        <v>#REF!</v>
      </c>
      <c r="U538" s="112" t="e">
        <f>U136-#REF!</f>
        <v>#REF!</v>
      </c>
      <c r="V538" s="112" t="e">
        <f>V136-#REF!</f>
        <v>#REF!</v>
      </c>
      <c r="W538" s="112" t="e">
        <f>W136-#REF!</f>
        <v>#REF!</v>
      </c>
      <c r="X538" s="112" t="e">
        <f>X136-#REF!</f>
        <v>#REF!</v>
      </c>
      <c r="Y538" s="112" t="e">
        <f>Y136-#REF!</f>
        <v>#REF!</v>
      </c>
      <c r="Z538" s="112" t="e">
        <f>Z136-#REF!</f>
        <v>#REF!</v>
      </c>
      <c r="AA538" s="112" t="e">
        <f>AA136-#REF!</f>
        <v>#REF!</v>
      </c>
      <c r="AB538" s="112" t="e">
        <f>AB136-#REF!</f>
        <v>#REF!</v>
      </c>
      <c r="AC538" s="112" t="e">
        <f>AC136-#REF!</f>
        <v>#REF!</v>
      </c>
      <c r="AD538" s="112" t="e">
        <f>AD136-#REF!</f>
        <v>#REF!</v>
      </c>
      <c r="AE538" s="112" t="e">
        <f>AE136-#REF!</f>
        <v>#REF!</v>
      </c>
      <c r="AF538" s="112" t="e">
        <f>AF136-#REF!</f>
        <v>#REF!</v>
      </c>
      <c r="AG538" s="112" t="e">
        <f>AG136-#REF!</f>
        <v>#REF!</v>
      </c>
      <c r="AH538" s="112" t="e">
        <f>AH136-#REF!</f>
        <v>#REF!</v>
      </c>
      <c r="AI538" s="112" t="e">
        <f>AI136-#REF!</f>
        <v>#REF!</v>
      </c>
      <c r="AJ538" s="112" t="e">
        <f>AJ136-#REF!</f>
        <v>#REF!</v>
      </c>
      <c r="AK538" s="112" t="e">
        <f>AK136-#REF!</f>
        <v>#REF!</v>
      </c>
      <c r="AL538" s="112" t="e">
        <f>AL136-#REF!</f>
        <v>#REF!</v>
      </c>
      <c r="AM538" s="112" t="e">
        <f>AM136-#REF!</f>
        <v>#REF!</v>
      </c>
      <c r="AN538" s="112" t="e">
        <f>AN136-#REF!</f>
        <v>#REF!</v>
      </c>
      <c r="AO538" s="112" t="e">
        <f>AO136-#REF!</f>
        <v>#REF!</v>
      </c>
      <c r="AP538" s="112" t="e">
        <f>AP136-#REF!</f>
        <v>#REF!</v>
      </c>
      <c r="AQ538" s="112" t="e">
        <f>AQ136-#REF!</f>
        <v>#REF!</v>
      </c>
      <c r="AR538" s="112" t="e">
        <f>AR136-#REF!</f>
        <v>#REF!</v>
      </c>
      <c r="AS538" s="112" t="e">
        <f>AS136-#REF!</f>
        <v>#REF!</v>
      </c>
      <c r="AT538" s="112" t="e">
        <f>AT136-#REF!</f>
        <v>#REF!</v>
      </c>
      <c r="AU538" s="112" t="e">
        <f>AU136-#REF!</f>
        <v>#REF!</v>
      </c>
      <c r="AV538" s="112" t="e">
        <f>AV136-#REF!</f>
        <v>#REF!</v>
      </c>
      <c r="AW538" s="112" t="e">
        <f>AW136-#REF!</f>
        <v>#REF!</v>
      </c>
      <c r="AX538" s="112" t="e">
        <f>AX136-#REF!</f>
        <v>#REF!</v>
      </c>
      <c r="AY538" s="112" t="e">
        <f>AY136-#REF!</f>
        <v>#REF!</v>
      </c>
      <c r="AZ538" s="112" t="e">
        <f>AZ136-#REF!</f>
        <v>#REF!</v>
      </c>
      <c r="BA538" s="112" t="e">
        <f>BA136-#REF!</f>
        <v>#REF!</v>
      </c>
      <c r="BB538" s="112" t="e">
        <f>BB136-#REF!</f>
        <v>#REF!</v>
      </c>
      <c r="BC538" s="112" t="e">
        <f>BC136-#REF!</f>
        <v>#REF!</v>
      </c>
      <c r="BD538" s="112" t="e">
        <f>BD136-#REF!</f>
        <v>#REF!</v>
      </c>
      <c r="BE538" s="112" t="e">
        <f>BE136-#REF!</f>
        <v>#REF!</v>
      </c>
      <c r="BF538" s="112" t="e">
        <f>BF136-#REF!</f>
        <v>#REF!</v>
      </c>
      <c r="BG538" s="112" t="e">
        <f>BG136-#REF!</f>
        <v>#REF!</v>
      </c>
      <c r="BH538" s="112" t="e">
        <f>BH136-#REF!</f>
        <v>#REF!</v>
      </c>
      <c r="BI538" s="112" t="e">
        <f>BI136-#REF!</f>
        <v>#REF!</v>
      </c>
      <c r="BJ538" s="112" t="e">
        <f>BJ136-#REF!</f>
        <v>#REF!</v>
      </c>
      <c r="BK538" s="112" t="e">
        <f>BK136-#REF!</f>
        <v>#REF!</v>
      </c>
      <c r="BL538" s="112" t="e">
        <f>BL136-#REF!</f>
        <v>#REF!</v>
      </c>
      <c r="BM538" s="112" t="e">
        <f>BM136-#REF!</f>
        <v>#REF!</v>
      </c>
      <c r="BN538" s="112" t="e">
        <f>BN136-#REF!</f>
        <v>#REF!</v>
      </c>
      <c r="BO538" s="112" t="e">
        <f>BO136-#REF!</f>
        <v>#REF!</v>
      </c>
      <c r="BP538" s="112" t="e">
        <f>BP136-#REF!</f>
        <v>#REF!</v>
      </c>
      <c r="BQ538" s="112" t="e">
        <f>BQ136-#REF!</f>
        <v>#REF!</v>
      </c>
      <c r="BR538" s="112" t="e">
        <f>BR136-#REF!</f>
        <v>#REF!</v>
      </c>
      <c r="BS538" s="112" t="e">
        <f>BS136-#REF!</f>
        <v>#REF!</v>
      </c>
      <c r="BT538" s="112" t="e">
        <f>BT136-#REF!</f>
        <v>#REF!</v>
      </c>
      <c r="BU538" s="112" t="e">
        <f>BU136-#REF!</f>
        <v>#REF!</v>
      </c>
      <c r="BV538" s="112" t="e">
        <f>BV136-#REF!</f>
        <v>#REF!</v>
      </c>
      <c r="CA538" s="112"/>
    </row>
    <row r="539" spans="7:79" ht="13" hidden="1" x14ac:dyDescent="0.3">
      <c r="G539" s="112" t="e">
        <f>G137-#REF!</f>
        <v>#REF!</v>
      </c>
      <c r="H539" s="112" t="e">
        <f>H137-#REF!</f>
        <v>#REF!</v>
      </c>
      <c r="I539" s="112" t="e">
        <f>I137-#REF!</f>
        <v>#REF!</v>
      </c>
      <c r="J539" s="112" t="e">
        <f>J137-#REF!</f>
        <v>#REF!</v>
      </c>
      <c r="K539" s="112" t="e">
        <f>K137-#REF!</f>
        <v>#REF!</v>
      </c>
      <c r="L539" s="112" t="e">
        <f>L137-#REF!</f>
        <v>#REF!</v>
      </c>
      <c r="M539" s="112" t="e">
        <f>M137-#REF!</f>
        <v>#REF!</v>
      </c>
      <c r="N539" s="112" t="e">
        <f>N137-#REF!</f>
        <v>#REF!</v>
      </c>
      <c r="O539" s="112" t="e">
        <f>O137-#REF!</f>
        <v>#REF!</v>
      </c>
      <c r="P539" s="112" t="e">
        <f>P137-#REF!</f>
        <v>#REF!</v>
      </c>
      <c r="Q539" s="112" t="e">
        <f>Q137-#REF!</f>
        <v>#REF!</v>
      </c>
      <c r="R539" s="112" t="e">
        <f>R137-#REF!</f>
        <v>#REF!</v>
      </c>
      <c r="S539" s="112" t="e">
        <f>S137-#REF!</f>
        <v>#REF!</v>
      </c>
      <c r="T539" s="112" t="e">
        <f>T137-#REF!</f>
        <v>#REF!</v>
      </c>
      <c r="U539" s="112" t="e">
        <f>U137-#REF!</f>
        <v>#REF!</v>
      </c>
      <c r="V539" s="112" t="e">
        <f>V137-#REF!</f>
        <v>#REF!</v>
      </c>
      <c r="W539" s="112" t="e">
        <f>W137-#REF!</f>
        <v>#REF!</v>
      </c>
      <c r="X539" s="112" t="e">
        <f>X137-#REF!</f>
        <v>#REF!</v>
      </c>
      <c r="Y539" s="112" t="e">
        <f>Y137-#REF!</f>
        <v>#REF!</v>
      </c>
      <c r="Z539" s="112" t="e">
        <f>Z137-#REF!</f>
        <v>#REF!</v>
      </c>
      <c r="AA539" s="112" t="e">
        <f>AA137-#REF!</f>
        <v>#REF!</v>
      </c>
      <c r="AB539" s="112" t="e">
        <f>AB137-#REF!</f>
        <v>#REF!</v>
      </c>
      <c r="AC539" s="112" t="e">
        <f>AC137-#REF!</f>
        <v>#REF!</v>
      </c>
      <c r="AD539" s="112" t="e">
        <f>AD137-#REF!</f>
        <v>#REF!</v>
      </c>
      <c r="AE539" s="112" t="e">
        <f>AE137-#REF!</f>
        <v>#REF!</v>
      </c>
      <c r="AF539" s="112" t="e">
        <f>AF137-#REF!</f>
        <v>#REF!</v>
      </c>
      <c r="AG539" s="112" t="e">
        <f>AG137-#REF!</f>
        <v>#REF!</v>
      </c>
      <c r="AH539" s="112" t="e">
        <f>AH137-#REF!</f>
        <v>#REF!</v>
      </c>
      <c r="AI539" s="112" t="e">
        <f>AI137-#REF!</f>
        <v>#REF!</v>
      </c>
      <c r="AJ539" s="112" t="e">
        <f>AJ137-#REF!</f>
        <v>#REF!</v>
      </c>
      <c r="AK539" s="112" t="e">
        <f>AK137-#REF!</f>
        <v>#REF!</v>
      </c>
      <c r="AL539" s="112" t="e">
        <f>AL137-#REF!</f>
        <v>#REF!</v>
      </c>
      <c r="AM539" s="112" t="e">
        <f>AM137-#REF!</f>
        <v>#REF!</v>
      </c>
      <c r="AN539" s="112" t="e">
        <f>AN137-#REF!</f>
        <v>#REF!</v>
      </c>
      <c r="AO539" s="112" t="e">
        <f>AO137-#REF!</f>
        <v>#REF!</v>
      </c>
      <c r="AP539" s="112" t="e">
        <f>AP137-#REF!</f>
        <v>#REF!</v>
      </c>
      <c r="AQ539" s="112" t="e">
        <f>AQ137-#REF!</f>
        <v>#REF!</v>
      </c>
      <c r="AR539" s="112" t="e">
        <f>AR137-#REF!</f>
        <v>#REF!</v>
      </c>
      <c r="AS539" s="112" t="e">
        <f>AS137-#REF!</f>
        <v>#REF!</v>
      </c>
      <c r="AT539" s="112" t="e">
        <f>AT137-#REF!</f>
        <v>#REF!</v>
      </c>
      <c r="AU539" s="112" t="e">
        <f>AU137-#REF!</f>
        <v>#REF!</v>
      </c>
      <c r="AV539" s="112" t="e">
        <f>AV137-#REF!</f>
        <v>#REF!</v>
      </c>
      <c r="AW539" s="112" t="e">
        <f>AW137-#REF!</f>
        <v>#REF!</v>
      </c>
      <c r="AX539" s="112" t="e">
        <f>AX137-#REF!</f>
        <v>#REF!</v>
      </c>
      <c r="AY539" s="112" t="e">
        <f>AY137-#REF!</f>
        <v>#REF!</v>
      </c>
      <c r="AZ539" s="112" t="e">
        <f>AZ137-#REF!</f>
        <v>#REF!</v>
      </c>
      <c r="BA539" s="112" t="e">
        <f>BA137-#REF!</f>
        <v>#REF!</v>
      </c>
      <c r="BB539" s="112" t="e">
        <f>BB137-#REF!</f>
        <v>#REF!</v>
      </c>
      <c r="BC539" s="112" t="e">
        <f>BC137-#REF!</f>
        <v>#REF!</v>
      </c>
      <c r="BD539" s="112" t="e">
        <f>BD137-#REF!</f>
        <v>#REF!</v>
      </c>
      <c r="BE539" s="112" t="e">
        <f>BE137-#REF!</f>
        <v>#REF!</v>
      </c>
      <c r="BF539" s="112" t="e">
        <f>BF137-#REF!</f>
        <v>#REF!</v>
      </c>
      <c r="BG539" s="112" t="e">
        <f>BG137-#REF!</f>
        <v>#REF!</v>
      </c>
      <c r="BH539" s="112" t="e">
        <f>BH137-#REF!</f>
        <v>#REF!</v>
      </c>
      <c r="BI539" s="112" t="e">
        <f>BI137-#REF!</f>
        <v>#REF!</v>
      </c>
      <c r="BJ539" s="112" t="e">
        <f>BJ137-#REF!</f>
        <v>#REF!</v>
      </c>
      <c r="BK539" s="112" t="e">
        <f>BK137-#REF!</f>
        <v>#REF!</v>
      </c>
      <c r="BL539" s="112" t="e">
        <f>BL137-#REF!</f>
        <v>#REF!</v>
      </c>
      <c r="BM539" s="112" t="e">
        <f>BM137-#REF!</f>
        <v>#REF!</v>
      </c>
      <c r="BN539" s="112" t="e">
        <f>BN137-#REF!</f>
        <v>#REF!</v>
      </c>
      <c r="BO539" s="112" t="e">
        <f>BO137-#REF!</f>
        <v>#REF!</v>
      </c>
      <c r="BP539" s="112" t="e">
        <f>BP137-#REF!</f>
        <v>#REF!</v>
      </c>
      <c r="BQ539" s="112" t="e">
        <f>BQ137-#REF!</f>
        <v>#REF!</v>
      </c>
      <c r="BR539" s="112" t="e">
        <f>BR137-#REF!</f>
        <v>#REF!</v>
      </c>
      <c r="BS539" s="112" t="e">
        <f>BS137-#REF!</f>
        <v>#REF!</v>
      </c>
      <c r="BT539" s="112" t="e">
        <f>BT137-#REF!</f>
        <v>#REF!</v>
      </c>
      <c r="BU539" s="112" t="e">
        <f>BU137-#REF!</f>
        <v>#REF!</v>
      </c>
      <c r="BV539" s="112" t="e">
        <f>BV137-#REF!</f>
        <v>#REF!</v>
      </c>
      <c r="CA539" s="112"/>
    </row>
    <row r="540" spans="7:79" ht="13" hidden="1" x14ac:dyDescent="0.3">
      <c r="G540" s="112" t="e">
        <f>G138-#REF!</f>
        <v>#REF!</v>
      </c>
      <c r="H540" s="112" t="e">
        <f>H138-#REF!</f>
        <v>#REF!</v>
      </c>
      <c r="I540" s="112" t="e">
        <f>I138-#REF!</f>
        <v>#REF!</v>
      </c>
      <c r="J540" s="112" t="e">
        <f>J138-#REF!</f>
        <v>#REF!</v>
      </c>
      <c r="K540" s="112" t="e">
        <f>K138-#REF!</f>
        <v>#REF!</v>
      </c>
      <c r="L540" s="112" t="e">
        <f>L138-#REF!</f>
        <v>#REF!</v>
      </c>
      <c r="M540" s="112" t="e">
        <f>M138-#REF!</f>
        <v>#REF!</v>
      </c>
      <c r="N540" s="112" t="e">
        <f>N138-#REF!</f>
        <v>#REF!</v>
      </c>
      <c r="O540" s="112" t="e">
        <f>O138-#REF!</f>
        <v>#REF!</v>
      </c>
      <c r="P540" s="112" t="e">
        <f>P138-#REF!</f>
        <v>#REF!</v>
      </c>
      <c r="Q540" s="112" t="e">
        <f>Q138-#REF!</f>
        <v>#REF!</v>
      </c>
      <c r="R540" s="112" t="e">
        <f>R138-#REF!</f>
        <v>#REF!</v>
      </c>
      <c r="S540" s="112" t="e">
        <f>S138-#REF!</f>
        <v>#REF!</v>
      </c>
      <c r="T540" s="112" t="e">
        <f>T138-#REF!</f>
        <v>#REF!</v>
      </c>
      <c r="U540" s="112" t="e">
        <f>U138-#REF!</f>
        <v>#REF!</v>
      </c>
      <c r="V540" s="112" t="e">
        <f>V138-#REF!</f>
        <v>#REF!</v>
      </c>
      <c r="W540" s="112" t="e">
        <f>W138-#REF!</f>
        <v>#REF!</v>
      </c>
      <c r="X540" s="112" t="e">
        <f>X138-#REF!</f>
        <v>#REF!</v>
      </c>
      <c r="Y540" s="112" t="e">
        <f>Y138-#REF!</f>
        <v>#REF!</v>
      </c>
      <c r="Z540" s="112" t="e">
        <f>Z138-#REF!</f>
        <v>#REF!</v>
      </c>
      <c r="AA540" s="112" t="e">
        <f>AA138-#REF!</f>
        <v>#REF!</v>
      </c>
      <c r="AB540" s="112" t="e">
        <f>AB138-#REF!</f>
        <v>#REF!</v>
      </c>
      <c r="AC540" s="112" t="e">
        <f>AC138-#REF!</f>
        <v>#REF!</v>
      </c>
      <c r="AD540" s="112" t="e">
        <f>AD138-#REF!</f>
        <v>#REF!</v>
      </c>
      <c r="AE540" s="112" t="e">
        <f>AE138-#REF!</f>
        <v>#REF!</v>
      </c>
      <c r="AF540" s="112" t="e">
        <f>AF138-#REF!</f>
        <v>#REF!</v>
      </c>
      <c r="AG540" s="112" t="e">
        <f>AG138-#REF!</f>
        <v>#REF!</v>
      </c>
      <c r="AH540" s="112" t="e">
        <f>AH138-#REF!</f>
        <v>#REF!</v>
      </c>
      <c r="AI540" s="112" t="e">
        <f>AI138-#REF!</f>
        <v>#REF!</v>
      </c>
      <c r="AJ540" s="112" t="e">
        <f>AJ138-#REF!</f>
        <v>#REF!</v>
      </c>
      <c r="AK540" s="112" t="e">
        <f>AK138-#REF!</f>
        <v>#REF!</v>
      </c>
      <c r="AL540" s="112" t="e">
        <f>AL138-#REF!</f>
        <v>#REF!</v>
      </c>
      <c r="AM540" s="112" t="e">
        <f>AM138-#REF!</f>
        <v>#REF!</v>
      </c>
      <c r="AN540" s="112" t="e">
        <f>AN138-#REF!</f>
        <v>#REF!</v>
      </c>
      <c r="AO540" s="112" t="e">
        <f>AO138-#REF!</f>
        <v>#REF!</v>
      </c>
      <c r="AP540" s="112" t="e">
        <f>AP138-#REF!</f>
        <v>#REF!</v>
      </c>
      <c r="AQ540" s="112" t="e">
        <f>AQ138-#REF!</f>
        <v>#REF!</v>
      </c>
      <c r="AR540" s="112" t="e">
        <f>AR138-#REF!</f>
        <v>#REF!</v>
      </c>
      <c r="AS540" s="112" t="e">
        <f>AS138-#REF!</f>
        <v>#REF!</v>
      </c>
      <c r="AT540" s="112" t="e">
        <f>AT138-#REF!</f>
        <v>#REF!</v>
      </c>
      <c r="AU540" s="112" t="e">
        <f>AU138-#REF!</f>
        <v>#REF!</v>
      </c>
      <c r="AV540" s="112" t="e">
        <f>AV138-#REF!</f>
        <v>#REF!</v>
      </c>
      <c r="AW540" s="112" t="e">
        <f>AW138-#REF!</f>
        <v>#REF!</v>
      </c>
      <c r="AX540" s="112" t="e">
        <f>AX138-#REF!</f>
        <v>#REF!</v>
      </c>
      <c r="AY540" s="112" t="e">
        <f>AY138-#REF!</f>
        <v>#REF!</v>
      </c>
      <c r="AZ540" s="112" t="e">
        <f>AZ138-#REF!</f>
        <v>#REF!</v>
      </c>
      <c r="BA540" s="112" t="e">
        <f>BA138-#REF!</f>
        <v>#REF!</v>
      </c>
      <c r="BB540" s="112" t="e">
        <f>BB138-#REF!</f>
        <v>#REF!</v>
      </c>
      <c r="BC540" s="112" t="e">
        <f>BC138-#REF!</f>
        <v>#REF!</v>
      </c>
      <c r="BD540" s="112" t="e">
        <f>BD138-#REF!</f>
        <v>#REF!</v>
      </c>
      <c r="BE540" s="112" t="e">
        <f>BE138-#REF!</f>
        <v>#REF!</v>
      </c>
      <c r="BF540" s="112" t="e">
        <f>BF138-#REF!</f>
        <v>#REF!</v>
      </c>
      <c r="BG540" s="112" t="e">
        <f>BG138-#REF!</f>
        <v>#REF!</v>
      </c>
      <c r="BH540" s="112" t="e">
        <f>BH138-#REF!</f>
        <v>#REF!</v>
      </c>
      <c r="BI540" s="112" t="e">
        <f>BI138-#REF!</f>
        <v>#REF!</v>
      </c>
      <c r="BJ540" s="112" t="e">
        <f>BJ138-#REF!</f>
        <v>#REF!</v>
      </c>
      <c r="BK540" s="112" t="e">
        <f>BK138-#REF!</f>
        <v>#REF!</v>
      </c>
      <c r="BL540" s="112" t="e">
        <f>BL138-#REF!</f>
        <v>#REF!</v>
      </c>
      <c r="BM540" s="112" t="e">
        <f>BM138-#REF!</f>
        <v>#REF!</v>
      </c>
      <c r="BN540" s="112" t="e">
        <f>BN138-#REF!</f>
        <v>#REF!</v>
      </c>
      <c r="BO540" s="112" t="e">
        <f>BO138-#REF!</f>
        <v>#REF!</v>
      </c>
      <c r="BP540" s="112" t="e">
        <f>BP138-#REF!</f>
        <v>#REF!</v>
      </c>
      <c r="BQ540" s="112" t="e">
        <f>BQ138-#REF!</f>
        <v>#REF!</v>
      </c>
      <c r="BR540" s="112" t="e">
        <f>BR138-#REF!</f>
        <v>#REF!</v>
      </c>
      <c r="BS540" s="112" t="e">
        <f>BS138-#REF!</f>
        <v>#REF!</v>
      </c>
      <c r="BT540" s="112" t="e">
        <f>BT138-#REF!</f>
        <v>#REF!</v>
      </c>
      <c r="BU540" s="112" t="e">
        <f>BU138-#REF!</f>
        <v>#REF!</v>
      </c>
      <c r="BV540" s="112" t="e">
        <f>BV138-#REF!</f>
        <v>#REF!</v>
      </c>
      <c r="CA540" s="112"/>
    </row>
    <row r="541" spans="7:79" ht="13" hidden="1" x14ac:dyDescent="0.3">
      <c r="G541" s="112" t="e">
        <f>G139-#REF!</f>
        <v>#REF!</v>
      </c>
      <c r="H541" s="112" t="e">
        <f>H139-#REF!</f>
        <v>#REF!</v>
      </c>
      <c r="I541" s="112" t="e">
        <f>I139-#REF!</f>
        <v>#REF!</v>
      </c>
      <c r="J541" s="112" t="e">
        <f>J139-#REF!</f>
        <v>#REF!</v>
      </c>
      <c r="K541" s="112" t="e">
        <f>K139-#REF!</f>
        <v>#REF!</v>
      </c>
      <c r="L541" s="112" t="e">
        <f>L139-#REF!</f>
        <v>#REF!</v>
      </c>
      <c r="M541" s="112" t="e">
        <f>M139-#REF!</f>
        <v>#REF!</v>
      </c>
      <c r="N541" s="112" t="e">
        <f>N139-#REF!</f>
        <v>#REF!</v>
      </c>
      <c r="O541" s="112" t="e">
        <f>O139-#REF!</f>
        <v>#REF!</v>
      </c>
      <c r="P541" s="112" t="e">
        <f>P139-#REF!</f>
        <v>#REF!</v>
      </c>
      <c r="Q541" s="112" t="e">
        <f>Q139-#REF!</f>
        <v>#REF!</v>
      </c>
      <c r="R541" s="112" t="e">
        <f>R139-#REF!</f>
        <v>#REF!</v>
      </c>
      <c r="S541" s="112" t="e">
        <f>S139-#REF!</f>
        <v>#REF!</v>
      </c>
      <c r="T541" s="112" t="e">
        <f>T139-#REF!</f>
        <v>#REF!</v>
      </c>
      <c r="U541" s="112" t="e">
        <f>U139-#REF!</f>
        <v>#REF!</v>
      </c>
      <c r="V541" s="112" t="e">
        <f>V139-#REF!</f>
        <v>#REF!</v>
      </c>
      <c r="W541" s="112" t="e">
        <f>W139-#REF!</f>
        <v>#REF!</v>
      </c>
      <c r="X541" s="112" t="e">
        <f>X139-#REF!</f>
        <v>#REF!</v>
      </c>
      <c r="Y541" s="112" t="e">
        <f>Y139-#REF!</f>
        <v>#REF!</v>
      </c>
      <c r="Z541" s="112" t="e">
        <f>Z139-#REF!</f>
        <v>#REF!</v>
      </c>
      <c r="AA541" s="112" t="e">
        <f>AA139-#REF!</f>
        <v>#REF!</v>
      </c>
      <c r="AB541" s="112" t="e">
        <f>AB139-#REF!</f>
        <v>#REF!</v>
      </c>
      <c r="AC541" s="112" t="e">
        <f>AC139-#REF!</f>
        <v>#REF!</v>
      </c>
      <c r="AD541" s="112" t="e">
        <f>AD139-#REF!</f>
        <v>#REF!</v>
      </c>
      <c r="AE541" s="112" t="e">
        <f>AE139-#REF!</f>
        <v>#REF!</v>
      </c>
      <c r="AF541" s="112" t="e">
        <f>AF139-#REF!</f>
        <v>#REF!</v>
      </c>
      <c r="AG541" s="112" t="e">
        <f>AG139-#REF!</f>
        <v>#REF!</v>
      </c>
      <c r="AH541" s="112" t="e">
        <f>AH139-#REF!</f>
        <v>#REF!</v>
      </c>
      <c r="AI541" s="112" t="e">
        <f>AI139-#REF!</f>
        <v>#REF!</v>
      </c>
      <c r="AJ541" s="112" t="e">
        <f>AJ139-#REF!</f>
        <v>#REF!</v>
      </c>
      <c r="AK541" s="112" t="e">
        <f>AK139-#REF!</f>
        <v>#REF!</v>
      </c>
      <c r="AL541" s="112" t="e">
        <f>AL139-#REF!</f>
        <v>#REF!</v>
      </c>
      <c r="AM541" s="112" t="e">
        <f>AM139-#REF!</f>
        <v>#REF!</v>
      </c>
      <c r="AN541" s="112" t="e">
        <f>AN139-#REF!</f>
        <v>#REF!</v>
      </c>
      <c r="AO541" s="112" t="e">
        <f>AO139-#REF!</f>
        <v>#REF!</v>
      </c>
      <c r="AP541" s="112" t="e">
        <f>AP139-#REF!</f>
        <v>#REF!</v>
      </c>
      <c r="AQ541" s="112" t="e">
        <f>AQ139-#REF!</f>
        <v>#REF!</v>
      </c>
      <c r="AR541" s="112" t="e">
        <f>AR139-#REF!</f>
        <v>#REF!</v>
      </c>
      <c r="AS541" s="112" t="e">
        <f>AS139-#REF!</f>
        <v>#REF!</v>
      </c>
      <c r="AT541" s="112" t="e">
        <f>AT139-#REF!</f>
        <v>#REF!</v>
      </c>
      <c r="AU541" s="112" t="e">
        <f>AU139-#REF!</f>
        <v>#REF!</v>
      </c>
      <c r="AV541" s="112" t="e">
        <f>AV139-#REF!</f>
        <v>#REF!</v>
      </c>
      <c r="AW541" s="112" t="e">
        <f>AW139-#REF!</f>
        <v>#REF!</v>
      </c>
      <c r="AX541" s="112" t="e">
        <f>AX139-#REF!</f>
        <v>#REF!</v>
      </c>
      <c r="AY541" s="112" t="e">
        <f>AY139-#REF!</f>
        <v>#REF!</v>
      </c>
      <c r="AZ541" s="112" t="e">
        <f>AZ139-#REF!</f>
        <v>#REF!</v>
      </c>
      <c r="BA541" s="112" t="e">
        <f>BA139-#REF!</f>
        <v>#REF!</v>
      </c>
      <c r="BB541" s="112" t="e">
        <f>BB139-#REF!</f>
        <v>#REF!</v>
      </c>
      <c r="BC541" s="112" t="e">
        <f>BC139-#REF!</f>
        <v>#REF!</v>
      </c>
      <c r="BD541" s="112" t="e">
        <f>BD139-#REF!</f>
        <v>#REF!</v>
      </c>
      <c r="BE541" s="112" t="e">
        <f>BE139-#REF!</f>
        <v>#REF!</v>
      </c>
      <c r="BF541" s="112" t="e">
        <f>BF139-#REF!</f>
        <v>#REF!</v>
      </c>
      <c r="BG541" s="112" t="e">
        <f>BG139-#REF!</f>
        <v>#REF!</v>
      </c>
      <c r="BH541" s="112" t="e">
        <f>BH139-#REF!</f>
        <v>#REF!</v>
      </c>
      <c r="BI541" s="112" t="e">
        <f>BI139-#REF!</f>
        <v>#REF!</v>
      </c>
      <c r="BJ541" s="112" t="e">
        <f>BJ139-#REF!</f>
        <v>#REF!</v>
      </c>
      <c r="BK541" s="112" t="e">
        <f>BK139-#REF!</f>
        <v>#REF!</v>
      </c>
      <c r="BL541" s="112" t="e">
        <f>BL139-#REF!</f>
        <v>#REF!</v>
      </c>
      <c r="BM541" s="112" t="e">
        <f>BM139-#REF!</f>
        <v>#REF!</v>
      </c>
      <c r="BN541" s="112" t="e">
        <f>BN139-#REF!</f>
        <v>#REF!</v>
      </c>
      <c r="BO541" s="112" t="e">
        <f>BO139-#REF!</f>
        <v>#REF!</v>
      </c>
      <c r="BP541" s="112" t="e">
        <f>BP139-#REF!</f>
        <v>#REF!</v>
      </c>
      <c r="BQ541" s="112" t="e">
        <f>BQ139-#REF!</f>
        <v>#REF!</v>
      </c>
      <c r="BR541" s="112" t="e">
        <f>BR139-#REF!</f>
        <v>#REF!</v>
      </c>
      <c r="BS541" s="112" t="e">
        <f>BS139-#REF!</f>
        <v>#REF!</v>
      </c>
      <c r="BT541" s="112" t="e">
        <f>BT139-#REF!</f>
        <v>#REF!</v>
      </c>
      <c r="BU541" s="112" t="e">
        <f>BU139-#REF!</f>
        <v>#REF!</v>
      </c>
      <c r="BV541" s="112" t="e">
        <f>BV139-#REF!</f>
        <v>#REF!</v>
      </c>
      <c r="CA541" s="112"/>
    </row>
    <row r="542" spans="7:79" ht="13" hidden="1" x14ac:dyDescent="0.3">
      <c r="G542" s="112" t="e">
        <f>G140-#REF!</f>
        <v>#REF!</v>
      </c>
      <c r="H542" s="112" t="e">
        <f>H140-#REF!</f>
        <v>#REF!</v>
      </c>
      <c r="I542" s="112" t="e">
        <f>I140-#REF!</f>
        <v>#REF!</v>
      </c>
      <c r="J542" s="112" t="e">
        <f>J140-#REF!</f>
        <v>#REF!</v>
      </c>
      <c r="K542" s="112" t="e">
        <f>K140-#REF!</f>
        <v>#REF!</v>
      </c>
      <c r="L542" s="112" t="e">
        <f>L140-#REF!</f>
        <v>#REF!</v>
      </c>
      <c r="M542" s="112" t="e">
        <f>M140-#REF!</f>
        <v>#REF!</v>
      </c>
      <c r="N542" s="112" t="e">
        <f>N140-#REF!</f>
        <v>#REF!</v>
      </c>
      <c r="O542" s="112" t="e">
        <f>O140-#REF!</f>
        <v>#REF!</v>
      </c>
      <c r="P542" s="112" t="e">
        <f>P140-#REF!</f>
        <v>#REF!</v>
      </c>
      <c r="Q542" s="112" t="e">
        <f>Q140-#REF!</f>
        <v>#REF!</v>
      </c>
      <c r="R542" s="112" t="e">
        <f>R140-#REF!</f>
        <v>#REF!</v>
      </c>
      <c r="S542" s="112" t="e">
        <f>S140-#REF!</f>
        <v>#REF!</v>
      </c>
      <c r="T542" s="112" t="e">
        <f>T140-#REF!</f>
        <v>#REF!</v>
      </c>
      <c r="U542" s="112" t="e">
        <f>U140-#REF!</f>
        <v>#REF!</v>
      </c>
      <c r="V542" s="112" t="e">
        <f>V140-#REF!</f>
        <v>#REF!</v>
      </c>
      <c r="W542" s="112" t="e">
        <f>W140-#REF!</f>
        <v>#REF!</v>
      </c>
      <c r="X542" s="112" t="e">
        <f>X140-#REF!</f>
        <v>#REF!</v>
      </c>
      <c r="Y542" s="112" t="e">
        <f>Y140-#REF!</f>
        <v>#REF!</v>
      </c>
      <c r="Z542" s="112" t="e">
        <f>Z140-#REF!</f>
        <v>#REF!</v>
      </c>
      <c r="AA542" s="112" t="e">
        <f>AA140-#REF!</f>
        <v>#REF!</v>
      </c>
      <c r="AB542" s="112" t="e">
        <f>AB140-#REF!</f>
        <v>#REF!</v>
      </c>
      <c r="AC542" s="112" t="e">
        <f>AC140-#REF!</f>
        <v>#REF!</v>
      </c>
      <c r="AD542" s="112" t="e">
        <f>AD140-#REF!</f>
        <v>#REF!</v>
      </c>
      <c r="AE542" s="112" t="e">
        <f>AE140-#REF!</f>
        <v>#REF!</v>
      </c>
      <c r="AF542" s="112" t="e">
        <f>AF140-#REF!</f>
        <v>#REF!</v>
      </c>
      <c r="AG542" s="112" t="e">
        <f>AG140-#REF!</f>
        <v>#REF!</v>
      </c>
      <c r="AH542" s="112" t="e">
        <f>AH140-#REF!</f>
        <v>#REF!</v>
      </c>
      <c r="AI542" s="112" t="e">
        <f>AI140-#REF!</f>
        <v>#REF!</v>
      </c>
      <c r="AJ542" s="112" t="e">
        <f>AJ140-#REF!</f>
        <v>#REF!</v>
      </c>
      <c r="AK542" s="112" t="e">
        <f>AK140-#REF!</f>
        <v>#REF!</v>
      </c>
      <c r="AL542" s="112" t="e">
        <f>AL140-#REF!</f>
        <v>#REF!</v>
      </c>
      <c r="AM542" s="112" t="e">
        <f>AM140-#REF!</f>
        <v>#REF!</v>
      </c>
      <c r="AN542" s="112" t="e">
        <f>AN140-#REF!</f>
        <v>#REF!</v>
      </c>
      <c r="AO542" s="112" t="e">
        <f>AO140-#REF!</f>
        <v>#REF!</v>
      </c>
      <c r="AP542" s="112" t="e">
        <f>AP140-#REF!</f>
        <v>#REF!</v>
      </c>
      <c r="AQ542" s="112" t="e">
        <f>AQ140-#REF!</f>
        <v>#REF!</v>
      </c>
      <c r="AR542" s="112" t="e">
        <f>AR140-#REF!</f>
        <v>#REF!</v>
      </c>
      <c r="AS542" s="112" t="e">
        <f>AS140-#REF!</f>
        <v>#REF!</v>
      </c>
      <c r="AT542" s="112" t="e">
        <f>AT140-#REF!</f>
        <v>#REF!</v>
      </c>
      <c r="AU542" s="112" t="e">
        <f>AU140-#REF!</f>
        <v>#REF!</v>
      </c>
      <c r="AV542" s="112" t="e">
        <f>AV140-#REF!</f>
        <v>#REF!</v>
      </c>
      <c r="AW542" s="112" t="e">
        <f>AW140-#REF!</f>
        <v>#REF!</v>
      </c>
      <c r="AX542" s="112" t="e">
        <f>AX140-#REF!</f>
        <v>#REF!</v>
      </c>
      <c r="AY542" s="112" t="e">
        <f>AY140-#REF!</f>
        <v>#REF!</v>
      </c>
      <c r="AZ542" s="112" t="e">
        <f>AZ140-#REF!</f>
        <v>#REF!</v>
      </c>
      <c r="BA542" s="112" t="e">
        <f>BA140-#REF!</f>
        <v>#REF!</v>
      </c>
      <c r="BB542" s="112" t="e">
        <f>BB140-#REF!</f>
        <v>#REF!</v>
      </c>
      <c r="BC542" s="112" t="e">
        <f>BC140-#REF!</f>
        <v>#REF!</v>
      </c>
      <c r="BD542" s="112" t="e">
        <f>BD140-#REF!</f>
        <v>#REF!</v>
      </c>
      <c r="BE542" s="112" t="e">
        <f>BE140-#REF!</f>
        <v>#REF!</v>
      </c>
      <c r="BF542" s="112" t="e">
        <f>BF140-#REF!</f>
        <v>#REF!</v>
      </c>
      <c r="BG542" s="112" t="e">
        <f>BG140-#REF!</f>
        <v>#REF!</v>
      </c>
      <c r="BH542" s="112" t="e">
        <f>BH140-#REF!</f>
        <v>#REF!</v>
      </c>
      <c r="BI542" s="112" t="e">
        <f>BI140-#REF!</f>
        <v>#REF!</v>
      </c>
      <c r="BJ542" s="112" t="e">
        <f>BJ140-#REF!</f>
        <v>#REF!</v>
      </c>
      <c r="BK542" s="112" t="e">
        <f>BK140-#REF!</f>
        <v>#REF!</v>
      </c>
      <c r="BL542" s="112" t="e">
        <f>BL140-#REF!</f>
        <v>#REF!</v>
      </c>
      <c r="BM542" s="112" t="e">
        <f>BM140-#REF!</f>
        <v>#REF!</v>
      </c>
      <c r="BN542" s="112" t="e">
        <f>BN140-#REF!</f>
        <v>#REF!</v>
      </c>
      <c r="BO542" s="112" t="e">
        <f>BO140-#REF!</f>
        <v>#REF!</v>
      </c>
      <c r="BP542" s="112" t="e">
        <f>BP140-#REF!</f>
        <v>#REF!</v>
      </c>
      <c r="BQ542" s="112" t="e">
        <f>BQ140-#REF!</f>
        <v>#REF!</v>
      </c>
      <c r="BR542" s="112" t="e">
        <f>BR140-#REF!</f>
        <v>#REF!</v>
      </c>
      <c r="BS542" s="112" t="e">
        <f>BS140-#REF!</f>
        <v>#REF!</v>
      </c>
      <c r="BT542" s="112" t="e">
        <f>BT140-#REF!</f>
        <v>#REF!</v>
      </c>
      <c r="BU542" s="112" t="e">
        <f>BU140-#REF!</f>
        <v>#REF!</v>
      </c>
      <c r="BV542" s="112" t="e">
        <f>BV140-#REF!</f>
        <v>#REF!</v>
      </c>
      <c r="CA542" s="112"/>
    </row>
    <row r="543" spans="7:79" ht="13" hidden="1" x14ac:dyDescent="0.3">
      <c r="G543" s="112" t="e">
        <f>G141-#REF!</f>
        <v>#REF!</v>
      </c>
      <c r="H543" s="112" t="e">
        <f>H141-#REF!</f>
        <v>#REF!</v>
      </c>
      <c r="I543" s="112" t="e">
        <f>I141-#REF!</f>
        <v>#REF!</v>
      </c>
      <c r="J543" s="112" t="e">
        <f>J141-#REF!</f>
        <v>#REF!</v>
      </c>
      <c r="K543" s="112" t="e">
        <f>K141-#REF!</f>
        <v>#REF!</v>
      </c>
      <c r="L543" s="112" t="e">
        <f>L141-#REF!</f>
        <v>#REF!</v>
      </c>
      <c r="M543" s="112" t="e">
        <f>M141-#REF!</f>
        <v>#REF!</v>
      </c>
      <c r="N543" s="112" t="e">
        <f>N141-#REF!</f>
        <v>#REF!</v>
      </c>
      <c r="O543" s="112" t="e">
        <f>O141-#REF!</f>
        <v>#REF!</v>
      </c>
      <c r="P543" s="112" t="e">
        <f>P141-#REF!</f>
        <v>#REF!</v>
      </c>
      <c r="Q543" s="112" t="e">
        <f>Q141-#REF!</f>
        <v>#REF!</v>
      </c>
      <c r="R543" s="112" t="e">
        <f>R141-#REF!</f>
        <v>#REF!</v>
      </c>
      <c r="S543" s="112" t="e">
        <f>S141-#REF!</f>
        <v>#REF!</v>
      </c>
      <c r="T543" s="112" t="e">
        <f>T141-#REF!</f>
        <v>#REF!</v>
      </c>
      <c r="U543" s="112" t="e">
        <f>U141-#REF!</f>
        <v>#REF!</v>
      </c>
      <c r="V543" s="112" t="e">
        <f>V141-#REF!</f>
        <v>#REF!</v>
      </c>
      <c r="W543" s="112" t="e">
        <f>W141-#REF!</f>
        <v>#REF!</v>
      </c>
      <c r="X543" s="112" t="e">
        <f>X141-#REF!</f>
        <v>#REF!</v>
      </c>
      <c r="Y543" s="112" t="e">
        <f>Y141-#REF!</f>
        <v>#REF!</v>
      </c>
      <c r="Z543" s="112" t="e">
        <f>Z141-#REF!</f>
        <v>#REF!</v>
      </c>
      <c r="AA543" s="112" t="e">
        <f>AA141-#REF!</f>
        <v>#REF!</v>
      </c>
      <c r="AB543" s="112" t="e">
        <f>AB141-#REF!</f>
        <v>#REF!</v>
      </c>
      <c r="AC543" s="112" t="e">
        <f>AC141-#REF!</f>
        <v>#REF!</v>
      </c>
      <c r="AD543" s="112" t="e">
        <f>AD141-#REF!</f>
        <v>#REF!</v>
      </c>
      <c r="AE543" s="112" t="e">
        <f>AE141-#REF!</f>
        <v>#REF!</v>
      </c>
      <c r="AF543" s="112" t="e">
        <f>AF141-#REF!</f>
        <v>#REF!</v>
      </c>
      <c r="AG543" s="112" t="e">
        <f>AG141-#REF!</f>
        <v>#REF!</v>
      </c>
      <c r="AH543" s="112" t="e">
        <f>AH141-#REF!</f>
        <v>#REF!</v>
      </c>
      <c r="AI543" s="112" t="e">
        <f>AI141-#REF!</f>
        <v>#REF!</v>
      </c>
      <c r="AJ543" s="112" t="e">
        <f>AJ141-#REF!</f>
        <v>#REF!</v>
      </c>
      <c r="AK543" s="112" t="e">
        <f>AK141-#REF!</f>
        <v>#REF!</v>
      </c>
      <c r="AL543" s="112" t="e">
        <f>AL141-#REF!</f>
        <v>#REF!</v>
      </c>
      <c r="AM543" s="112" t="e">
        <f>AM141-#REF!</f>
        <v>#REF!</v>
      </c>
      <c r="AN543" s="112" t="e">
        <f>AN141-#REF!</f>
        <v>#REF!</v>
      </c>
      <c r="AO543" s="112" t="e">
        <f>AO141-#REF!</f>
        <v>#REF!</v>
      </c>
      <c r="AP543" s="112" t="e">
        <f>AP141-#REF!</f>
        <v>#REF!</v>
      </c>
      <c r="AQ543" s="112" t="e">
        <f>AQ141-#REF!</f>
        <v>#REF!</v>
      </c>
      <c r="AR543" s="112" t="e">
        <f>AR141-#REF!</f>
        <v>#REF!</v>
      </c>
      <c r="AS543" s="112" t="e">
        <f>AS141-#REF!</f>
        <v>#REF!</v>
      </c>
      <c r="AT543" s="112" t="e">
        <f>AT141-#REF!</f>
        <v>#REF!</v>
      </c>
      <c r="AU543" s="112" t="e">
        <f>AU141-#REF!</f>
        <v>#REF!</v>
      </c>
      <c r="AV543" s="112" t="e">
        <f>AV141-#REF!</f>
        <v>#REF!</v>
      </c>
      <c r="AW543" s="112" t="e">
        <f>AW141-#REF!</f>
        <v>#REF!</v>
      </c>
      <c r="AX543" s="112" t="e">
        <f>AX141-#REF!</f>
        <v>#REF!</v>
      </c>
      <c r="AY543" s="112" t="e">
        <f>AY141-#REF!</f>
        <v>#REF!</v>
      </c>
      <c r="AZ543" s="112" t="e">
        <f>AZ141-#REF!</f>
        <v>#REF!</v>
      </c>
      <c r="BA543" s="112" t="e">
        <f>BA141-#REF!</f>
        <v>#REF!</v>
      </c>
      <c r="BB543" s="112" t="e">
        <f>BB141-#REF!</f>
        <v>#REF!</v>
      </c>
      <c r="BC543" s="112" t="e">
        <f>BC141-#REF!</f>
        <v>#REF!</v>
      </c>
      <c r="BD543" s="112" t="e">
        <f>BD141-#REF!</f>
        <v>#REF!</v>
      </c>
      <c r="BE543" s="112" t="e">
        <f>BE141-#REF!</f>
        <v>#REF!</v>
      </c>
      <c r="BF543" s="112" t="e">
        <f>BF141-#REF!</f>
        <v>#REF!</v>
      </c>
      <c r="BG543" s="112" t="e">
        <f>BG141-#REF!</f>
        <v>#REF!</v>
      </c>
      <c r="BH543" s="112" t="e">
        <f>BH141-#REF!</f>
        <v>#REF!</v>
      </c>
      <c r="BI543" s="112" t="e">
        <f>BI141-#REF!</f>
        <v>#REF!</v>
      </c>
      <c r="BJ543" s="112" t="e">
        <f>BJ141-#REF!</f>
        <v>#REF!</v>
      </c>
      <c r="BK543" s="112" t="e">
        <f>BK141-#REF!</f>
        <v>#REF!</v>
      </c>
      <c r="BL543" s="112" t="e">
        <f>BL141-#REF!</f>
        <v>#REF!</v>
      </c>
      <c r="BM543" s="112" t="e">
        <f>BM141-#REF!</f>
        <v>#REF!</v>
      </c>
      <c r="BN543" s="112" t="e">
        <f>BN141-#REF!</f>
        <v>#REF!</v>
      </c>
      <c r="BO543" s="112" t="e">
        <f>BO141-#REF!</f>
        <v>#REF!</v>
      </c>
      <c r="BP543" s="112" t="e">
        <f>BP141-#REF!</f>
        <v>#REF!</v>
      </c>
      <c r="BQ543" s="112" t="e">
        <f>BQ141-#REF!</f>
        <v>#REF!</v>
      </c>
      <c r="BR543" s="112" t="e">
        <f>BR141-#REF!</f>
        <v>#REF!</v>
      </c>
      <c r="BS543" s="112" t="e">
        <f>BS141-#REF!</f>
        <v>#REF!</v>
      </c>
      <c r="BT543" s="112" t="e">
        <f>BT141-#REF!</f>
        <v>#REF!</v>
      </c>
      <c r="BU543" s="112" t="e">
        <f>BU141-#REF!</f>
        <v>#REF!</v>
      </c>
      <c r="BV543" s="112" t="e">
        <f>BV141-#REF!</f>
        <v>#REF!</v>
      </c>
      <c r="CA543" s="112"/>
    </row>
    <row r="544" spans="7:79" ht="13" hidden="1" x14ac:dyDescent="0.3">
      <c r="G544" s="112" t="e">
        <f>G142-#REF!</f>
        <v>#REF!</v>
      </c>
      <c r="H544" s="112" t="e">
        <f>H142-#REF!</f>
        <v>#REF!</v>
      </c>
      <c r="I544" s="112" t="e">
        <f>I142-#REF!</f>
        <v>#REF!</v>
      </c>
      <c r="J544" s="112" t="e">
        <f>J142-#REF!</f>
        <v>#REF!</v>
      </c>
      <c r="K544" s="112" t="e">
        <f>K142-#REF!</f>
        <v>#REF!</v>
      </c>
      <c r="L544" s="112" t="e">
        <f>L142-#REF!</f>
        <v>#REF!</v>
      </c>
      <c r="M544" s="112" t="e">
        <f>M142-#REF!</f>
        <v>#REF!</v>
      </c>
      <c r="N544" s="112" t="e">
        <f>N142-#REF!</f>
        <v>#REF!</v>
      </c>
      <c r="O544" s="112" t="e">
        <f>O142-#REF!</f>
        <v>#REF!</v>
      </c>
      <c r="P544" s="112" t="e">
        <f>P142-#REF!</f>
        <v>#REF!</v>
      </c>
      <c r="Q544" s="112" t="e">
        <f>Q142-#REF!</f>
        <v>#REF!</v>
      </c>
      <c r="R544" s="112" t="e">
        <f>R142-#REF!</f>
        <v>#REF!</v>
      </c>
      <c r="S544" s="112" t="e">
        <f>S142-#REF!</f>
        <v>#REF!</v>
      </c>
      <c r="T544" s="112" t="e">
        <f>T142-#REF!</f>
        <v>#REF!</v>
      </c>
      <c r="U544" s="112" t="e">
        <f>U142-#REF!</f>
        <v>#REF!</v>
      </c>
      <c r="V544" s="112" t="e">
        <f>V142-#REF!</f>
        <v>#REF!</v>
      </c>
      <c r="W544" s="112" t="e">
        <f>W142-#REF!</f>
        <v>#REF!</v>
      </c>
      <c r="X544" s="112" t="e">
        <f>X142-#REF!</f>
        <v>#REF!</v>
      </c>
      <c r="Y544" s="112" t="e">
        <f>Y142-#REF!</f>
        <v>#REF!</v>
      </c>
      <c r="Z544" s="112" t="e">
        <f>Z142-#REF!</f>
        <v>#REF!</v>
      </c>
      <c r="AA544" s="112" t="e">
        <f>AA142-#REF!</f>
        <v>#REF!</v>
      </c>
      <c r="AB544" s="112" t="e">
        <f>AB142-#REF!</f>
        <v>#REF!</v>
      </c>
      <c r="AC544" s="112" t="e">
        <f>AC142-#REF!</f>
        <v>#REF!</v>
      </c>
      <c r="AD544" s="112" t="e">
        <f>AD142-#REF!</f>
        <v>#REF!</v>
      </c>
      <c r="AE544" s="112" t="e">
        <f>AE142-#REF!</f>
        <v>#REF!</v>
      </c>
      <c r="AF544" s="112" t="e">
        <f>AF142-#REF!</f>
        <v>#REF!</v>
      </c>
      <c r="AG544" s="112" t="e">
        <f>AG142-#REF!</f>
        <v>#REF!</v>
      </c>
      <c r="AH544" s="112" t="e">
        <f>AH142-#REF!</f>
        <v>#REF!</v>
      </c>
      <c r="AI544" s="112" t="e">
        <f>AI142-#REF!</f>
        <v>#REF!</v>
      </c>
      <c r="AJ544" s="112" t="e">
        <f>AJ142-#REF!</f>
        <v>#REF!</v>
      </c>
      <c r="AK544" s="112" t="e">
        <f>AK142-#REF!</f>
        <v>#REF!</v>
      </c>
      <c r="AL544" s="112" t="e">
        <f>AL142-#REF!</f>
        <v>#REF!</v>
      </c>
      <c r="AM544" s="112" t="e">
        <f>AM142-#REF!</f>
        <v>#REF!</v>
      </c>
      <c r="AN544" s="112" t="e">
        <f>AN142-#REF!</f>
        <v>#REF!</v>
      </c>
      <c r="AO544" s="112" t="e">
        <f>AO142-#REF!</f>
        <v>#REF!</v>
      </c>
      <c r="AP544" s="112" t="e">
        <f>AP142-#REF!</f>
        <v>#REF!</v>
      </c>
      <c r="AQ544" s="112" t="e">
        <f>AQ142-#REF!</f>
        <v>#REF!</v>
      </c>
      <c r="AR544" s="112" t="e">
        <f>AR142-#REF!</f>
        <v>#REF!</v>
      </c>
      <c r="AS544" s="112" t="e">
        <f>AS142-#REF!</f>
        <v>#REF!</v>
      </c>
      <c r="AT544" s="112" t="e">
        <f>AT142-#REF!</f>
        <v>#REF!</v>
      </c>
      <c r="AU544" s="112" t="e">
        <f>AU142-#REF!</f>
        <v>#REF!</v>
      </c>
      <c r="AV544" s="112" t="e">
        <f>AV142-#REF!</f>
        <v>#REF!</v>
      </c>
      <c r="AW544" s="112" t="e">
        <f>AW142-#REF!</f>
        <v>#REF!</v>
      </c>
      <c r="AX544" s="112" t="e">
        <f>AX142-#REF!</f>
        <v>#REF!</v>
      </c>
      <c r="AY544" s="112" t="e">
        <f>AY142-#REF!</f>
        <v>#REF!</v>
      </c>
      <c r="AZ544" s="112" t="e">
        <f>AZ142-#REF!</f>
        <v>#REF!</v>
      </c>
      <c r="BA544" s="112" t="e">
        <f>BA142-#REF!</f>
        <v>#REF!</v>
      </c>
      <c r="BB544" s="112" t="e">
        <f>BB142-#REF!</f>
        <v>#REF!</v>
      </c>
      <c r="BC544" s="112" t="e">
        <f>BC142-#REF!</f>
        <v>#REF!</v>
      </c>
      <c r="BD544" s="112" t="e">
        <f>BD142-#REF!</f>
        <v>#REF!</v>
      </c>
      <c r="BE544" s="112" t="e">
        <f>BE142-#REF!</f>
        <v>#REF!</v>
      </c>
      <c r="BF544" s="112" t="e">
        <f>BF142-#REF!</f>
        <v>#REF!</v>
      </c>
      <c r="BG544" s="112" t="e">
        <f>BG142-#REF!</f>
        <v>#REF!</v>
      </c>
      <c r="BH544" s="112" t="e">
        <f>BH142-#REF!</f>
        <v>#REF!</v>
      </c>
      <c r="BI544" s="112" t="e">
        <f>BI142-#REF!</f>
        <v>#REF!</v>
      </c>
      <c r="BJ544" s="112" t="e">
        <f>BJ142-#REF!</f>
        <v>#REF!</v>
      </c>
      <c r="BK544" s="112" t="e">
        <f>BK142-#REF!</f>
        <v>#REF!</v>
      </c>
      <c r="BL544" s="112" t="e">
        <f>BL142-#REF!</f>
        <v>#REF!</v>
      </c>
      <c r="BM544" s="112" t="e">
        <f>BM142-#REF!</f>
        <v>#REF!</v>
      </c>
      <c r="BN544" s="112" t="e">
        <f>BN142-#REF!</f>
        <v>#REF!</v>
      </c>
      <c r="BO544" s="112" t="e">
        <f>BO142-#REF!</f>
        <v>#REF!</v>
      </c>
      <c r="BP544" s="112" t="e">
        <f>BP142-#REF!</f>
        <v>#REF!</v>
      </c>
      <c r="BQ544" s="112" t="e">
        <f>BQ142-#REF!</f>
        <v>#REF!</v>
      </c>
      <c r="BR544" s="112" t="e">
        <f>BR142-#REF!</f>
        <v>#REF!</v>
      </c>
      <c r="BS544" s="112" t="e">
        <f>BS142-#REF!</f>
        <v>#REF!</v>
      </c>
      <c r="BT544" s="112" t="e">
        <f>BT142-#REF!</f>
        <v>#REF!</v>
      </c>
      <c r="BU544" s="112" t="e">
        <f>BU142-#REF!</f>
        <v>#REF!</v>
      </c>
      <c r="BV544" s="112" t="e">
        <f>BV142-#REF!</f>
        <v>#REF!</v>
      </c>
      <c r="CA544" s="112"/>
    </row>
    <row r="545" spans="7:79" ht="13" hidden="1" x14ac:dyDescent="0.3">
      <c r="G545" s="112" t="e">
        <f>G143-#REF!</f>
        <v>#REF!</v>
      </c>
      <c r="H545" s="112" t="e">
        <f>H143-#REF!</f>
        <v>#REF!</v>
      </c>
      <c r="I545" s="112" t="e">
        <f>I143-#REF!</f>
        <v>#REF!</v>
      </c>
      <c r="J545" s="112" t="e">
        <f>J143-#REF!</f>
        <v>#REF!</v>
      </c>
      <c r="K545" s="112" t="e">
        <f>K143-#REF!</f>
        <v>#REF!</v>
      </c>
      <c r="L545" s="112" t="e">
        <f>L143-#REF!</f>
        <v>#REF!</v>
      </c>
      <c r="M545" s="112" t="e">
        <f>M143-#REF!</f>
        <v>#REF!</v>
      </c>
      <c r="N545" s="112" t="e">
        <f>N143-#REF!</f>
        <v>#REF!</v>
      </c>
      <c r="O545" s="112" t="e">
        <f>O143-#REF!</f>
        <v>#REF!</v>
      </c>
      <c r="P545" s="112" t="e">
        <f>P143-#REF!</f>
        <v>#REF!</v>
      </c>
      <c r="Q545" s="112" t="e">
        <f>Q143-#REF!</f>
        <v>#REF!</v>
      </c>
      <c r="R545" s="112" t="e">
        <f>R143-#REF!</f>
        <v>#REF!</v>
      </c>
      <c r="S545" s="112" t="e">
        <f>S143-#REF!</f>
        <v>#REF!</v>
      </c>
      <c r="T545" s="112" t="e">
        <f>T143-#REF!</f>
        <v>#REF!</v>
      </c>
      <c r="U545" s="112" t="e">
        <f>U143-#REF!</f>
        <v>#REF!</v>
      </c>
      <c r="V545" s="112" t="e">
        <f>V143-#REF!</f>
        <v>#REF!</v>
      </c>
      <c r="W545" s="112" t="e">
        <f>W143-#REF!</f>
        <v>#REF!</v>
      </c>
      <c r="X545" s="112" t="e">
        <f>X143-#REF!</f>
        <v>#REF!</v>
      </c>
      <c r="Y545" s="112" t="e">
        <f>Y143-#REF!</f>
        <v>#REF!</v>
      </c>
      <c r="Z545" s="112" t="e">
        <f>Z143-#REF!</f>
        <v>#REF!</v>
      </c>
      <c r="AA545" s="112" t="e">
        <f>AA143-#REF!</f>
        <v>#REF!</v>
      </c>
      <c r="AB545" s="112" t="e">
        <f>AB143-#REF!</f>
        <v>#REF!</v>
      </c>
      <c r="AC545" s="112" t="e">
        <f>AC143-#REF!</f>
        <v>#REF!</v>
      </c>
      <c r="AD545" s="112" t="e">
        <f>AD143-#REF!</f>
        <v>#REF!</v>
      </c>
      <c r="AE545" s="112" t="e">
        <f>AE143-#REF!</f>
        <v>#REF!</v>
      </c>
      <c r="AF545" s="112" t="e">
        <f>AF143-#REF!</f>
        <v>#REF!</v>
      </c>
      <c r="AG545" s="112" t="e">
        <f>AG143-#REF!</f>
        <v>#REF!</v>
      </c>
      <c r="AH545" s="112" t="e">
        <f>AH143-#REF!</f>
        <v>#REF!</v>
      </c>
      <c r="AI545" s="112" t="e">
        <f>AI143-#REF!</f>
        <v>#REF!</v>
      </c>
      <c r="AJ545" s="112" t="e">
        <f>AJ143-#REF!</f>
        <v>#REF!</v>
      </c>
      <c r="AK545" s="112" t="e">
        <f>AK143-#REF!</f>
        <v>#REF!</v>
      </c>
      <c r="AL545" s="112" t="e">
        <f>AL143-#REF!</f>
        <v>#REF!</v>
      </c>
      <c r="AM545" s="112" t="e">
        <f>AM143-#REF!</f>
        <v>#REF!</v>
      </c>
      <c r="AN545" s="112" t="e">
        <f>AN143-#REF!</f>
        <v>#REF!</v>
      </c>
      <c r="AO545" s="112" t="e">
        <f>AO143-#REF!</f>
        <v>#REF!</v>
      </c>
      <c r="AP545" s="112" t="e">
        <f>AP143-#REF!</f>
        <v>#REF!</v>
      </c>
      <c r="AQ545" s="112" t="e">
        <f>AQ143-#REF!</f>
        <v>#REF!</v>
      </c>
      <c r="AR545" s="112" t="e">
        <f>AR143-#REF!</f>
        <v>#REF!</v>
      </c>
      <c r="AS545" s="112" t="e">
        <f>AS143-#REF!</f>
        <v>#REF!</v>
      </c>
      <c r="AT545" s="112" t="e">
        <f>AT143-#REF!</f>
        <v>#REF!</v>
      </c>
      <c r="AU545" s="112" t="e">
        <f>AU143-#REF!</f>
        <v>#REF!</v>
      </c>
      <c r="AV545" s="112" t="e">
        <f>AV143-#REF!</f>
        <v>#REF!</v>
      </c>
      <c r="AW545" s="112" t="e">
        <f>AW143-#REF!</f>
        <v>#REF!</v>
      </c>
      <c r="AX545" s="112" t="e">
        <f>AX143-#REF!</f>
        <v>#REF!</v>
      </c>
      <c r="AY545" s="112" t="e">
        <f>AY143-#REF!</f>
        <v>#REF!</v>
      </c>
      <c r="AZ545" s="112" t="e">
        <f>AZ143-#REF!</f>
        <v>#REF!</v>
      </c>
      <c r="BA545" s="112" t="e">
        <f>BA143-#REF!</f>
        <v>#REF!</v>
      </c>
      <c r="BB545" s="112" t="e">
        <f>BB143-#REF!</f>
        <v>#REF!</v>
      </c>
      <c r="BC545" s="112" t="e">
        <f>BC143-#REF!</f>
        <v>#REF!</v>
      </c>
      <c r="BD545" s="112" t="e">
        <f>BD143-#REF!</f>
        <v>#REF!</v>
      </c>
      <c r="BE545" s="112" t="e">
        <f>BE143-#REF!</f>
        <v>#REF!</v>
      </c>
      <c r="BF545" s="112" t="e">
        <f>BF143-#REF!</f>
        <v>#REF!</v>
      </c>
      <c r="BG545" s="112" t="e">
        <f>BG143-#REF!</f>
        <v>#REF!</v>
      </c>
      <c r="BH545" s="112" t="e">
        <f>BH143-#REF!</f>
        <v>#REF!</v>
      </c>
      <c r="BI545" s="112" t="e">
        <f>BI143-#REF!</f>
        <v>#REF!</v>
      </c>
      <c r="BJ545" s="112" t="e">
        <f>BJ143-#REF!</f>
        <v>#REF!</v>
      </c>
      <c r="BK545" s="112" t="e">
        <f>BK143-#REF!</f>
        <v>#REF!</v>
      </c>
      <c r="BL545" s="112" t="e">
        <f>BL143-#REF!</f>
        <v>#REF!</v>
      </c>
      <c r="BM545" s="112" t="e">
        <f>BM143-#REF!</f>
        <v>#REF!</v>
      </c>
      <c r="BN545" s="112" t="e">
        <f>BN143-#REF!</f>
        <v>#REF!</v>
      </c>
      <c r="BO545" s="112" t="e">
        <f>BO143-#REF!</f>
        <v>#REF!</v>
      </c>
      <c r="BP545" s="112" t="e">
        <f>BP143-#REF!</f>
        <v>#REF!</v>
      </c>
      <c r="BQ545" s="112" t="e">
        <f>BQ143-#REF!</f>
        <v>#REF!</v>
      </c>
      <c r="BR545" s="112" t="e">
        <f>BR143-#REF!</f>
        <v>#REF!</v>
      </c>
      <c r="BS545" s="112" t="e">
        <f>BS143-#REF!</f>
        <v>#REF!</v>
      </c>
      <c r="BT545" s="112" t="e">
        <f>BT143-#REF!</f>
        <v>#REF!</v>
      </c>
      <c r="BU545" s="112" t="e">
        <f>BU143-#REF!</f>
        <v>#REF!</v>
      </c>
      <c r="BV545" s="112" t="e">
        <f>BV143-#REF!</f>
        <v>#REF!</v>
      </c>
      <c r="CA545" s="112"/>
    </row>
    <row r="546" spans="7:79" ht="13" hidden="1" x14ac:dyDescent="0.3">
      <c r="G546" s="112" t="e">
        <f>G144-#REF!</f>
        <v>#REF!</v>
      </c>
      <c r="H546" s="112" t="e">
        <f>H144-#REF!</f>
        <v>#REF!</v>
      </c>
      <c r="I546" s="112" t="e">
        <f>I144-#REF!</f>
        <v>#REF!</v>
      </c>
      <c r="J546" s="112" t="e">
        <f>J144-#REF!</f>
        <v>#REF!</v>
      </c>
      <c r="K546" s="112" t="e">
        <f>K144-#REF!</f>
        <v>#REF!</v>
      </c>
      <c r="L546" s="112" t="e">
        <f>L144-#REF!</f>
        <v>#REF!</v>
      </c>
      <c r="M546" s="112" t="e">
        <f>M144-#REF!</f>
        <v>#REF!</v>
      </c>
      <c r="N546" s="112" t="e">
        <f>N144-#REF!</f>
        <v>#REF!</v>
      </c>
      <c r="O546" s="112" t="e">
        <f>O144-#REF!</f>
        <v>#REF!</v>
      </c>
      <c r="P546" s="112" t="e">
        <f>P144-#REF!</f>
        <v>#REF!</v>
      </c>
      <c r="Q546" s="112" t="e">
        <f>Q144-#REF!</f>
        <v>#REF!</v>
      </c>
      <c r="R546" s="112" t="e">
        <f>R144-#REF!</f>
        <v>#REF!</v>
      </c>
      <c r="S546" s="112" t="e">
        <f>S144-#REF!</f>
        <v>#REF!</v>
      </c>
      <c r="T546" s="112" t="e">
        <f>T144-#REF!</f>
        <v>#REF!</v>
      </c>
      <c r="U546" s="112" t="e">
        <f>U144-#REF!</f>
        <v>#REF!</v>
      </c>
      <c r="V546" s="112" t="e">
        <f>V144-#REF!</f>
        <v>#REF!</v>
      </c>
      <c r="W546" s="112" t="e">
        <f>W144-#REF!</f>
        <v>#REF!</v>
      </c>
      <c r="X546" s="112" t="e">
        <f>X144-#REF!</f>
        <v>#REF!</v>
      </c>
      <c r="Y546" s="112" t="e">
        <f>Y144-#REF!</f>
        <v>#REF!</v>
      </c>
      <c r="Z546" s="112" t="e">
        <f>Z144-#REF!</f>
        <v>#REF!</v>
      </c>
      <c r="AA546" s="112" t="e">
        <f>AA144-#REF!</f>
        <v>#REF!</v>
      </c>
      <c r="AB546" s="112" t="e">
        <f>AB144-#REF!</f>
        <v>#REF!</v>
      </c>
      <c r="AC546" s="112" t="e">
        <f>AC144-#REF!</f>
        <v>#REF!</v>
      </c>
      <c r="AD546" s="112" t="e">
        <f>AD144-#REF!</f>
        <v>#REF!</v>
      </c>
      <c r="AE546" s="112" t="e">
        <f>AE144-#REF!</f>
        <v>#REF!</v>
      </c>
      <c r="AF546" s="112" t="e">
        <f>AF144-#REF!</f>
        <v>#REF!</v>
      </c>
      <c r="AG546" s="112" t="e">
        <f>AG144-#REF!</f>
        <v>#REF!</v>
      </c>
      <c r="AH546" s="112" t="e">
        <f>AH144-#REF!</f>
        <v>#REF!</v>
      </c>
      <c r="AI546" s="112" t="e">
        <f>AI144-#REF!</f>
        <v>#REF!</v>
      </c>
      <c r="AJ546" s="112" t="e">
        <f>AJ144-#REF!</f>
        <v>#REF!</v>
      </c>
      <c r="AK546" s="112" t="e">
        <f>AK144-#REF!</f>
        <v>#REF!</v>
      </c>
      <c r="AL546" s="112" t="e">
        <f>AL144-#REF!</f>
        <v>#REF!</v>
      </c>
      <c r="AM546" s="112" t="e">
        <f>AM144-#REF!</f>
        <v>#REF!</v>
      </c>
      <c r="AN546" s="112" t="e">
        <f>AN144-#REF!</f>
        <v>#REF!</v>
      </c>
      <c r="AO546" s="112" t="e">
        <f>AO144-#REF!</f>
        <v>#REF!</v>
      </c>
      <c r="AP546" s="112" t="e">
        <f>AP144-#REF!</f>
        <v>#REF!</v>
      </c>
      <c r="AQ546" s="112" t="e">
        <f>AQ144-#REF!</f>
        <v>#REF!</v>
      </c>
      <c r="AR546" s="112" t="e">
        <f>AR144-#REF!</f>
        <v>#REF!</v>
      </c>
      <c r="AS546" s="112" t="e">
        <f>AS144-#REF!</f>
        <v>#REF!</v>
      </c>
      <c r="AT546" s="112" t="e">
        <f>AT144-#REF!</f>
        <v>#REF!</v>
      </c>
      <c r="AU546" s="112" t="e">
        <f>AU144-#REF!</f>
        <v>#REF!</v>
      </c>
      <c r="AV546" s="112" t="e">
        <f>AV144-#REF!</f>
        <v>#REF!</v>
      </c>
      <c r="AW546" s="112" t="e">
        <f>AW144-#REF!</f>
        <v>#REF!</v>
      </c>
      <c r="AX546" s="112" t="e">
        <f>AX144-#REF!</f>
        <v>#REF!</v>
      </c>
      <c r="AY546" s="112" t="e">
        <f>AY144-#REF!</f>
        <v>#REF!</v>
      </c>
      <c r="AZ546" s="112" t="e">
        <f>AZ144-#REF!</f>
        <v>#REF!</v>
      </c>
      <c r="BA546" s="112" t="e">
        <f>BA144-#REF!</f>
        <v>#REF!</v>
      </c>
      <c r="BB546" s="112" t="e">
        <f>BB144-#REF!</f>
        <v>#REF!</v>
      </c>
      <c r="BC546" s="112" t="e">
        <f>BC144-#REF!</f>
        <v>#REF!</v>
      </c>
      <c r="BD546" s="112" t="e">
        <f>BD144-#REF!</f>
        <v>#REF!</v>
      </c>
      <c r="BE546" s="112" t="e">
        <f>BE144-#REF!</f>
        <v>#REF!</v>
      </c>
      <c r="BF546" s="112" t="e">
        <f>BF144-#REF!</f>
        <v>#REF!</v>
      </c>
      <c r="BG546" s="112" t="e">
        <f>BG144-#REF!</f>
        <v>#REF!</v>
      </c>
      <c r="BH546" s="112" t="e">
        <f>BH144-#REF!</f>
        <v>#REF!</v>
      </c>
      <c r="BI546" s="112" t="e">
        <f>BI144-#REF!</f>
        <v>#REF!</v>
      </c>
      <c r="BJ546" s="112" t="e">
        <f>BJ144-#REF!</f>
        <v>#REF!</v>
      </c>
      <c r="BK546" s="112" t="e">
        <f>BK144-#REF!</f>
        <v>#REF!</v>
      </c>
      <c r="BL546" s="112" t="e">
        <f>BL144-#REF!</f>
        <v>#REF!</v>
      </c>
      <c r="BM546" s="112" t="e">
        <f>BM144-#REF!</f>
        <v>#REF!</v>
      </c>
      <c r="BN546" s="112" t="e">
        <f>BN144-#REF!</f>
        <v>#REF!</v>
      </c>
      <c r="BO546" s="112" t="e">
        <f>BO144-#REF!</f>
        <v>#REF!</v>
      </c>
      <c r="BP546" s="112" t="e">
        <f>BP144-#REF!</f>
        <v>#REF!</v>
      </c>
      <c r="BQ546" s="112" t="e">
        <f>BQ144-#REF!</f>
        <v>#REF!</v>
      </c>
      <c r="BR546" s="112" t="e">
        <f>BR144-#REF!</f>
        <v>#REF!</v>
      </c>
      <c r="BS546" s="112" t="e">
        <f>BS144-#REF!</f>
        <v>#REF!</v>
      </c>
      <c r="BT546" s="112" t="e">
        <f>BT144-#REF!</f>
        <v>#REF!</v>
      </c>
      <c r="BU546" s="112" t="e">
        <f>BU144-#REF!</f>
        <v>#REF!</v>
      </c>
      <c r="BV546" s="112" t="e">
        <f>BV144-#REF!</f>
        <v>#REF!</v>
      </c>
      <c r="CA546" s="112"/>
    </row>
    <row r="547" spans="7:79" ht="13" hidden="1" x14ac:dyDescent="0.3">
      <c r="G547" s="112" t="e">
        <f>G145-#REF!</f>
        <v>#REF!</v>
      </c>
      <c r="H547" s="112" t="e">
        <f>H145-#REF!</f>
        <v>#REF!</v>
      </c>
      <c r="I547" s="112" t="e">
        <f>I145-#REF!</f>
        <v>#REF!</v>
      </c>
      <c r="J547" s="112" t="e">
        <f>J145-#REF!</f>
        <v>#REF!</v>
      </c>
      <c r="K547" s="112" t="e">
        <f>K145-#REF!</f>
        <v>#REF!</v>
      </c>
      <c r="L547" s="112" t="e">
        <f>L145-#REF!</f>
        <v>#REF!</v>
      </c>
      <c r="M547" s="112" t="e">
        <f>M145-#REF!</f>
        <v>#REF!</v>
      </c>
      <c r="N547" s="112" t="e">
        <f>N145-#REF!</f>
        <v>#REF!</v>
      </c>
      <c r="O547" s="112" t="e">
        <f>O145-#REF!</f>
        <v>#REF!</v>
      </c>
      <c r="P547" s="112" t="e">
        <f>P145-#REF!</f>
        <v>#REF!</v>
      </c>
      <c r="Q547" s="112" t="e">
        <f>Q145-#REF!</f>
        <v>#REF!</v>
      </c>
      <c r="R547" s="112" t="e">
        <f>R145-#REF!</f>
        <v>#REF!</v>
      </c>
      <c r="S547" s="112" t="e">
        <f>S145-#REF!</f>
        <v>#REF!</v>
      </c>
      <c r="T547" s="112" t="e">
        <f>T145-#REF!</f>
        <v>#REF!</v>
      </c>
      <c r="U547" s="112" t="e">
        <f>U145-#REF!</f>
        <v>#REF!</v>
      </c>
      <c r="V547" s="112" t="e">
        <f>V145-#REF!</f>
        <v>#REF!</v>
      </c>
      <c r="W547" s="112" t="e">
        <f>W145-#REF!</f>
        <v>#REF!</v>
      </c>
      <c r="X547" s="112" t="e">
        <f>X145-#REF!</f>
        <v>#REF!</v>
      </c>
      <c r="Y547" s="112" t="e">
        <f>Y145-#REF!</f>
        <v>#REF!</v>
      </c>
      <c r="Z547" s="112" t="e">
        <f>Z145-#REF!</f>
        <v>#REF!</v>
      </c>
      <c r="AA547" s="112" t="e">
        <f>AA145-#REF!</f>
        <v>#REF!</v>
      </c>
      <c r="AB547" s="112" t="e">
        <f>AB145-#REF!</f>
        <v>#REF!</v>
      </c>
      <c r="AC547" s="112" t="e">
        <f>AC145-#REF!</f>
        <v>#REF!</v>
      </c>
      <c r="AD547" s="112" t="e">
        <f>AD145-#REF!</f>
        <v>#REF!</v>
      </c>
      <c r="AE547" s="112" t="e">
        <f>AE145-#REF!</f>
        <v>#REF!</v>
      </c>
      <c r="AF547" s="112" t="e">
        <f>AF145-#REF!</f>
        <v>#REF!</v>
      </c>
      <c r="AG547" s="112" t="e">
        <f>AG145-#REF!</f>
        <v>#REF!</v>
      </c>
      <c r="AH547" s="112" t="e">
        <f>AH145-#REF!</f>
        <v>#REF!</v>
      </c>
      <c r="AI547" s="112" t="e">
        <f>AI145-#REF!</f>
        <v>#REF!</v>
      </c>
      <c r="AJ547" s="112" t="e">
        <f>AJ145-#REF!</f>
        <v>#REF!</v>
      </c>
      <c r="AK547" s="112" t="e">
        <f>AK145-#REF!</f>
        <v>#REF!</v>
      </c>
      <c r="AL547" s="112" t="e">
        <f>AL145-#REF!</f>
        <v>#REF!</v>
      </c>
      <c r="AM547" s="112" t="e">
        <f>AM145-#REF!</f>
        <v>#REF!</v>
      </c>
      <c r="AN547" s="112" t="e">
        <f>AN145-#REF!</f>
        <v>#REF!</v>
      </c>
      <c r="AO547" s="112" t="e">
        <f>AO145-#REF!</f>
        <v>#REF!</v>
      </c>
      <c r="AP547" s="112" t="e">
        <f>AP145-#REF!</f>
        <v>#REF!</v>
      </c>
      <c r="AQ547" s="112" t="e">
        <f>AQ145-#REF!</f>
        <v>#REF!</v>
      </c>
      <c r="AR547" s="112" t="e">
        <f>AR145-#REF!</f>
        <v>#REF!</v>
      </c>
      <c r="AS547" s="112" t="e">
        <f>AS145-#REF!</f>
        <v>#REF!</v>
      </c>
      <c r="AT547" s="112" t="e">
        <f>AT145-#REF!</f>
        <v>#REF!</v>
      </c>
      <c r="AU547" s="112" t="e">
        <f>AU145-#REF!</f>
        <v>#REF!</v>
      </c>
      <c r="AV547" s="112" t="e">
        <f>AV145-#REF!</f>
        <v>#REF!</v>
      </c>
      <c r="AW547" s="112" t="e">
        <f>AW145-#REF!</f>
        <v>#REF!</v>
      </c>
      <c r="AX547" s="112" t="e">
        <f>AX145-#REF!</f>
        <v>#REF!</v>
      </c>
      <c r="AY547" s="112" t="e">
        <f>AY145-#REF!</f>
        <v>#REF!</v>
      </c>
      <c r="AZ547" s="112" t="e">
        <f>AZ145-#REF!</f>
        <v>#REF!</v>
      </c>
      <c r="BA547" s="112" t="e">
        <f>BA145-#REF!</f>
        <v>#REF!</v>
      </c>
      <c r="BB547" s="112" t="e">
        <f>BB145-#REF!</f>
        <v>#REF!</v>
      </c>
      <c r="BC547" s="112" t="e">
        <f>BC145-#REF!</f>
        <v>#REF!</v>
      </c>
      <c r="BD547" s="112" t="e">
        <f>BD145-#REF!</f>
        <v>#REF!</v>
      </c>
      <c r="BE547" s="112" t="e">
        <f>BE145-#REF!</f>
        <v>#REF!</v>
      </c>
      <c r="BF547" s="112" t="e">
        <f>BF145-#REF!</f>
        <v>#REF!</v>
      </c>
      <c r="BG547" s="112" t="e">
        <f>BG145-#REF!</f>
        <v>#REF!</v>
      </c>
      <c r="BH547" s="112" t="e">
        <f>BH145-#REF!</f>
        <v>#REF!</v>
      </c>
      <c r="BI547" s="112" t="e">
        <f>BI145-#REF!</f>
        <v>#REF!</v>
      </c>
      <c r="BJ547" s="112" t="e">
        <f>BJ145-#REF!</f>
        <v>#REF!</v>
      </c>
      <c r="BK547" s="112" t="e">
        <f>BK145-#REF!</f>
        <v>#REF!</v>
      </c>
      <c r="BL547" s="112" t="e">
        <f>BL145-#REF!</f>
        <v>#REF!</v>
      </c>
      <c r="BM547" s="112" t="e">
        <f>BM145-#REF!</f>
        <v>#REF!</v>
      </c>
      <c r="BN547" s="112" t="e">
        <f>BN145-#REF!</f>
        <v>#REF!</v>
      </c>
      <c r="BO547" s="112" t="e">
        <f>BO145-#REF!</f>
        <v>#REF!</v>
      </c>
      <c r="BP547" s="112" t="e">
        <f>BP145-#REF!</f>
        <v>#REF!</v>
      </c>
      <c r="BQ547" s="112" t="e">
        <f>BQ145-#REF!</f>
        <v>#REF!</v>
      </c>
      <c r="BR547" s="112" t="e">
        <f>BR145-#REF!</f>
        <v>#REF!</v>
      </c>
      <c r="BS547" s="112" t="e">
        <f>BS145-#REF!</f>
        <v>#REF!</v>
      </c>
      <c r="BT547" s="112" t="e">
        <f>BT145-#REF!</f>
        <v>#REF!</v>
      </c>
      <c r="BU547" s="112" t="e">
        <f>BU145-#REF!</f>
        <v>#REF!</v>
      </c>
      <c r="BV547" s="112" t="e">
        <f>BV145-#REF!</f>
        <v>#REF!</v>
      </c>
      <c r="CA547" s="112"/>
    </row>
    <row r="548" spans="7:79" ht="13" hidden="1" x14ac:dyDescent="0.3">
      <c r="G548" s="112" t="e">
        <f>G146-#REF!</f>
        <v>#REF!</v>
      </c>
      <c r="H548" s="112" t="e">
        <f>H146-#REF!</f>
        <v>#REF!</v>
      </c>
      <c r="I548" s="112" t="e">
        <f>I146-#REF!</f>
        <v>#REF!</v>
      </c>
      <c r="J548" s="112" t="e">
        <f>J146-#REF!</f>
        <v>#REF!</v>
      </c>
      <c r="K548" s="112" t="e">
        <f>K146-#REF!</f>
        <v>#REF!</v>
      </c>
      <c r="L548" s="112" t="e">
        <f>L146-#REF!</f>
        <v>#REF!</v>
      </c>
      <c r="M548" s="112" t="e">
        <f>M146-#REF!</f>
        <v>#REF!</v>
      </c>
      <c r="N548" s="112" t="e">
        <f>N146-#REF!</f>
        <v>#REF!</v>
      </c>
      <c r="O548" s="112" t="e">
        <f>O146-#REF!</f>
        <v>#REF!</v>
      </c>
      <c r="P548" s="112" t="e">
        <f>P146-#REF!</f>
        <v>#REF!</v>
      </c>
      <c r="Q548" s="112" t="e">
        <f>Q146-#REF!</f>
        <v>#REF!</v>
      </c>
      <c r="R548" s="112" t="e">
        <f>R146-#REF!</f>
        <v>#REF!</v>
      </c>
      <c r="S548" s="112" t="e">
        <f>S146-#REF!</f>
        <v>#REF!</v>
      </c>
      <c r="T548" s="112" t="e">
        <f>T146-#REF!</f>
        <v>#REF!</v>
      </c>
      <c r="U548" s="112" t="e">
        <f>U146-#REF!</f>
        <v>#REF!</v>
      </c>
      <c r="V548" s="112" t="e">
        <f>V146-#REF!</f>
        <v>#REF!</v>
      </c>
      <c r="W548" s="112" t="e">
        <f>W146-#REF!</f>
        <v>#REF!</v>
      </c>
      <c r="X548" s="112" t="e">
        <f>X146-#REF!</f>
        <v>#REF!</v>
      </c>
      <c r="Y548" s="112" t="e">
        <f>Y146-#REF!</f>
        <v>#REF!</v>
      </c>
      <c r="Z548" s="112" t="e">
        <f>Z146-#REF!</f>
        <v>#REF!</v>
      </c>
      <c r="AA548" s="112" t="e">
        <f>AA146-#REF!</f>
        <v>#REF!</v>
      </c>
      <c r="AB548" s="112" t="e">
        <f>AB146-#REF!</f>
        <v>#REF!</v>
      </c>
      <c r="AC548" s="112" t="e">
        <f>AC146-#REF!</f>
        <v>#REF!</v>
      </c>
      <c r="AD548" s="112" t="e">
        <f>AD146-#REF!</f>
        <v>#REF!</v>
      </c>
      <c r="AE548" s="112" t="e">
        <f>AE146-#REF!</f>
        <v>#REF!</v>
      </c>
      <c r="AF548" s="112" t="e">
        <f>AF146-#REF!</f>
        <v>#REF!</v>
      </c>
      <c r="AG548" s="112" t="e">
        <f>AG146-#REF!</f>
        <v>#REF!</v>
      </c>
      <c r="AH548" s="112" t="e">
        <f>AH146-#REF!</f>
        <v>#REF!</v>
      </c>
      <c r="AI548" s="112" t="e">
        <f>AI146-#REF!</f>
        <v>#REF!</v>
      </c>
      <c r="AJ548" s="112" t="e">
        <f>AJ146-#REF!</f>
        <v>#REF!</v>
      </c>
      <c r="AK548" s="112" t="e">
        <f>AK146-#REF!</f>
        <v>#REF!</v>
      </c>
      <c r="AL548" s="112" t="e">
        <f>AL146-#REF!</f>
        <v>#REF!</v>
      </c>
      <c r="AM548" s="112" t="e">
        <f>AM146-#REF!</f>
        <v>#REF!</v>
      </c>
      <c r="AN548" s="112" t="e">
        <f>AN146-#REF!</f>
        <v>#REF!</v>
      </c>
      <c r="AO548" s="112" t="e">
        <f>AO146-#REF!</f>
        <v>#REF!</v>
      </c>
      <c r="AP548" s="112" t="e">
        <f>AP146-#REF!</f>
        <v>#REF!</v>
      </c>
      <c r="AQ548" s="112" t="e">
        <f>AQ146-#REF!</f>
        <v>#REF!</v>
      </c>
      <c r="AR548" s="112" t="e">
        <f>AR146-#REF!</f>
        <v>#REF!</v>
      </c>
      <c r="AS548" s="112" t="e">
        <f>AS146-#REF!</f>
        <v>#REF!</v>
      </c>
      <c r="AT548" s="112" t="e">
        <f>AT146-#REF!</f>
        <v>#REF!</v>
      </c>
      <c r="AU548" s="112" t="e">
        <f>AU146-#REF!</f>
        <v>#REF!</v>
      </c>
      <c r="AV548" s="112" t="e">
        <f>AV146-#REF!</f>
        <v>#REF!</v>
      </c>
      <c r="AW548" s="112" t="e">
        <f>AW146-#REF!</f>
        <v>#REF!</v>
      </c>
      <c r="AX548" s="112" t="e">
        <f>AX146-#REF!</f>
        <v>#REF!</v>
      </c>
      <c r="AY548" s="112" t="e">
        <f>AY146-#REF!</f>
        <v>#REF!</v>
      </c>
      <c r="AZ548" s="112" t="e">
        <f>AZ146-#REF!</f>
        <v>#REF!</v>
      </c>
      <c r="BA548" s="112" t="e">
        <f>BA146-#REF!</f>
        <v>#REF!</v>
      </c>
      <c r="BB548" s="112" t="e">
        <f>BB146-#REF!</f>
        <v>#REF!</v>
      </c>
      <c r="BC548" s="112" t="e">
        <f>BC146-#REF!</f>
        <v>#REF!</v>
      </c>
      <c r="BD548" s="112" t="e">
        <f>BD146-#REF!</f>
        <v>#REF!</v>
      </c>
      <c r="BE548" s="112" t="e">
        <f>BE146-#REF!</f>
        <v>#REF!</v>
      </c>
      <c r="BF548" s="112" t="e">
        <f>BF146-#REF!</f>
        <v>#REF!</v>
      </c>
      <c r="BG548" s="112" t="e">
        <f>BG146-#REF!</f>
        <v>#REF!</v>
      </c>
      <c r="BH548" s="112" t="e">
        <f>BH146-#REF!</f>
        <v>#REF!</v>
      </c>
      <c r="BI548" s="112" t="e">
        <f>BI146-#REF!</f>
        <v>#REF!</v>
      </c>
      <c r="BJ548" s="112" t="e">
        <f>BJ146-#REF!</f>
        <v>#REF!</v>
      </c>
      <c r="BK548" s="112" t="e">
        <f>BK146-#REF!</f>
        <v>#REF!</v>
      </c>
      <c r="BL548" s="112" t="e">
        <f>BL146-#REF!</f>
        <v>#REF!</v>
      </c>
      <c r="BM548" s="112" t="e">
        <f>BM146-#REF!</f>
        <v>#REF!</v>
      </c>
      <c r="BN548" s="112" t="e">
        <f>BN146-#REF!</f>
        <v>#REF!</v>
      </c>
      <c r="BO548" s="112" t="e">
        <f>BO146-#REF!</f>
        <v>#REF!</v>
      </c>
      <c r="BP548" s="112" t="e">
        <f>BP146-#REF!</f>
        <v>#REF!</v>
      </c>
      <c r="BQ548" s="112" t="e">
        <f>BQ146-#REF!</f>
        <v>#REF!</v>
      </c>
      <c r="BR548" s="112" t="e">
        <f>BR146-#REF!</f>
        <v>#REF!</v>
      </c>
      <c r="BS548" s="112" t="e">
        <f>BS146-#REF!</f>
        <v>#REF!</v>
      </c>
      <c r="BT548" s="112" t="e">
        <f>BT146-#REF!</f>
        <v>#REF!</v>
      </c>
      <c r="BU548" s="112" t="e">
        <f>BU146-#REF!</f>
        <v>#REF!</v>
      </c>
      <c r="BV548" s="112" t="e">
        <f>BV146-#REF!</f>
        <v>#REF!</v>
      </c>
      <c r="CA548" s="112"/>
    </row>
    <row r="549" spans="7:79" ht="13" hidden="1" x14ac:dyDescent="0.3">
      <c r="G549" s="112" t="e">
        <f>G147-#REF!</f>
        <v>#REF!</v>
      </c>
      <c r="H549" s="112" t="e">
        <f>H147-#REF!</f>
        <v>#REF!</v>
      </c>
      <c r="I549" s="112" t="e">
        <f>I147-#REF!</f>
        <v>#REF!</v>
      </c>
      <c r="J549" s="112" t="e">
        <f>J147-#REF!</f>
        <v>#REF!</v>
      </c>
      <c r="K549" s="112" t="e">
        <f>K147-#REF!</f>
        <v>#REF!</v>
      </c>
      <c r="L549" s="112" t="e">
        <f>L147-#REF!</f>
        <v>#REF!</v>
      </c>
      <c r="M549" s="112" t="e">
        <f>M147-#REF!</f>
        <v>#REF!</v>
      </c>
      <c r="N549" s="112" t="e">
        <f>N147-#REF!</f>
        <v>#REF!</v>
      </c>
      <c r="O549" s="112" t="e">
        <f>O147-#REF!</f>
        <v>#REF!</v>
      </c>
      <c r="P549" s="112" t="e">
        <f>P147-#REF!</f>
        <v>#REF!</v>
      </c>
      <c r="Q549" s="112" t="e">
        <f>Q147-#REF!</f>
        <v>#REF!</v>
      </c>
      <c r="R549" s="112" t="e">
        <f>R147-#REF!</f>
        <v>#REF!</v>
      </c>
      <c r="S549" s="112" t="e">
        <f>S147-#REF!</f>
        <v>#REF!</v>
      </c>
      <c r="T549" s="112" t="e">
        <f>T147-#REF!</f>
        <v>#REF!</v>
      </c>
      <c r="U549" s="112" t="e">
        <f>U147-#REF!</f>
        <v>#REF!</v>
      </c>
      <c r="V549" s="112" t="e">
        <f>V147-#REF!</f>
        <v>#REF!</v>
      </c>
      <c r="W549" s="112" t="e">
        <f>W147-#REF!</f>
        <v>#REF!</v>
      </c>
      <c r="X549" s="112" t="e">
        <f>X147-#REF!</f>
        <v>#REF!</v>
      </c>
      <c r="Y549" s="112" t="e">
        <f>Y147-#REF!</f>
        <v>#REF!</v>
      </c>
      <c r="Z549" s="112" t="e">
        <f>Z147-#REF!</f>
        <v>#REF!</v>
      </c>
      <c r="AA549" s="112" t="e">
        <f>AA147-#REF!</f>
        <v>#REF!</v>
      </c>
      <c r="AB549" s="112" t="e">
        <f>AB147-#REF!</f>
        <v>#REF!</v>
      </c>
      <c r="AC549" s="112" t="e">
        <f>AC147-#REF!</f>
        <v>#REF!</v>
      </c>
      <c r="AD549" s="112" t="e">
        <f>AD147-#REF!</f>
        <v>#REF!</v>
      </c>
      <c r="AE549" s="112" t="e">
        <f>AE147-#REF!</f>
        <v>#REF!</v>
      </c>
      <c r="AF549" s="112" t="e">
        <f>AF147-#REF!</f>
        <v>#REF!</v>
      </c>
      <c r="AG549" s="112" t="e">
        <f>AG147-#REF!</f>
        <v>#REF!</v>
      </c>
      <c r="AH549" s="112" t="e">
        <f>AH147-#REF!</f>
        <v>#REF!</v>
      </c>
      <c r="AI549" s="112" t="e">
        <f>AI147-#REF!</f>
        <v>#REF!</v>
      </c>
      <c r="AJ549" s="112" t="e">
        <f>AJ147-#REF!</f>
        <v>#REF!</v>
      </c>
      <c r="AK549" s="112" t="e">
        <f>AK147-#REF!</f>
        <v>#REF!</v>
      </c>
      <c r="AL549" s="112" t="e">
        <f>AL147-#REF!</f>
        <v>#REF!</v>
      </c>
      <c r="AM549" s="112" t="e">
        <f>AM147-#REF!</f>
        <v>#REF!</v>
      </c>
      <c r="AN549" s="112" t="e">
        <f>AN147-#REF!</f>
        <v>#REF!</v>
      </c>
      <c r="AO549" s="112" t="e">
        <f>AO147-#REF!</f>
        <v>#REF!</v>
      </c>
      <c r="AP549" s="112" t="e">
        <f>AP147-#REF!</f>
        <v>#REF!</v>
      </c>
      <c r="AQ549" s="112" t="e">
        <f>AQ147-#REF!</f>
        <v>#REF!</v>
      </c>
      <c r="AR549" s="112" t="e">
        <f>AR147-#REF!</f>
        <v>#REF!</v>
      </c>
      <c r="AS549" s="112" t="e">
        <f>AS147-#REF!</f>
        <v>#REF!</v>
      </c>
      <c r="AT549" s="112" t="e">
        <f>AT147-#REF!</f>
        <v>#REF!</v>
      </c>
      <c r="AU549" s="112" t="e">
        <f>AU147-#REF!</f>
        <v>#REF!</v>
      </c>
      <c r="AV549" s="112" t="e">
        <f>AV147-#REF!</f>
        <v>#REF!</v>
      </c>
      <c r="AW549" s="112" t="e">
        <f>AW147-#REF!</f>
        <v>#REF!</v>
      </c>
      <c r="AX549" s="112" t="e">
        <f>AX147-#REF!</f>
        <v>#REF!</v>
      </c>
      <c r="AY549" s="112" t="e">
        <f>AY147-#REF!</f>
        <v>#REF!</v>
      </c>
      <c r="AZ549" s="112" t="e">
        <f>AZ147-#REF!</f>
        <v>#REF!</v>
      </c>
      <c r="BA549" s="112" t="e">
        <f>BA147-#REF!</f>
        <v>#REF!</v>
      </c>
      <c r="BB549" s="112" t="e">
        <f>BB147-#REF!</f>
        <v>#REF!</v>
      </c>
      <c r="BC549" s="112" t="e">
        <f>BC147-#REF!</f>
        <v>#REF!</v>
      </c>
      <c r="BD549" s="112" t="e">
        <f>BD147-#REF!</f>
        <v>#REF!</v>
      </c>
      <c r="BE549" s="112" t="e">
        <f>BE147-#REF!</f>
        <v>#REF!</v>
      </c>
      <c r="BF549" s="112" t="e">
        <f>BF147-#REF!</f>
        <v>#REF!</v>
      </c>
      <c r="BG549" s="112" t="e">
        <f>BG147-#REF!</f>
        <v>#REF!</v>
      </c>
      <c r="BH549" s="112" t="e">
        <f>BH147-#REF!</f>
        <v>#REF!</v>
      </c>
      <c r="BI549" s="112" t="e">
        <f>BI147-#REF!</f>
        <v>#REF!</v>
      </c>
      <c r="BJ549" s="112" t="e">
        <f>BJ147-#REF!</f>
        <v>#REF!</v>
      </c>
      <c r="BK549" s="112" t="e">
        <f>BK147-#REF!</f>
        <v>#REF!</v>
      </c>
      <c r="BL549" s="112" t="e">
        <f>BL147-#REF!</f>
        <v>#REF!</v>
      </c>
      <c r="BM549" s="112" t="e">
        <f>BM147-#REF!</f>
        <v>#REF!</v>
      </c>
      <c r="BN549" s="112" t="e">
        <f>BN147-#REF!</f>
        <v>#REF!</v>
      </c>
      <c r="BO549" s="112" t="e">
        <f>BO147-#REF!</f>
        <v>#REF!</v>
      </c>
      <c r="BP549" s="112" t="e">
        <f>BP147-#REF!</f>
        <v>#REF!</v>
      </c>
      <c r="BQ549" s="112" t="e">
        <f>BQ147-#REF!</f>
        <v>#REF!</v>
      </c>
      <c r="BR549" s="112" t="e">
        <f>BR147-#REF!</f>
        <v>#REF!</v>
      </c>
      <c r="BS549" s="112" t="e">
        <f>BS147-#REF!</f>
        <v>#REF!</v>
      </c>
      <c r="BT549" s="112" t="e">
        <f>BT147-#REF!</f>
        <v>#REF!</v>
      </c>
      <c r="BU549" s="112" t="e">
        <f>BU147-#REF!</f>
        <v>#REF!</v>
      </c>
      <c r="BV549" s="112" t="e">
        <f>BV147-#REF!</f>
        <v>#REF!</v>
      </c>
      <c r="CA549" s="112"/>
    </row>
    <row r="550" spans="7:79" ht="13" hidden="1" x14ac:dyDescent="0.3">
      <c r="G550" s="112" t="e">
        <f>G148-#REF!</f>
        <v>#REF!</v>
      </c>
      <c r="H550" s="112" t="e">
        <f>H148-#REF!</f>
        <v>#REF!</v>
      </c>
      <c r="I550" s="112" t="e">
        <f>I148-#REF!</f>
        <v>#REF!</v>
      </c>
      <c r="J550" s="112" t="e">
        <f>J148-#REF!</f>
        <v>#REF!</v>
      </c>
      <c r="K550" s="112" t="e">
        <f>K148-#REF!</f>
        <v>#REF!</v>
      </c>
      <c r="L550" s="112" t="e">
        <f>L148-#REF!</f>
        <v>#REF!</v>
      </c>
      <c r="M550" s="112" t="e">
        <f>M148-#REF!</f>
        <v>#REF!</v>
      </c>
      <c r="N550" s="112" t="e">
        <f>N148-#REF!</f>
        <v>#REF!</v>
      </c>
      <c r="O550" s="112" t="e">
        <f>O148-#REF!</f>
        <v>#REF!</v>
      </c>
      <c r="P550" s="112" t="e">
        <f>P148-#REF!</f>
        <v>#REF!</v>
      </c>
      <c r="Q550" s="112" t="e">
        <f>Q148-#REF!</f>
        <v>#REF!</v>
      </c>
      <c r="R550" s="112" t="e">
        <f>R148-#REF!</f>
        <v>#REF!</v>
      </c>
      <c r="S550" s="112" t="e">
        <f>S148-#REF!</f>
        <v>#REF!</v>
      </c>
      <c r="T550" s="112" t="e">
        <f>T148-#REF!</f>
        <v>#REF!</v>
      </c>
      <c r="U550" s="112" t="e">
        <f>U148-#REF!</f>
        <v>#REF!</v>
      </c>
      <c r="V550" s="112" t="e">
        <f>V148-#REF!</f>
        <v>#REF!</v>
      </c>
      <c r="W550" s="112" t="e">
        <f>W148-#REF!</f>
        <v>#REF!</v>
      </c>
      <c r="X550" s="112" t="e">
        <f>X148-#REF!</f>
        <v>#REF!</v>
      </c>
      <c r="Y550" s="112" t="e">
        <f>Y148-#REF!</f>
        <v>#REF!</v>
      </c>
      <c r="Z550" s="112" t="e">
        <f>Z148-#REF!</f>
        <v>#REF!</v>
      </c>
      <c r="AA550" s="112" t="e">
        <f>AA148-#REF!</f>
        <v>#REF!</v>
      </c>
      <c r="AB550" s="112" t="e">
        <f>AB148-#REF!</f>
        <v>#REF!</v>
      </c>
      <c r="AC550" s="112" t="e">
        <f>AC148-#REF!</f>
        <v>#REF!</v>
      </c>
      <c r="AD550" s="112" t="e">
        <f>AD148-#REF!</f>
        <v>#REF!</v>
      </c>
      <c r="AE550" s="112" t="e">
        <f>AE148-#REF!</f>
        <v>#REF!</v>
      </c>
      <c r="AF550" s="112" t="e">
        <f>AF148-#REF!</f>
        <v>#REF!</v>
      </c>
      <c r="AG550" s="112" t="e">
        <f>AG148-#REF!</f>
        <v>#REF!</v>
      </c>
      <c r="AH550" s="112" t="e">
        <f>AH148-#REF!</f>
        <v>#REF!</v>
      </c>
      <c r="AI550" s="112" t="e">
        <f>AI148-#REF!</f>
        <v>#REF!</v>
      </c>
      <c r="AJ550" s="112" t="e">
        <f>AJ148-#REF!</f>
        <v>#REF!</v>
      </c>
      <c r="AK550" s="112" t="e">
        <f>AK148-#REF!</f>
        <v>#REF!</v>
      </c>
      <c r="AL550" s="112" t="e">
        <f>AL148-#REF!</f>
        <v>#REF!</v>
      </c>
      <c r="AM550" s="112" t="e">
        <f>AM148-#REF!</f>
        <v>#REF!</v>
      </c>
      <c r="AN550" s="112" t="e">
        <f>AN148-#REF!</f>
        <v>#REF!</v>
      </c>
      <c r="AO550" s="112" t="e">
        <f>AO148-#REF!</f>
        <v>#REF!</v>
      </c>
      <c r="AP550" s="112" t="e">
        <f>AP148-#REF!</f>
        <v>#REF!</v>
      </c>
      <c r="AQ550" s="112" t="e">
        <f>AQ148-#REF!</f>
        <v>#REF!</v>
      </c>
      <c r="AR550" s="112" t="e">
        <f>AR148-#REF!</f>
        <v>#REF!</v>
      </c>
      <c r="AS550" s="112" t="e">
        <f>AS148-#REF!</f>
        <v>#REF!</v>
      </c>
      <c r="AT550" s="112" t="e">
        <f>AT148-#REF!</f>
        <v>#REF!</v>
      </c>
      <c r="AU550" s="112" t="e">
        <f>AU148-#REF!</f>
        <v>#REF!</v>
      </c>
      <c r="AV550" s="112" t="e">
        <f>AV148-#REF!</f>
        <v>#REF!</v>
      </c>
      <c r="AW550" s="112" t="e">
        <f>AW148-#REF!</f>
        <v>#REF!</v>
      </c>
      <c r="AX550" s="112" t="e">
        <f>AX148-#REF!</f>
        <v>#REF!</v>
      </c>
      <c r="AY550" s="112" t="e">
        <f>AY148-#REF!</f>
        <v>#REF!</v>
      </c>
      <c r="AZ550" s="112" t="e">
        <f>AZ148-#REF!</f>
        <v>#REF!</v>
      </c>
      <c r="BA550" s="112" t="e">
        <f>BA148-#REF!</f>
        <v>#REF!</v>
      </c>
      <c r="BB550" s="112" t="e">
        <f>BB148-#REF!</f>
        <v>#REF!</v>
      </c>
      <c r="BC550" s="112" t="e">
        <f>BC148-#REF!</f>
        <v>#REF!</v>
      </c>
      <c r="BD550" s="112" t="e">
        <f>BD148-#REF!</f>
        <v>#REF!</v>
      </c>
      <c r="BE550" s="112" t="e">
        <f>BE148-#REF!</f>
        <v>#REF!</v>
      </c>
      <c r="BF550" s="112" t="e">
        <f>BF148-#REF!</f>
        <v>#REF!</v>
      </c>
      <c r="BG550" s="112" t="e">
        <f>BG148-#REF!</f>
        <v>#REF!</v>
      </c>
      <c r="BH550" s="112" t="e">
        <f>BH148-#REF!</f>
        <v>#REF!</v>
      </c>
      <c r="BI550" s="112" t="e">
        <f>BI148-#REF!</f>
        <v>#REF!</v>
      </c>
      <c r="BJ550" s="112" t="e">
        <f>BJ148-#REF!</f>
        <v>#REF!</v>
      </c>
      <c r="BK550" s="112" t="e">
        <f>BK148-#REF!</f>
        <v>#REF!</v>
      </c>
      <c r="BL550" s="112" t="e">
        <f>BL148-#REF!</f>
        <v>#REF!</v>
      </c>
      <c r="BM550" s="112" t="e">
        <f>BM148-#REF!</f>
        <v>#REF!</v>
      </c>
      <c r="BN550" s="112" t="e">
        <f>BN148-#REF!</f>
        <v>#REF!</v>
      </c>
      <c r="BO550" s="112" t="e">
        <f>BO148-#REF!</f>
        <v>#REF!</v>
      </c>
      <c r="BP550" s="112" t="e">
        <f>BP148-#REF!</f>
        <v>#REF!</v>
      </c>
      <c r="BQ550" s="112" t="e">
        <f>BQ148-#REF!</f>
        <v>#REF!</v>
      </c>
      <c r="BR550" s="112" t="e">
        <f>BR148-#REF!</f>
        <v>#REF!</v>
      </c>
      <c r="BS550" s="112" t="e">
        <f>BS148-#REF!</f>
        <v>#REF!</v>
      </c>
      <c r="BT550" s="112" t="e">
        <f>BT148-#REF!</f>
        <v>#REF!</v>
      </c>
      <c r="BU550" s="112" t="e">
        <f>BU148-#REF!</f>
        <v>#REF!</v>
      </c>
      <c r="BV550" s="112" t="e">
        <f>BV148-#REF!</f>
        <v>#REF!</v>
      </c>
      <c r="CA550" s="112"/>
    </row>
    <row r="551" spans="7:79" ht="13" hidden="1" x14ac:dyDescent="0.3">
      <c r="G551" s="112" t="e">
        <f>G149-#REF!</f>
        <v>#REF!</v>
      </c>
      <c r="H551" s="112" t="e">
        <f>H149-#REF!</f>
        <v>#REF!</v>
      </c>
      <c r="I551" s="112" t="e">
        <f>I149-#REF!</f>
        <v>#REF!</v>
      </c>
      <c r="J551" s="112" t="e">
        <f>J149-#REF!</f>
        <v>#REF!</v>
      </c>
      <c r="K551" s="112" t="e">
        <f>K149-#REF!</f>
        <v>#REF!</v>
      </c>
      <c r="L551" s="112" t="e">
        <f>L149-#REF!</f>
        <v>#REF!</v>
      </c>
      <c r="M551" s="112" t="e">
        <f>M149-#REF!</f>
        <v>#REF!</v>
      </c>
      <c r="N551" s="112" t="e">
        <f>N149-#REF!</f>
        <v>#REF!</v>
      </c>
      <c r="O551" s="112" t="e">
        <f>O149-#REF!</f>
        <v>#REF!</v>
      </c>
      <c r="P551" s="112" t="e">
        <f>P149-#REF!</f>
        <v>#REF!</v>
      </c>
      <c r="Q551" s="112" t="e">
        <f>Q149-#REF!</f>
        <v>#REF!</v>
      </c>
      <c r="R551" s="112" t="e">
        <f>R149-#REF!</f>
        <v>#REF!</v>
      </c>
      <c r="S551" s="112" t="e">
        <f>S149-#REF!</f>
        <v>#REF!</v>
      </c>
      <c r="T551" s="112" t="e">
        <f>T149-#REF!</f>
        <v>#REF!</v>
      </c>
      <c r="U551" s="112" t="e">
        <f>U149-#REF!</f>
        <v>#REF!</v>
      </c>
      <c r="V551" s="112" t="e">
        <f>V149-#REF!</f>
        <v>#REF!</v>
      </c>
      <c r="W551" s="112" t="e">
        <f>W149-#REF!</f>
        <v>#REF!</v>
      </c>
      <c r="X551" s="112" t="e">
        <f>X149-#REF!</f>
        <v>#REF!</v>
      </c>
      <c r="Y551" s="112" t="e">
        <f>Y149-#REF!</f>
        <v>#REF!</v>
      </c>
      <c r="Z551" s="112" t="e">
        <f>Z149-#REF!</f>
        <v>#REF!</v>
      </c>
      <c r="AA551" s="112" t="e">
        <f>AA149-#REF!</f>
        <v>#REF!</v>
      </c>
      <c r="AB551" s="112" t="e">
        <f>AB149-#REF!</f>
        <v>#REF!</v>
      </c>
      <c r="AC551" s="112" t="e">
        <f>AC149-#REF!</f>
        <v>#REF!</v>
      </c>
      <c r="AD551" s="112" t="e">
        <f>AD149-#REF!</f>
        <v>#REF!</v>
      </c>
      <c r="AE551" s="112" t="e">
        <f>AE149-#REF!</f>
        <v>#REF!</v>
      </c>
      <c r="AF551" s="112" t="e">
        <f>AF149-#REF!</f>
        <v>#REF!</v>
      </c>
      <c r="AG551" s="112" t="e">
        <f>AG149-#REF!</f>
        <v>#REF!</v>
      </c>
      <c r="AH551" s="112" t="e">
        <f>AH149-#REF!</f>
        <v>#REF!</v>
      </c>
      <c r="AI551" s="112" t="e">
        <f>AI149-#REF!</f>
        <v>#REF!</v>
      </c>
      <c r="AJ551" s="112" t="e">
        <f>AJ149-#REF!</f>
        <v>#REF!</v>
      </c>
      <c r="AK551" s="112" t="e">
        <f>AK149-#REF!</f>
        <v>#REF!</v>
      </c>
      <c r="AL551" s="112" t="e">
        <f>AL149-#REF!</f>
        <v>#REF!</v>
      </c>
      <c r="AM551" s="112" t="e">
        <f>AM149-#REF!</f>
        <v>#REF!</v>
      </c>
      <c r="AN551" s="112" t="e">
        <f>AN149-#REF!</f>
        <v>#REF!</v>
      </c>
      <c r="AO551" s="112" t="e">
        <f>AO149-#REF!</f>
        <v>#REF!</v>
      </c>
      <c r="AP551" s="112" t="e">
        <f>AP149-#REF!</f>
        <v>#REF!</v>
      </c>
      <c r="AQ551" s="112" t="e">
        <f>AQ149-#REF!</f>
        <v>#REF!</v>
      </c>
      <c r="AR551" s="112" t="e">
        <f>AR149-#REF!</f>
        <v>#REF!</v>
      </c>
      <c r="AS551" s="112" t="e">
        <f>AS149-#REF!</f>
        <v>#REF!</v>
      </c>
      <c r="AT551" s="112" t="e">
        <f>AT149-#REF!</f>
        <v>#REF!</v>
      </c>
      <c r="AU551" s="112" t="e">
        <f>AU149-#REF!</f>
        <v>#REF!</v>
      </c>
      <c r="AV551" s="112" t="e">
        <f>AV149-#REF!</f>
        <v>#REF!</v>
      </c>
      <c r="AW551" s="112" t="e">
        <f>AW149-#REF!</f>
        <v>#REF!</v>
      </c>
      <c r="AX551" s="112" t="e">
        <f>AX149-#REF!</f>
        <v>#REF!</v>
      </c>
      <c r="AY551" s="112" t="e">
        <f>AY149-#REF!</f>
        <v>#REF!</v>
      </c>
      <c r="AZ551" s="112" t="e">
        <f>AZ149-#REF!</f>
        <v>#REF!</v>
      </c>
      <c r="BA551" s="112" t="e">
        <f>BA149-#REF!</f>
        <v>#REF!</v>
      </c>
      <c r="BB551" s="112" t="e">
        <f>BB149-#REF!</f>
        <v>#REF!</v>
      </c>
      <c r="BC551" s="112" t="e">
        <f>BC149-#REF!</f>
        <v>#REF!</v>
      </c>
      <c r="BD551" s="112" t="e">
        <f>BD149-#REF!</f>
        <v>#REF!</v>
      </c>
      <c r="BE551" s="112" t="e">
        <f>BE149-#REF!</f>
        <v>#REF!</v>
      </c>
      <c r="BF551" s="112" t="e">
        <f>BF149-#REF!</f>
        <v>#REF!</v>
      </c>
      <c r="BG551" s="112" t="e">
        <f>BG149-#REF!</f>
        <v>#REF!</v>
      </c>
      <c r="BH551" s="112" t="e">
        <f>BH149-#REF!</f>
        <v>#REF!</v>
      </c>
      <c r="BI551" s="112" t="e">
        <f>BI149-#REF!</f>
        <v>#REF!</v>
      </c>
      <c r="BJ551" s="112" t="e">
        <f>BJ149-#REF!</f>
        <v>#REF!</v>
      </c>
      <c r="BK551" s="112" t="e">
        <f>BK149-#REF!</f>
        <v>#REF!</v>
      </c>
      <c r="BL551" s="112" t="e">
        <f>BL149-#REF!</f>
        <v>#REF!</v>
      </c>
      <c r="BM551" s="112" t="e">
        <f>BM149-#REF!</f>
        <v>#REF!</v>
      </c>
      <c r="BN551" s="112" t="e">
        <f>BN149-#REF!</f>
        <v>#REF!</v>
      </c>
      <c r="BO551" s="112" t="e">
        <f>BO149-#REF!</f>
        <v>#REF!</v>
      </c>
      <c r="BP551" s="112" t="e">
        <f>BP149-#REF!</f>
        <v>#REF!</v>
      </c>
      <c r="BQ551" s="112" t="e">
        <f>BQ149-#REF!</f>
        <v>#REF!</v>
      </c>
      <c r="BR551" s="112" t="e">
        <f>BR149-#REF!</f>
        <v>#REF!</v>
      </c>
      <c r="BS551" s="112" t="e">
        <f>BS149-#REF!</f>
        <v>#REF!</v>
      </c>
      <c r="BT551" s="112" t="e">
        <f>BT149-#REF!</f>
        <v>#REF!</v>
      </c>
      <c r="BU551" s="112" t="e">
        <f>BU149-#REF!</f>
        <v>#REF!</v>
      </c>
      <c r="BV551" s="112" t="e">
        <f>BV149-#REF!</f>
        <v>#REF!</v>
      </c>
      <c r="CA551" s="112"/>
    </row>
    <row r="552" spans="7:79" ht="13" hidden="1" x14ac:dyDescent="0.3">
      <c r="G552" s="112" t="e">
        <f>G150-#REF!</f>
        <v>#REF!</v>
      </c>
      <c r="H552" s="112" t="e">
        <f>H150-#REF!</f>
        <v>#REF!</v>
      </c>
      <c r="I552" s="112" t="e">
        <f>I150-#REF!</f>
        <v>#REF!</v>
      </c>
      <c r="J552" s="112" t="e">
        <f>J150-#REF!</f>
        <v>#REF!</v>
      </c>
      <c r="K552" s="112" t="e">
        <f>K150-#REF!</f>
        <v>#REF!</v>
      </c>
      <c r="L552" s="112" t="e">
        <f>L150-#REF!</f>
        <v>#REF!</v>
      </c>
      <c r="M552" s="112" t="e">
        <f>M150-#REF!</f>
        <v>#REF!</v>
      </c>
      <c r="N552" s="112" t="e">
        <f>N150-#REF!</f>
        <v>#REF!</v>
      </c>
      <c r="O552" s="112" t="e">
        <f>O150-#REF!</f>
        <v>#REF!</v>
      </c>
      <c r="P552" s="112" t="e">
        <f>P150-#REF!</f>
        <v>#REF!</v>
      </c>
      <c r="Q552" s="112" t="e">
        <f>Q150-#REF!</f>
        <v>#REF!</v>
      </c>
      <c r="R552" s="112" t="e">
        <f>R150-#REF!</f>
        <v>#REF!</v>
      </c>
      <c r="S552" s="112" t="e">
        <f>S150-#REF!</f>
        <v>#REF!</v>
      </c>
      <c r="T552" s="112" t="e">
        <f>T150-#REF!</f>
        <v>#REF!</v>
      </c>
      <c r="U552" s="112" t="e">
        <f>U150-#REF!</f>
        <v>#REF!</v>
      </c>
      <c r="V552" s="112" t="e">
        <f>V150-#REF!</f>
        <v>#REF!</v>
      </c>
      <c r="W552" s="112" t="e">
        <f>W150-#REF!</f>
        <v>#REF!</v>
      </c>
      <c r="X552" s="112" t="e">
        <f>X150-#REF!</f>
        <v>#REF!</v>
      </c>
      <c r="Y552" s="112" t="e">
        <f>Y150-#REF!</f>
        <v>#REF!</v>
      </c>
      <c r="Z552" s="112" t="e">
        <f>Z150-#REF!</f>
        <v>#REF!</v>
      </c>
      <c r="AA552" s="112" t="e">
        <f>AA150-#REF!</f>
        <v>#REF!</v>
      </c>
      <c r="AB552" s="112" t="e">
        <f>AB150-#REF!</f>
        <v>#REF!</v>
      </c>
      <c r="AC552" s="112" t="e">
        <f>AC150-#REF!</f>
        <v>#REF!</v>
      </c>
      <c r="AD552" s="112" t="e">
        <f>AD150-#REF!</f>
        <v>#REF!</v>
      </c>
      <c r="AE552" s="112" t="e">
        <f>AE150-#REF!</f>
        <v>#REF!</v>
      </c>
      <c r="AF552" s="112" t="e">
        <f>AF150-#REF!</f>
        <v>#REF!</v>
      </c>
      <c r="AG552" s="112" t="e">
        <f>AG150-#REF!</f>
        <v>#REF!</v>
      </c>
      <c r="AH552" s="112" t="e">
        <f>AH150-#REF!</f>
        <v>#REF!</v>
      </c>
      <c r="AI552" s="112" t="e">
        <f>AI150-#REF!</f>
        <v>#REF!</v>
      </c>
      <c r="AJ552" s="112" t="e">
        <f>AJ150-#REF!</f>
        <v>#REF!</v>
      </c>
      <c r="AK552" s="112" t="e">
        <f>AK150-#REF!</f>
        <v>#REF!</v>
      </c>
      <c r="AL552" s="112" t="e">
        <f>AL150-#REF!</f>
        <v>#REF!</v>
      </c>
      <c r="AM552" s="112" t="e">
        <f>AM150-#REF!</f>
        <v>#REF!</v>
      </c>
      <c r="AN552" s="112" t="e">
        <f>AN150-#REF!</f>
        <v>#REF!</v>
      </c>
      <c r="AO552" s="112" t="e">
        <f>AO150-#REF!</f>
        <v>#REF!</v>
      </c>
      <c r="AP552" s="112" t="e">
        <f>AP150-#REF!</f>
        <v>#REF!</v>
      </c>
      <c r="AQ552" s="112" t="e">
        <f>AQ150-#REF!</f>
        <v>#REF!</v>
      </c>
      <c r="AR552" s="112" t="e">
        <f>AR150-#REF!</f>
        <v>#REF!</v>
      </c>
      <c r="AS552" s="112" t="e">
        <f>AS150-#REF!</f>
        <v>#REF!</v>
      </c>
      <c r="AT552" s="112" t="e">
        <f>AT150-#REF!</f>
        <v>#REF!</v>
      </c>
      <c r="AU552" s="112" t="e">
        <f>AU150-#REF!</f>
        <v>#REF!</v>
      </c>
      <c r="AV552" s="112" t="e">
        <f>AV150-#REF!</f>
        <v>#REF!</v>
      </c>
      <c r="AW552" s="112" t="e">
        <f>AW150-#REF!</f>
        <v>#REF!</v>
      </c>
      <c r="AX552" s="112" t="e">
        <f>AX150-#REF!</f>
        <v>#REF!</v>
      </c>
      <c r="AY552" s="112" t="e">
        <f>AY150-#REF!</f>
        <v>#REF!</v>
      </c>
      <c r="AZ552" s="112" t="e">
        <f>AZ150-#REF!</f>
        <v>#REF!</v>
      </c>
      <c r="BA552" s="112" t="e">
        <f>BA150-#REF!</f>
        <v>#REF!</v>
      </c>
      <c r="BB552" s="112" t="e">
        <f>BB150-#REF!</f>
        <v>#REF!</v>
      </c>
      <c r="BC552" s="112" t="e">
        <f>BC150-#REF!</f>
        <v>#REF!</v>
      </c>
      <c r="BD552" s="112" t="e">
        <f>BD150-#REF!</f>
        <v>#REF!</v>
      </c>
      <c r="BE552" s="112" t="e">
        <f>BE150-#REF!</f>
        <v>#REF!</v>
      </c>
      <c r="BF552" s="112" t="e">
        <f>BF150-#REF!</f>
        <v>#REF!</v>
      </c>
      <c r="BG552" s="112" t="e">
        <f>BG150-#REF!</f>
        <v>#REF!</v>
      </c>
      <c r="BH552" s="112" t="e">
        <f>BH150-#REF!</f>
        <v>#REF!</v>
      </c>
      <c r="BI552" s="112" t="e">
        <f>BI150-#REF!</f>
        <v>#REF!</v>
      </c>
      <c r="BJ552" s="112" t="e">
        <f>BJ150-#REF!</f>
        <v>#REF!</v>
      </c>
      <c r="BK552" s="112" t="e">
        <f>BK150-#REF!</f>
        <v>#REF!</v>
      </c>
      <c r="BL552" s="112" t="e">
        <f>BL150-#REF!</f>
        <v>#REF!</v>
      </c>
      <c r="BM552" s="112" t="e">
        <f>BM150-#REF!</f>
        <v>#REF!</v>
      </c>
      <c r="BN552" s="112" t="e">
        <f>BN150-#REF!</f>
        <v>#REF!</v>
      </c>
      <c r="BO552" s="112" t="e">
        <f>BO150-#REF!</f>
        <v>#REF!</v>
      </c>
      <c r="BP552" s="112" t="e">
        <f>BP150-#REF!</f>
        <v>#REF!</v>
      </c>
      <c r="BQ552" s="112" t="e">
        <f>BQ150-#REF!</f>
        <v>#REF!</v>
      </c>
      <c r="BR552" s="112" t="e">
        <f>BR150-#REF!</f>
        <v>#REF!</v>
      </c>
      <c r="BS552" s="112" t="e">
        <f>BS150-#REF!</f>
        <v>#REF!</v>
      </c>
      <c r="BT552" s="112" t="e">
        <f>BT150-#REF!</f>
        <v>#REF!</v>
      </c>
      <c r="BU552" s="112" t="e">
        <f>BU150-#REF!</f>
        <v>#REF!</v>
      </c>
      <c r="BV552" s="112" t="e">
        <f>BV150-#REF!</f>
        <v>#REF!</v>
      </c>
      <c r="CA552" s="112"/>
    </row>
    <row r="553" spans="7:79" ht="13" hidden="1" x14ac:dyDescent="0.3">
      <c r="G553" s="112" t="e">
        <f>G151-#REF!</f>
        <v>#REF!</v>
      </c>
      <c r="H553" s="112" t="e">
        <f>H151-#REF!</f>
        <v>#REF!</v>
      </c>
      <c r="I553" s="112" t="e">
        <f>I151-#REF!</f>
        <v>#REF!</v>
      </c>
      <c r="J553" s="112" t="e">
        <f>J151-#REF!</f>
        <v>#REF!</v>
      </c>
      <c r="K553" s="112" t="e">
        <f>K151-#REF!</f>
        <v>#REF!</v>
      </c>
      <c r="L553" s="112" t="e">
        <f>L151-#REF!</f>
        <v>#REF!</v>
      </c>
      <c r="M553" s="112" t="e">
        <f>M151-#REF!</f>
        <v>#REF!</v>
      </c>
      <c r="N553" s="112" t="e">
        <f>N151-#REF!</f>
        <v>#REF!</v>
      </c>
      <c r="O553" s="112" t="e">
        <f>O151-#REF!</f>
        <v>#REF!</v>
      </c>
      <c r="P553" s="112" t="e">
        <f>P151-#REF!</f>
        <v>#REF!</v>
      </c>
      <c r="Q553" s="112" t="e">
        <f>Q151-#REF!</f>
        <v>#REF!</v>
      </c>
      <c r="R553" s="112" t="e">
        <f>R151-#REF!</f>
        <v>#REF!</v>
      </c>
      <c r="S553" s="112" t="e">
        <f>S151-#REF!</f>
        <v>#REF!</v>
      </c>
      <c r="T553" s="112" t="e">
        <f>T151-#REF!</f>
        <v>#REF!</v>
      </c>
      <c r="U553" s="112" t="e">
        <f>U151-#REF!</f>
        <v>#REF!</v>
      </c>
      <c r="V553" s="112" t="e">
        <f>V151-#REF!</f>
        <v>#REF!</v>
      </c>
      <c r="W553" s="112" t="e">
        <f>W151-#REF!</f>
        <v>#REF!</v>
      </c>
      <c r="X553" s="112" t="e">
        <f>X151-#REF!</f>
        <v>#REF!</v>
      </c>
      <c r="Y553" s="112" t="e">
        <f>Y151-#REF!</f>
        <v>#REF!</v>
      </c>
      <c r="Z553" s="112" t="e">
        <f>Z151-#REF!</f>
        <v>#REF!</v>
      </c>
      <c r="AA553" s="112" t="e">
        <f>AA151-#REF!</f>
        <v>#REF!</v>
      </c>
      <c r="AB553" s="112" t="e">
        <f>AB151-#REF!</f>
        <v>#REF!</v>
      </c>
      <c r="AC553" s="112" t="e">
        <f>AC151-#REF!</f>
        <v>#REF!</v>
      </c>
      <c r="AD553" s="112" t="e">
        <f>AD151-#REF!</f>
        <v>#REF!</v>
      </c>
      <c r="AE553" s="112" t="e">
        <f>AE151-#REF!</f>
        <v>#REF!</v>
      </c>
      <c r="AF553" s="112" t="e">
        <f>AF151-#REF!</f>
        <v>#REF!</v>
      </c>
      <c r="AG553" s="112" t="e">
        <f>AG151-#REF!</f>
        <v>#REF!</v>
      </c>
      <c r="AH553" s="112" t="e">
        <f>AH151-#REF!</f>
        <v>#REF!</v>
      </c>
      <c r="AI553" s="112" t="e">
        <f>AI151-#REF!</f>
        <v>#REF!</v>
      </c>
      <c r="AJ553" s="112" t="e">
        <f>AJ151-#REF!</f>
        <v>#REF!</v>
      </c>
      <c r="AK553" s="112" t="e">
        <f>AK151-#REF!</f>
        <v>#REF!</v>
      </c>
      <c r="AL553" s="112" t="e">
        <f>AL151-#REF!</f>
        <v>#REF!</v>
      </c>
      <c r="AM553" s="112" t="e">
        <f>AM151-#REF!</f>
        <v>#REF!</v>
      </c>
      <c r="AN553" s="112" t="e">
        <f>AN151-#REF!</f>
        <v>#REF!</v>
      </c>
      <c r="AO553" s="112" t="e">
        <f>AO151-#REF!</f>
        <v>#REF!</v>
      </c>
      <c r="AP553" s="112" t="e">
        <f>AP151-#REF!</f>
        <v>#REF!</v>
      </c>
      <c r="AQ553" s="112" t="e">
        <f>AQ151-#REF!</f>
        <v>#REF!</v>
      </c>
      <c r="AR553" s="112" t="e">
        <f>AR151-#REF!</f>
        <v>#REF!</v>
      </c>
      <c r="AS553" s="112" t="e">
        <f>AS151-#REF!</f>
        <v>#REF!</v>
      </c>
      <c r="AT553" s="112" t="e">
        <f>AT151-#REF!</f>
        <v>#REF!</v>
      </c>
      <c r="AU553" s="112" t="e">
        <f>AU151-#REF!</f>
        <v>#REF!</v>
      </c>
      <c r="AV553" s="112" t="e">
        <f>AV151-#REF!</f>
        <v>#REF!</v>
      </c>
      <c r="AW553" s="112" t="e">
        <f>AW151-#REF!</f>
        <v>#REF!</v>
      </c>
      <c r="AX553" s="112" t="e">
        <f>AX151-#REF!</f>
        <v>#REF!</v>
      </c>
      <c r="AY553" s="112" t="e">
        <f>AY151-#REF!</f>
        <v>#REF!</v>
      </c>
      <c r="AZ553" s="112" t="e">
        <f>AZ151-#REF!</f>
        <v>#REF!</v>
      </c>
      <c r="BA553" s="112" t="e">
        <f>BA151-#REF!</f>
        <v>#REF!</v>
      </c>
      <c r="BB553" s="112" t="e">
        <f>BB151-#REF!</f>
        <v>#REF!</v>
      </c>
      <c r="BC553" s="112" t="e">
        <f>BC151-#REF!</f>
        <v>#REF!</v>
      </c>
      <c r="BD553" s="112" t="e">
        <f>BD151-#REF!</f>
        <v>#REF!</v>
      </c>
      <c r="BE553" s="112" t="e">
        <f>BE151-#REF!</f>
        <v>#REF!</v>
      </c>
      <c r="BF553" s="112" t="e">
        <f>BF151-#REF!</f>
        <v>#REF!</v>
      </c>
      <c r="BG553" s="112" t="e">
        <f>BG151-#REF!</f>
        <v>#REF!</v>
      </c>
      <c r="BH553" s="112" t="e">
        <f>BH151-#REF!</f>
        <v>#REF!</v>
      </c>
      <c r="BI553" s="112" t="e">
        <f>BI151-#REF!</f>
        <v>#REF!</v>
      </c>
      <c r="BJ553" s="112" t="e">
        <f>BJ151-#REF!</f>
        <v>#REF!</v>
      </c>
      <c r="BK553" s="112" t="e">
        <f>BK151-#REF!</f>
        <v>#REF!</v>
      </c>
      <c r="BL553" s="112" t="e">
        <f>BL151-#REF!</f>
        <v>#REF!</v>
      </c>
      <c r="BM553" s="112" t="e">
        <f>BM151-#REF!</f>
        <v>#REF!</v>
      </c>
      <c r="BN553" s="112" t="e">
        <f>BN151-#REF!</f>
        <v>#REF!</v>
      </c>
      <c r="BO553" s="112" t="e">
        <f>BO151-#REF!</f>
        <v>#REF!</v>
      </c>
      <c r="BP553" s="112" t="e">
        <f>BP151-#REF!</f>
        <v>#REF!</v>
      </c>
      <c r="BQ553" s="112" t="e">
        <f>BQ151-#REF!</f>
        <v>#REF!</v>
      </c>
      <c r="BR553" s="112" t="e">
        <f>BR151-#REF!</f>
        <v>#REF!</v>
      </c>
      <c r="BS553" s="112" t="e">
        <f>BS151-#REF!</f>
        <v>#REF!</v>
      </c>
      <c r="BT553" s="112" t="e">
        <f>BT151-#REF!</f>
        <v>#REF!</v>
      </c>
      <c r="BU553" s="112" t="e">
        <f>BU151-#REF!</f>
        <v>#REF!</v>
      </c>
      <c r="BV553" s="112" t="e">
        <f>BV151-#REF!</f>
        <v>#REF!</v>
      </c>
      <c r="CA553" s="112"/>
    </row>
    <row r="554" spans="7:79" ht="13" hidden="1" x14ac:dyDescent="0.3">
      <c r="G554" s="112" t="e">
        <f>G152-#REF!</f>
        <v>#REF!</v>
      </c>
      <c r="H554" s="112" t="e">
        <f>H152-#REF!</f>
        <v>#REF!</v>
      </c>
      <c r="I554" s="112" t="e">
        <f>I152-#REF!</f>
        <v>#REF!</v>
      </c>
      <c r="J554" s="112" t="e">
        <f>J152-#REF!</f>
        <v>#REF!</v>
      </c>
      <c r="K554" s="112" t="e">
        <f>K152-#REF!</f>
        <v>#REF!</v>
      </c>
      <c r="L554" s="112" t="e">
        <f>L152-#REF!</f>
        <v>#REF!</v>
      </c>
      <c r="M554" s="112" t="e">
        <f>M152-#REF!</f>
        <v>#REF!</v>
      </c>
      <c r="N554" s="112" t="e">
        <f>N152-#REF!</f>
        <v>#REF!</v>
      </c>
      <c r="O554" s="112" t="e">
        <f>O152-#REF!</f>
        <v>#REF!</v>
      </c>
      <c r="P554" s="112" t="e">
        <f>P152-#REF!</f>
        <v>#REF!</v>
      </c>
      <c r="Q554" s="112" t="e">
        <f>Q152-#REF!</f>
        <v>#REF!</v>
      </c>
      <c r="R554" s="112" t="e">
        <f>R152-#REF!</f>
        <v>#REF!</v>
      </c>
      <c r="S554" s="112" t="e">
        <f>S152-#REF!</f>
        <v>#REF!</v>
      </c>
      <c r="T554" s="112" t="e">
        <f>T152-#REF!</f>
        <v>#REF!</v>
      </c>
      <c r="U554" s="112" t="e">
        <f>U152-#REF!</f>
        <v>#REF!</v>
      </c>
      <c r="V554" s="112" t="e">
        <f>V152-#REF!</f>
        <v>#REF!</v>
      </c>
      <c r="W554" s="112" t="e">
        <f>W152-#REF!</f>
        <v>#REF!</v>
      </c>
      <c r="X554" s="112" t="e">
        <f>X152-#REF!</f>
        <v>#REF!</v>
      </c>
      <c r="Y554" s="112" t="e">
        <f>Y152-#REF!</f>
        <v>#REF!</v>
      </c>
      <c r="Z554" s="112" t="e">
        <f>Z152-#REF!</f>
        <v>#REF!</v>
      </c>
      <c r="AA554" s="112" t="e">
        <f>AA152-#REF!</f>
        <v>#REF!</v>
      </c>
      <c r="AB554" s="112" t="e">
        <f>AB152-#REF!</f>
        <v>#REF!</v>
      </c>
      <c r="AC554" s="112" t="e">
        <f>AC152-#REF!</f>
        <v>#REF!</v>
      </c>
      <c r="AD554" s="112" t="e">
        <f>AD152-#REF!</f>
        <v>#REF!</v>
      </c>
      <c r="AE554" s="112" t="e">
        <f>AE152-#REF!</f>
        <v>#REF!</v>
      </c>
      <c r="AF554" s="112" t="e">
        <f>AF152-#REF!</f>
        <v>#REF!</v>
      </c>
      <c r="AG554" s="112" t="e">
        <f>AG152-#REF!</f>
        <v>#REF!</v>
      </c>
      <c r="AH554" s="112" t="e">
        <f>AH152-#REF!</f>
        <v>#REF!</v>
      </c>
      <c r="AI554" s="112" t="e">
        <f>AI152-#REF!</f>
        <v>#REF!</v>
      </c>
      <c r="AJ554" s="112" t="e">
        <f>AJ152-#REF!</f>
        <v>#REF!</v>
      </c>
      <c r="AK554" s="112" t="e">
        <f>AK152-#REF!</f>
        <v>#REF!</v>
      </c>
      <c r="AL554" s="112" t="e">
        <f>AL152-#REF!</f>
        <v>#REF!</v>
      </c>
      <c r="AM554" s="112" t="e">
        <f>AM152-#REF!</f>
        <v>#REF!</v>
      </c>
      <c r="AN554" s="112" t="e">
        <f>AN152-#REF!</f>
        <v>#REF!</v>
      </c>
      <c r="AO554" s="112" t="e">
        <f>AO152-#REF!</f>
        <v>#REF!</v>
      </c>
      <c r="AP554" s="112" t="e">
        <f>AP152-#REF!</f>
        <v>#REF!</v>
      </c>
      <c r="AQ554" s="112" t="e">
        <f>AQ152-#REF!</f>
        <v>#REF!</v>
      </c>
      <c r="AR554" s="112" t="e">
        <f>AR152-#REF!</f>
        <v>#REF!</v>
      </c>
      <c r="AS554" s="112" t="e">
        <f>AS152-#REF!</f>
        <v>#REF!</v>
      </c>
      <c r="AT554" s="112" t="e">
        <f>AT152-#REF!</f>
        <v>#REF!</v>
      </c>
      <c r="AU554" s="112" t="e">
        <f>AU152-#REF!</f>
        <v>#REF!</v>
      </c>
      <c r="AV554" s="112" t="e">
        <f>AV152-#REF!</f>
        <v>#REF!</v>
      </c>
      <c r="AW554" s="112" t="e">
        <f>AW152-#REF!</f>
        <v>#REF!</v>
      </c>
      <c r="AX554" s="112" t="e">
        <f>AX152-#REF!</f>
        <v>#REF!</v>
      </c>
      <c r="AY554" s="112" t="e">
        <f>AY152-#REF!</f>
        <v>#REF!</v>
      </c>
      <c r="AZ554" s="112" t="e">
        <f>AZ152-#REF!</f>
        <v>#REF!</v>
      </c>
      <c r="BA554" s="112" t="e">
        <f>BA152-#REF!</f>
        <v>#REF!</v>
      </c>
      <c r="BB554" s="112" t="e">
        <f>BB152-#REF!</f>
        <v>#REF!</v>
      </c>
      <c r="BC554" s="112" t="e">
        <f>BC152-#REF!</f>
        <v>#REF!</v>
      </c>
      <c r="BD554" s="112" t="e">
        <f>BD152-#REF!</f>
        <v>#REF!</v>
      </c>
      <c r="BE554" s="112" t="e">
        <f>BE152-#REF!</f>
        <v>#REF!</v>
      </c>
      <c r="BF554" s="112" t="e">
        <f>BF152-#REF!</f>
        <v>#REF!</v>
      </c>
      <c r="BG554" s="112" t="e">
        <f>BG152-#REF!</f>
        <v>#REF!</v>
      </c>
      <c r="BH554" s="112" t="e">
        <f>BH152-#REF!</f>
        <v>#REF!</v>
      </c>
      <c r="BI554" s="112" t="e">
        <f>BI152-#REF!</f>
        <v>#REF!</v>
      </c>
      <c r="BJ554" s="112" t="e">
        <f>BJ152-#REF!</f>
        <v>#REF!</v>
      </c>
      <c r="BK554" s="112" t="e">
        <f>BK152-#REF!</f>
        <v>#REF!</v>
      </c>
      <c r="BL554" s="112" t="e">
        <f>BL152-#REF!</f>
        <v>#REF!</v>
      </c>
      <c r="BM554" s="112" t="e">
        <f>BM152-#REF!</f>
        <v>#REF!</v>
      </c>
      <c r="BN554" s="112" t="e">
        <f>BN152-#REF!</f>
        <v>#REF!</v>
      </c>
      <c r="BO554" s="112" t="e">
        <f>BO152-#REF!</f>
        <v>#REF!</v>
      </c>
      <c r="BP554" s="112" t="e">
        <f>BP152-#REF!</f>
        <v>#REF!</v>
      </c>
      <c r="BQ554" s="112" t="e">
        <f>BQ152-#REF!</f>
        <v>#REF!</v>
      </c>
      <c r="BR554" s="112" t="e">
        <f>BR152-#REF!</f>
        <v>#REF!</v>
      </c>
      <c r="BS554" s="112" t="e">
        <f>BS152-#REF!</f>
        <v>#REF!</v>
      </c>
      <c r="BT554" s="112" t="e">
        <f>BT152-#REF!</f>
        <v>#REF!</v>
      </c>
      <c r="BU554" s="112" t="e">
        <f>BU152-#REF!</f>
        <v>#REF!</v>
      </c>
      <c r="BV554" s="112" t="e">
        <f>BV152-#REF!</f>
        <v>#REF!</v>
      </c>
      <c r="CA554" s="112"/>
    </row>
    <row r="555" spans="7:79" ht="13" hidden="1" x14ac:dyDescent="0.3">
      <c r="G555" s="112" t="e">
        <f>G153-#REF!</f>
        <v>#REF!</v>
      </c>
      <c r="H555" s="112" t="e">
        <f>H153-#REF!</f>
        <v>#REF!</v>
      </c>
      <c r="I555" s="112" t="e">
        <f>I153-#REF!</f>
        <v>#REF!</v>
      </c>
      <c r="J555" s="112" t="e">
        <f>J153-#REF!</f>
        <v>#REF!</v>
      </c>
      <c r="K555" s="112" t="e">
        <f>K153-#REF!</f>
        <v>#REF!</v>
      </c>
      <c r="L555" s="112" t="e">
        <f>L153-#REF!</f>
        <v>#REF!</v>
      </c>
      <c r="M555" s="112" t="e">
        <f>M153-#REF!</f>
        <v>#REF!</v>
      </c>
      <c r="N555" s="112" t="e">
        <f>N153-#REF!</f>
        <v>#REF!</v>
      </c>
      <c r="O555" s="112" t="e">
        <f>O153-#REF!</f>
        <v>#REF!</v>
      </c>
      <c r="P555" s="112" t="e">
        <f>P153-#REF!</f>
        <v>#REF!</v>
      </c>
      <c r="Q555" s="112" t="e">
        <f>Q153-#REF!</f>
        <v>#REF!</v>
      </c>
      <c r="R555" s="112" t="e">
        <f>R153-#REF!</f>
        <v>#REF!</v>
      </c>
      <c r="S555" s="112" t="e">
        <f>S153-#REF!</f>
        <v>#REF!</v>
      </c>
      <c r="T555" s="112" t="e">
        <f>T153-#REF!</f>
        <v>#REF!</v>
      </c>
      <c r="U555" s="112" t="e">
        <f>U153-#REF!</f>
        <v>#REF!</v>
      </c>
      <c r="V555" s="112" t="e">
        <f>V153-#REF!</f>
        <v>#REF!</v>
      </c>
      <c r="W555" s="112" t="e">
        <f>W153-#REF!</f>
        <v>#REF!</v>
      </c>
      <c r="X555" s="112" t="e">
        <f>X153-#REF!</f>
        <v>#REF!</v>
      </c>
      <c r="Y555" s="112" t="e">
        <f>Y153-#REF!</f>
        <v>#REF!</v>
      </c>
      <c r="Z555" s="112" t="e">
        <f>Z153-#REF!</f>
        <v>#REF!</v>
      </c>
      <c r="AA555" s="112" t="e">
        <f>AA153-#REF!</f>
        <v>#REF!</v>
      </c>
      <c r="AB555" s="112" t="e">
        <f>AB153-#REF!</f>
        <v>#REF!</v>
      </c>
      <c r="AC555" s="112" t="e">
        <f>AC153-#REF!</f>
        <v>#REF!</v>
      </c>
      <c r="AD555" s="112" t="e">
        <f>AD153-#REF!</f>
        <v>#REF!</v>
      </c>
      <c r="AE555" s="112" t="e">
        <f>AE153-#REF!</f>
        <v>#REF!</v>
      </c>
      <c r="AF555" s="112" t="e">
        <f>AF153-#REF!</f>
        <v>#REF!</v>
      </c>
      <c r="AG555" s="112" t="e">
        <f>AG153-#REF!</f>
        <v>#REF!</v>
      </c>
      <c r="AH555" s="112" t="e">
        <f>AH153-#REF!</f>
        <v>#REF!</v>
      </c>
      <c r="AI555" s="112" t="e">
        <f>AI153-#REF!</f>
        <v>#REF!</v>
      </c>
      <c r="AJ555" s="112" t="e">
        <f>AJ153-#REF!</f>
        <v>#REF!</v>
      </c>
      <c r="AK555" s="112" t="e">
        <f>AK153-#REF!</f>
        <v>#REF!</v>
      </c>
      <c r="AL555" s="112" t="e">
        <f>AL153-#REF!</f>
        <v>#REF!</v>
      </c>
      <c r="AM555" s="112" t="e">
        <f>AM153-#REF!</f>
        <v>#REF!</v>
      </c>
      <c r="AN555" s="112" t="e">
        <f>AN153-#REF!</f>
        <v>#REF!</v>
      </c>
      <c r="AO555" s="112" t="e">
        <f>AO153-#REF!</f>
        <v>#REF!</v>
      </c>
      <c r="AP555" s="112" t="e">
        <f>AP153-#REF!</f>
        <v>#REF!</v>
      </c>
      <c r="AQ555" s="112" t="e">
        <f>AQ153-#REF!</f>
        <v>#REF!</v>
      </c>
      <c r="AR555" s="112" t="e">
        <f>AR153-#REF!</f>
        <v>#REF!</v>
      </c>
      <c r="AS555" s="112" t="e">
        <f>AS153-#REF!</f>
        <v>#REF!</v>
      </c>
      <c r="AT555" s="112" t="e">
        <f>AT153-#REF!</f>
        <v>#REF!</v>
      </c>
      <c r="AU555" s="112" t="e">
        <f>AU153-#REF!</f>
        <v>#REF!</v>
      </c>
      <c r="AV555" s="112" t="e">
        <f>AV153-#REF!</f>
        <v>#REF!</v>
      </c>
      <c r="AW555" s="112" t="e">
        <f>AW153-#REF!</f>
        <v>#REF!</v>
      </c>
      <c r="AX555" s="112" t="e">
        <f>AX153-#REF!</f>
        <v>#REF!</v>
      </c>
      <c r="AY555" s="112" t="e">
        <f>AY153-#REF!</f>
        <v>#REF!</v>
      </c>
      <c r="AZ555" s="112" t="e">
        <f>AZ153-#REF!</f>
        <v>#REF!</v>
      </c>
      <c r="BA555" s="112" t="e">
        <f>BA153-#REF!</f>
        <v>#REF!</v>
      </c>
      <c r="BB555" s="112" t="e">
        <f>BB153-#REF!</f>
        <v>#REF!</v>
      </c>
      <c r="BC555" s="112" t="e">
        <f>BC153-#REF!</f>
        <v>#REF!</v>
      </c>
      <c r="BD555" s="112" t="e">
        <f>BD153-#REF!</f>
        <v>#REF!</v>
      </c>
      <c r="BE555" s="112" t="e">
        <f>BE153-#REF!</f>
        <v>#REF!</v>
      </c>
      <c r="BF555" s="112" t="e">
        <f>BF153-#REF!</f>
        <v>#REF!</v>
      </c>
      <c r="BG555" s="112" t="e">
        <f>BG153-#REF!</f>
        <v>#REF!</v>
      </c>
      <c r="BH555" s="112" t="e">
        <f>BH153-#REF!</f>
        <v>#REF!</v>
      </c>
      <c r="BI555" s="112" t="e">
        <f>BI153-#REF!</f>
        <v>#REF!</v>
      </c>
      <c r="BJ555" s="112" t="e">
        <f>BJ153-#REF!</f>
        <v>#REF!</v>
      </c>
      <c r="BK555" s="112" t="e">
        <f>BK153-#REF!</f>
        <v>#REF!</v>
      </c>
      <c r="BL555" s="112" t="e">
        <f>BL153-#REF!</f>
        <v>#REF!</v>
      </c>
      <c r="BM555" s="112" t="e">
        <f>BM153-#REF!</f>
        <v>#REF!</v>
      </c>
      <c r="BN555" s="112" t="e">
        <f>BN153-#REF!</f>
        <v>#REF!</v>
      </c>
      <c r="BO555" s="112" t="e">
        <f>BO153-#REF!</f>
        <v>#REF!</v>
      </c>
      <c r="BP555" s="112" t="e">
        <f>BP153-#REF!</f>
        <v>#REF!</v>
      </c>
      <c r="BQ555" s="112" t="e">
        <f>BQ153-#REF!</f>
        <v>#REF!</v>
      </c>
      <c r="BR555" s="112" t="e">
        <f>BR153-#REF!</f>
        <v>#REF!</v>
      </c>
      <c r="BS555" s="112" t="e">
        <f>BS153-#REF!</f>
        <v>#REF!</v>
      </c>
      <c r="BT555" s="112" t="e">
        <f>BT153-#REF!</f>
        <v>#REF!</v>
      </c>
      <c r="BU555" s="112" t="e">
        <f>BU153-#REF!</f>
        <v>#REF!</v>
      </c>
      <c r="BV555" s="112" t="e">
        <f>BV153-#REF!</f>
        <v>#REF!</v>
      </c>
      <c r="CA555" s="112"/>
    </row>
    <row r="556" spans="7:79" ht="13" hidden="1" x14ac:dyDescent="0.3">
      <c r="G556" s="112" t="e">
        <f>G154-#REF!</f>
        <v>#REF!</v>
      </c>
      <c r="H556" s="112" t="e">
        <f>H154-#REF!</f>
        <v>#REF!</v>
      </c>
      <c r="I556" s="112" t="e">
        <f>I154-#REF!</f>
        <v>#REF!</v>
      </c>
      <c r="J556" s="112" t="e">
        <f>J154-#REF!</f>
        <v>#REF!</v>
      </c>
      <c r="K556" s="112" t="e">
        <f>K154-#REF!</f>
        <v>#REF!</v>
      </c>
      <c r="L556" s="112" t="e">
        <f>L154-#REF!</f>
        <v>#REF!</v>
      </c>
      <c r="M556" s="112" t="e">
        <f>M154-#REF!</f>
        <v>#REF!</v>
      </c>
      <c r="N556" s="112" t="e">
        <f>N154-#REF!</f>
        <v>#REF!</v>
      </c>
      <c r="O556" s="112" t="e">
        <f>O154-#REF!</f>
        <v>#REF!</v>
      </c>
      <c r="P556" s="112" t="e">
        <f>P154-#REF!</f>
        <v>#REF!</v>
      </c>
      <c r="Q556" s="112" t="e">
        <f>Q154-#REF!</f>
        <v>#REF!</v>
      </c>
      <c r="R556" s="112" t="e">
        <f>R154-#REF!</f>
        <v>#REF!</v>
      </c>
      <c r="S556" s="112" t="e">
        <f>S154-#REF!</f>
        <v>#REF!</v>
      </c>
      <c r="T556" s="112" t="e">
        <f>T154-#REF!</f>
        <v>#REF!</v>
      </c>
      <c r="U556" s="112" t="e">
        <f>U154-#REF!</f>
        <v>#REF!</v>
      </c>
      <c r="V556" s="112" t="e">
        <f>V154-#REF!</f>
        <v>#REF!</v>
      </c>
      <c r="W556" s="112" t="e">
        <f>W154-#REF!</f>
        <v>#REF!</v>
      </c>
      <c r="X556" s="112" t="e">
        <f>X154-#REF!</f>
        <v>#REF!</v>
      </c>
      <c r="Y556" s="112" t="e">
        <f>Y154-#REF!</f>
        <v>#REF!</v>
      </c>
      <c r="Z556" s="112" t="e">
        <f>Z154-#REF!</f>
        <v>#REF!</v>
      </c>
      <c r="AA556" s="112" t="e">
        <f>AA154-#REF!</f>
        <v>#REF!</v>
      </c>
      <c r="AB556" s="112" t="e">
        <f>AB154-#REF!</f>
        <v>#REF!</v>
      </c>
      <c r="AC556" s="112" t="e">
        <f>AC154-#REF!</f>
        <v>#REF!</v>
      </c>
      <c r="AD556" s="112" t="e">
        <f>AD154-#REF!</f>
        <v>#REF!</v>
      </c>
      <c r="AE556" s="112" t="e">
        <f>AE154-#REF!</f>
        <v>#REF!</v>
      </c>
      <c r="AF556" s="112" t="e">
        <f>AF154-#REF!</f>
        <v>#REF!</v>
      </c>
      <c r="AG556" s="112" t="e">
        <f>AG154-#REF!</f>
        <v>#REF!</v>
      </c>
      <c r="AH556" s="112" t="e">
        <f>AH154-#REF!</f>
        <v>#REF!</v>
      </c>
      <c r="AI556" s="112" t="e">
        <f>AI154-#REF!</f>
        <v>#REF!</v>
      </c>
      <c r="AJ556" s="112" t="e">
        <f>AJ154-#REF!</f>
        <v>#REF!</v>
      </c>
      <c r="AK556" s="112" t="e">
        <f>AK154-#REF!</f>
        <v>#REF!</v>
      </c>
      <c r="AL556" s="112" t="e">
        <f>AL154-#REF!</f>
        <v>#REF!</v>
      </c>
      <c r="AM556" s="112" t="e">
        <f>AM154-#REF!</f>
        <v>#REF!</v>
      </c>
      <c r="AN556" s="112" t="e">
        <f>AN154-#REF!</f>
        <v>#REF!</v>
      </c>
      <c r="AO556" s="112" t="e">
        <f>AO154-#REF!</f>
        <v>#REF!</v>
      </c>
      <c r="AP556" s="112" t="e">
        <f>AP154-#REF!</f>
        <v>#REF!</v>
      </c>
      <c r="AQ556" s="112" t="e">
        <f>AQ154-#REF!</f>
        <v>#REF!</v>
      </c>
      <c r="AR556" s="112" t="e">
        <f>AR154-#REF!</f>
        <v>#REF!</v>
      </c>
      <c r="AS556" s="112" t="e">
        <f>AS154-#REF!</f>
        <v>#REF!</v>
      </c>
      <c r="AT556" s="112" t="e">
        <f>AT154-#REF!</f>
        <v>#REF!</v>
      </c>
      <c r="AU556" s="112" t="e">
        <f>AU154-#REF!</f>
        <v>#REF!</v>
      </c>
      <c r="AV556" s="112" t="e">
        <f>AV154-#REF!</f>
        <v>#REF!</v>
      </c>
      <c r="AW556" s="112" t="e">
        <f>AW154-#REF!</f>
        <v>#REF!</v>
      </c>
      <c r="AX556" s="112" t="e">
        <f>AX154-#REF!</f>
        <v>#REF!</v>
      </c>
      <c r="AY556" s="112" t="e">
        <f>AY154-#REF!</f>
        <v>#REF!</v>
      </c>
      <c r="AZ556" s="112" t="e">
        <f>AZ154-#REF!</f>
        <v>#REF!</v>
      </c>
      <c r="BA556" s="112" t="e">
        <f>BA154-#REF!</f>
        <v>#REF!</v>
      </c>
      <c r="BB556" s="112" t="e">
        <f>BB154-#REF!</f>
        <v>#REF!</v>
      </c>
      <c r="BC556" s="112" t="e">
        <f>BC154-#REF!</f>
        <v>#REF!</v>
      </c>
      <c r="BD556" s="112" t="e">
        <f>BD154-#REF!</f>
        <v>#REF!</v>
      </c>
      <c r="BE556" s="112" t="e">
        <f>BE154-#REF!</f>
        <v>#REF!</v>
      </c>
      <c r="BF556" s="112" t="e">
        <f>BF154-#REF!</f>
        <v>#REF!</v>
      </c>
      <c r="BG556" s="112" t="e">
        <f>BG154-#REF!</f>
        <v>#REF!</v>
      </c>
      <c r="BH556" s="112" t="e">
        <f>BH154-#REF!</f>
        <v>#REF!</v>
      </c>
      <c r="BI556" s="112" t="e">
        <f>BI154-#REF!</f>
        <v>#REF!</v>
      </c>
      <c r="BJ556" s="112" t="e">
        <f>BJ154-#REF!</f>
        <v>#REF!</v>
      </c>
      <c r="BK556" s="112" t="e">
        <f>BK154-#REF!</f>
        <v>#REF!</v>
      </c>
      <c r="BL556" s="112" t="e">
        <f>BL154-#REF!</f>
        <v>#REF!</v>
      </c>
      <c r="BM556" s="112" t="e">
        <f>BM154-#REF!</f>
        <v>#REF!</v>
      </c>
      <c r="BN556" s="112" t="e">
        <f>BN154-#REF!</f>
        <v>#REF!</v>
      </c>
      <c r="BO556" s="112" t="e">
        <f>BO154-#REF!</f>
        <v>#REF!</v>
      </c>
      <c r="BP556" s="112" t="e">
        <f>BP154-#REF!</f>
        <v>#REF!</v>
      </c>
      <c r="BQ556" s="112" t="e">
        <f>BQ154-#REF!</f>
        <v>#REF!</v>
      </c>
      <c r="BR556" s="112" t="e">
        <f>BR154-#REF!</f>
        <v>#REF!</v>
      </c>
      <c r="BS556" s="112" t="e">
        <f>BS154-#REF!</f>
        <v>#REF!</v>
      </c>
      <c r="BT556" s="112" t="e">
        <f>BT154-#REF!</f>
        <v>#REF!</v>
      </c>
      <c r="BU556" s="112" t="e">
        <f>BU154-#REF!</f>
        <v>#REF!</v>
      </c>
      <c r="BV556" s="112" t="e">
        <f>BV154-#REF!</f>
        <v>#REF!</v>
      </c>
      <c r="CA556" s="112"/>
    </row>
    <row r="557" spans="7:79" ht="13" hidden="1" x14ac:dyDescent="0.3">
      <c r="G557" s="112" t="e">
        <f>G155-#REF!</f>
        <v>#REF!</v>
      </c>
      <c r="H557" s="112" t="e">
        <f>H155-#REF!</f>
        <v>#REF!</v>
      </c>
      <c r="I557" s="112" t="e">
        <f>I155-#REF!</f>
        <v>#REF!</v>
      </c>
      <c r="J557" s="112" t="e">
        <f>J155-#REF!</f>
        <v>#REF!</v>
      </c>
      <c r="K557" s="112" t="e">
        <f>K155-#REF!</f>
        <v>#REF!</v>
      </c>
      <c r="L557" s="112" t="e">
        <f>L155-#REF!</f>
        <v>#REF!</v>
      </c>
      <c r="M557" s="112" t="e">
        <f>M155-#REF!</f>
        <v>#REF!</v>
      </c>
      <c r="N557" s="112" t="e">
        <f>N155-#REF!</f>
        <v>#REF!</v>
      </c>
      <c r="O557" s="112" t="e">
        <f>O155-#REF!</f>
        <v>#REF!</v>
      </c>
      <c r="P557" s="112" t="e">
        <f>P155-#REF!</f>
        <v>#REF!</v>
      </c>
      <c r="Q557" s="112" t="e">
        <f>Q155-#REF!</f>
        <v>#REF!</v>
      </c>
      <c r="R557" s="112" t="e">
        <f>R155-#REF!</f>
        <v>#REF!</v>
      </c>
      <c r="S557" s="112" t="e">
        <f>S155-#REF!</f>
        <v>#REF!</v>
      </c>
      <c r="T557" s="112" t="e">
        <f>T155-#REF!</f>
        <v>#REF!</v>
      </c>
      <c r="U557" s="112" t="e">
        <f>U155-#REF!</f>
        <v>#REF!</v>
      </c>
      <c r="V557" s="112" t="e">
        <f>V155-#REF!</f>
        <v>#REF!</v>
      </c>
      <c r="W557" s="112" t="e">
        <f>W155-#REF!</f>
        <v>#REF!</v>
      </c>
      <c r="X557" s="112" t="e">
        <f>X155-#REF!</f>
        <v>#REF!</v>
      </c>
      <c r="Y557" s="112" t="e">
        <f>Y155-#REF!</f>
        <v>#REF!</v>
      </c>
      <c r="Z557" s="112" t="e">
        <f>Z155-#REF!</f>
        <v>#REF!</v>
      </c>
      <c r="AA557" s="112" t="e">
        <f>AA155-#REF!</f>
        <v>#REF!</v>
      </c>
      <c r="AB557" s="112" t="e">
        <f>AB155-#REF!</f>
        <v>#REF!</v>
      </c>
      <c r="AC557" s="112" t="e">
        <f>AC155-#REF!</f>
        <v>#REF!</v>
      </c>
      <c r="AD557" s="112" t="e">
        <f>AD155-#REF!</f>
        <v>#REF!</v>
      </c>
      <c r="AE557" s="112" t="e">
        <f>AE155-#REF!</f>
        <v>#REF!</v>
      </c>
      <c r="AF557" s="112" t="e">
        <f>AF155-#REF!</f>
        <v>#REF!</v>
      </c>
      <c r="AG557" s="112" t="e">
        <f>AG155-#REF!</f>
        <v>#REF!</v>
      </c>
      <c r="AH557" s="112" t="e">
        <f>AH155-#REF!</f>
        <v>#REF!</v>
      </c>
      <c r="AI557" s="112" t="e">
        <f>AI155-#REF!</f>
        <v>#REF!</v>
      </c>
      <c r="AJ557" s="112" t="e">
        <f>AJ155-#REF!</f>
        <v>#REF!</v>
      </c>
      <c r="AK557" s="112" t="e">
        <f>AK155-#REF!</f>
        <v>#REF!</v>
      </c>
      <c r="AL557" s="112" t="e">
        <f>AL155-#REF!</f>
        <v>#REF!</v>
      </c>
      <c r="AM557" s="112" t="e">
        <f>AM155-#REF!</f>
        <v>#REF!</v>
      </c>
      <c r="AN557" s="112" t="e">
        <f>AN155-#REF!</f>
        <v>#REF!</v>
      </c>
      <c r="AO557" s="112" t="e">
        <f>AO155-#REF!</f>
        <v>#REF!</v>
      </c>
      <c r="AP557" s="112" t="e">
        <f>AP155-#REF!</f>
        <v>#REF!</v>
      </c>
      <c r="AQ557" s="112" t="e">
        <f>AQ155-#REF!</f>
        <v>#REF!</v>
      </c>
      <c r="AR557" s="112" t="e">
        <f>AR155-#REF!</f>
        <v>#REF!</v>
      </c>
      <c r="AS557" s="112" t="e">
        <f>AS155-#REF!</f>
        <v>#REF!</v>
      </c>
      <c r="AT557" s="112" t="e">
        <f>AT155-#REF!</f>
        <v>#REF!</v>
      </c>
      <c r="AU557" s="112" t="e">
        <f>AU155-#REF!</f>
        <v>#REF!</v>
      </c>
      <c r="AV557" s="112" t="e">
        <f>AV155-#REF!</f>
        <v>#REF!</v>
      </c>
      <c r="AW557" s="112" t="e">
        <f>AW155-#REF!</f>
        <v>#REF!</v>
      </c>
      <c r="AX557" s="112" t="e">
        <f>AX155-#REF!</f>
        <v>#REF!</v>
      </c>
      <c r="AY557" s="112" t="e">
        <f>AY155-#REF!</f>
        <v>#REF!</v>
      </c>
      <c r="AZ557" s="112" t="e">
        <f>AZ155-#REF!</f>
        <v>#REF!</v>
      </c>
      <c r="BA557" s="112" t="e">
        <f>BA155-#REF!</f>
        <v>#REF!</v>
      </c>
      <c r="BB557" s="112" t="e">
        <f>BB155-#REF!</f>
        <v>#REF!</v>
      </c>
      <c r="BC557" s="112" t="e">
        <f>BC155-#REF!</f>
        <v>#REF!</v>
      </c>
      <c r="BD557" s="112" t="e">
        <f>BD155-#REF!</f>
        <v>#REF!</v>
      </c>
      <c r="BE557" s="112" t="e">
        <f>BE155-#REF!</f>
        <v>#REF!</v>
      </c>
      <c r="BF557" s="112" t="e">
        <f>BF155-#REF!</f>
        <v>#REF!</v>
      </c>
      <c r="BG557" s="112" t="e">
        <f>BG155-#REF!</f>
        <v>#REF!</v>
      </c>
      <c r="BH557" s="112" t="e">
        <f>BH155-#REF!</f>
        <v>#REF!</v>
      </c>
      <c r="BI557" s="112" t="e">
        <f>BI155-#REF!</f>
        <v>#REF!</v>
      </c>
      <c r="BJ557" s="112" t="e">
        <f>BJ155-#REF!</f>
        <v>#REF!</v>
      </c>
      <c r="BK557" s="112" t="e">
        <f>BK155-#REF!</f>
        <v>#REF!</v>
      </c>
      <c r="BL557" s="112" t="e">
        <f>BL155-#REF!</f>
        <v>#REF!</v>
      </c>
      <c r="BM557" s="112" t="e">
        <f>BM155-#REF!</f>
        <v>#REF!</v>
      </c>
      <c r="BN557" s="112" t="e">
        <f>BN155-#REF!</f>
        <v>#REF!</v>
      </c>
      <c r="BO557" s="112" t="e">
        <f>BO155-#REF!</f>
        <v>#REF!</v>
      </c>
      <c r="BP557" s="112" t="e">
        <f>BP155-#REF!</f>
        <v>#REF!</v>
      </c>
      <c r="BQ557" s="112" t="e">
        <f>BQ155-#REF!</f>
        <v>#REF!</v>
      </c>
      <c r="BR557" s="112" t="e">
        <f>BR155-#REF!</f>
        <v>#REF!</v>
      </c>
      <c r="BS557" s="112" t="e">
        <f>BS155-#REF!</f>
        <v>#REF!</v>
      </c>
      <c r="BT557" s="112" t="e">
        <f>BT155-#REF!</f>
        <v>#REF!</v>
      </c>
      <c r="BU557" s="112" t="e">
        <f>BU155-#REF!</f>
        <v>#REF!</v>
      </c>
      <c r="BV557" s="112" t="e">
        <f>BV155-#REF!</f>
        <v>#REF!</v>
      </c>
      <c r="CA557" s="112"/>
    </row>
    <row r="558" spans="7:79" ht="13" hidden="1" x14ac:dyDescent="0.3">
      <c r="G558" s="112" t="e">
        <f>G156-#REF!</f>
        <v>#REF!</v>
      </c>
      <c r="H558" s="112" t="e">
        <f>H156-#REF!</f>
        <v>#REF!</v>
      </c>
      <c r="I558" s="112" t="e">
        <f>I156-#REF!</f>
        <v>#REF!</v>
      </c>
      <c r="J558" s="112" t="e">
        <f>J156-#REF!</f>
        <v>#REF!</v>
      </c>
      <c r="K558" s="112" t="e">
        <f>K156-#REF!</f>
        <v>#REF!</v>
      </c>
      <c r="L558" s="112" t="e">
        <f>L156-#REF!</f>
        <v>#REF!</v>
      </c>
      <c r="M558" s="112" t="e">
        <f>M156-#REF!</f>
        <v>#REF!</v>
      </c>
      <c r="N558" s="112" t="e">
        <f>N156-#REF!</f>
        <v>#REF!</v>
      </c>
      <c r="O558" s="112" t="e">
        <f>O156-#REF!</f>
        <v>#REF!</v>
      </c>
      <c r="P558" s="112" t="e">
        <f>P156-#REF!</f>
        <v>#REF!</v>
      </c>
      <c r="Q558" s="112" t="e">
        <f>Q156-#REF!</f>
        <v>#REF!</v>
      </c>
      <c r="R558" s="112" t="e">
        <f>R156-#REF!</f>
        <v>#REF!</v>
      </c>
      <c r="S558" s="112" t="e">
        <f>S156-#REF!</f>
        <v>#REF!</v>
      </c>
      <c r="T558" s="112" t="e">
        <f>T156-#REF!</f>
        <v>#REF!</v>
      </c>
      <c r="U558" s="112" t="e">
        <f>U156-#REF!</f>
        <v>#REF!</v>
      </c>
      <c r="V558" s="112" t="e">
        <f>V156-#REF!</f>
        <v>#REF!</v>
      </c>
      <c r="W558" s="112" t="e">
        <f>W156-#REF!</f>
        <v>#REF!</v>
      </c>
      <c r="X558" s="112" t="e">
        <f>X156-#REF!</f>
        <v>#REF!</v>
      </c>
      <c r="Y558" s="112" t="e">
        <f>Y156-#REF!</f>
        <v>#REF!</v>
      </c>
      <c r="Z558" s="112" t="e">
        <f>Z156-#REF!</f>
        <v>#REF!</v>
      </c>
      <c r="AA558" s="112" t="e">
        <f>AA156-#REF!</f>
        <v>#REF!</v>
      </c>
      <c r="AB558" s="112" t="e">
        <f>AB156-#REF!</f>
        <v>#REF!</v>
      </c>
      <c r="AC558" s="112" t="e">
        <f>AC156-#REF!</f>
        <v>#REF!</v>
      </c>
      <c r="AD558" s="112" t="e">
        <f>AD156-#REF!</f>
        <v>#REF!</v>
      </c>
      <c r="AE558" s="112" t="e">
        <f>AE156-#REF!</f>
        <v>#REF!</v>
      </c>
      <c r="AF558" s="112" t="e">
        <f>AF156-#REF!</f>
        <v>#REF!</v>
      </c>
      <c r="AG558" s="112" t="e">
        <f>AG156-#REF!</f>
        <v>#REF!</v>
      </c>
      <c r="AH558" s="112" t="e">
        <f>AH156-#REF!</f>
        <v>#REF!</v>
      </c>
      <c r="AI558" s="112" t="e">
        <f>AI156-#REF!</f>
        <v>#REF!</v>
      </c>
      <c r="AJ558" s="112" t="e">
        <f>AJ156-#REF!</f>
        <v>#REF!</v>
      </c>
      <c r="AK558" s="112" t="e">
        <f>AK156-#REF!</f>
        <v>#REF!</v>
      </c>
      <c r="AL558" s="112" t="e">
        <f>AL156-#REF!</f>
        <v>#REF!</v>
      </c>
      <c r="AM558" s="112" t="e">
        <f>AM156-#REF!</f>
        <v>#REF!</v>
      </c>
      <c r="AN558" s="112" t="e">
        <f>AN156-#REF!</f>
        <v>#REF!</v>
      </c>
      <c r="AO558" s="112" t="e">
        <f>AO156-#REF!</f>
        <v>#REF!</v>
      </c>
      <c r="AP558" s="112" t="e">
        <f>AP156-#REF!</f>
        <v>#REF!</v>
      </c>
      <c r="AQ558" s="112" t="e">
        <f>AQ156-#REF!</f>
        <v>#REF!</v>
      </c>
      <c r="AR558" s="112" t="e">
        <f>AR156-#REF!</f>
        <v>#REF!</v>
      </c>
      <c r="AS558" s="112" t="e">
        <f>AS156-#REF!</f>
        <v>#REF!</v>
      </c>
      <c r="AT558" s="112" t="e">
        <f>AT156-#REF!</f>
        <v>#REF!</v>
      </c>
      <c r="AU558" s="112" t="e">
        <f>AU156-#REF!</f>
        <v>#REF!</v>
      </c>
      <c r="AV558" s="112" t="e">
        <f>AV156-#REF!</f>
        <v>#REF!</v>
      </c>
      <c r="AW558" s="112" t="e">
        <f>AW156-#REF!</f>
        <v>#REF!</v>
      </c>
      <c r="AX558" s="112" t="e">
        <f>AX156-#REF!</f>
        <v>#REF!</v>
      </c>
      <c r="AY558" s="112" t="e">
        <f>AY156-#REF!</f>
        <v>#REF!</v>
      </c>
      <c r="AZ558" s="112" t="e">
        <f>AZ156-#REF!</f>
        <v>#REF!</v>
      </c>
      <c r="BA558" s="112" t="e">
        <f>BA156-#REF!</f>
        <v>#REF!</v>
      </c>
      <c r="BB558" s="112" t="e">
        <f>BB156-#REF!</f>
        <v>#REF!</v>
      </c>
      <c r="BC558" s="112" t="e">
        <f>BC156-#REF!</f>
        <v>#REF!</v>
      </c>
      <c r="BD558" s="112" t="e">
        <f>BD156-#REF!</f>
        <v>#REF!</v>
      </c>
      <c r="BE558" s="112" t="e">
        <f>BE156-#REF!</f>
        <v>#REF!</v>
      </c>
      <c r="BF558" s="112" t="e">
        <f>BF156-#REF!</f>
        <v>#REF!</v>
      </c>
      <c r="BG558" s="112" t="e">
        <f>BG156-#REF!</f>
        <v>#REF!</v>
      </c>
      <c r="BH558" s="112" t="e">
        <f>BH156-#REF!</f>
        <v>#REF!</v>
      </c>
      <c r="BI558" s="112" t="e">
        <f>BI156-#REF!</f>
        <v>#REF!</v>
      </c>
      <c r="BJ558" s="112" t="e">
        <f>BJ156-#REF!</f>
        <v>#REF!</v>
      </c>
      <c r="BK558" s="112" t="e">
        <f>BK156-#REF!</f>
        <v>#REF!</v>
      </c>
      <c r="BL558" s="112" t="e">
        <f>BL156-#REF!</f>
        <v>#REF!</v>
      </c>
      <c r="BM558" s="112" t="e">
        <f>BM156-#REF!</f>
        <v>#REF!</v>
      </c>
      <c r="BN558" s="112" t="e">
        <f>BN156-#REF!</f>
        <v>#REF!</v>
      </c>
      <c r="BO558" s="112" t="e">
        <f>BO156-#REF!</f>
        <v>#REF!</v>
      </c>
      <c r="BP558" s="112" t="e">
        <f>BP156-#REF!</f>
        <v>#REF!</v>
      </c>
      <c r="BQ558" s="112" t="e">
        <f>BQ156-#REF!</f>
        <v>#REF!</v>
      </c>
      <c r="BR558" s="112" t="e">
        <f>BR156-#REF!</f>
        <v>#REF!</v>
      </c>
      <c r="BS558" s="112" t="e">
        <f>BS156-#REF!</f>
        <v>#REF!</v>
      </c>
      <c r="BT558" s="112" t="e">
        <f>BT156-#REF!</f>
        <v>#REF!</v>
      </c>
      <c r="BU558" s="112" t="e">
        <f>BU156-#REF!</f>
        <v>#REF!</v>
      </c>
      <c r="BV558" s="112" t="e">
        <f>BV156-#REF!</f>
        <v>#REF!</v>
      </c>
      <c r="CA558" s="112"/>
    </row>
    <row r="559" spans="7:79" ht="13" hidden="1" x14ac:dyDescent="0.3">
      <c r="G559" s="112" t="e">
        <f>G157-#REF!</f>
        <v>#REF!</v>
      </c>
      <c r="H559" s="112" t="e">
        <f>H157-#REF!</f>
        <v>#REF!</v>
      </c>
      <c r="I559" s="112" t="e">
        <f>I157-#REF!</f>
        <v>#REF!</v>
      </c>
      <c r="J559" s="112" t="e">
        <f>J157-#REF!</f>
        <v>#REF!</v>
      </c>
      <c r="K559" s="112" t="e">
        <f>K157-#REF!</f>
        <v>#REF!</v>
      </c>
      <c r="L559" s="112" t="e">
        <f>L157-#REF!</f>
        <v>#REF!</v>
      </c>
      <c r="M559" s="112" t="e">
        <f>M157-#REF!</f>
        <v>#REF!</v>
      </c>
      <c r="N559" s="112" t="e">
        <f>N157-#REF!</f>
        <v>#REF!</v>
      </c>
      <c r="O559" s="112" t="e">
        <f>O157-#REF!</f>
        <v>#REF!</v>
      </c>
      <c r="P559" s="112" t="e">
        <f>P157-#REF!</f>
        <v>#REF!</v>
      </c>
      <c r="Q559" s="112" t="e">
        <f>Q157-#REF!</f>
        <v>#REF!</v>
      </c>
      <c r="R559" s="112" t="e">
        <f>R157-#REF!</f>
        <v>#REF!</v>
      </c>
      <c r="S559" s="112" t="e">
        <f>S157-#REF!</f>
        <v>#REF!</v>
      </c>
      <c r="T559" s="112" t="e">
        <f>T157-#REF!</f>
        <v>#REF!</v>
      </c>
      <c r="U559" s="112" t="e">
        <f>U157-#REF!</f>
        <v>#REF!</v>
      </c>
      <c r="V559" s="112" t="e">
        <f>V157-#REF!</f>
        <v>#REF!</v>
      </c>
      <c r="W559" s="112" t="e">
        <f>W157-#REF!</f>
        <v>#REF!</v>
      </c>
      <c r="X559" s="112" t="e">
        <f>X157-#REF!</f>
        <v>#REF!</v>
      </c>
      <c r="Y559" s="112" t="e">
        <f>Y157-#REF!</f>
        <v>#REF!</v>
      </c>
      <c r="Z559" s="112" t="e">
        <f>Z157-#REF!</f>
        <v>#REF!</v>
      </c>
      <c r="AA559" s="112" t="e">
        <f>AA157-#REF!</f>
        <v>#REF!</v>
      </c>
      <c r="AB559" s="112" t="e">
        <f>AB157-#REF!</f>
        <v>#REF!</v>
      </c>
      <c r="AC559" s="112" t="e">
        <f>AC157-#REF!</f>
        <v>#REF!</v>
      </c>
      <c r="AD559" s="112" t="e">
        <f>AD157-#REF!</f>
        <v>#REF!</v>
      </c>
      <c r="AE559" s="112" t="e">
        <f>AE157-#REF!</f>
        <v>#REF!</v>
      </c>
      <c r="AF559" s="112" t="e">
        <f>AF157-#REF!</f>
        <v>#REF!</v>
      </c>
      <c r="AG559" s="112" t="e">
        <f>AG157-#REF!</f>
        <v>#REF!</v>
      </c>
      <c r="AH559" s="112" t="e">
        <f>AH157-#REF!</f>
        <v>#REF!</v>
      </c>
      <c r="AI559" s="112" t="e">
        <f>AI157-#REF!</f>
        <v>#REF!</v>
      </c>
      <c r="AJ559" s="112" t="e">
        <f>AJ157-#REF!</f>
        <v>#REF!</v>
      </c>
      <c r="AK559" s="112" t="e">
        <f>AK157-#REF!</f>
        <v>#REF!</v>
      </c>
      <c r="AL559" s="112" t="e">
        <f>AL157-#REF!</f>
        <v>#REF!</v>
      </c>
      <c r="AM559" s="112" t="e">
        <f>AM157-#REF!</f>
        <v>#REF!</v>
      </c>
      <c r="AN559" s="112" t="e">
        <f>AN157-#REF!</f>
        <v>#REF!</v>
      </c>
      <c r="AO559" s="112" t="e">
        <f>AO157-#REF!</f>
        <v>#REF!</v>
      </c>
      <c r="AP559" s="112" t="e">
        <f>AP157-#REF!</f>
        <v>#REF!</v>
      </c>
      <c r="AQ559" s="112" t="e">
        <f>AQ157-#REF!</f>
        <v>#REF!</v>
      </c>
      <c r="AR559" s="112" t="e">
        <f>AR157-#REF!</f>
        <v>#REF!</v>
      </c>
      <c r="AS559" s="112" t="e">
        <f>AS157-#REF!</f>
        <v>#REF!</v>
      </c>
      <c r="AT559" s="112" t="e">
        <f>AT157-#REF!</f>
        <v>#REF!</v>
      </c>
      <c r="AU559" s="112" t="e">
        <f>AU157-#REF!</f>
        <v>#REF!</v>
      </c>
      <c r="AV559" s="112" t="e">
        <f>AV157-#REF!</f>
        <v>#REF!</v>
      </c>
      <c r="AW559" s="112" t="e">
        <f>AW157-#REF!</f>
        <v>#REF!</v>
      </c>
      <c r="AX559" s="112" t="e">
        <f>AX157-#REF!</f>
        <v>#REF!</v>
      </c>
      <c r="AY559" s="112" t="e">
        <f>AY157-#REF!</f>
        <v>#REF!</v>
      </c>
      <c r="AZ559" s="112" t="e">
        <f>AZ157-#REF!</f>
        <v>#REF!</v>
      </c>
      <c r="BA559" s="112" t="e">
        <f>BA157-#REF!</f>
        <v>#REF!</v>
      </c>
      <c r="BB559" s="112" t="e">
        <f>BB157-#REF!</f>
        <v>#REF!</v>
      </c>
      <c r="BC559" s="112" t="e">
        <f>BC157-#REF!</f>
        <v>#REF!</v>
      </c>
      <c r="BD559" s="112" t="e">
        <f>BD157-#REF!</f>
        <v>#REF!</v>
      </c>
      <c r="BE559" s="112" t="e">
        <f>BE157-#REF!</f>
        <v>#REF!</v>
      </c>
      <c r="BF559" s="112" t="e">
        <f>BF157-#REF!</f>
        <v>#REF!</v>
      </c>
      <c r="BG559" s="112" t="e">
        <f>BG157-#REF!</f>
        <v>#REF!</v>
      </c>
      <c r="BH559" s="112" t="e">
        <f>BH157-#REF!</f>
        <v>#REF!</v>
      </c>
      <c r="BI559" s="112" t="e">
        <f>BI157-#REF!</f>
        <v>#REF!</v>
      </c>
      <c r="BJ559" s="112" t="e">
        <f>BJ157-#REF!</f>
        <v>#REF!</v>
      </c>
      <c r="BK559" s="112" t="e">
        <f>BK157-#REF!</f>
        <v>#REF!</v>
      </c>
      <c r="BL559" s="112" t="e">
        <f>BL157-#REF!</f>
        <v>#REF!</v>
      </c>
      <c r="BM559" s="112" t="e">
        <f>BM157-#REF!</f>
        <v>#REF!</v>
      </c>
      <c r="BN559" s="112" t="e">
        <f>BN157-#REF!</f>
        <v>#REF!</v>
      </c>
      <c r="BO559" s="112" t="e">
        <f>BO157-#REF!</f>
        <v>#REF!</v>
      </c>
      <c r="BP559" s="112" t="e">
        <f>BP157-#REF!</f>
        <v>#REF!</v>
      </c>
      <c r="BQ559" s="112" t="e">
        <f>BQ157-#REF!</f>
        <v>#REF!</v>
      </c>
      <c r="BR559" s="112" t="e">
        <f>BR157-#REF!</f>
        <v>#REF!</v>
      </c>
      <c r="BS559" s="112" t="e">
        <f>BS157-#REF!</f>
        <v>#REF!</v>
      </c>
      <c r="BT559" s="112" t="e">
        <f>BT157-#REF!</f>
        <v>#REF!</v>
      </c>
      <c r="BU559" s="112" t="e">
        <f>BU157-#REF!</f>
        <v>#REF!</v>
      </c>
      <c r="BV559" s="112" t="e">
        <f>BV157-#REF!</f>
        <v>#REF!</v>
      </c>
      <c r="CA559" s="112"/>
    </row>
    <row r="560" spans="7:79" ht="13" hidden="1" x14ac:dyDescent="0.3">
      <c r="G560" s="112" t="e">
        <f>#REF!-#REF!</f>
        <v>#REF!</v>
      </c>
      <c r="H560" s="112" t="e">
        <f>#REF!-#REF!</f>
        <v>#REF!</v>
      </c>
      <c r="I560" s="112" t="e">
        <f>#REF!-#REF!</f>
        <v>#REF!</v>
      </c>
      <c r="J560" s="112" t="e">
        <f>#REF!-#REF!</f>
        <v>#REF!</v>
      </c>
      <c r="K560" s="112" t="e">
        <f>#REF!-#REF!</f>
        <v>#REF!</v>
      </c>
      <c r="L560" s="112" t="e">
        <f>#REF!-#REF!</f>
        <v>#REF!</v>
      </c>
      <c r="M560" s="112" t="e">
        <f>#REF!-#REF!</f>
        <v>#REF!</v>
      </c>
      <c r="N560" s="112" t="e">
        <f>#REF!-#REF!</f>
        <v>#REF!</v>
      </c>
      <c r="O560" s="112" t="e">
        <f>#REF!-#REF!</f>
        <v>#REF!</v>
      </c>
      <c r="P560" s="112" t="e">
        <f>#REF!-#REF!</f>
        <v>#REF!</v>
      </c>
      <c r="Q560" s="112" t="e">
        <f>#REF!-#REF!</f>
        <v>#REF!</v>
      </c>
      <c r="R560" s="112" t="e">
        <f>#REF!-#REF!</f>
        <v>#REF!</v>
      </c>
      <c r="S560" s="112" t="e">
        <f>#REF!-#REF!</f>
        <v>#REF!</v>
      </c>
      <c r="T560" s="112" t="e">
        <f>#REF!-#REF!</f>
        <v>#REF!</v>
      </c>
      <c r="U560" s="112" t="e">
        <f>#REF!-#REF!</f>
        <v>#REF!</v>
      </c>
      <c r="V560" s="112" t="e">
        <f>#REF!-#REF!</f>
        <v>#REF!</v>
      </c>
      <c r="W560" s="112" t="e">
        <f>#REF!-#REF!</f>
        <v>#REF!</v>
      </c>
      <c r="X560" s="112" t="e">
        <f>#REF!-#REF!</f>
        <v>#REF!</v>
      </c>
      <c r="Y560" s="112" t="e">
        <f>#REF!-#REF!</f>
        <v>#REF!</v>
      </c>
      <c r="Z560" s="112" t="e">
        <f>#REF!-#REF!</f>
        <v>#REF!</v>
      </c>
      <c r="AA560" s="112" t="e">
        <f>#REF!-#REF!</f>
        <v>#REF!</v>
      </c>
      <c r="AB560" s="112" t="e">
        <f>#REF!-#REF!</f>
        <v>#REF!</v>
      </c>
      <c r="AC560" s="112" t="e">
        <f>#REF!-#REF!</f>
        <v>#REF!</v>
      </c>
      <c r="AD560" s="112" t="e">
        <f>#REF!-#REF!</f>
        <v>#REF!</v>
      </c>
      <c r="AE560" s="112" t="e">
        <f>#REF!-#REF!</f>
        <v>#REF!</v>
      </c>
      <c r="AF560" s="112" t="e">
        <f>#REF!-#REF!</f>
        <v>#REF!</v>
      </c>
      <c r="AG560" s="112" t="e">
        <f>#REF!-#REF!</f>
        <v>#REF!</v>
      </c>
      <c r="AH560" s="112" t="e">
        <f>#REF!-#REF!</f>
        <v>#REF!</v>
      </c>
      <c r="AI560" s="112" t="e">
        <f>#REF!-#REF!</f>
        <v>#REF!</v>
      </c>
      <c r="AJ560" s="112" t="e">
        <f>#REF!-#REF!</f>
        <v>#REF!</v>
      </c>
      <c r="AK560" s="112" t="e">
        <f>#REF!-#REF!</f>
        <v>#REF!</v>
      </c>
      <c r="AL560" s="112" t="e">
        <f>#REF!-#REF!</f>
        <v>#REF!</v>
      </c>
      <c r="AM560" s="112" t="e">
        <f>#REF!-#REF!</f>
        <v>#REF!</v>
      </c>
      <c r="AN560" s="112" t="e">
        <f>#REF!-#REF!</f>
        <v>#REF!</v>
      </c>
      <c r="AO560" s="112" t="e">
        <f>#REF!-#REF!</f>
        <v>#REF!</v>
      </c>
      <c r="AP560" s="112" t="e">
        <f>#REF!-#REF!</f>
        <v>#REF!</v>
      </c>
      <c r="AQ560" s="112" t="e">
        <f>#REF!-#REF!</f>
        <v>#REF!</v>
      </c>
      <c r="AR560" s="112" t="e">
        <f>#REF!-#REF!</f>
        <v>#REF!</v>
      </c>
      <c r="AS560" s="112" t="e">
        <f>#REF!-#REF!</f>
        <v>#REF!</v>
      </c>
      <c r="AT560" s="112" t="e">
        <f>#REF!-#REF!</f>
        <v>#REF!</v>
      </c>
      <c r="AU560" s="112" t="e">
        <f>#REF!-#REF!</f>
        <v>#REF!</v>
      </c>
      <c r="AV560" s="112" t="e">
        <f>#REF!-#REF!</f>
        <v>#REF!</v>
      </c>
      <c r="AW560" s="112" t="e">
        <f>#REF!-#REF!</f>
        <v>#REF!</v>
      </c>
      <c r="AX560" s="112" t="e">
        <f>#REF!-#REF!</f>
        <v>#REF!</v>
      </c>
      <c r="AY560" s="112" t="e">
        <f>#REF!-#REF!</f>
        <v>#REF!</v>
      </c>
      <c r="AZ560" s="112" t="e">
        <f>#REF!-#REF!</f>
        <v>#REF!</v>
      </c>
      <c r="BA560" s="112" t="e">
        <f>#REF!-#REF!</f>
        <v>#REF!</v>
      </c>
      <c r="BB560" s="112" t="e">
        <f>#REF!-#REF!</f>
        <v>#REF!</v>
      </c>
      <c r="BC560" s="112" t="e">
        <f>#REF!-#REF!</f>
        <v>#REF!</v>
      </c>
      <c r="BD560" s="112" t="e">
        <f>#REF!-#REF!</f>
        <v>#REF!</v>
      </c>
      <c r="BE560" s="112" t="e">
        <f>#REF!-#REF!</f>
        <v>#REF!</v>
      </c>
      <c r="BF560" s="112" t="e">
        <f>#REF!-#REF!</f>
        <v>#REF!</v>
      </c>
      <c r="BG560" s="112" t="e">
        <f>#REF!-#REF!</f>
        <v>#REF!</v>
      </c>
      <c r="BH560" s="112" t="e">
        <f>#REF!-#REF!</f>
        <v>#REF!</v>
      </c>
      <c r="BI560" s="112" t="e">
        <f>#REF!-#REF!</f>
        <v>#REF!</v>
      </c>
      <c r="BJ560" s="112" t="e">
        <f>#REF!-#REF!</f>
        <v>#REF!</v>
      </c>
      <c r="BK560" s="112" t="e">
        <f>#REF!-#REF!</f>
        <v>#REF!</v>
      </c>
      <c r="BL560" s="112" t="e">
        <f>#REF!-#REF!</f>
        <v>#REF!</v>
      </c>
      <c r="BM560" s="112" t="e">
        <f>#REF!-#REF!</f>
        <v>#REF!</v>
      </c>
      <c r="BN560" s="112" t="e">
        <f>#REF!-#REF!</f>
        <v>#REF!</v>
      </c>
      <c r="BO560" s="112" t="e">
        <f>#REF!-#REF!</f>
        <v>#REF!</v>
      </c>
      <c r="BP560" s="112" t="e">
        <f>#REF!-#REF!</f>
        <v>#REF!</v>
      </c>
      <c r="BQ560" s="112" t="e">
        <f>#REF!-#REF!</f>
        <v>#REF!</v>
      </c>
      <c r="BR560" s="112" t="e">
        <f>#REF!-#REF!</f>
        <v>#REF!</v>
      </c>
      <c r="BS560" s="112" t="e">
        <f>#REF!-#REF!</f>
        <v>#REF!</v>
      </c>
      <c r="BT560" s="112" t="e">
        <f>#REF!-#REF!</f>
        <v>#REF!</v>
      </c>
      <c r="BU560" s="112" t="e">
        <f>#REF!-#REF!</f>
        <v>#REF!</v>
      </c>
      <c r="BV560" s="112" t="e">
        <f>#REF!-#REF!</f>
        <v>#REF!</v>
      </c>
      <c r="CA560" s="112"/>
    </row>
    <row r="561" spans="7:79" ht="13" hidden="1" x14ac:dyDescent="0.3">
      <c r="G561" s="112" t="e">
        <f>#REF!-#REF!</f>
        <v>#REF!</v>
      </c>
      <c r="H561" s="112" t="e">
        <f>#REF!-#REF!</f>
        <v>#REF!</v>
      </c>
      <c r="I561" s="112" t="e">
        <f>#REF!-#REF!</f>
        <v>#REF!</v>
      </c>
      <c r="J561" s="112" t="e">
        <f>#REF!-#REF!</f>
        <v>#REF!</v>
      </c>
      <c r="K561" s="112" t="e">
        <f>#REF!-#REF!</f>
        <v>#REF!</v>
      </c>
      <c r="L561" s="112" t="e">
        <f>#REF!-#REF!</f>
        <v>#REF!</v>
      </c>
      <c r="M561" s="112" t="e">
        <f>#REF!-#REF!</f>
        <v>#REF!</v>
      </c>
      <c r="N561" s="112" t="e">
        <f>#REF!-#REF!</f>
        <v>#REF!</v>
      </c>
      <c r="O561" s="112" t="e">
        <f>#REF!-#REF!</f>
        <v>#REF!</v>
      </c>
      <c r="P561" s="112" t="e">
        <f>#REF!-#REF!</f>
        <v>#REF!</v>
      </c>
      <c r="Q561" s="112" t="e">
        <f>#REF!-#REF!</f>
        <v>#REF!</v>
      </c>
      <c r="R561" s="112" t="e">
        <f>#REF!-#REF!</f>
        <v>#REF!</v>
      </c>
      <c r="S561" s="112" t="e">
        <f>#REF!-#REF!</f>
        <v>#REF!</v>
      </c>
      <c r="T561" s="112" t="e">
        <f>#REF!-#REF!</f>
        <v>#REF!</v>
      </c>
      <c r="U561" s="112" t="e">
        <f>#REF!-#REF!</f>
        <v>#REF!</v>
      </c>
      <c r="V561" s="112" t="e">
        <f>#REF!-#REF!</f>
        <v>#REF!</v>
      </c>
      <c r="W561" s="112" t="e">
        <f>#REF!-#REF!</f>
        <v>#REF!</v>
      </c>
      <c r="X561" s="112" t="e">
        <f>#REF!-#REF!</f>
        <v>#REF!</v>
      </c>
      <c r="Y561" s="112" t="e">
        <f>#REF!-#REF!</f>
        <v>#REF!</v>
      </c>
      <c r="Z561" s="112" t="e">
        <f>#REF!-#REF!</f>
        <v>#REF!</v>
      </c>
      <c r="AA561" s="112" t="e">
        <f>#REF!-#REF!</f>
        <v>#REF!</v>
      </c>
      <c r="AB561" s="112" t="e">
        <f>#REF!-#REF!</f>
        <v>#REF!</v>
      </c>
      <c r="AC561" s="112" t="e">
        <f>#REF!-#REF!</f>
        <v>#REF!</v>
      </c>
      <c r="AD561" s="112" t="e">
        <f>#REF!-#REF!</f>
        <v>#REF!</v>
      </c>
      <c r="AE561" s="112" t="e">
        <f>#REF!-#REF!</f>
        <v>#REF!</v>
      </c>
      <c r="AF561" s="112" t="e">
        <f>#REF!-#REF!</f>
        <v>#REF!</v>
      </c>
      <c r="AG561" s="112" t="e">
        <f>#REF!-#REF!</f>
        <v>#REF!</v>
      </c>
      <c r="AH561" s="112" t="e">
        <f>#REF!-#REF!</f>
        <v>#REF!</v>
      </c>
      <c r="AI561" s="112" t="e">
        <f>#REF!-#REF!</f>
        <v>#REF!</v>
      </c>
      <c r="AJ561" s="112" t="e">
        <f>#REF!-#REF!</f>
        <v>#REF!</v>
      </c>
      <c r="AK561" s="112" t="e">
        <f>#REF!-#REF!</f>
        <v>#REF!</v>
      </c>
      <c r="AL561" s="112" t="e">
        <f>#REF!-#REF!</f>
        <v>#REF!</v>
      </c>
      <c r="AM561" s="112" t="e">
        <f>#REF!-#REF!</f>
        <v>#REF!</v>
      </c>
      <c r="AN561" s="112" t="e">
        <f>#REF!-#REF!</f>
        <v>#REF!</v>
      </c>
      <c r="AO561" s="112" t="e">
        <f>#REF!-#REF!</f>
        <v>#REF!</v>
      </c>
      <c r="AP561" s="112" t="e">
        <f>#REF!-#REF!</f>
        <v>#REF!</v>
      </c>
      <c r="AQ561" s="112" t="e">
        <f>#REF!-#REF!</f>
        <v>#REF!</v>
      </c>
      <c r="AR561" s="112" t="e">
        <f>#REF!-#REF!</f>
        <v>#REF!</v>
      </c>
      <c r="AS561" s="112" t="e">
        <f>#REF!-#REF!</f>
        <v>#REF!</v>
      </c>
      <c r="AT561" s="112" t="e">
        <f>#REF!-#REF!</f>
        <v>#REF!</v>
      </c>
      <c r="AU561" s="112" t="e">
        <f>#REF!-#REF!</f>
        <v>#REF!</v>
      </c>
      <c r="AV561" s="112" t="e">
        <f>#REF!-#REF!</f>
        <v>#REF!</v>
      </c>
      <c r="AW561" s="112" t="e">
        <f>#REF!-#REF!</f>
        <v>#REF!</v>
      </c>
      <c r="AX561" s="112" t="e">
        <f>#REF!-#REF!</f>
        <v>#REF!</v>
      </c>
      <c r="AY561" s="112" t="e">
        <f>#REF!-#REF!</f>
        <v>#REF!</v>
      </c>
      <c r="AZ561" s="112" t="e">
        <f>#REF!-#REF!</f>
        <v>#REF!</v>
      </c>
      <c r="BA561" s="112" t="e">
        <f>#REF!-#REF!</f>
        <v>#REF!</v>
      </c>
      <c r="BB561" s="112" t="e">
        <f>#REF!-#REF!</f>
        <v>#REF!</v>
      </c>
      <c r="BC561" s="112" t="e">
        <f>#REF!-#REF!</f>
        <v>#REF!</v>
      </c>
      <c r="BD561" s="112" t="e">
        <f>#REF!-#REF!</f>
        <v>#REF!</v>
      </c>
      <c r="BE561" s="112" t="e">
        <f>#REF!-#REF!</f>
        <v>#REF!</v>
      </c>
      <c r="BF561" s="112" t="e">
        <f>#REF!-#REF!</f>
        <v>#REF!</v>
      </c>
      <c r="BG561" s="112" t="e">
        <f>#REF!-#REF!</f>
        <v>#REF!</v>
      </c>
      <c r="BH561" s="112" t="e">
        <f>#REF!-#REF!</f>
        <v>#REF!</v>
      </c>
      <c r="BI561" s="112" t="e">
        <f>#REF!-#REF!</f>
        <v>#REF!</v>
      </c>
      <c r="BJ561" s="112" t="e">
        <f>#REF!-#REF!</f>
        <v>#REF!</v>
      </c>
      <c r="BK561" s="112" t="e">
        <f>#REF!-#REF!</f>
        <v>#REF!</v>
      </c>
      <c r="BL561" s="112" t="e">
        <f>#REF!-#REF!</f>
        <v>#REF!</v>
      </c>
      <c r="BM561" s="112" t="e">
        <f>#REF!-#REF!</f>
        <v>#REF!</v>
      </c>
      <c r="BN561" s="112" t="e">
        <f>#REF!-#REF!</f>
        <v>#REF!</v>
      </c>
      <c r="BO561" s="112" t="e">
        <f>#REF!-#REF!</f>
        <v>#REF!</v>
      </c>
      <c r="BP561" s="112" t="e">
        <f>#REF!-#REF!</f>
        <v>#REF!</v>
      </c>
      <c r="BQ561" s="112" t="e">
        <f>#REF!-#REF!</f>
        <v>#REF!</v>
      </c>
      <c r="BR561" s="112" t="e">
        <f>#REF!-#REF!</f>
        <v>#REF!</v>
      </c>
      <c r="BS561" s="112" t="e">
        <f>#REF!-#REF!</f>
        <v>#REF!</v>
      </c>
      <c r="BT561" s="112" t="e">
        <f>#REF!-#REF!</f>
        <v>#REF!</v>
      </c>
      <c r="BU561" s="112" t="e">
        <f>#REF!-#REF!</f>
        <v>#REF!</v>
      </c>
      <c r="BV561" s="112" t="e">
        <f>#REF!-#REF!</f>
        <v>#REF!</v>
      </c>
      <c r="CA561" s="112"/>
    </row>
    <row r="562" spans="7:79" ht="13" hidden="1" x14ac:dyDescent="0.3">
      <c r="G562" s="112" t="e">
        <f>#REF!-#REF!</f>
        <v>#REF!</v>
      </c>
      <c r="H562" s="112" t="e">
        <f>#REF!-#REF!</f>
        <v>#REF!</v>
      </c>
      <c r="I562" s="112" t="e">
        <f>#REF!-#REF!</f>
        <v>#REF!</v>
      </c>
      <c r="J562" s="112" t="e">
        <f>#REF!-#REF!</f>
        <v>#REF!</v>
      </c>
      <c r="K562" s="112" t="e">
        <f>#REF!-#REF!</f>
        <v>#REF!</v>
      </c>
      <c r="L562" s="112" t="e">
        <f>#REF!-#REF!</f>
        <v>#REF!</v>
      </c>
      <c r="M562" s="112" t="e">
        <f>#REF!-#REF!</f>
        <v>#REF!</v>
      </c>
      <c r="N562" s="112" t="e">
        <f>#REF!-#REF!</f>
        <v>#REF!</v>
      </c>
      <c r="O562" s="112" t="e">
        <f>#REF!-#REF!</f>
        <v>#REF!</v>
      </c>
      <c r="P562" s="112" t="e">
        <f>#REF!-#REF!</f>
        <v>#REF!</v>
      </c>
      <c r="Q562" s="112" t="e">
        <f>#REF!-#REF!</f>
        <v>#REF!</v>
      </c>
      <c r="R562" s="112" t="e">
        <f>#REF!-#REF!</f>
        <v>#REF!</v>
      </c>
      <c r="S562" s="112" t="e">
        <f>#REF!-#REF!</f>
        <v>#REF!</v>
      </c>
      <c r="T562" s="112" t="e">
        <f>#REF!-#REF!</f>
        <v>#REF!</v>
      </c>
      <c r="U562" s="112" t="e">
        <f>#REF!-#REF!</f>
        <v>#REF!</v>
      </c>
      <c r="V562" s="112" t="e">
        <f>#REF!-#REF!</f>
        <v>#REF!</v>
      </c>
      <c r="W562" s="112" t="e">
        <f>#REF!-#REF!</f>
        <v>#REF!</v>
      </c>
      <c r="X562" s="112" t="e">
        <f>#REF!-#REF!</f>
        <v>#REF!</v>
      </c>
      <c r="Y562" s="112" t="e">
        <f>#REF!-#REF!</f>
        <v>#REF!</v>
      </c>
      <c r="Z562" s="112" t="e">
        <f>#REF!-#REF!</f>
        <v>#REF!</v>
      </c>
      <c r="AA562" s="112" t="e">
        <f>#REF!-#REF!</f>
        <v>#REF!</v>
      </c>
      <c r="AB562" s="112" t="e">
        <f>#REF!-#REF!</f>
        <v>#REF!</v>
      </c>
      <c r="AC562" s="112" t="e">
        <f>#REF!-#REF!</f>
        <v>#REF!</v>
      </c>
      <c r="AD562" s="112" t="e">
        <f>#REF!-#REF!</f>
        <v>#REF!</v>
      </c>
      <c r="AE562" s="112" t="e">
        <f>#REF!-#REF!</f>
        <v>#REF!</v>
      </c>
      <c r="AF562" s="112" t="e">
        <f>#REF!-#REF!</f>
        <v>#REF!</v>
      </c>
      <c r="AG562" s="112" t="e">
        <f>#REF!-#REF!</f>
        <v>#REF!</v>
      </c>
      <c r="AH562" s="112" t="e">
        <f>#REF!-#REF!</f>
        <v>#REF!</v>
      </c>
      <c r="AI562" s="112" t="e">
        <f>#REF!-#REF!</f>
        <v>#REF!</v>
      </c>
      <c r="AJ562" s="112" t="e">
        <f>#REF!-#REF!</f>
        <v>#REF!</v>
      </c>
      <c r="AK562" s="112" t="e">
        <f>#REF!-#REF!</f>
        <v>#REF!</v>
      </c>
      <c r="AL562" s="112" t="e">
        <f>#REF!-#REF!</f>
        <v>#REF!</v>
      </c>
      <c r="AM562" s="112" t="e">
        <f>#REF!-#REF!</f>
        <v>#REF!</v>
      </c>
      <c r="AN562" s="112" t="e">
        <f>#REF!-#REF!</f>
        <v>#REF!</v>
      </c>
      <c r="AO562" s="112" t="e">
        <f>#REF!-#REF!</f>
        <v>#REF!</v>
      </c>
      <c r="AP562" s="112" t="e">
        <f>#REF!-#REF!</f>
        <v>#REF!</v>
      </c>
      <c r="AQ562" s="112" t="e">
        <f>#REF!-#REF!</f>
        <v>#REF!</v>
      </c>
      <c r="AR562" s="112" t="e">
        <f>#REF!-#REF!</f>
        <v>#REF!</v>
      </c>
      <c r="AS562" s="112" t="e">
        <f>#REF!-#REF!</f>
        <v>#REF!</v>
      </c>
      <c r="AT562" s="112" t="e">
        <f>#REF!-#REF!</f>
        <v>#REF!</v>
      </c>
      <c r="AU562" s="112" t="e">
        <f>#REF!-#REF!</f>
        <v>#REF!</v>
      </c>
      <c r="AV562" s="112" t="e">
        <f>#REF!-#REF!</f>
        <v>#REF!</v>
      </c>
      <c r="AW562" s="112" t="e">
        <f>#REF!-#REF!</f>
        <v>#REF!</v>
      </c>
      <c r="AX562" s="112" t="e">
        <f>#REF!-#REF!</f>
        <v>#REF!</v>
      </c>
      <c r="AY562" s="112" t="e">
        <f>#REF!-#REF!</f>
        <v>#REF!</v>
      </c>
      <c r="AZ562" s="112" t="e">
        <f>#REF!-#REF!</f>
        <v>#REF!</v>
      </c>
      <c r="BA562" s="112" t="e">
        <f>#REF!-#REF!</f>
        <v>#REF!</v>
      </c>
      <c r="BB562" s="112" t="e">
        <f>#REF!-#REF!</f>
        <v>#REF!</v>
      </c>
      <c r="BC562" s="112" t="e">
        <f>#REF!-#REF!</f>
        <v>#REF!</v>
      </c>
      <c r="BD562" s="112" t="e">
        <f>#REF!-#REF!</f>
        <v>#REF!</v>
      </c>
      <c r="BE562" s="112" t="e">
        <f>#REF!-#REF!</f>
        <v>#REF!</v>
      </c>
      <c r="BF562" s="112" t="e">
        <f>#REF!-#REF!</f>
        <v>#REF!</v>
      </c>
      <c r="BG562" s="112" t="e">
        <f>#REF!-#REF!</f>
        <v>#REF!</v>
      </c>
      <c r="BH562" s="112" t="e">
        <f>#REF!-#REF!</f>
        <v>#REF!</v>
      </c>
      <c r="BI562" s="112" t="e">
        <f>#REF!-#REF!</f>
        <v>#REF!</v>
      </c>
      <c r="BJ562" s="112" t="e">
        <f>#REF!-#REF!</f>
        <v>#REF!</v>
      </c>
      <c r="BK562" s="112" t="e">
        <f>#REF!-#REF!</f>
        <v>#REF!</v>
      </c>
      <c r="BL562" s="112" t="e">
        <f>#REF!-#REF!</f>
        <v>#REF!</v>
      </c>
      <c r="BM562" s="112" t="e">
        <f>#REF!-#REF!</f>
        <v>#REF!</v>
      </c>
      <c r="BN562" s="112" t="e">
        <f>#REF!-#REF!</f>
        <v>#REF!</v>
      </c>
      <c r="BO562" s="112" t="e">
        <f>#REF!-#REF!</f>
        <v>#REF!</v>
      </c>
      <c r="BP562" s="112" t="e">
        <f>#REF!-#REF!</f>
        <v>#REF!</v>
      </c>
      <c r="BQ562" s="112" t="e">
        <f>#REF!-#REF!</f>
        <v>#REF!</v>
      </c>
      <c r="BR562" s="112" t="e">
        <f>#REF!-#REF!</f>
        <v>#REF!</v>
      </c>
      <c r="BS562" s="112" t="e">
        <f>#REF!-#REF!</f>
        <v>#REF!</v>
      </c>
      <c r="BT562" s="112" t="e">
        <f>#REF!-#REF!</f>
        <v>#REF!</v>
      </c>
      <c r="BU562" s="112" t="e">
        <f>#REF!-#REF!</f>
        <v>#REF!</v>
      </c>
      <c r="BV562" s="112" t="e">
        <f>#REF!-#REF!</f>
        <v>#REF!</v>
      </c>
      <c r="CA562" s="112"/>
    </row>
    <row r="563" spans="7:79" ht="13" hidden="1" x14ac:dyDescent="0.3">
      <c r="G563" s="112" t="e">
        <f>#REF!-#REF!</f>
        <v>#REF!</v>
      </c>
      <c r="H563" s="112" t="e">
        <f>#REF!-#REF!</f>
        <v>#REF!</v>
      </c>
      <c r="I563" s="112" t="e">
        <f>#REF!-#REF!</f>
        <v>#REF!</v>
      </c>
      <c r="J563" s="112" t="e">
        <f>#REF!-#REF!</f>
        <v>#REF!</v>
      </c>
      <c r="K563" s="112" t="e">
        <f>#REF!-#REF!</f>
        <v>#REF!</v>
      </c>
      <c r="L563" s="112" t="e">
        <f>#REF!-#REF!</f>
        <v>#REF!</v>
      </c>
      <c r="M563" s="112" t="e">
        <f>#REF!-#REF!</f>
        <v>#REF!</v>
      </c>
      <c r="N563" s="112" t="e">
        <f>#REF!-#REF!</f>
        <v>#REF!</v>
      </c>
      <c r="O563" s="112" t="e">
        <f>#REF!-#REF!</f>
        <v>#REF!</v>
      </c>
      <c r="P563" s="112" t="e">
        <f>#REF!-#REF!</f>
        <v>#REF!</v>
      </c>
      <c r="Q563" s="112" t="e">
        <f>#REF!-#REF!</f>
        <v>#REF!</v>
      </c>
      <c r="R563" s="112" t="e">
        <f>#REF!-#REF!</f>
        <v>#REF!</v>
      </c>
      <c r="S563" s="112" t="e">
        <f>#REF!-#REF!</f>
        <v>#REF!</v>
      </c>
      <c r="T563" s="112" t="e">
        <f>#REF!-#REF!</f>
        <v>#REF!</v>
      </c>
      <c r="U563" s="112" t="e">
        <f>#REF!-#REF!</f>
        <v>#REF!</v>
      </c>
      <c r="V563" s="112" t="e">
        <f>#REF!-#REF!</f>
        <v>#REF!</v>
      </c>
      <c r="W563" s="112" t="e">
        <f>#REF!-#REF!</f>
        <v>#REF!</v>
      </c>
      <c r="X563" s="112" t="e">
        <f>#REF!-#REF!</f>
        <v>#REF!</v>
      </c>
      <c r="Y563" s="112" t="e">
        <f>#REF!-#REF!</f>
        <v>#REF!</v>
      </c>
      <c r="Z563" s="112" t="e">
        <f>#REF!-#REF!</f>
        <v>#REF!</v>
      </c>
      <c r="AA563" s="112" t="e">
        <f>#REF!-#REF!</f>
        <v>#REF!</v>
      </c>
      <c r="AB563" s="112" t="e">
        <f>#REF!-#REF!</f>
        <v>#REF!</v>
      </c>
      <c r="AC563" s="112" t="e">
        <f>#REF!-#REF!</f>
        <v>#REF!</v>
      </c>
      <c r="AD563" s="112" t="e">
        <f>#REF!-#REF!</f>
        <v>#REF!</v>
      </c>
      <c r="AE563" s="112" t="e">
        <f>#REF!-#REF!</f>
        <v>#REF!</v>
      </c>
      <c r="AF563" s="112" t="e">
        <f>#REF!-#REF!</f>
        <v>#REF!</v>
      </c>
      <c r="AG563" s="112" t="e">
        <f>#REF!-#REF!</f>
        <v>#REF!</v>
      </c>
      <c r="AH563" s="112" t="e">
        <f>#REF!-#REF!</f>
        <v>#REF!</v>
      </c>
      <c r="AI563" s="112" t="e">
        <f>#REF!-#REF!</f>
        <v>#REF!</v>
      </c>
      <c r="AJ563" s="112" t="e">
        <f>#REF!-#REF!</f>
        <v>#REF!</v>
      </c>
      <c r="AK563" s="112" t="e">
        <f>#REF!-#REF!</f>
        <v>#REF!</v>
      </c>
      <c r="AL563" s="112" t="e">
        <f>#REF!-#REF!</f>
        <v>#REF!</v>
      </c>
      <c r="AM563" s="112" t="e">
        <f>#REF!-#REF!</f>
        <v>#REF!</v>
      </c>
      <c r="AN563" s="112" t="e">
        <f>#REF!-#REF!</f>
        <v>#REF!</v>
      </c>
      <c r="AO563" s="112" t="e">
        <f>#REF!-#REF!</f>
        <v>#REF!</v>
      </c>
      <c r="AP563" s="112" t="e">
        <f>#REF!-#REF!</f>
        <v>#REF!</v>
      </c>
      <c r="AQ563" s="112" t="e">
        <f>#REF!-#REF!</f>
        <v>#REF!</v>
      </c>
      <c r="AR563" s="112" t="e">
        <f>#REF!-#REF!</f>
        <v>#REF!</v>
      </c>
      <c r="AS563" s="112" t="e">
        <f>#REF!-#REF!</f>
        <v>#REF!</v>
      </c>
      <c r="AT563" s="112" t="e">
        <f>#REF!-#REF!</f>
        <v>#REF!</v>
      </c>
      <c r="AU563" s="112" t="e">
        <f>#REF!-#REF!</f>
        <v>#REF!</v>
      </c>
      <c r="AV563" s="112" t="e">
        <f>#REF!-#REF!</f>
        <v>#REF!</v>
      </c>
      <c r="AW563" s="112" t="e">
        <f>#REF!-#REF!</f>
        <v>#REF!</v>
      </c>
      <c r="AX563" s="112" t="e">
        <f>#REF!-#REF!</f>
        <v>#REF!</v>
      </c>
      <c r="AY563" s="112" t="e">
        <f>#REF!-#REF!</f>
        <v>#REF!</v>
      </c>
      <c r="AZ563" s="112" t="e">
        <f>#REF!-#REF!</f>
        <v>#REF!</v>
      </c>
      <c r="BA563" s="112" t="e">
        <f>#REF!-#REF!</f>
        <v>#REF!</v>
      </c>
      <c r="BB563" s="112" t="e">
        <f>#REF!-#REF!</f>
        <v>#REF!</v>
      </c>
      <c r="BC563" s="112" t="e">
        <f>#REF!-#REF!</f>
        <v>#REF!</v>
      </c>
      <c r="BD563" s="112" t="e">
        <f>#REF!-#REF!</f>
        <v>#REF!</v>
      </c>
      <c r="BE563" s="112" t="e">
        <f>#REF!-#REF!</f>
        <v>#REF!</v>
      </c>
      <c r="BF563" s="112" t="e">
        <f>#REF!-#REF!</f>
        <v>#REF!</v>
      </c>
      <c r="BG563" s="112" t="e">
        <f>#REF!-#REF!</f>
        <v>#REF!</v>
      </c>
      <c r="BH563" s="112" t="e">
        <f>#REF!-#REF!</f>
        <v>#REF!</v>
      </c>
      <c r="BI563" s="112" t="e">
        <f>#REF!-#REF!</f>
        <v>#REF!</v>
      </c>
      <c r="BJ563" s="112" t="e">
        <f>#REF!-#REF!</f>
        <v>#REF!</v>
      </c>
      <c r="BK563" s="112" t="e">
        <f>#REF!-#REF!</f>
        <v>#REF!</v>
      </c>
      <c r="BL563" s="112" t="e">
        <f>#REF!-#REF!</f>
        <v>#REF!</v>
      </c>
      <c r="BM563" s="112" t="e">
        <f>#REF!-#REF!</f>
        <v>#REF!</v>
      </c>
      <c r="BN563" s="112" t="e">
        <f>#REF!-#REF!</f>
        <v>#REF!</v>
      </c>
      <c r="BO563" s="112" t="e">
        <f>#REF!-#REF!</f>
        <v>#REF!</v>
      </c>
      <c r="BP563" s="112" t="e">
        <f>#REF!-#REF!</f>
        <v>#REF!</v>
      </c>
      <c r="BQ563" s="112" t="e">
        <f>#REF!-#REF!</f>
        <v>#REF!</v>
      </c>
      <c r="BR563" s="112" t="e">
        <f>#REF!-#REF!</f>
        <v>#REF!</v>
      </c>
      <c r="BS563" s="112" t="e">
        <f>#REF!-#REF!</f>
        <v>#REF!</v>
      </c>
      <c r="BT563" s="112" t="e">
        <f>#REF!-#REF!</f>
        <v>#REF!</v>
      </c>
      <c r="BU563" s="112" t="e">
        <f>#REF!-#REF!</f>
        <v>#REF!</v>
      </c>
      <c r="BV563" s="112" t="e">
        <f>#REF!-#REF!</f>
        <v>#REF!</v>
      </c>
      <c r="CA563" s="112"/>
    </row>
    <row r="564" spans="7:79" ht="13" hidden="1" x14ac:dyDescent="0.3">
      <c r="G564" s="112" t="e">
        <f>#REF!-#REF!</f>
        <v>#REF!</v>
      </c>
      <c r="H564" s="112" t="e">
        <f>#REF!-#REF!</f>
        <v>#REF!</v>
      </c>
      <c r="I564" s="112" t="e">
        <f>#REF!-#REF!</f>
        <v>#REF!</v>
      </c>
      <c r="J564" s="112" t="e">
        <f>#REF!-#REF!</f>
        <v>#REF!</v>
      </c>
      <c r="K564" s="112" t="e">
        <f>#REF!-#REF!</f>
        <v>#REF!</v>
      </c>
      <c r="L564" s="112" t="e">
        <f>#REF!-#REF!</f>
        <v>#REF!</v>
      </c>
      <c r="M564" s="112" t="e">
        <f>#REF!-#REF!</f>
        <v>#REF!</v>
      </c>
      <c r="N564" s="112" t="e">
        <f>#REF!-#REF!</f>
        <v>#REF!</v>
      </c>
      <c r="O564" s="112" t="e">
        <f>#REF!-#REF!</f>
        <v>#REF!</v>
      </c>
      <c r="P564" s="112" t="e">
        <f>#REF!-#REF!</f>
        <v>#REF!</v>
      </c>
      <c r="Q564" s="112" t="e">
        <f>#REF!-#REF!</f>
        <v>#REF!</v>
      </c>
      <c r="R564" s="112" t="e">
        <f>#REF!-#REF!</f>
        <v>#REF!</v>
      </c>
      <c r="S564" s="112" t="e">
        <f>#REF!-#REF!</f>
        <v>#REF!</v>
      </c>
      <c r="T564" s="112" t="e">
        <f>#REF!-#REF!</f>
        <v>#REF!</v>
      </c>
      <c r="U564" s="112" t="e">
        <f>#REF!-#REF!</f>
        <v>#REF!</v>
      </c>
      <c r="V564" s="112" t="e">
        <f>#REF!-#REF!</f>
        <v>#REF!</v>
      </c>
      <c r="W564" s="112" t="e">
        <f>#REF!-#REF!</f>
        <v>#REF!</v>
      </c>
      <c r="X564" s="112" t="e">
        <f>#REF!-#REF!</f>
        <v>#REF!</v>
      </c>
      <c r="Y564" s="112" t="e">
        <f>#REF!-#REF!</f>
        <v>#REF!</v>
      </c>
      <c r="Z564" s="112" t="e">
        <f>#REF!-#REF!</f>
        <v>#REF!</v>
      </c>
      <c r="AA564" s="112" t="e">
        <f>#REF!-#REF!</f>
        <v>#REF!</v>
      </c>
      <c r="AB564" s="112" t="e">
        <f>#REF!-#REF!</f>
        <v>#REF!</v>
      </c>
      <c r="AC564" s="112" t="e">
        <f>#REF!-#REF!</f>
        <v>#REF!</v>
      </c>
      <c r="AD564" s="112" t="e">
        <f>#REF!-#REF!</f>
        <v>#REF!</v>
      </c>
      <c r="AE564" s="112" t="e">
        <f>#REF!-#REF!</f>
        <v>#REF!</v>
      </c>
      <c r="AF564" s="112" t="e">
        <f>#REF!-#REF!</f>
        <v>#REF!</v>
      </c>
      <c r="AG564" s="112" t="e">
        <f>#REF!-#REF!</f>
        <v>#REF!</v>
      </c>
      <c r="AH564" s="112" t="e">
        <f>#REF!-#REF!</f>
        <v>#REF!</v>
      </c>
      <c r="AI564" s="112" t="e">
        <f>#REF!-#REF!</f>
        <v>#REF!</v>
      </c>
      <c r="AJ564" s="112" t="e">
        <f>#REF!-#REF!</f>
        <v>#REF!</v>
      </c>
      <c r="AK564" s="112" t="e">
        <f>#REF!-#REF!</f>
        <v>#REF!</v>
      </c>
      <c r="AL564" s="112" t="e">
        <f>#REF!-#REF!</f>
        <v>#REF!</v>
      </c>
      <c r="AM564" s="112" t="e">
        <f>#REF!-#REF!</f>
        <v>#REF!</v>
      </c>
      <c r="AN564" s="112" t="e">
        <f>#REF!-#REF!</f>
        <v>#REF!</v>
      </c>
      <c r="AO564" s="112" t="e">
        <f>#REF!-#REF!</f>
        <v>#REF!</v>
      </c>
      <c r="AP564" s="112" t="e">
        <f>#REF!-#REF!</f>
        <v>#REF!</v>
      </c>
      <c r="AQ564" s="112" t="e">
        <f>#REF!-#REF!</f>
        <v>#REF!</v>
      </c>
      <c r="AR564" s="112" t="e">
        <f>#REF!-#REF!</f>
        <v>#REF!</v>
      </c>
      <c r="AS564" s="112" t="e">
        <f>#REF!-#REF!</f>
        <v>#REF!</v>
      </c>
      <c r="AT564" s="112" t="e">
        <f>#REF!-#REF!</f>
        <v>#REF!</v>
      </c>
      <c r="AU564" s="112" t="e">
        <f>#REF!-#REF!</f>
        <v>#REF!</v>
      </c>
      <c r="AV564" s="112" t="e">
        <f>#REF!-#REF!</f>
        <v>#REF!</v>
      </c>
      <c r="AW564" s="112" t="e">
        <f>#REF!-#REF!</f>
        <v>#REF!</v>
      </c>
      <c r="AX564" s="112" t="e">
        <f>#REF!-#REF!</f>
        <v>#REF!</v>
      </c>
      <c r="AY564" s="112" t="e">
        <f>#REF!-#REF!</f>
        <v>#REF!</v>
      </c>
      <c r="AZ564" s="112" t="e">
        <f>#REF!-#REF!</f>
        <v>#REF!</v>
      </c>
      <c r="BA564" s="112" t="e">
        <f>#REF!-#REF!</f>
        <v>#REF!</v>
      </c>
      <c r="BB564" s="112" t="e">
        <f>#REF!-#REF!</f>
        <v>#REF!</v>
      </c>
      <c r="BC564" s="112" t="e">
        <f>#REF!-#REF!</f>
        <v>#REF!</v>
      </c>
      <c r="BD564" s="112" t="e">
        <f>#REF!-#REF!</f>
        <v>#REF!</v>
      </c>
      <c r="BE564" s="112" t="e">
        <f>#REF!-#REF!</f>
        <v>#REF!</v>
      </c>
      <c r="BF564" s="112" t="e">
        <f>#REF!-#REF!</f>
        <v>#REF!</v>
      </c>
      <c r="BG564" s="112" t="e">
        <f>#REF!-#REF!</f>
        <v>#REF!</v>
      </c>
      <c r="BH564" s="112" t="e">
        <f>#REF!-#REF!</f>
        <v>#REF!</v>
      </c>
      <c r="BI564" s="112" t="e">
        <f>#REF!-#REF!</f>
        <v>#REF!</v>
      </c>
      <c r="BJ564" s="112" t="e">
        <f>#REF!-#REF!</f>
        <v>#REF!</v>
      </c>
      <c r="BK564" s="112" t="e">
        <f>#REF!-#REF!</f>
        <v>#REF!</v>
      </c>
      <c r="BL564" s="112" t="e">
        <f>#REF!-#REF!</f>
        <v>#REF!</v>
      </c>
      <c r="BM564" s="112" t="e">
        <f>#REF!-#REF!</f>
        <v>#REF!</v>
      </c>
      <c r="BN564" s="112" t="e">
        <f>#REF!-#REF!</f>
        <v>#REF!</v>
      </c>
      <c r="BO564" s="112" t="e">
        <f>#REF!-#REF!</f>
        <v>#REF!</v>
      </c>
      <c r="BP564" s="112" t="e">
        <f>#REF!-#REF!</f>
        <v>#REF!</v>
      </c>
      <c r="BQ564" s="112" t="e">
        <f>#REF!-#REF!</f>
        <v>#REF!</v>
      </c>
      <c r="BR564" s="112" t="e">
        <f>#REF!-#REF!</f>
        <v>#REF!</v>
      </c>
      <c r="BS564" s="112" t="e">
        <f>#REF!-#REF!</f>
        <v>#REF!</v>
      </c>
      <c r="BT564" s="112" t="e">
        <f>#REF!-#REF!</f>
        <v>#REF!</v>
      </c>
      <c r="BU564" s="112" t="e">
        <f>#REF!-#REF!</f>
        <v>#REF!</v>
      </c>
      <c r="BV564" s="112" t="e">
        <f>#REF!-#REF!</f>
        <v>#REF!</v>
      </c>
      <c r="CA564" s="112"/>
    </row>
    <row r="565" spans="7:79" ht="13" hidden="1" x14ac:dyDescent="0.3">
      <c r="G565" s="112" t="e">
        <f>#REF!-#REF!</f>
        <v>#REF!</v>
      </c>
      <c r="H565" s="112" t="e">
        <f>#REF!-#REF!</f>
        <v>#REF!</v>
      </c>
      <c r="I565" s="112" t="e">
        <f>#REF!-#REF!</f>
        <v>#REF!</v>
      </c>
      <c r="J565" s="112" t="e">
        <f>#REF!-#REF!</f>
        <v>#REF!</v>
      </c>
      <c r="K565" s="112" t="e">
        <f>#REF!-#REF!</f>
        <v>#REF!</v>
      </c>
      <c r="L565" s="112" t="e">
        <f>#REF!-#REF!</f>
        <v>#REF!</v>
      </c>
      <c r="M565" s="112" t="e">
        <f>#REF!-#REF!</f>
        <v>#REF!</v>
      </c>
      <c r="N565" s="112" t="e">
        <f>#REF!-#REF!</f>
        <v>#REF!</v>
      </c>
      <c r="O565" s="112" t="e">
        <f>#REF!-#REF!</f>
        <v>#REF!</v>
      </c>
      <c r="P565" s="112" t="e">
        <f>#REF!-#REF!</f>
        <v>#REF!</v>
      </c>
      <c r="Q565" s="112" t="e">
        <f>#REF!-#REF!</f>
        <v>#REF!</v>
      </c>
      <c r="R565" s="112" t="e">
        <f>#REF!-#REF!</f>
        <v>#REF!</v>
      </c>
      <c r="S565" s="112" t="e">
        <f>#REF!-#REF!</f>
        <v>#REF!</v>
      </c>
      <c r="T565" s="112" t="e">
        <f>#REF!-#REF!</f>
        <v>#REF!</v>
      </c>
      <c r="U565" s="112" t="e">
        <f>#REF!-#REF!</f>
        <v>#REF!</v>
      </c>
      <c r="V565" s="112" t="e">
        <f>#REF!-#REF!</f>
        <v>#REF!</v>
      </c>
      <c r="W565" s="112" t="e">
        <f>#REF!-#REF!</f>
        <v>#REF!</v>
      </c>
      <c r="X565" s="112" t="e">
        <f>#REF!-#REF!</f>
        <v>#REF!</v>
      </c>
      <c r="Y565" s="112" t="e">
        <f>#REF!-#REF!</f>
        <v>#REF!</v>
      </c>
      <c r="Z565" s="112" t="e">
        <f>#REF!-#REF!</f>
        <v>#REF!</v>
      </c>
      <c r="AA565" s="112" t="e">
        <f>#REF!-#REF!</f>
        <v>#REF!</v>
      </c>
      <c r="AB565" s="112" t="e">
        <f>#REF!-#REF!</f>
        <v>#REF!</v>
      </c>
      <c r="AC565" s="112" t="e">
        <f>#REF!-#REF!</f>
        <v>#REF!</v>
      </c>
      <c r="AD565" s="112" t="e">
        <f>#REF!-#REF!</f>
        <v>#REF!</v>
      </c>
      <c r="AE565" s="112" t="e">
        <f>#REF!-#REF!</f>
        <v>#REF!</v>
      </c>
      <c r="AF565" s="112" t="e">
        <f>#REF!-#REF!</f>
        <v>#REF!</v>
      </c>
      <c r="AG565" s="112" t="e">
        <f>#REF!-#REF!</f>
        <v>#REF!</v>
      </c>
      <c r="AH565" s="112" t="e">
        <f>#REF!-#REF!</f>
        <v>#REF!</v>
      </c>
      <c r="AI565" s="112" t="e">
        <f>#REF!-#REF!</f>
        <v>#REF!</v>
      </c>
      <c r="AJ565" s="112" t="e">
        <f>#REF!-#REF!</f>
        <v>#REF!</v>
      </c>
      <c r="AK565" s="112" t="e">
        <f>#REF!-#REF!</f>
        <v>#REF!</v>
      </c>
      <c r="AL565" s="112" t="e">
        <f>#REF!-#REF!</f>
        <v>#REF!</v>
      </c>
      <c r="AM565" s="112" t="e">
        <f>#REF!-#REF!</f>
        <v>#REF!</v>
      </c>
      <c r="AN565" s="112" t="e">
        <f>#REF!-#REF!</f>
        <v>#REF!</v>
      </c>
      <c r="AO565" s="112" t="e">
        <f>#REF!-#REF!</f>
        <v>#REF!</v>
      </c>
      <c r="AP565" s="112" t="e">
        <f>#REF!-#REF!</f>
        <v>#REF!</v>
      </c>
      <c r="AQ565" s="112" t="e">
        <f>#REF!-#REF!</f>
        <v>#REF!</v>
      </c>
      <c r="AR565" s="112" t="e">
        <f>#REF!-#REF!</f>
        <v>#REF!</v>
      </c>
      <c r="AS565" s="112" t="e">
        <f>#REF!-#REF!</f>
        <v>#REF!</v>
      </c>
      <c r="AT565" s="112" t="e">
        <f>#REF!-#REF!</f>
        <v>#REF!</v>
      </c>
      <c r="AU565" s="112" t="e">
        <f>#REF!-#REF!</f>
        <v>#REF!</v>
      </c>
      <c r="AV565" s="112" t="e">
        <f>#REF!-#REF!</f>
        <v>#REF!</v>
      </c>
      <c r="AW565" s="112" t="e">
        <f>#REF!-#REF!</f>
        <v>#REF!</v>
      </c>
      <c r="AX565" s="112" t="e">
        <f>#REF!-#REF!</f>
        <v>#REF!</v>
      </c>
      <c r="AY565" s="112" t="e">
        <f>#REF!-#REF!</f>
        <v>#REF!</v>
      </c>
      <c r="AZ565" s="112" t="e">
        <f>#REF!-#REF!</f>
        <v>#REF!</v>
      </c>
      <c r="BA565" s="112" t="e">
        <f>#REF!-#REF!</f>
        <v>#REF!</v>
      </c>
      <c r="BB565" s="112" t="e">
        <f>#REF!-#REF!</f>
        <v>#REF!</v>
      </c>
      <c r="BC565" s="112" t="e">
        <f>#REF!-#REF!</f>
        <v>#REF!</v>
      </c>
      <c r="BD565" s="112" t="e">
        <f>#REF!-#REF!</f>
        <v>#REF!</v>
      </c>
      <c r="BE565" s="112" t="e">
        <f>#REF!-#REF!</f>
        <v>#REF!</v>
      </c>
      <c r="BF565" s="112" t="e">
        <f>#REF!-#REF!</f>
        <v>#REF!</v>
      </c>
      <c r="BG565" s="112" t="e">
        <f>#REF!-#REF!</f>
        <v>#REF!</v>
      </c>
      <c r="BH565" s="112" t="e">
        <f>#REF!-#REF!</f>
        <v>#REF!</v>
      </c>
      <c r="BI565" s="112" t="e">
        <f>#REF!-#REF!</f>
        <v>#REF!</v>
      </c>
      <c r="BJ565" s="112" t="e">
        <f>#REF!-#REF!</f>
        <v>#REF!</v>
      </c>
      <c r="BK565" s="112" t="e">
        <f>#REF!-#REF!</f>
        <v>#REF!</v>
      </c>
      <c r="BL565" s="112" t="e">
        <f>#REF!-#REF!</f>
        <v>#REF!</v>
      </c>
      <c r="BM565" s="112" t="e">
        <f>#REF!-#REF!</f>
        <v>#REF!</v>
      </c>
      <c r="BN565" s="112" t="e">
        <f>#REF!-#REF!</f>
        <v>#REF!</v>
      </c>
      <c r="BO565" s="112" t="e">
        <f>#REF!-#REF!</f>
        <v>#REF!</v>
      </c>
      <c r="BP565" s="112" t="e">
        <f>#REF!-#REF!</f>
        <v>#REF!</v>
      </c>
      <c r="BQ565" s="112" t="e">
        <f>#REF!-#REF!</f>
        <v>#REF!</v>
      </c>
      <c r="BR565" s="112" t="e">
        <f>#REF!-#REF!</f>
        <v>#REF!</v>
      </c>
      <c r="BS565" s="112" t="e">
        <f>#REF!-#REF!</f>
        <v>#REF!</v>
      </c>
      <c r="BT565" s="112" t="e">
        <f>#REF!-#REF!</f>
        <v>#REF!</v>
      </c>
      <c r="BU565" s="112" t="e">
        <f>#REF!-#REF!</f>
        <v>#REF!</v>
      </c>
      <c r="BV565" s="112" t="e">
        <f>#REF!-#REF!</f>
        <v>#REF!</v>
      </c>
      <c r="CA565" s="112"/>
    </row>
    <row r="566" spans="7:79" ht="13" hidden="1" x14ac:dyDescent="0.3">
      <c r="G566" s="112" t="e">
        <f>#REF!-#REF!</f>
        <v>#REF!</v>
      </c>
      <c r="H566" s="112" t="e">
        <f>#REF!-#REF!</f>
        <v>#REF!</v>
      </c>
      <c r="I566" s="112" t="e">
        <f>#REF!-#REF!</f>
        <v>#REF!</v>
      </c>
      <c r="J566" s="112" t="e">
        <f>#REF!-#REF!</f>
        <v>#REF!</v>
      </c>
      <c r="K566" s="112" t="e">
        <f>#REF!-#REF!</f>
        <v>#REF!</v>
      </c>
      <c r="L566" s="112" t="e">
        <f>#REF!-#REF!</f>
        <v>#REF!</v>
      </c>
      <c r="M566" s="112" t="e">
        <f>#REF!-#REF!</f>
        <v>#REF!</v>
      </c>
      <c r="N566" s="112" t="e">
        <f>#REF!-#REF!</f>
        <v>#REF!</v>
      </c>
      <c r="O566" s="112" t="e">
        <f>#REF!-#REF!</f>
        <v>#REF!</v>
      </c>
      <c r="P566" s="112" t="e">
        <f>#REF!-#REF!</f>
        <v>#REF!</v>
      </c>
      <c r="Q566" s="112" t="e">
        <f>#REF!-#REF!</f>
        <v>#REF!</v>
      </c>
      <c r="R566" s="112" t="e">
        <f>#REF!-#REF!</f>
        <v>#REF!</v>
      </c>
      <c r="S566" s="112" t="e">
        <f>#REF!-#REF!</f>
        <v>#REF!</v>
      </c>
      <c r="T566" s="112" t="e">
        <f>#REF!-#REF!</f>
        <v>#REF!</v>
      </c>
      <c r="U566" s="112" t="e">
        <f>#REF!-#REF!</f>
        <v>#REF!</v>
      </c>
      <c r="V566" s="112" t="e">
        <f>#REF!-#REF!</f>
        <v>#REF!</v>
      </c>
      <c r="W566" s="112" t="e">
        <f>#REF!-#REF!</f>
        <v>#REF!</v>
      </c>
      <c r="X566" s="112" t="e">
        <f>#REF!-#REF!</f>
        <v>#REF!</v>
      </c>
      <c r="Y566" s="112" t="e">
        <f>#REF!-#REF!</f>
        <v>#REF!</v>
      </c>
      <c r="Z566" s="112" t="e">
        <f>#REF!-#REF!</f>
        <v>#REF!</v>
      </c>
      <c r="AA566" s="112" t="e">
        <f>#REF!-#REF!</f>
        <v>#REF!</v>
      </c>
      <c r="AB566" s="112" t="e">
        <f>#REF!-#REF!</f>
        <v>#REF!</v>
      </c>
      <c r="AC566" s="112" t="e">
        <f>#REF!-#REF!</f>
        <v>#REF!</v>
      </c>
      <c r="AD566" s="112" t="e">
        <f>#REF!-#REF!</f>
        <v>#REF!</v>
      </c>
      <c r="AE566" s="112" t="e">
        <f>#REF!-#REF!</f>
        <v>#REF!</v>
      </c>
      <c r="AF566" s="112" t="e">
        <f>#REF!-#REF!</f>
        <v>#REF!</v>
      </c>
      <c r="AG566" s="112" t="e">
        <f>#REF!-#REF!</f>
        <v>#REF!</v>
      </c>
      <c r="AH566" s="112" t="e">
        <f>#REF!-#REF!</f>
        <v>#REF!</v>
      </c>
      <c r="AI566" s="112" t="e">
        <f>#REF!-#REF!</f>
        <v>#REF!</v>
      </c>
      <c r="AJ566" s="112" t="e">
        <f>#REF!-#REF!</f>
        <v>#REF!</v>
      </c>
      <c r="AK566" s="112" t="e">
        <f>#REF!-#REF!</f>
        <v>#REF!</v>
      </c>
      <c r="AL566" s="112" t="e">
        <f>#REF!-#REF!</f>
        <v>#REF!</v>
      </c>
      <c r="AM566" s="112" t="e">
        <f>#REF!-#REF!</f>
        <v>#REF!</v>
      </c>
      <c r="AN566" s="112" t="e">
        <f>#REF!-#REF!</f>
        <v>#REF!</v>
      </c>
      <c r="AO566" s="112" t="e">
        <f>#REF!-#REF!</f>
        <v>#REF!</v>
      </c>
      <c r="AP566" s="112" t="e">
        <f>#REF!-#REF!</f>
        <v>#REF!</v>
      </c>
      <c r="AQ566" s="112" t="e">
        <f>#REF!-#REF!</f>
        <v>#REF!</v>
      </c>
      <c r="AR566" s="112" t="e">
        <f>#REF!-#REF!</f>
        <v>#REF!</v>
      </c>
      <c r="AS566" s="112" t="e">
        <f>#REF!-#REF!</f>
        <v>#REF!</v>
      </c>
      <c r="AT566" s="112" t="e">
        <f>#REF!-#REF!</f>
        <v>#REF!</v>
      </c>
      <c r="AU566" s="112" t="e">
        <f>#REF!-#REF!</f>
        <v>#REF!</v>
      </c>
      <c r="AV566" s="112" t="e">
        <f>#REF!-#REF!</f>
        <v>#REF!</v>
      </c>
      <c r="AW566" s="112" t="e">
        <f>#REF!-#REF!</f>
        <v>#REF!</v>
      </c>
      <c r="AX566" s="112" t="e">
        <f>#REF!-#REF!</f>
        <v>#REF!</v>
      </c>
      <c r="AY566" s="112" t="e">
        <f>#REF!-#REF!</f>
        <v>#REF!</v>
      </c>
      <c r="AZ566" s="112" t="e">
        <f>#REF!-#REF!</f>
        <v>#REF!</v>
      </c>
      <c r="BA566" s="112" t="e">
        <f>#REF!-#REF!</f>
        <v>#REF!</v>
      </c>
      <c r="BB566" s="112" t="e">
        <f>#REF!-#REF!</f>
        <v>#REF!</v>
      </c>
      <c r="BC566" s="112" t="e">
        <f>#REF!-#REF!</f>
        <v>#REF!</v>
      </c>
      <c r="BD566" s="112" t="e">
        <f>#REF!-#REF!</f>
        <v>#REF!</v>
      </c>
      <c r="BE566" s="112" t="e">
        <f>#REF!-#REF!</f>
        <v>#REF!</v>
      </c>
      <c r="BF566" s="112" t="e">
        <f>#REF!-#REF!</f>
        <v>#REF!</v>
      </c>
      <c r="BG566" s="112" t="e">
        <f>#REF!-#REF!</f>
        <v>#REF!</v>
      </c>
      <c r="BH566" s="112" t="e">
        <f>#REF!-#REF!</f>
        <v>#REF!</v>
      </c>
      <c r="BI566" s="112" t="e">
        <f>#REF!-#REF!</f>
        <v>#REF!</v>
      </c>
      <c r="BJ566" s="112" t="e">
        <f>#REF!-#REF!</f>
        <v>#REF!</v>
      </c>
      <c r="BK566" s="112" t="e">
        <f>#REF!-#REF!</f>
        <v>#REF!</v>
      </c>
      <c r="BL566" s="112" t="e">
        <f>#REF!-#REF!</f>
        <v>#REF!</v>
      </c>
      <c r="BM566" s="112" t="e">
        <f>#REF!-#REF!</f>
        <v>#REF!</v>
      </c>
      <c r="BN566" s="112" t="e">
        <f>#REF!-#REF!</f>
        <v>#REF!</v>
      </c>
      <c r="BO566" s="112" t="e">
        <f>#REF!-#REF!</f>
        <v>#REF!</v>
      </c>
      <c r="BP566" s="112" t="e">
        <f>#REF!-#REF!</f>
        <v>#REF!</v>
      </c>
      <c r="BQ566" s="112" t="e">
        <f>#REF!-#REF!</f>
        <v>#REF!</v>
      </c>
      <c r="BR566" s="112" t="e">
        <f>#REF!-#REF!</f>
        <v>#REF!</v>
      </c>
      <c r="BS566" s="112" t="e">
        <f>#REF!-#REF!</f>
        <v>#REF!</v>
      </c>
      <c r="BT566" s="112" t="e">
        <f>#REF!-#REF!</f>
        <v>#REF!</v>
      </c>
      <c r="BU566" s="112" t="e">
        <f>#REF!-#REF!</f>
        <v>#REF!</v>
      </c>
      <c r="BV566" s="112" t="e">
        <f>#REF!-#REF!</f>
        <v>#REF!</v>
      </c>
      <c r="CA566" s="112"/>
    </row>
    <row r="567" spans="7:79" ht="13" hidden="1" x14ac:dyDescent="0.3">
      <c r="G567" s="112" t="e">
        <f>#REF!-#REF!</f>
        <v>#REF!</v>
      </c>
      <c r="H567" s="112" t="e">
        <f>#REF!-#REF!</f>
        <v>#REF!</v>
      </c>
      <c r="I567" s="112" t="e">
        <f>#REF!-#REF!</f>
        <v>#REF!</v>
      </c>
      <c r="J567" s="112" t="e">
        <f>#REF!-#REF!</f>
        <v>#REF!</v>
      </c>
      <c r="K567" s="112" t="e">
        <f>#REF!-#REF!</f>
        <v>#REF!</v>
      </c>
      <c r="L567" s="112" t="e">
        <f>#REF!-#REF!</f>
        <v>#REF!</v>
      </c>
      <c r="M567" s="112" t="e">
        <f>#REF!-#REF!</f>
        <v>#REF!</v>
      </c>
      <c r="N567" s="112" t="e">
        <f>#REF!-#REF!</f>
        <v>#REF!</v>
      </c>
      <c r="O567" s="112" t="e">
        <f>#REF!-#REF!</f>
        <v>#REF!</v>
      </c>
      <c r="P567" s="112" t="e">
        <f>#REF!-#REF!</f>
        <v>#REF!</v>
      </c>
      <c r="Q567" s="112" t="e">
        <f>#REF!-#REF!</f>
        <v>#REF!</v>
      </c>
      <c r="R567" s="112" t="e">
        <f>#REF!-#REF!</f>
        <v>#REF!</v>
      </c>
      <c r="S567" s="112" t="e">
        <f>#REF!-#REF!</f>
        <v>#REF!</v>
      </c>
      <c r="T567" s="112" t="e">
        <f>#REF!-#REF!</f>
        <v>#REF!</v>
      </c>
      <c r="U567" s="112" t="e">
        <f>#REF!-#REF!</f>
        <v>#REF!</v>
      </c>
      <c r="V567" s="112" t="e">
        <f>#REF!-#REF!</f>
        <v>#REF!</v>
      </c>
      <c r="W567" s="112" t="e">
        <f>#REF!-#REF!</f>
        <v>#REF!</v>
      </c>
      <c r="X567" s="112" t="e">
        <f>#REF!-#REF!</f>
        <v>#REF!</v>
      </c>
      <c r="Y567" s="112" t="e">
        <f>#REF!-#REF!</f>
        <v>#REF!</v>
      </c>
      <c r="Z567" s="112" t="e">
        <f>#REF!-#REF!</f>
        <v>#REF!</v>
      </c>
      <c r="AA567" s="112" t="e">
        <f>#REF!-#REF!</f>
        <v>#REF!</v>
      </c>
      <c r="AB567" s="112" t="e">
        <f>#REF!-#REF!</f>
        <v>#REF!</v>
      </c>
      <c r="AC567" s="112" t="e">
        <f>#REF!-#REF!</f>
        <v>#REF!</v>
      </c>
      <c r="AD567" s="112" t="e">
        <f>#REF!-#REF!</f>
        <v>#REF!</v>
      </c>
      <c r="AE567" s="112" t="e">
        <f>#REF!-#REF!</f>
        <v>#REF!</v>
      </c>
      <c r="AF567" s="112" t="e">
        <f>#REF!-#REF!</f>
        <v>#REF!</v>
      </c>
      <c r="AG567" s="112" t="e">
        <f>#REF!-#REF!</f>
        <v>#REF!</v>
      </c>
      <c r="AH567" s="112" t="e">
        <f>#REF!-#REF!</f>
        <v>#REF!</v>
      </c>
      <c r="AI567" s="112" t="e">
        <f>#REF!-#REF!</f>
        <v>#REF!</v>
      </c>
      <c r="AJ567" s="112" t="e">
        <f>#REF!-#REF!</f>
        <v>#REF!</v>
      </c>
      <c r="AK567" s="112" t="e">
        <f>#REF!-#REF!</f>
        <v>#REF!</v>
      </c>
      <c r="AL567" s="112" t="e">
        <f>#REF!-#REF!</f>
        <v>#REF!</v>
      </c>
      <c r="AM567" s="112" t="e">
        <f>#REF!-#REF!</f>
        <v>#REF!</v>
      </c>
      <c r="AN567" s="112" t="e">
        <f>#REF!-#REF!</f>
        <v>#REF!</v>
      </c>
      <c r="AO567" s="112" t="e">
        <f>#REF!-#REF!</f>
        <v>#REF!</v>
      </c>
      <c r="AP567" s="112" t="e">
        <f>#REF!-#REF!</f>
        <v>#REF!</v>
      </c>
      <c r="AQ567" s="112" t="e">
        <f>#REF!-#REF!</f>
        <v>#REF!</v>
      </c>
      <c r="AR567" s="112" t="e">
        <f>#REF!-#REF!</f>
        <v>#REF!</v>
      </c>
      <c r="AS567" s="112" t="e">
        <f>#REF!-#REF!</f>
        <v>#REF!</v>
      </c>
      <c r="AT567" s="112" t="e">
        <f>#REF!-#REF!</f>
        <v>#REF!</v>
      </c>
      <c r="AU567" s="112" t="e">
        <f>#REF!-#REF!</f>
        <v>#REF!</v>
      </c>
      <c r="AV567" s="112" t="e">
        <f>#REF!-#REF!</f>
        <v>#REF!</v>
      </c>
      <c r="AW567" s="112" t="e">
        <f>#REF!-#REF!</f>
        <v>#REF!</v>
      </c>
      <c r="AX567" s="112" t="e">
        <f>#REF!-#REF!</f>
        <v>#REF!</v>
      </c>
      <c r="AY567" s="112" t="e">
        <f>#REF!-#REF!</f>
        <v>#REF!</v>
      </c>
      <c r="AZ567" s="112" t="e">
        <f>#REF!-#REF!</f>
        <v>#REF!</v>
      </c>
      <c r="BA567" s="112" t="e">
        <f>#REF!-#REF!</f>
        <v>#REF!</v>
      </c>
      <c r="BB567" s="112" t="e">
        <f>#REF!-#REF!</f>
        <v>#REF!</v>
      </c>
      <c r="BC567" s="112" t="e">
        <f>#REF!-#REF!</f>
        <v>#REF!</v>
      </c>
      <c r="BD567" s="112" t="e">
        <f>#REF!-#REF!</f>
        <v>#REF!</v>
      </c>
      <c r="BE567" s="112" t="e">
        <f>#REF!-#REF!</f>
        <v>#REF!</v>
      </c>
      <c r="BF567" s="112" t="e">
        <f>#REF!-#REF!</f>
        <v>#REF!</v>
      </c>
      <c r="BG567" s="112" t="e">
        <f>#REF!-#REF!</f>
        <v>#REF!</v>
      </c>
      <c r="BH567" s="112" t="e">
        <f>#REF!-#REF!</f>
        <v>#REF!</v>
      </c>
      <c r="BI567" s="112" t="e">
        <f>#REF!-#REF!</f>
        <v>#REF!</v>
      </c>
      <c r="BJ567" s="112" t="e">
        <f>#REF!-#REF!</f>
        <v>#REF!</v>
      </c>
      <c r="BK567" s="112" t="e">
        <f>#REF!-#REF!</f>
        <v>#REF!</v>
      </c>
      <c r="BL567" s="112" t="e">
        <f>#REF!-#REF!</f>
        <v>#REF!</v>
      </c>
      <c r="BM567" s="112" t="e">
        <f>#REF!-#REF!</f>
        <v>#REF!</v>
      </c>
      <c r="BN567" s="112" t="e">
        <f>#REF!-#REF!</f>
        <v>#REF!</v>
      </c>
      <c r="BO567" s="112" t="e">
        <f>#REF!-#REF!</f>
        <v>#REF!</v>
      </c>
      <c r="BP567" s="112" t="e">
        <f>#REF!-#REF!</f>
        <v>#REF!</v>
      </c>
      <c r="BQ567" s="112" t="e">
        <f>#REF!-#REF!</f>
        <v>#REF!</v>
      </c>
      <c r="BR567" s="112" t="e">
        <f>#REF!-#REF!</f>
        <v>#REF!</v>
      </c>
      <c r="BS567" s="112" t="e">
        <f>#REF!-#REF!</f>
        <v>#REF!</v>
      </c>
      <c r="BT567" s="112" t="e">
        <f>#REF!-#REF!</f>
        <v>#REF!</v>
      </c>
      <c r="BU567" s="112" t="e">
        <f>#REF!-#REF!</f>
        <v>#REF!</v>
      </c>
      <c r="BV567" s="112" t="e">
        <f>#REF!-#REF!</f>
        <v>#REF!</v>
      </c>
      <c r="CA567" s="112"/>
    </row>
    <row r="568" spans="7:79" ht="13" hidden="1" x14ac:dyDescent="0.3">
      <c r="G568" s="112" t="e">
        <f>#REF!-#REF!</f>
        <v>#REF!</v>
      </c>
      <c r="H568" s="112" t="e">
        <f>#REF!-#REF!</f>
        <v>#REF!</v>
      </c>
      <c r="I568" s="112" t="e">
        <f>#REF!-#REF!</f>
        <v>#REF!</v>
      </c>
      <c r="J568" s="112" t="e">
        <f>#REF!-#REF!</f>
        <v>#REF!</v>
      </c>
      <c r="K568" s="112" t="e">
        <f>#REF!-#REF!</f>
        <v>#REF!</v>
      </c>
      <c r="L568" s="112" t="e">
        <f>#REF!-#REF!</f>
        <v>#REF!</v>
      </c>
      <c r="M568" s="112" t="e">
        <f>#REF!-#REF!</f>
        <v>#REF!</v>
      </c>
      <c r="N568" s="112" t="e">
        <f>#REF!-#REF!</f>
        <v>#REF!</v>
      </c>
      <c r="O568" s="112" t="e">
        <f>#REF!-#REF!</f>
        <v>#REF!</v>
      </c>
      <c r="P568" s="112" t="e">
        <f>#REF!-#REF!</f>
        <v>#REF!</v>
      </c>
      <c r="Q568" s="112" t="e">
        <f>#REF!-#REF!</f>
        <v>#REF!</v>
      </c>
      <c r="R568" s="112" t="e">
        <f>#REF!-#REF!</f>
        <v>#REF!</v>
      </c>
      <c r="S568" s="112" t="e">
        <f>#REF!-#REF!</f>
        <v>#REF!</v>
      </c>
      <c r="T568" s="112" t="e">
        <f>#REF!-#REF!</f>
        <v>#REF!</v>
      </c>
      <c r="U568" s="112" t="e">
        <f>#REF!-#REF!</f>
        <v>#REF!</v>
      </c>
      <c r="V568" s="112" t="e">
        <f>#REF!-#REF!</f>
        <v>#REF!</v>
      </c>
      <c r="W568" s="112" t="e">
        <f>#REF!-#REF!</f>
        <v>#REF!</v>
      </c>
      <c r="X568" s="112" t="e">
        <f>#REF!-#REF!</f>
        <v>#REF!</v>
      </c>
      <c r="Y568" s="112" t="e">
        <f>#REF!-#REF!</f>
        <v>#REF!</v>
      </c>
      <c r="Z568" s="112" t="e">
        <f>#REF!-#REF!</f>
        <v>#REF!</v>
      </c>
      <c r="AA568" s="112" t="e">
        <f>#REF!-#REF!</f>
        <v>#REF!</v>
      </c>
      <c r="AB568" s="112" t="e">
        <f>#REF!-#REF!</f>
        <v>#REF!</v>
      </c>
      <c r="AC568" s="112" t="e">
        <f>#REF!-#REF!</f>
        <v>#REF!</v>
      </c>
      <c r="AD568" s="112" t="e">
        <f>#REF!-#REF!</f>
        <v>#REF!</v>
      </c>
      <c r="AE568" s="112" t="e">
        <f>#REF!-#REF!</f>
        <v>#REF!</v>
      </c>
      <c r="AF568" s="112" t="e">
        <f>#REF!-#REF!</f>
        <v>#REF!</v>
      </c>
      <c r="AG568" s="112" t="e">
        <f>#REF!-#REF!</f>
        <v>#REF!</v>
      </c>
      <c r="AH568" s="112" t="e">
        <f>#REF!-#REF!</f>
        <v>#REF!</v>
      </c>
      <c r="AI568" s="112" t="e">
        <f>#REF!-#REF!</f>
        <v>#REF!</v>
      </c>
      <c r="AJ568" s="112" t="e">
        <f>#REF!-#REF!</f>
        <v>#REF!</v>
      </c>
      <c r="AK568" s="112" t="e">
        <f>#REF!-#REF!</f>
        <v>#REF!</v>
      </c>
      <c r="AL568" s="112" t="e">
        <f>#REF!-#REF!</f>
        <v>#REF!</v>
      </c>
      <c r="AM568" s="112" t="e">
        <f>#REF!-#REF!</f>
        <v>#REF!</v>
      </c>
      <c r="AN568" s="112" t="e">
        <f>#REF!-#REF!</f>
        <v>#REF!</v>
      </c>
      <c r="AO568" s="112" t="e">
        <f>#REF!-#REF!</f>
        <v>#REF!</v>
      </c>
      <c r="AP568" s="112" t="e">
        <f>#REF!-#REF!</f>
        <v>#REF!</v>
      </c>
      <c r="AQ568" s="112" t="e">
        <f>#REF!-#REF!</f>
        <v>#REF!</v>
      </c>
      <c r="AR568" s="112" t="e">
        <f>#REF!-#REF!</f>
        <v>#REF!</v>
      </c>
      <c r="AS568" s="112" t="e">
        <f>#REF!-#REF!</f>
        <v>#REF!</v>
      </c>
      <c r="AT568" s="112" t="e">
        <f>#REF!-#REF!</f>
        <v>#REF!</v>
      </c>
      <c r="AU568" s="112" t="e">
        <f>#REF!-#REF!</f>
        <v>#REF!</v>
      </c>
      <c r="AV568" s="112" t="e">
        <f>#REF!-#REF!</f>
        <v>#REF!</v>
      </c>
      <c r="AW568" s="112" t="e">
        <f>#REF!-#REF!</f>
        <v>#REF!</v>
      </c>
      <c r="AX568" s="112" t="e">
        <f>#REF!-#REF!</f>
        <v>#REF!</v>
      </c>
      <c r="AY568" s="112" t="e">
        <f>#REF!-#REF!</f>
        <v>#REF!</v>
      </c>
      <c r="AZ568" s="112" t="e">
        <f>#REF!-#REF!</f>
        <v>#REF!</v>
      </c>
      <c r="BA568" s="112" t="e">
        <f>#REF!-#REF!</f>
        <v>#REF!</v>
      </c>
      <c r="BB568" s="112" t="e">
        <f>#REF!-#REF!</f>
        <v>#REF!</v>
      </c>
      <c r="BC568" s="112" t="e">
        <f>#REF!-#REF!</f>
        <v>#REF!</v>
      </c>
      <c r="BD568" s="112" t="e">
        <f>#REF!-#REF!</f>
        <v>#REF!</v>
      </c>
      <c r="BE568" s="112" t="e">
        <f>#REF!-#REF!</f>
        <v>#REF!</v>
      </c>
      <c r="BF568" s="112" t="e">
        <f>#REF!-#REF!</f>
        <v>#REF!</v>
      </c>
      <c r="BG568" s="112" t="e">
        <f>#REF!-#REF!</f>
        <v>#REF!</v>
      </c>
      <c r="BH568" s="112" t="e">
        <f>#REF!-#REF!</f>
        <v>#REF!</v>
      </c>
      <c r="BI568" s="112" t="e">
        <f>#REF!-#REF!</f>
        <v>#REF!</v>
      </c>
      <c r="BJ568" s="112" t="e">
        <f>#REF!-#REF!</f>
        <v>#REF!</v>
      </c>
      <c r="BK568" s="112" t="e">
        <f>#REF!-#REF!</f>
        <v>#REF!</v>
      </c>
      <c r="BL568" s="112" t="e">
        <f>#REF!-#REF!</f>
        <v>#REF!</v>
      </c>
      <c r="BM568" s="112" t="e">
        <f>#REF!-#REF!</f>
        <v>#REF!</v>
      </c>
      <c r="BN568" s="112" t="e">
        <f>#REF!-#REF!</f>
        <v>#REF!</v>
      </c>
      <c r="BO568" s="112" t="e">
        <f>#REF!-#REF!</f>
        <v>#REF!</v>
      </c>
      <c r="BP568" s="112" t="e">
        <f>#REF!-#REF!</f>
        <v>#REF!</v>
      </c>
      <c r="BQ568" s="112" t="e">
        <f>#REF!-#REF!</f>
        <v>#REF!</v>
      </c>
      <c r="BR568" s="112" t="e">
        <f>#REF!-#REF!</f>
        <v>#REF!</v>
      </c>
      <c r="BS568" s="112" t="e">
        <f>#REF!-#REF!</f>
        <v>#REF!</v>
      </c>
      <c r="BT568" s="112" t="e">
        <f>#REF!-#REF!</f>
        <v>#REF!</v>
      </c>
      <c r="BU568" s="112" t="e">
        <f>#REF!-#REF!</f>
        <v>#REF!</v>
      </c>
      <c r="BV568" s="112" t="e">
        <f>#REF!-#REF!</f>
        <v>#REF!</v>
      </c>
      <c r="CA568" s="112"/>
    </row>
    <row r="569" spans="7:79" ht="13" hidden="1" x14ac:dyDescent="0.3">
      <c r="G569" s="112" t="e">
        <f>#REF!-#REF!</f>
        <v>#REF!</v>
      </c>
      <c r="H569" s="112" t="e">
        <f>#REF!-#REF!</f>
        <v>#REF!</v>
      </c>
      <c r="I569" s="112" t="e">
        <f>#REF!-#REF!</f>
        <v>#REF!</v>
      </c>
      <c r="J569" s="112" t="e">
        <f>#REF!-#REF!</f>
        <v>#REF!</v>
      </c>
      <c r="K569" s="112" t="e">
        <f>#REF!-#REF!</f>
        <v>#REF!</v>
      </c>
      <c r="L569" s="112" t="e">
        <f>#REF!-#REF!</f>
        <v>#REF!</v>
      </c>
      <c r="M569" s="112" t="e">
        <f>#REF!-#REF!</f>
        <v>#REF!</v>
      </c>
      <c r="N569" s="112" t="e">
        <f>#REF!-#REF!</f>
        <v>#REF!</v>
      </c>
      <c r="O569" s="112" t="e">
        <f>#REF!-#REF!</f>
        <v>#REF!</v>
      </c>
      <c r="P569" s="112" t="e">
        <f>#REF!-#REF!</f>
        <v>#REF!</v>
      </c>
      <c r="Q569" s="112" t="e">
        <f>#REF!-#REF!</f>
        <v>#REF!</v>
      </c>
      <c r="R569" s="112" t="e">
        <f>#REF!-#REF!</f>
        <v>#REF!</v>
      </c>
      <c r="S569" s="112" t="e">
        <f>#REF!-#REF!</f>
        <v>#REF!</v>
      </c>
      <c r="T569" s="112" t="e">
        <f>#REF!-#REF!</f>
        <v>#REF!</v>
      </c>
      <c r="U569" s="112" t="e">
        <f>#REF!-#REF!</f>
        <v>#REF!</v>
      </c>
      <c r="V569" s="112" t="e">
        <f>#REF!-#REF!</f>
        <v>#REF!</v>
      </c>
      <c r="W569" s="112" t="e">
        <f>#REF!-#REF!</f>
        <v>#REF!</v>
      </c>
      <c r="X569" s="112" t="e">
        <f>#REF!-#REF!</f>
        <v>#REF!</v>
      </c>
      <c r="Y569" s="112" t="e">
        <f>#REF!-#REF!</f>
        <v>#REF!</v>
      </c>
      <c r="Z569" s="112" t="e">
        <f>#REF!-#REF!</f>
        <v>#REF!</v>
      </c>
      <c r="AA569" s="112" t="e">
        <f>#REF!-#REF!</f>
        <v>#REF!</v>
      </c>
      <c r="AB569" s="112" t="e">
        <f>#REF!-#REF!</f>
        <v>#REF!</v>
      </c>
      <c r="AC569" s="112" t="e">
        <f>#REF!-#REF!</f>
        <v>#REF!</v>
      </c>
      <c r="AD569" s="112" t="e">
        <f>#REF!-#REF!</f>
        <v>#REF!</v>
      </c>
      <c r="AE569" s="112" t="e">
        <f>#REF!-#REF!</f>
        <v>#REF!</v>
      </c>
      <c r="AF569" s="112" t="e">
        <f>#REF!-#REF!</f>
        <v>#REF!</v>
      </c>
      <c r="AG569" s="112" t="e">
        <f>#REF!-#REF!</f>
        <v>#REF!</v>
      </c>
      <c r="AH569" s="112" t="e">
        <f>#REF!-#REF!</f>
        <v>#REF!</v>
      </c>
      <c r="AI569" s="112" t="e">
        <f>#REF!-#REF!</f>
        <v>#REF!</v>
      </c>
      <c r="AJ569" s="112" t="e">
        <f>#REF!-#REF!</f>
        <v>#REF!</v>
      </c>
      <c r="AK569" s="112" t="e">
        <f>#REF!-#REF!</f>
        <v>#REF!</v>
      </c>
      <c r="AL569" s="112" t="e">
        <f>#REF!-#REF!</f>
        <v>#REF!</v>
      </c>
      <c r="AM569" s="112" t="e">
        <f>#REF!-#REF!</f>
        <v>#REF!</v>
      </c>
      <c r="AN569" s="112" t="e">
        <f>#REF!-#REF!</f>
        <v>#REF!</v>
      </c>
      <c r="AO569" s="112" t="e">
        <f>#REF!-#REF!</f>
        <v>#REF!</v>
      </c>
      <c r="AP569" s="112" t="e">
        <f>#REF!-#REF!</f>
        <v>#REF!</v>
      </c>
      <c r="AQ569" s="112" t="e">
        <f>#REF!-#REF!</f>
        <v>#REF!</v>
      </c>
      <c r="AR569" s="112" t="e">
        <f>#REF!-#REF!</f>
        <v>#REF!</v>
      </c>
      <c r="AS569" s="112" t="e">
        <f>#REF!-#REF!</f>
        <v>#REF!</v>
      </c>
      <c r="AT569" s="112" t="e">
        <f>#REF!-#REF!</f>
        <v>#REF!</v>
      </c>
      <c r="AU569" s="112" t="e">
        <f>#REF!-#REF!</f>
        <v>#REF!</v>
      </c>
      <c r="AV569" s="112" t="e">
        <f>#REF!-#REF!</f>
        <v>#REF!</v>
      </c>
      <c r="AW569" s="112" t="e">
        <f>#REF!-#REF!</f>
        <v>#REF!</v>
      </c>
      <c r="AX569" s="112" t="e">
        <f>#REF!-#REF!</f>
        <v>#REF!</v>
      </c>
      <c r="AY569" s="112" t="e">
        <f>#REF!-#REF!</f>
        <v>#REF!</v>
      </c>
      <c r="AZ569" s="112" t="e">
        <f>#REF!-#REF!</f>
        <v>#REF!</v>
      </c>
      <c r="BA569" s="112" t="e">
        <f>#REF!-#REF!</f>
        <v>#REF!</v>
      </c>
      <c r="BB569" s="112" t="e">
        <f>#REF!-#REF!</f>
        <v>#REF!</v>
      </c>
      <c r="BC569" s="112" t="e">
        <f>#REF!-#REF!</f>
        <v>#REF!</v>
      </c>
      <c r="BD569" s="112" t="e">
        <f>#REF!-#REF!</f>
        <v>#REF!</v>
      </c>
      <c r="BE569" s="112" t="e">
        <f>#REF!-#REF!</f>
        <v>#REF!</v>
      </c>
      <c r="BF569" s="112" t="e">
        <f>#REF!-#REF!</f>
        <v>#REF!</v>
      </c>
      <c r="BG569" s="112" t="e">
        <f>#REF!-#REF!</f>
        <v>#REF!</v>
      </c>
      <c r="BH569" s="112" t="e">
        <f>#REF!-#REF!</f>
        <v>#REF!</v>
      </c>
      <c r="BI569" s="112" t="e">
        <f>#REF!-#REF!</f>
        <v>#REF!</v>
      </c>
      <c r="BJ569" s="112" t="e">
        <f>#REF!-#REF!</f>
        <v>#REF!</v>
      </c>
      <c r="BK569" s="112" t="e">
        <f>#REF!-#REF!</f>
        <v>#REF!</v>
      </c>
      <c r="BL569" s="112" t="e">
        <f>#REF!-#REF!</f>
        <v>#REF!</v>
      </c>
      <c r="BM569" s="112" t="e">
        <f>#REF!-#REF!</f>
        <v>#REF!</v>
      </c>
      <c r="BN569" s="112" t="e">
        <f>#REF!-#REF!</f>
        <v>#REF!</v>
      </c>
      <c r="BO569" s="112" t="e">
        <f>#REF!-#REF!</f>
        <v>#REF!</v>
      </c>
      <c r="BP569" s="112" t="e">
        <f>#REF!-#REF!</f>
        <v>#REF!</v>
      </c>
      <c r="BQ569" s="112" t="e">
        <f>#REF!-#REF!</f>
        <v>#REF!</v>
      </c>
      <c r="BR569" s="112" t="e">
        <f>#REF!-#REF!</f>
        <v>#REF!</v>
      </c>
      <c r="BS569" s="112" t="e">
        <f>#REF!-#REF!</f>
        <v>#REF!</v>
      </c>
      <c r="BT569" s="112" t="e">
        <f>#REF!-#REF!</f>
        <v>#REF!</v>
      </c>
      <c r="BU569" s="112" t="e">
        <f>#REF!-#REF!</f>
        <v>#REF!</v>
      </c>
      <c r="BV569" s="112" t="e">
        <f>#REF!-#REF!</f>
        <v>#REF!</v>
      </c>
      <c r="CA569" s="112"/>
    </row>
    <row r="570" spans="7:79" ht="13" hidden="1" x14ac:dyDescent="0.3">
      <c r="G570" s="112" t="e">
        <f>#REF!-#REF!</f>
        <v>#REF!</v>
      </c>
      <c r="H570" s="112" t="e">
        <f>#REF!-#REF!</f>
        <v>#REF!</v>
      </c>
      <c r="I570" s="112" t="e">
        <f>#REF!-#REF!</f>
        <v>#REF!</v>
      </c>
      <c r="J570" s="112" t="e">
        <f>#REF!-#REF!</f>
        <v>#REF!</v>
      </c>
      <c r="K570" s="112" t="e">
        <f>#REF!-#REF!</f>
        <v>#REF!</v>
      </c>
      <c r="L570" s="112" t="e">
        <f>#REF!-#REF!</f>
        <v>#REF!</v>
      </c>
      <c r="M570" s="112" t="e">
        <f>#REF!-#REF!</f>
        <v>#REF!</v>
      </c>
      <c r="N570" s="112" t="e">
        <f>#REF!-#REF!</f>
        <v>#REF!</v>
      </c>
      <c r="O570" s="112" t="e">
        <f>#REF!-#REF!</f>
        <v>#REF!</v>
      </c>
      <c r="P570" s="112" t="e">
        <f>#REF!-#REF!</f>
        <v>#REF!</v>
      </c>
      <c r="Q570" s="112" t="e">
        <f>#REF!-#REF!</f>
        <v>#REF!</v>
      </c>
      <c r="R570" s="112" t="e">
        <f>#REF!-#REF!</f>
        <v>#REF!</v>
      </c>
      <c r="S570" s="112" t="e">
        <f>#REF!-#REF!</f>
        <v>#REF!</v>
      </c>
      <c r="T570" s="112" t="e">
        <f>#REF!-#REF!</f>
        <v>#REF!</v>
      </c>
      <c r="U570" s="112" t="e">
        <f>#REF!-#REF!</f>
        <v>#REF!</v>
      </c>
      <c r="V570" s="112" t="e">
        <f>#REF!-#REF!</f>
        <v>#REF!</v>
      </c>
      <c r="W570" s="112" t="e">
        <f>#REF!-#REF!</f>
        <v>#REF!</v>
      </c>
      <c r="X570" s="112" t="e">
        <f>#REF!-#REF!</f>
        <v>#REF!</v>
      </c>
      <c r="Y570" s="112" t="e">
        <f>#REF!-#REF!</f>
        <v>#REF!</v>
      </c>
      <c r="Z570" s="112" t="e">
        <f>#REF!-#REF!</f>
        <v>#REF!</v>
      </c>
      <c r="AA570" s="112" t="e">
        <f>#REF!-#REF!</f>
        <v>#REF!</v>
      </c>
      <c r="AB570" s="112" t="e">
        <f>#REF!-#REF!</f>
        <v>#REF!</v>
      </c>
      <c r="AC570" s="112" t="e">
        <f>#REF!-#REF!</f>
        <v>#REF!</v>
      </c>
      <c r="AD570" s="112" t="e">
        <f>#REF!-#REF!</f>
        <v>#REF!</v>
      </c>
      <c r="AE570" s="112" t="e">
        <f>#REF!-#REF!</f>
        <v>#REF!</v>
      </c>
      <c r="AF570" s="112" t="e">
        <f>#REF!-#REF!</f>
        <v>#REF!</v>
      </c>
      <c r="AG570" s="112" t="e">
        <f>#REF!-#REF!</f>
        <v>#REF!</v>
      </c>
      <c r="AH570" s="112" t="e">
        <f>#REF!-#REF!</f>
        <v>#REF!</v>
      </c>
      <c r="AI570" s="112" t="e">
        <f>#REF!-#REF!</f>
        <v>#REF!</v>
      </c>
      <c r="AJ570" s="112" t="e">
        <f>#REF!-#REF!</f>
        <v>#REF!</v>
      </c>
      <c r="AK570" s="112" t="e">
        <f>#REF!-#REF!</f>
        <v>#REF!</v>
      </c>
      <c r="AL570" s="112" t="e">
        <f>#REF!-#REF!</f>
        <v>#REF!</v>
      </c>
      <c r="AM570" s="112" t="e">
        <f>#REF!-#REF!</f>
        <v>#REF!</v>
      </c>
      <c r="AN570" s="112" t="e">
        <f>#REF!-#REF!</f>
        <v>#REF!</v>
      </c>
      <c r="AO570" s="112" t="e">
        <f>#REF!-#REF!</f>
        <v>#REF!</v>
      </c>
      <c r="AP570" s="112" t="e">
        <f>#REF!-#REF!</f>
        <v>#REF!</v>
      </c>
      <c r="AQ570" s="112" t="e">
        <f>#REF!-#REF!</f>
        <v>#REF!</v>
      </c>
      <c r="AR570" s="112" t="e">
        <f>#REF!-#REF!</f>
        <v>#REF!</v>
      </c>
      <c r="AS570" s="112" t="e">
        <f>#REF!-#REF!</f>
        <v>#REF!</v>
      </c>
      <c r="AT570" s="112" t="e">
        <f>#REF!-#REF!</f>
        <v>#REF!</v>
      </c>
      <c r="AU570" s="112" t="e">
        <f>#REF!-#REF!</f>
        <v>#REF!</v>
      </c>
      <c r="AV570" s="112" t="e">
        <f>#REF!-#REF!</f>
        <v>#REF!</v>
      </c>
      <c r="AW570" s="112" t="e">
        <f>#REF!-#REF!</f>
        <v>#REF!</v>
      </c>
      <c r="AX570" s="112" t="e">
        <f>#REF!-#REF!</f>
        <v>#REF!</v>
      </c>
      <c r="AY570" s="112" t="e">
        <f>#REF!-#REF!</f>
        <v>#REF!</v>
      </c>
      <c r="AZ570" s="112" t="e">
        <f>#REF!-#REF!</f>
        <v>#REF!</v>
      </c>
      <c r="BA570" s="112" t="e">
        <f>#REF!-#REF!</f>
        <v>#REF!</v>
      </c>
      <c r="BB570" s="112" t="e">
        <f>#REF!-#REF!</f>
        <v>#REF!</v>
      </c>
      <c r="BC570" s="112" t="e">
        <f>#REF!-#REF!</f>
        <v>#REF!</v>
      </c>
      <c r="BD570" s="112" t="e">
        <f>#REF!-#REF!</f>
        <v>#REF!</v>
      </c>
      <c r="BE570" s="112" t="e">
        <f>#REF!-#REF!</f>
        <v>#REF!</v>
      </c>
      <c r="BF570" s="112" t="e">
        <f>#REF!-#REF!</f>
        <v>#REF!</v>
      </c>
      <c r="BG570" s="112" t="e">
        <f>#REF!-#REF!</f>
        <v>#REF!</v>
      </c>
      <c r="BH570" s="112" t="e">
        <f>#REF!-#REF!</f>
        <v>#REF!</v>
      </c>
      <c r="BI570" s="112" t="e">
        <f>#REF!-#REF!</f>
        <v>#REF!</v>
      </c>
      <c r="BJ570" s="112" t="e">
        <f>#REF!-#REF!</f>
        <v>#REF!</v>
      </c>
      <c r="BK570" s="112" t="e">
        <f>#REF!-#REF!</f>
        <v>#REF!</v>
      </c>
      <c r="BL570" s="112" t="e">
        <f>#REF!-#REF!</f>
        <v>#REF!</v>
      </c>
      <c r="BM570" s="112" t="e">
        <f>#REF!-#REF!</f>
        <v>#REF!</v>
      </c>
      <c r="BN570" s="112" t="e">
        <f>#REF!-#REF!</f>
        <v>#REF!</v>
      </c>
      <c r="BO570" s="112" t="e">
        <f>#REF!-#REF!</f>
        <v>#REF!</v>
      </c>
      <c r="BP570" s="112" t="e">
        <f>#REF!-#REF!</f>
        <v>#REF!</v>
      </c>
      <c r="BQ570" s="112" t="e">
        <f>#REF!-#REF!</f>
        <v>#REF!</v>
      </c>
      <c r="BR570" s="112" t="e">
        <f>#REF!-#REF!</f>
        <v>#REF!</v>
      </c>
      <c r="BS570" s="112" t="e">
        <f>#REF!-#REF!</f>
        <v>#REF!</v>
      </c>
      <c r="BT570" s="112" t="e">
        <f>#REF!-#REF!</f>
        <v>#REF!</v>
      </c>
      <c r="BU570" s="112" t="e">
        <f>#REF!-#REF!</f>
        <v>#REF!</v>
      </c>
      <c r="BV570" s="112" t="e">
        <f>#REF!-#REF!</f>
        <v>#REF!</v>
      </c>
      <c r="CA570" s="112"/>
    </row>
    <row r="571" spans="7:79" ht="13" hidden="1" x14ac:dyDescent="0.3">
      <c r="G571" s="112" t="e">
        <f>#REF!-#REF!</f>
        <v>#REF!</v>
      </c>
      <c r="H571" s="112" t="e">
        <f>#REF!-#REF!</f>
        <v>#REF!</v>
      </c>
      <c r="I571" s="112" t="e">
        <f>#REF!-#REF!</f>
        <v>#REF!</v>
      </c>
      <c r="J571" s="112" t="e">
        <f>#REF!-#REF!</f>
        <v>#REF!</v>
      </c>
      <c r="K571" s="112" t="e">
        <f>#REF!-#REF!</f>
        <v>#REF!</v>
      </c>
      <c r="L571" s="112" t="e">
        <f>#REF!-#REF!</f>
        <v>#REF!</v>
      </c>
      <c r="M571" s="112" t="e">
        <f>#REF!-#REF!</f>
        <v>#REF!</v>
      </c>
      <c r="N571" s="112" t="e">
        <f>#REF!-#REF!</f>
        <v>#REF!</v>
      </c>
      <c r="O571" s="112" t="e">
        <f>#REF!-#REF!</f>
        <v>#REF!</v>
      </c>
      <c r="P571" s="112" t="e">
        <f>#REF!-#REF!</f>
        <v>#REF!</v>
      </c>
      <c r="Q571" s="112" t="e">
        <f>#REF!-#REF!</f>
        <v>#REF!</v>
      </c>
      <c r="R571" s="112" t="e">
        <f>#REF!-#REF!</f>
        <v>#REF!</v>
      </c>
      <c r="S571" s="112" t="e">
        <f>#REF!-#REF!</f>
        <v>#REF!</v>
      </c>
      <c r="T571" s="112" t="e">
        <f>#REF!-#REF!</f>
        <v>#REF!</v>
      </c>
      <c r="U571" s="112" t="e">
        <f>#REF!-#REF!</f>
        <v>#REF!</v>
      </c>
      <c r="V571" s="112" t="e">
        <f>#REF!-#REF!</f>
        <v>#REF!</v>
      </c>
      <c r="W571" s="112" t="e">
        <f>#REF!-#REF!</f>
        <v>#REF!</v>
      </c>
      <c r="X571" s="112" t="e">
        <f>#REF!-#REF!</f>
        <v>#REF!</v>
      </c>
      <c r="Y571" s="112" t="e">
        <f>#REF!-#REF!</f>
        <v>#REF!</v>
      </c>
      <c r="Z571" s="112" t="e">
        <f>#REF!-#REF!</f>
        <v>#REF!</v>
      </c>
      <c r="AA571" s="112" t="e">
        <f>#REF!-#REF!</f>
        <v>#REF!</v>
      </c>
      <c r="AB571" s="112" t="e">
        <f>#REF!-#REF!</f>
        <v>#REF!</v>
      </c>
      <c r="AC571" s="112" t="e">
        <f>#REF!-#REF!</f>
        <v>#REF!</v>
      </c>
      <c r="AD571" s="112" t="e">
        <f>#REF!-#REF!</f>
        <v>#REF!</v>
      </c>
      <c r="AE571" s="112" t="e">
        <f>#REF!-#REF!</f>
        <v>#REF!</v>
      </c>
      <c r="AF571" s="112" t="e">
        <f>#REF!-#REF!</f>
        <v>#REF!</v>
      </c>
      <c r="AG571" s="112" t="e">
        <f>#REF!-#REF!</f>
        <v>#REF!</v>
      </c>
      <c r="AH571" s="112" t="e">
        <f>#REF!-#REF!</f>
        <v>#REF!</v>
      </c>
      <c r="AI571" s="112" t="e">
        <f>#REF!-#REF!</f>
        <v>#REF!</v>
      </c>
      <c r="AJ571" s="112" t="e">
        <f>#REF!-#REF!</f>
        <v>#REF!</v>
      </c>
      <c r="AK571" s="112" t="e">
        <f>#REF!-#REF!</f>
        <v>#REF!</v>
      </c>
      <c r="AL571" s="112" t="e">
        <f>#REF!-#REF!</f>
        <v>#REF!</v>
      </c>
      <c r="AM571" s="112" t="e">
        <f>#REF!-#REF!</f>
        <v>#REF!</v>
      </c>
      <c r="AN571" s="112" t="e">
        <f>#REF!-#REF!</f>
        <v>#REF!</v>
      </c>
      <c r="AO571" s="112" t="e">
        <f>#REF!-#REF!</f>
        <v>#REF!</v>
      </c>
      <c r="AP571" s="112" t="e">
        <f>#REF!-#REF!</f>
        <v>#REF!</v>
      </c>
      <c r="AQ571" s="112" t="e">
        <f>#REF!-#REF!</f>
        <v>#REF!</v>
      </c>
      <c r="AR571" s="112" t="e">
        <f>#REF!-#REF!</f>
        <v>#REF!</v>
      </c>
      <c r="AS571" s="112" t="e">
        <f>#REF!-#REF!</f>
        <v>#REF!</v>
      </c>
      <c r="AT571" s="112" t="e">
        <f>#REF!-#REF!</f>
        <v>#REF!</v>
      </c>
      <c r="AU571" s="112" t="e">
        <f>#REF!-#REF!</f>
        <v>#REF!</v>
      </c>
      <c r="AV571" s="112" t="e">
        <f>#REF!-#REF!</f>
        <v>#REF!</v>
      </c>
      <c r="AW571" s="112" t="e">
        <f>#REF!-#REF!</f>
        <v>#REF!</v>
      </c>
      <c r="AX571" s="112" t="e">
        <f>#REF!-#REF!</f>
        <v>#REF!</v>
      </c>
      <c r="AY571" s="112" t="e">
        <f>#REF!-#REF!</f>
        <v>#REF!</v>
      </c>
      <c r="AZ571" s="112" t="e">
        <f>#REF!-#REF!</f>
        <v>#REF!</v>
      </c>
      <c r="BA571" s="112" t="e">
        <f>#REF!-#REF!</f>
        <v>#REF!</v>
      </c>
      <c r="BB571" s="112" t="e">
        <f>#REF!-#REF!</f>
        <v>#REF!</v>
      </c>
      <c r="BC571" s="112" t="e">
        <f>#REF!-#REF!</f>
        <v>#REF!</v>
      </c>
      <c r="BD571" s="112" t="e">
        <f>#REF!-#REF!</f>
        <v>#REF!</v>
      </c>
      <c r="BE571" s="112" t="e">
        <f>#REF!-#REF!</f>
        <v>#REF!</v>
      </c>
      <c r="BF571" s="112" t="e">
        <f>#REF!-#REF!</f>
        <v>#REF!</v>
      </c>
      <c r="BG571" s="112" t="e">
        <f>#REF!-#REF!</f>
        <v>#REF!</v>
      </c>
      <c r="BH571" s="112" t="e">
        <f>#REF!-#REF!</f>
        <v>#REF!</v>
      </c>
      <c r="BI571" s="112" t="e">
        <f>#REF!-#REF!</f>
        <v>#REF!</v>
      </c>
      <c r="BJ571" s="112" t="e">
        <f>#REF!-#REF!</f>
        <v>#REF!</v>
      </c>
      <c r="BK571" s="112" t="e">
        <f>#REF!-#REF!</f>
        <v>#REF!</v>
      </c>
      <c r="BL571" s="112" t="e">
        <f>#REF!-#REF!</f>
        <v>#REF!</v>
      </c>
      <c r="BM571" s="112" t="e">
        <f>#REF!-#REF!</f>
        <v>#REF!</v>
      </c>
      <c r="BN571" s="112" t="e">
        <f>#REF!-#REF!</f>
        <v>#REF!</v>
      </c>
      <c r="BO571" s="112" t="e">
        <f>#REF!-#REF!</f>
        <v>#REF!</v>
      </c>
      <c r="BP571" s="112" t="e">
        <f>#REF!-#REF!</f>
        <v>#REF!</v>
      </c>
      <c r="BQ571" s="112" t="e">
        <f>#REF!-#REF!</f>
        <v>#REF!</v>
      </c>
      <c r="BR571" s="112" t="e">
        <f>#REF!-#REF!</f>
        <v>#REF!</v>
      </c>
      <c r="BS571" s="112" t="e">
        <f>#REF!-#REF!</f>
        <v>#REF!</v>
      </c>
      <c r="BT571" s="112" t="e">
        <f>#REF!-#REF!</f>
        <v>#REF!</v>
      </c>
      <c r="BU571" s="112" t="e">
        <f>#REF!-#REF!</f>
        <v>#REF!</v>
      </c>
      <c r="BV571" s="112" t="e">
        <f>#REF!-#REF!</f>
        <v>#REF!</v>
      </c>
      <c r="CA571" s="112"/>
    </row>
    <row r="572" spans="7:79" ht="13" hidden="1" x14ac:dyDescent="0.3">
      <c r="G572" s="112" t="e">
        <f>#REF!-#REF!</f>
        <v>#REF!</v>
      </c>
      <c r="H572" s="112" t="e">
        <f>#REF!-#REF!</f>
        <v>#REF!</v>
      </c>
      <c r="I572" s="112" t="e">
        <f>#REF!-#REF!</f>
        <v>#REF!</v>
      </c>
      <c r="J572" s="112" t="e">
        <f>#REF!-#REF!</f>
        <v>#REF!</v>
      </c>
      <c r="K572" s="112" t="e">
        <f>#REF!-#REF!</f>
        <v>#REF!</v>
      </c>
      <c r="L572" s="112" t="e">
        <f>#REF!-#REF!</f>
        <v>#REF!</v>
      </c>
      <c r="M572" s="112" t="e">
        <f>#REF!-#REF!</f>
        <v>#REF!</v>
      </c>
      <c r="N572" s="112" t="e">
        <f>#REF!-#REF!</f>
        <v>#REF!</v>
      </c>
      <c r="O572" s="112" t="e">
        <f>#REF!-#REF!</f>
        <v>#REF!</v>
      </c>
      <c r="P572" s="112" t="e">
        <f>#REF!-#REF!</f>
        <v>#REF!</v>
      </c>
      <c r="Q572" s="112" t="e">
        <f>#REF!-#REF!</f>
        <v>#REF!</v>
      </c>
      <c r="R572" s="112" t="e">
        <f>#REF!-#REF!</f>
        <v>#REF!</v>
      </c>
      <c r="S572" s="112" t="e">
        <f>#REF!-#REF!</f>
        <v>#REF!</v>
      </c>
      <c r="T572" s="112" t="e">
        <f>#REF!-#REF!</f>
        <v>#REF!</v>
      </c>
      <c r="U572" s="112" t="e">
        <f>#REF!-#REF!</f>
        <v>#REF!</v>
      </c>
      <c r="V572" s="112" t="e">
        <f>#REF!-#REF!</f>
        <v>#REF!</v>
      </c>
      <c r="W572" s="112" t="e">
        <f>#REF!-#REF!</f>
        <v>#REF!</v>
      </c>
      <c r="X572" s="112" t="e">
        <f>#REF!-#REF!</f>
        <v>#REF!</v>
      </c>
      <c r="Y572" s="112" t="e">
        <f>#REF!-#REF!</f>
        <v>#REF!</v>
      </c>
      <c r="Z572" s="112" t="e">
        <f>#REF!-#REF!</f>
        <v>#REF!</v>
      </c>
      <c r="AA572" s="112" t="e">
        <f>#REF!-#REF!</f>
        <v>#REF!</v>
      </c>
      <c r="AB572" s="112" t="e">
        <f>#REF!-#REF!</f>
        <v>#REF!</v>
      </c>
      <c r="AC572" s="112" t="e">
        <f>#REF!-#REF!</f>
        <v>#REF!</v>
      </c>
      <c r="AD572" s="112" t="e">
        <f>#REF!-#REF!</f>
        <v>#REF!</v>
      </c>
      <c r="AE572" s="112" t="e">
        <f>#REF!-#REF!</f>
        <v>#REF!</v>
      </c>
      <c r="AF572" s="112" t="e">
        <f>#REF!-#REF!</f>
        <v>#REF!</v>
      </c>
      <c r="AG572" s="112" t="e">
        <f>#REF!-#REF!</f>
        <v>#REF!</v>
      </c>
      <c r="AH572" s="112" t="e">
        <f>#REF!-#REF!</f>
        <v>#REF!</v>
      </c>
      <c r="AI572" s="112" t="e">
        <f>#REF!-#REF!</f>
        <v>#REF!</v>
      </c>
      <c r="AJ572" s="112" t="e">
        <f>#REF!-#REF!</f>
        <v>#REF!</v>
      </c>
      <c r="AK572" s="112" t="e">
        <f>#REF!-#REF!</f>
        <v>#REF!</v>
      </c>
      <c r="AL572" s="112" t="e">
        <f>#REF!-#REF!</f>
        <v>#REF!</v>
      </c>
      <c r="AM572" s="112" t="e">
        <f>#REF!-#REF!</f>
        <v>#REF!</v>
      </c>
      <c r="AN572" s="112" t="e">
        <f>#REF!-#REF!</f>
        <v>#REF!</v>
      </c>
      <c r="AO572" s="112" t="e">
        <f>#REF!-#REF!</f>
        <v>#REF!</v>
      </c>
      <c r="AP572" s="112" t="e">
        <f>#REF!-#REF!</f>
        <v>#REF!</v>
      </c>
      <c r="AQ572" s="112" t="e">
        <f>#REF!-#REF!</f>
        <v>#REF!</v>
      </c>
      <c r="AR572" s="112" t="e">
        <f>#REF!-#REF!</f>
        <v>#REF!</v>
      </c>
      <c r="AS572" s="112" t="e">
        <f>#REF!-#REF!</f>
        <v>#REF!</v>
      </c>
      <c r="AT572" s="112" t="e">
        <f>#REF!-#REF!</f>
        <v>#REF!</v>
      </c>
      <c r="AU572" s="112" t="e">
        <f>#REF!-#REF!</f>
        <v>#REF!</v>
      </c>
      <c r="AV572" s="112" t="e">
        <f>#REF!-#REF!</f>
        <v>#REF!</v>
      </c>
      <c r="AW572" s="112" t="e">
        <f>#REF!-#REF!</f>
        <v>#REF!</v>
      </c>
      <c r="AX572" s="112" t="e">
        <f>#REF!-#REF!</f>
        <v>#REF!</v>
      </c>
      <c r="AY572" s="112" t="e">
        <f>#REF!-#REF!</f>
        <v>#REF!</v>
      </c>
      <c r="AZ572" s="112" t="e">
        <f>#REF!-#REF!</f>
        <v>#REF!</v>
      </c>
      <c r="BA572" s="112" t="e">
        <f>#REF!-#REF!</f>
        <v>#REF!</v>
      </c>
      <c r="BB572" s="112" t="e">
        <f>#REF!-#REF!</f>
        <v>#REF!</v>
      </c>
      <c r="BC572" s="112" t="e">
        <f>#REF!-#REF!</f>
        <v>#REF!</v>
      </c>
      <c r="BD572" s="112" t="e">
        <f>#REF!-#REF!</f>
        <v>#REF!</v>
      </c>
      <c r="BE572" s="112" t="e">
        <f>#REF!-#REF!</f>
        <v>#REF!</v>
      </c>
      <c r="BF572" s="112" t="e">
        <f>#REF!-#REF!</f>
        <v>#REF!</v>
      </c>
      <c r="BG572" s="112" t="e">
        <f>#REF!-#REF!</f>
        <v>#REF!</v>
      </c>
      <c r="BH572" s="112" t="e">
        <f>#REF!-#REF!</f>
        <v>#REF!</v>
      </c>
      <c r="BI572" s="112" t="e">
        <f>#REF!-#REF!</f>
        <v>#REF!</v>
      </c>
      <c r="BJ572" s="112" t="e">
        <f>#REF!-#REF!</f>
        <v>#REF!</v>
      </c>
      <c r="BK572" s="112" t="e">
        <f>#REF!-#REF!</f>
        <v>#REF!</v>
      </c>
      <c r="BL572" s="112" t="e">
        <f>#REF!-#REF!</f>
        <v>#REF!</v>
      </c>
      <c r="BM572" s="112" t="e">
        <f>#REF!-#REF!</f>
        <v>#REF!</v>
      </c>
      <c r="BN572" s="112" t="e">
        <f>#REF!-#REF!</f>
        <v>#REF!</v>
      </c>
      <c r="BO572" s="112" t="e">
        <f>#REF!-#REF!</f>
        <v>#REF!</v>
      </c>
      <c r="BP572" s="112" t="e">
        <f>#REF!-#REF!</f>
        <v>#REF!</v>
      </c>
      <c r="BQ572" s="112" t="e">
        <f>#REF!-#REF!</f>
        <v>#REF!</v>
      </c>
      <c r="BR572" s="112" t="e">
        <f>#REF!-#REF!</f>
        <v>#REF!</v>
      </c>
      <c r="BS572" s="112" t="e">
        <f>#REF!-#REF!</f>
        <v>#REF!</v>
      </c>
      <c r="BT572" s="112" t="e">
        <f>#REF!-#REF!</f>
        <v>#REF!</v>
      </c>
      <c r="BU572" s="112" t="e">
        <f>#REF!-#REF!</f>
        <v>#REF!</v>
      </c>
      <c r="BV572" s="112" t="e">
        <f>#REF!-#REF!</f>
        <v>#REF!</v>
      </c>
      <c r="CA572" s="112"/>
    </row>
    <row r="573" spans="7:79" ht="13" hidden="1" x14ac:dyDescent="0.3">
      <c r="G573" s="112" t="e">
        <f>#REF!-#REF!</f>
        <v>#REF!</v>
      </c>
      <c r="H573" s="112" t="e">
        <f>#REF!-#REF!</f>
        <v>#REF!</v>
      </c>
      <c r="I573" s="112" t="e">
        <f>#REF!-#REF!</f>
        <v>#REF!</v>
      </c>
      <c r="J573" s="112" t="e">
        <f>#REF!-#REF!</f>
        <v>#REF!</v>
      </c>
      <c r="K573" s="112" t="e">
        <f>#REF!-#REF!</f>
        <v>#REF!</v>
      </c>
      <c r="L573" s="112" t="e">
        <f>#REF!-#REF!</f>
        <v>#REF!</v>
      </c>
      <c r="M573" s="112" t="e">
        <f>#REF!-#REF!</f>
        <v>#REF!</v>
      </c>
      <c r="N573" s="112" t="e">
        <f>#REF!-#REF!</f>
        <v>#REF!</v>
      </c>
      <c r="O573" s="112" t="e">
        <f>#REF!-#REF!</f>
        <v>#REF!</v>
      </c>
      <c r="P573" s="112" t="e">
        <f>#REF!-#REF!</f>
        <v>#REF!</v>
      </c>
      <c r="Q573" s="112" t="e">
        <f>#REF!-#REF!</f>
        <v>#REF!</v>
      </c>
      <c r="R573" s="112" t="e">
        <f>#REF!-#REF!</f>
        <v>#REF!</v>
      </c>
      <c r="S573" s="112" t="e">
        <f>#REF!-#REF!</f>
        <v>#REF!</v>
      </c>
      <c r="T573" s="112" t="e">
        <f>#REF!-#REF!</f>
        <v>#REF!</v>
      </c>
      <c r="U573" s="112" t="e">
        <f>#REF!-#REF!</f>
        <v>#REF!</v>
      </c>
      <c r="V573" s="112" t="e">
        <f>#REF!-#REF!</f>
        <v>#REF!</v>
      </c>
      <c r="W573" s="112" t="e">
        <f>#REF!-#REF!</f>
        <v>#REF!</v>
      </c>
      <c r="X573" s="112" t="e">
        <f>#REF!-#REF!</f>
        <v>#REF!</v>
      </c>
      <c r="Y573" s="112" t="e">
        <f>#REF!-#REF!</f>
        <v>#REF!</v>
      </c>
      <c r="Z573" s="112" t="e">
        <f>#REF!-#REF!</f>
        <v>#REF!</v>
      </c>
      <c r="AA573" s="112" t="e">
        <f>#REF!-#REF!</f>
        <v>#REF!</v>
      </c>
      <c r="AB573" s="112" t="e">
        <f>#REF!-#REF!</f>
        <v>#REF!</v>
      </c>
      <c r="AC573" s="112" t="e">
        <f>#REF!-#REF!</f>
        <v>#REF!</v>
      </c>
      <c r="AD573" s="112" t="e">
        <f>#REF!-#REF!</f>
        <v>#REF!</v>
      </c>
      <c r="AE573" s="112" t="e">
        <f>#REF!-#REF!</f>
        <v>#REF!</v>
      </c>
      <c r="AF573" s="112" t="e">
        <f>#REF!-#REF!</f>
        <v>#REF!</v>
      </c>
      <c r="AG573" s="112" t="e">
        <f>#REF!-#REF!</f>
        <v>#REF!</v>
      </c>
      <c r="AH573" s="112" t="e">
        <f>#REF!-#REF!</f>
        <v>#REF!</v>
      </c>
      <c r="AI573" s="112" t="e">
        <f>#REF!-#REF!</f>
        <v>#REF!</v>
      </c>
      <c r="AJ573" s="112" t="e">
        <f>#REF!-#REF!</f>
        <v>#REF!</v>
      </c>
      <c r="AK573" s="112" t="e">
        <f>#REF!-#REF!</f>
        <v>#REF!</v>
      </c>
      <c r="AL573" s="112" t="e">
        <f>#REF!-#REF!</f>
        <v>#REF!</v>
      </c>
      <c r="AM573" s="112" t="e">
        <f>#REF!-#REF!</f>
        <v>#REF!</v>
      </c>
      <c r="AN573" s="112" t="e">
        <f>#REF!-#REF!</f>
        <v>#REF!</v>
      </c>
      <c r="AO573" s="112" t="e">
        <f>#REF!-#REF!</f>
        <v>#REF!</v>
      </c>
      <c r="AP573" s="112" t="e">
        <f>#REF!-#REF!</f>
        <v>#REF!</v>
      </c>
      <c r="AQ573" s="112" t="e">
        <f>#REF!-#REF!</f>
        <v>#REF!</v>
      </c>
      <c r="AR573" s="112" t="e">
        <f>#REF!-#REF!</f>
        <v>#REF!</v>
      </c>
      <c r="AS573" s="112" t="e">
        <f>#REF!-#REF!</f>
        <v>#REF!</v>
      </c>
      <c r="AT573" s="112" t="e">
        <f>#REF!-#REF!</f>
        <v>#REF!</v>
      </c>
      <c r="AU573" s="112" t="e">
        <f>#REF!-#REF!</f>
        <v>#REF!</v>
      </c>
      <c r="AV573" s="112" t="e">
        <f>#REF!-#REF!</f>
        <v>#REF!</v>
      </c>
      <c r="AW573" s="112" t="e">
        <f>#REF!-#REF!</f>
        <v>#REF!</v>
      </c>
      <c r="AX573" s="112" t="e">
        <f>#REF!-#REF!</f>
        <v>#REF!</v>
      </c>
      <c r="AY573" s="112" t="e">
        <f>#REF!-#REF!</f>
        <v>#REF!</v>
      </c>
      <c r="AZ573" s="112" t="e">
        <f>#REF!-#REF!</f>
        <v>#REF!</v>
      </c>
      <c r="BA573" s="112" t="e">
        <f>#REF!-#REF!</f>
        <v>#REF!</v>
      </c>
      <c r="BB573" s="112" t="e">
        <f>#REF!-#REF!</f>
        <v>#REF!</v>
      </c>
      <c r="BC573" s="112" t="e">
        <f>#REF!-#REF!</f>
        <v>#REF!</v>
      </c>
      <c r="BD573" s="112" t="e">
        <f>#REF!-#REF!</f>
        <v>#REF!</v>
      </c>
      <c r="BE573" s="112" t="e">
        <f>#REF!-#REF!</f>
        <v>#REF!</v>
      </c>
      <c r="BF573" s="112" t="e">
        <f>#REF!-#REF!</f>
        <v>#REF!</v>
      </c>
      <c r="BG573" s="112" t="e">
        <f>#REF!-#REF!</f>
        <v>#REF!</v>
      </c>
      <c r="BH573" s="112" t="e">
        <f>#REF!-#REF!</f>
        <v>#REF!</v>
      </c>
      <c r="BI573" s="112" t="e">
        <f>#REF!-#REF!</f>
        <v>#REF!</v>
      </c>
      <c r="BJ573" s="112" t="e">
        <f>#REF!-#REF!</f>
        <v>#REF!</v>
      </c>
      <c r="BK573" s="112" t="e">
        <f>#REF!-#REF!</f>
        <v>#REF!</v>
      </c>
      <c r="BL573" s="112" t="e">
        <f>#REF!-#REF!</f>
        <v>#REF!</v>
      </c>
      <c r="BM573" s="112" t="e">
        <f>#REF!-#REF!</f>
        <v>#REF!</v>
      </c>
      <c r="BN573" s="112" t="e">
        <f>#REF!-#REF!</f>
        <v>#REF!</v>
      </c>
      <c r="BO573" s="112" t="e">
        <f>#REF!-#REF!</f>
        <v>#REF!</v>
      </c>
      <c r="BP573" s="112" t="e">
        <f>#REF!-#REF!</f>
        <v>#REF!</v>
      </c>
      <c r="BQ573" s="112" t="e">
        <f>#REF!-#REF!</f>
        <v>#REF!</v>
      </c>
      <c r="BR573" s="112" t="e">
        <f>#REF!-#REF!</f>
        <v>#REF!</v>
      </c>
      <c r="BS573" s="112" t="e">
        <f>#REF!-#REF!</f>
        <v>#REF!</v>
      </c>
      <c r="BT573" s="112" t="e">
        <f>#REF!-#REF!</f>
        <v>#REF!</v>
      </c>
      <c r="BU573" s="112" t="e">
        <f>#REF!-#REF!</f>
        <v>#REF!</v>
      </c>
      <c r="BV573" s="112" t="e">
        <f>#REF!-#REF!</f>
        <v>#REF!</v>
      </c>
      <c r="CA573" s="112"/>
    </row>
    <row r="574" spans="7:79" ht="13" hidden="1" x14ac:dyDescent="0.3">
      <c r="G574" s="112" t="e">
        <f>#REF!-#REF!</f>
        <v>#REF!</v>
      </c>
      <c r="H574" s="112" t="e">
        <f>#REF!-#REF!</f>
        <v>#REF!</v>
      </c>
      <c r="I574" s="112" t="e">
        <f>#REF!-#REF!</f>
        <v>#REF!</v>
      </c>
      <c r="J574" s="112" t="e">
        <f>#REF!-#REF!</f>
        <v>#REF!</v>
      </c>
      <c r="K574" s="112" t="e">
        <f>#REF!-#REF!</f>
        <v>#REF!</v>
      </c>
      <c r="L574" s="112" t="e">
        <f>#REF!-#REF!</f>
        <v>#REF!</v>
      </c>
      <c r="M574" s="112" t="e">
        <f>#REF!-#REF!</f>
        <v>#REF!</v>
      </c>
      <c r="N574" s="112" t="e">
        <f>#REF!-#REF!</f>
        <v>#REF!</v>
      </c>
      <c r="O574" s="112" t="e">
        <f>#REF!-#REF!</f>
        <v>#REF!</v>
      </c>
      <c r="P574" s="112" t="e">
        <f>#REF!-#REF!</f>
        <v>#REF!</v>
      </c>
      <c r="Q574" s="112" t="e">
        <f>#REF!-#REF!</f>
        <v>#REF!</v>
      </c>
      <c r="R574" s="112" t="e">
        <f>#REF!-#REF!</f>
        <v>#REF!</v>
      </c>
      <c r="S574" s="112" t="e">
        <f>#REF!-#REF!</f>
        <v>#REF!</v>
      </c>
      <c r="T574" s="112" t="e">
        <f>#REF!-#REF!</f>
        <v>#REF!</v>
      </c>
      <c r="U574" s="112" t="e">
        <f>#REF!-#REF!</f>
        <v>#REF!</v>
      </c>
      <c r="V574" s="112" t="e">
        <f>#REF!-#REF!</f>
        <v>#REF!</v>
      </c>
      <c r="W574" s="112" t="e">
        <f>#REF!-#REF!</f>
        <v>#REF!</v>
      </c>
      <c r="X574" s="112" t="e">
        <f>#REF!-#REF!</f>
        <v>#REF!</v>
      </c>
      <c r="Y574" s="112" t="e">
        <f>#REF!-#REF!</f>
        <v>#REF!</v>
      </c>
      <c r="Z574" s="112" t="e">
        <f>#REF!-#REF!</f>
        <v>#REF!</v>
      </c>
      <c r="AA574" s="112" t="e">
        <f>#REF!-#REF!</f>
        <v>#REF!</v>
      </c>
      <c r="AB574" s="112" t="e">
        <f>#REF!-#REF!</f>
        <v>#REF!</v>
      </c>
      <c r="AC574" s="112" t="e">
        <f>#REF!-#REF!</f>
        <v>#REF!</v>
      </c>
      <c r="AD574" s="112" t="e">
        <f>#REF!-#REF!</f>
        <v>#REF!</v>
      </c>
      <c r="AE574" s="112" t="e">
        <f>#REF!-#REF!</f>
        <v>#REF!</v>
      </c>
      <c r="AF574" s="112" t="e">
        <f>#REF!-#REF!</f>
        <v>#REF!</v>
      </c>
      <c r="AG574" s="112" t="e">
        <f>#REF!-#REF!</f>
        <v>#REF!</v>
      </c>
      <c r="AH574" s="112" t="e">
        <f>#REF!-#REF!</f>
        <v>#REF!</v>
      </c>
      <c r="AI574" s="112" t="e">
        <f>#REF!-#REF!</f>
        <v>#REF!</v>
      </c>
      <c r="AJ574" s="112" t="e">
        <f>#REF!-#REF!</f>
        <v>#REF!</v>
      </c>
      <c r="AK574" s="112" t="e">
        <f>#REF!-#REF!</f>
        <v>#REF!</v>
      </c>
      <c r="AL574" s="112" t="e">
        <f>#REF!-#REF!</f>
        <v>#REF!</v>
      </c>
      <c r="AM574" s="112" t="e">
        <f>#REF!-#REF!</f>
        <v>#REF!</v>
      </c>
      <c r="AN574" s="112" t="e">
        <f>#REF!-#REF!</f>
        <v>#REF!</v>
      </c>
      <c r="AO574" s="112" t="e">
        <f>#REF!-#REF!</f>
        <v>#REF!</v>
      </c>
      <c r="AP574" s="112" t="e">
        <f>#REF!-#REF!</f>
        <v>#REF!</v>
      </c>
      <c r="AQ574" s="112" t="e">
        <f>#REF!-#REF!</f>
        <v>#REF!</v>
      </c>
      <c r="AR574" s="112" t="e">
        <f>#REF!-#REF!</f>
        <v>#REF!</v>
      </c>
      <c r="AS574" s="112" t="e">
        <f>#REF!-#REF!</f>
        <v>#REF!</v>
      </c>
      <c r="AT574" s="112" t="e">
        <f>#REF!-#REF!</f>
        <v>#REF!</v>
      </c>
      <c r="AU574" s="112" t="e">
        <f>#REF!-#REF!</f>
        <v>#REF!</v>
      </c>
      <c r="AV574" s="112" t="e">
        <f>#REF!-#REF!</f>
        <v>#REF!</v>
      </c>
      <c r="AW574" s="112" t="e">
        <f>#REF!-#REF!</f>
        <v>#REF!</v>
      </c>
      <c r="AX574" s="112" t="e">
        <f>#REF!-#REF!</f>
        <v>#REF!</v>
      </c>
      <c r="AY574" s="112" t="e">
        <f>#REF!-#REF!</f>
        <v>#REF!</v>
      </c>
      <c r="AZ574" s="112" t="e">
        <f>#REF!-#REF!</f>
        <v>#REF!</v>
      </c>
      <c r="BA574" s="112" t="e">
        <f>#REF!-#REF!</f>
        <v>#REF!</v>
      </c>
      <c r="BB574" s="112" t="e">
        <f>#REF!-#REF!</f>
        <v>#REF!</v>
      </c>
      <c r="BC574" s="112" t="e">
        <f>#REF!-#REF!</f>
        <v>#REF!</v>
      </c>
      <c r="BD574" s="112" t="e">
        <f>#REF!-#REF!</f>
        <v>#REF!</v>
      </c>
      <c r="BE574" s="112" t="e">
        <f>#REF!-#REF!</f>
        <v>#REF!</v>
      </c>
      <c r="BF574" s="112" t="e">
        <f>#REF!-#REF!</f>
        <v>#REF!</v>
      </c>
      <c r="BG574" s="112" t="e">
        <f>#REF!-#REF!</f>
        <v>#REF!</v>
      </c>
      <c r="BH574" s="112" t="e">
        <f>#REF!-#REF!</f>
        <v>#REF!</v>
      </c>
      <c r="BI574" s="112" t="e">
        <f>#REF!-#REF!</f>
        <v>#REF!</v>
      </c>
      <c r="BJ574" s="112" t="e">
        <f>#REF!-#REF!</f>
        <v>#REF!</v>
      </c>
      <c r="BK574" s="112" t="e">
        <f>#REF!-#REF!</f>
        <v>#REF!</v>
      </c>
      <c r="BL574" s="112" t="e">
        <f>#REF!-#REF!</f>
        <v>#REF!</v>
      </c>
      <c r="BM574" s="112" t="e">
        <f>#REF!-#REF!</f>
        <v>#REF!</v>
      </c>
      <c r="BN574" s="112" t="e">
        <f>#REF!-#REF!</f>
        <v>#REF!</v>
      </c>
      <c r="BO574" s="112" t="e">
        <f>#REF!-#REF!</f>
        <v>#REF!</v>
      </c>
      <c r="BP574" s="112" t="e">
        <f>#REF!-#REF!</f>
        <v>#REF!</v>
      </c>
      <c r="BQ574" s="112" t="e">
        <f>#REF!-#REF!</f>
        <v>#REF!</v>
      </c>
      <c r="BR574" s="112" t="e">
        <f>#REF!-#REF!</f>
        <v>#REF!</v>
      </c>
      <c r="BS574" s="112" t="e">
        <f>#REF!-#REF!</f>
        <v>#REF!</v>
      </c>
      <c r="BT574" s="112" t="e">
        <f>#REF!-#REF!</f>
        <v>#REF!</v>
      </c>
      <c r="BU574" s="112" t="e">
        <f>#REF!-#REF!</f>
        <v>#REF!</v>
      </c>
      <c r="BV574" s="112" t="e">
        <f>#REF!-#REF!</f>
        <v>#REF!</v>
      </c>
      <c r="CA574" s="112"/>
    </row>
    <row r="575" spans="7:79" ht="13" hidden="1" x14ac:dyDescent="0.3">
      <c r="G575" s="112" t="e">
        <f>G158-#REF!</f>
        <v>#REF!</v>
      </c>
      <c r="H575" s="112" t="e">
        <f>H158-#REF!</f>
        <v>#REF!</v>
      </c>
      <c r="I575" s="112" t="e">
        <f>I158-#REF!</f>
        <v>#REF!</v>
      </c>
      <c r="J575" s="112" t="e">
        <f>J158-#REF!</f>
        <v>#REF!</v>
      </c>
      <c r="K575" s="112" t="e">
        <f>K158-#REF!</f>
        <v>#REF!</v>
      </c>
      <c r="L575" s="112" t="e">
        <f>L158-#REF!</f>
        <v>#REF!</v>
      </c>
      <c r="M575" s="112" t="e">
        <f>M158-#REF!</f>
        <v>#REF!</v>
      </c>
      <c r="N575" s="112" t="e">
        <f>N158-#REF!</f>
        <v>#REF!</v>
      </c>
      <c r="O575" s="112" t="e">
        <f>O158-#REF!</f>
        <v>#REF!</v>
      </c>
      <c r="P575" s="112" t="e">
        <f>P158-#REF!</f>
        <v>#REF!</v>
      </c>
      <c r="Q575" s="112" t="e">
        <f>Q158-#REF!</f>
        <v>#REF!</v>
      </c>
      <c r="R575" s="112" t="e">
        <f>R158-#REF!</f>
        <v>#REF!</v>
      </c>
      <c r="S575" s="112" t="e">
        <f>S158-#REF!</f>
        <v>#REF!</v>
      </c>
      <c r="T575" s="112" t="e">
        <f>T158-#REF!</f>
        <v>#REF!</v>
      </c>
      <c r="U575" s="112" t="e">
        <f>U158-#REF!</f>
        <v>#REF!</v>
      </c>
      <c r="V575" s="112" t="e">
        <f>V158-#REF!</f>
        <v>#REF!</v>
      </c>
      <c r="W575" s="112" t="e">
        <f>W158-#REF!</f>
        <v>#REF!</v>
      </c>
      <c r="X575" s="112" t="e">
        <f>X158-#REF!</f>
        <v>#REF!</v>
      </c>
      <c r="Y575" s="112" t="e">
        <f>Y158-#REF!</f>
        <v>#REF!</v>
      </c>
      <c r="Z575" s="112" t="e">
        <f>Z158-#REF!</f>
        <v>#REF!</v>
      </c>
      <c r="AA575" s="112" t="e">
        <f>AA158-#REF!</f>
        <v>#REF!</v>
      </c>
      <c r="AB575" s="112" t="e">
        <f>AB158-#REF!</f>
        <v>#REF!</v>
      </c>
      <c r="AC575" s="112" t="e">
        <f>AC158-#REF!</f>
        <v>#REF!</v>
      </c>
      <c r="AD575" s="112" t="e">
        <f>AD158-#REF!</f>
        <v>#REF!</v>
      </c>
      <c r="AE575" s="112" t="e">
        <f>AE158-#REF!</f>
        <v>#REF!</v>
      </c>
      <c r="AF575" s="112" t="e">
        <f>AF158-#REF!</f>
        <v>#REF!</v>
      </c>
      <c r="AG575" s="112" t="e">
        <f>AG158-#REF!</f>
        <v>#REF!</v>
      </c>
      <c r="AH575" s="112" t="e">
        <f>AH158-#REF!</f>
        <v>#REF!</v>
      </c>
      <c r="AI575" s="112" t="e">
        <f>AI158-#REF!</f>
        <v>#REF!</v>
      </c>
      <c r="AJ575" s="112" t="e">
        <f>AJ158-#REF!</f>
        <v>#REF!</v>
      </c>
      <c r="AK575" s="112" t="e">
        <f>AK158-#REF!</f>
        <v>#REF!</v>
      </c>
      <c r="AL575" s="112" t="e">
        <f>AL158-#REF!</f>
        <v>#REF!</v>
      </c>
      <c r="AM575" s="112" t="e">
        <f>AM158-#REF!</f>
        <v>#REF!</v>
      </c>
      <c r="AN575" s="112" t="e">
        <f>AN158-#REF!</f>
        <v>#REF!</v>
      </c>
      <c r="AO575" s="112" t="e">
        <f>AO158-#REF!</f>
        <v>#REF!</v>
      </c>
      <c r="AP575" s="112" t="e">
        <f>AP158-#REF!</f>
        <v>#REF!</v>
      </c>
      <c r="AQ575" s="112" t="e">
        <f>AQ158-#REF!</f>
        <v>#REF!</v>
      </c>
      <c r="AR575" s="112" t="e">
        <f>AR158-#REF!</f>
        <v>#REF!</v>
      </c>
      <c r="AS575" s="112" t="e">
        <f>AS158-#REF!</f>
        <v>#REF!</v>
      </c>
      <c r="AT575" s="112" t="e">
        <f>AT158-#REF!</f>
        <v>#REF!</v>
      </c>
      <c r="AU575" s="112" t="e">
        <f>AU158-#REF!</f>
        <v>#REF!</v>
      </c>
      <c r="AV575" s="112" t="e">
        <f>AV158-#REF!</f>
        <v>#REF!</v>
      </c>
      <c r="AW575" s="112" t="e">
        <f>AW158-#REF!</f>
        <v>#REF!</v>
      </c>
      <c r="AX575" s="112" t="e">
        <f>AX158-#REF!</f>
        <v>#REF!</v>
      </c>
      <c r="AY575" s="112" t="e">
        <f>AY158-#REF!</f>
        <v>#REF!</v>
      </c>
      <c r="AZ575" s="112" t="e">
        <f>AZ158-#REF!</f>
        <v>#REF!</v>
      </c>
      <c r="BA575" s="112" t="e">
        <f>BA158-#REF!</f>
        <v>#REF!</v>
      </c>
      <c r="BB575" s="112" t="e">
        <f>BB158-#REF!</f>
        <v>#REF!</v>
      </c>
      <c r="BC575" s="112" t="e">
        <f>BC158-#REF!</f>
        <v>#REF!</v>
      </c>
      <c r="BD575" s="112" t="e">
        <f>BD158-#REF!</f>
        <v>#REF!</v>
      </c>
      <c r="BE575" s="112" t="e">
        <f>BE158-#REF!</f>
        <v>#REF!</v>
      </c>
      <c r="BF575" s="112" t="e">
        <f>BF158-#REF!</f>
        <v>#REF!</v>
      </c>
      <c r="BG575" s="112" t="e">
        <f>BG158-#REF!</f>
        <v>#REF!</v>
      </c>
      <c r="BH575" s="112" t="e">
        <f>BH158-#REF!</f>
        <v>#REF!</v>
      </c>
      <c r="BI575" s="112" t="e">
        <f>BI158-#REF!</f>
        <v>#REF!</v>
      </c>
      <c r="BJ575" s="112" t="e">
        <f>BJ158-#REF!</f>
        <v>#REF!</v>
      </c>
      <c r="BK575" s="112" t="e">
        <f>BK158-#REF!</f>
        <v>#REF!</v>
      </c>
      <c r="BL575" s="112" t="e">
        <f>BL158-#REF!</f>
        <v>#REF!</v>
      </c>
      <c r="BM575" s="112" t="e">
        <f>BM158-#REF!</f>
        <v>#REF!</v>
      </c>
      <c r="BN575" s="112" t="e">
        <f>BN158-#REF!</f>
        <v>#REF!</v>
      </c>
      <c r="BO575" s="112" t="e">
        <f>BO158-#REF!</f>
        <v>#REF!</v>
      </c>
      <c r="BP575" s="112" t="e">
        <f>BP158-#REF!</f>
        <v>#REF!</v>
      </c>
      <c r="BQ575" s="112" t="e">
        <f>BQ158-#REF!</f>
        <v>#REF!</v>
      </c>
      <c r="BR575" s="112" t="e">
        <f>BR158-#REF!</f>
        <v>#REF!</v>
      </c>
      <c r="BS575" s="112" t="e">
        <f>BS158-#REF!</f>
        <v>#REF!</v>
      </c>
      <c r="BT575" s="112" t="e">
        <f>BT158-#REF!</f>
        <v>#REF!</v>
      </c>
      <c r="BU575" s="112" t="e">
        <f>BU158-#REF!</f>
        <v>#REF!</v>
      </c>
      <c r="BV575" s="112" t="e">
        <f>BV158-#REF!</f>
        <v>#REF!</v>
      </c>
      <c r="CA575" s="112"/>
    </row>
    <row r="576" spans="7:79" ht="13" hidden="1" x14ac:dyDescent="0.3">
      <c r="G576" s="112" t="e">
        <f>G159-#REF!</f>
        <v>#REF!</v>
      </c>
      <c r="H576" s="112" t="e">
        <f>H159-#REF!</f>
        <v>#REF!</v>
      </c>
      <c r="I576" s="112" t="e">
        <f>I159-#REF!</f>
        <v>#REF!</v>
      </c>
      <c r="J576" s="112" t="e">
        <f>J159-#REF!</f>
        <v>#REF!</v>
      </c>
      <c r="K576" s="112" t="e">
        <f>K159-#REF!</f>
        <v>#REF!</v>
      </c>
      <c r="L576" s="112" t="e">
        <f>L159-#REF!</f>
        <v>#REF!</v>
      </c>
      <c r="M576" s="112" t="e">
        <f>M159-#REF!</f>
        <v>#REF!</v>
      </c>
      <c r="N576" s="112" t="e">
        <f>N159-#REF!</f>
        <v>#REF!</v>
      </c>
      <c r="O576" s="112" t="e">
        <f>O159-#REF!</f>
        <v>#REF!</v>
      </c>
      <c r="P576" s="112" t="e">
        <f>P159-#REF!</f>
        <v>#REF!</v>
      </c>
      <c r="Q576" s="112" t="e">
        <f>Q159-#REF!</f>
        <v>#REF!</v>
      </c>
      <c r="R576" s="112" t="e">
        <f>R159-#REF!</f>
        <v>#REF!</v>
      </c>
      <c r="S576" s="112" t="e">
        <f>S159-#REF!</f>
        <v>#REF!</v>
      </c>
      <c r="T576" s="112" t="e">
        <f>T159-#REF!</f>
        <v>#REF!</v>
      </c>
      <c r="U576" s="112" t="e">
        <f>U159-#REF!</f>
        <v>#REF!</v>
      </c>
      <c r="V576" s="112" t="e">
        <f>V159-#REF!</f>
        <v>#REF!</v>
      </c>
      <c r="W576" s="112" t="e">
        <f>W159-#REF!</f>
        <v>#REF!</v>
      </c>
      <c r="X576" s="112" t="e">
        <f>X159-#REF!</f>
        <v>#REF!</v>
      </c>
      <c r="Y576" s="112" t="e">
        <f>Y159-#REF!</f>
        <v>#REF!</v>
      </c>
      <c r="Z576" s="112" t="e">
        <f>Z159-#REF!</f>
        <v>#REF!</v>
      </c>
      <c r="AA576" s="112" t="e">
        <f>AA159-#REF!</f>
        <v>#REF!</v>
      </c>
      <c r="AB576" s="112" t="e">
        <f>AB159-#REF!</f>
        <v>#REF!</v>
      </c>
      <c r="AC576" s="112" t="e">
        <f>AC159-#REF!</f>
        <v>#REF!</v>
      </c>
      <c r="AD576" s="112" t="e">
        <f>AD159-#REF!</f>
        <v>#REF!</v>
      </c>
      <c r="AE576" s="112" t="e">
        <f>AE159-#REF!</f>
        <v>#REF!</v>
      </c>
      <c r="AF576" s="112" t="e">
        <f>AF159-#REF!</f>
        <v>#REF!</v>
      </c>
      <c r="AG576" s="112" t="e">
        <f>AG159-#REF!</f>
        <v>#REF!</v>
      </c>
      <c r="AH576" s="112" t="e">
        <f>AH159-#REF!</f>
        <v>#REF!</v>
      </c>
      <c r="AI576" s="112" t="e">
        <f>AI159-#REF!</f>
        <v>#REF!</v>
      </c>
      <c r="AJ576" s="112" t="e">
        <f>AJ159-#REF!</f>
        <v>#REF!</v>
      </c>
      <c r="AK576" s="112" t="e">
        <f>AK159-#REF!</f>
        <v>#REF!</v>
      </c>
      <c r="AL576" s="112" t="e">
        <f>AL159-#REF!</f>
        <v>#REF!</v>
      </c>
      <c r="AM576" s="112" t="e">
        <f>AM159-#REF!</f>
        <v>#REF!</v>
      </c>
      <c r="AN576" s="112" t="e">
        <f>AN159-#REF!</f>
        <v>#REF!</v>
      </c>
      <c r="AO576" s="112" t="e">
        <f>AO159-#REF!</f>
        <v>#REF!</v>
      </c>
      <c r="AP576" s="112" t="e">
        <f>AP159-#REF!</f>
        <v>#REF!</v>
      </c>
      <c r="AQ576" s="112" t="e">
        <f>AQ159-#REF!</f>
        <v>#REF!</v>
      </c>
      <c r="AR576" s="112" t="e">
        <f>AR159-#REF!</f>
        <v>#REF!</v>
      </c>
      <c r="AS576" s="112" t="e">
        <f>AS159-#REF!</f>
        <v>#REF!</v>
      </c>
      <c r="AT576" s="112" t="e">
        <f>AT159-#REF!</f>
        <v>#REF!</v>
      </c>
      <c r="AU576" s="112" t="e">
        <f>AU159-#REF!</f>
        <v>#REF!</v>
      </c>
      <c r="AV576" s="112" t="e">
        <f>AV159-#REF!</f>
        <v>#REF!</v>
      </c>
      <c r="AW576" s="112" t="e">
        <f>AW159-#REF!</f>
        <v>#REF!</v>
      </c>
      <c r="AX576" s="112" t="e">
        <f>AX159-#REF!</f>
        <v>#REF!</v>
      </c>
      <c r="AY576" s="112" t="e">
        <f>AY159-#REF!</f>
        <v>#REF!</v>
      </c>
      <c r="AZ576" s="112" t="e">
        <f>AZ159-#REF!</f>
        <v>#REF!</v>
      </c>
      <c r="BA576" s="112" t="e">
        <f>BA159-#REF!</f>
        <v>#REF!</v>
      </c>
      <c r="BB576" s="112" t="e">
        <f>BB159-#REF!</f>
        <v>#REF!</v>
      </c>
      <c r="BC576" s="112" t="e">
        <f>BC159-#REF!</f>
        <v>#REF!</v>
      </c>
      <c r="BD576" s="112" t="e">
        <f>BD159-#REF!</f>
        <v>#REF!</v>
      </c>
      <c r="BE576" s="112" t="e">
        <f>BE159-#REF!</f>
        <v>#REF!</v>
      </c>
      <c r="BF576" s="112" t="e">
        <f>BF159-#REF!</f>
        <v>#REF!</v>
      </c>
      <c r="BG576" s="112" t="e">
        <f>BG159-#REF!</f>
        <v>#REF!</v>
      </c>
      <c r="BH576" s="112" t="e">
        <f>BH159-#REF!</f>
        <v>#REF!</v>
      </c>
      <c r="BI576" s="112" t="e">
        <f>BI159-#REF!</f>
        <v>#REF!</v>
      </c>
      <c r="BJ576" s="112" t="e">
        <f>BJ159-#REF!</f>
        <v>#REF!</v>
      </c>
      <c r="BK576" s="112" t="e">
        <f>BK159-#REF!</f>
        <v>#REF!</v>
      </c>
      <c r="BL576" s="112" t="e">
        <f>BL159-#REF!</f>
        <v>#REF!</v>
      </c>
      <c r="BM576" s="112" t="e">
        <f>BM159-#REF!</f>
        <v>#REF!</v>
      </c>
      <c r="BN576" s="112" t="e">
        <f>BN159-#REF!</f>
        <v>#REF!</v>
      </c>
      <c r="BO576" s="112" t="e">
        <f>BO159-#REF!</f>
        <v>#REF!</v>
      </c>
      <c r="BP576" s="112" t="e">
        <f>BP159-#REF!</f>
        <v>#REF!</v>
      </c>
      <c r="BQ576" s="112" t="e">
        <f>BQ159-#REF!</f>
        <v>#REF!</v>
      </c>
      <c r="BR576" s="112" t="e">
        <f>BR159-#REF!</f>
        <v>#REF!</v>
      </c>
      <c r="BS576" s="112" t="e">
        <f>BS159-#REF!</f>
        <v>#REF!</v>
      </c>
      <c r="BT576" s="112" t="e">
        <f>BT159-#REF!</f>
        <v>#REF!</v>
      </c>
      <c r="BU576" s="112" t="e">
        <f>BU159-#REF!</f>
        <v>#REF!</v>
      </c>
      <c r="BV576" s="112" t="e">
        <f>BV159-#REF!</f>
        <v>#REF!</v>
      </c>
      <c r="CA576" s="112"/>
    </row>
    <row r="577" spans="7:79" ht="13" hidden="1" x14ac:dyDescent="0.3">
      <c r="G577" s="112" t="e">
        <f>G160-#REF!</f>
        <v>#REF!</v>
      </c>
      <c r="H577" s="112" t="e">
        <f>H160-#REF!</f>
        <v>#REF!</v>
      </c>
      <c r="I577" s="112" t="e">
        <f>I160-#REF!</f>
        <v>#REF!</v>
      </c>
      <c r="J577" s="112" t="e">
        <f>J160-#REF!</f>
        <v>#REF!</v>
      </c>
      <c r="K577" s="112" t="e">
        <f>K160-#REF!</f>
        <v>#REF!</v>
      </c>
      <c r="L577" s="112" t="e">
        <f>L160-#REF!</f>
        <v>#REF!</v>
      </c>
      <c r="M577" s="112" t="e">
        <f>M160-#REF!</f>
        <v>#REF!</v>
      </c>
      <c r="N577" s="112" t="e">
        <f>N160-#REF!</f>
        <v>#REF!</v>
      </c>
      <c r="O577" s="112" t="e">
        <f>O160-#REF!</f>
        <v>#REF!</v>
      </c>
      <c r="P577" s="112" t="e">
        <f>P160-#REF!</f>
        <v>#REF!</v>
      </c>
      <c r="Q577" s="112" t="e">
        <f>Q160-#REF!</f>
        <v>#REF!</v>
      </c>
      <c r="R577" s="112" t="e">
        <f>R160-#REF!</f>
        <v>#REF!</v>
      </c>
      <c r="S577" s="112" t="e">
        <f>S160-#REF!</f>
        <v>#REF!</v>
      </c>
      <c r="T577" s="112" t="e">
        <f>T160-#REF!</f>
        <v>#REF!</v>
      </c>
      <c r="U577" s="112" t="e">
        <f>U160-#REF!</f>
        <v>#REF!</v>
      </c>
      <c r="V577" s="112" t="e">
        <f>V160-#REF!</f>
        <v>#REF!</v>
      </c>
      <c r="W577" s="112" t="e">
        <f>W160-#REF!</f>
        <v>#REF!</v>
      </c>
      <c r="X577" s="112" t="e">
        <f>X160-#REF!</f>
        <v>#REF!</v>
      </c>
      <c r="Y577" s="112" t="e">
        <f>Y160-#REF!</f>
        <v>#REF!</v>
      </c>
      <c r="Z577" s="112" t="e">
        <f>Z160-#REF!</f>
        <v>#REF!</v>
      </c>
      <c r="AA577" s="112" t="e">
        <f>AA160-#REF!</f>
        <v>#REF!</v>
      </c>
      <c r="AB577" s="112" t="e">
        <f>AB160-#REF!</f>
        <v>#REF!</v>
      </c>
      <c r="AC577" s="112" t="e">
        <f>AC160-#REF!</f>
        <v>#REF!</v>
      </c>
      <c r="AD577" s="112" t="e">
        <f>AD160-#REF!</f>
        <v>#REF!</v>
      </c>
      <c r="AE577" s="112" t="e">
        <f>AE160-#REF!</f>
        <v>#REF!</v>
      </c>
      <c r="AF577" s="112" t="e">
        <f>AF160-#REF!</f>
        <v>#REF!</v>
      </c>
      <c r="AG577" s="112" t="e">
        <f>AG160-#REF!</f>
        <v>#REF!</v>
      </c>
      <c r="AH577" s="112" t="e">
        <f>AH160-#REF!</f>
        <v>#REF!</v>
      </c>
      <c r="AI577" s="112" t="e">
        <f>AI160-#REF!</f>
        <v>#REF!</v>
      </c>
      <c r="AJ577" s="112" t="e">
        <f>AJ160-#REF!</f>
        <v>#REF!</v>
      </c>
      <c r="AK577" s="112" t="e">
        <f>AK160-#REF!</f>
        <v>#REF!</v>
      </c>
      <c r="AL577" s="112" t="e">
        <f>AL160-#REF!</f>
        <v>#REF!</v>
      </c>
      <c r="AM577" s="112" t="e">
        <f>AM160-#REF!</f>
        <v>#REF!</v>
      </c>
      <c r="AN577" s="112" t="e">
        <f>AN160-#REF!</f>
        <v>#REF!</v>
      </c>
      <c r="AO577" s="112" t="e">
        <f>AO160-#REF!</f>
        <v>#REF!</v>
      </c>
      <c r="AP577" s="112" t="e">
        <f>AP160-#REF!</f>
        <v>#REF!</v>
      </c>
      <c r="AQ577" s="112" t="e">
        <f>AQ160-#REF!</f>
        <v>#REF!</v>
      </c>
      <c r="AR577" s="112" t="e">
        <f>AR160-#REF!</f>
        <v>#REF!</v>
      </c>
      <c r="AS577" s="112" t="e">
        <f>AS160-#REF!</f>
        <v>#REF!</v>
      </c>
      <c r="AT577" s="112" t="e">
        <f>AT160-#REF!</f>
        <v>#REF!</v>
      </c>
      <c r="AU577" s="112" t="e">
        <f>AU160-#REF!</f>
        <v>#REF!</v>
      </c>
      <c r="AV577" s="112" t="e">
        <f>AV160-#REF!</f>
        <v>#REF!</v>
      </c>
      <c r="AW577" s="112" t="e">
        <f>AW160-#REF!</f>
        <v>#REF!</v>
      </c>
      <c r="AX577" s="112" t="e">
        <f>AX160-#REF!</f>
        <v>#REF!</v>
      </c>
      <c r="AY577" s="112" t="e">
        <f>AY160-#REF!</f>
        <v>#REF!</v>
      </c>
      <c r="AZ577" s="112" t="e">
        <f>AZ160-#REF!</f>
        <v>#REF!</v>
      </c>
      <c r="BA577" s="112" t="e">
        <f>BA160-#REF!</f>
        <v>#REF!</v>
      </c>
      <c r="BB577" s="112" t="e">
        <f>BB160-#REF!</f>
        <v>#REF!</v>
      </c>
      <c r="BC577" s="112" t="e">
        <f>BC160-#REF!</f>
        <v>#REF!</v>
      </c>
      <c r="BD577" s="112" t="e">
        <f>BD160-#REF!</f>
        <v>#REF!</v>
      </c>
      <c r="BE577" s="112" t="e">
        <f>BE160-#REF!</f>
        <v>#REF!</v>
      </c>
      <c r="BF577" s="112" t="e">
        <f>BF160-#REF!</f>
        <v>#REF!</v>
      </c>
      <c r="BG577" s="112" t="e">
        <f>BG160-#REF!</f>
        <v>#REF!</v>
      </c>
      <c r="BH577" s="112" t="e">
        <f>BH160-#REF!</f>
        <v>#REF!</v>
      </c>
      <c r="BI577" s="112" t="e">
        <f>BI160-#REF!</f>
        <v>#REF!</v>
      </c>
      <c r="BJ577" s="112" t="e">
        <f>BJ160-#REF!</f>
        <v>#REF!</v>
      </c>
      <c r="BK577" s="112" t="e">
        <f>BK160-#REF!</f>
        <v>#REF!</v>
      </c>
      <c r="BL577" s="112" t="e">
        <f>BL160-#REF!</f>
        <v>#REF!</v>
      </c>
      <c r="BM577" s="112" t="e">
        <f>BM160-#REF!</f>
        <v>#REF!</v>
      </c>
      <c r="BN577" s="112" t="e">
        <f>BN160-#REF!</f>
        <v>#REF!</v>
      </c>
      <c r="BO577" s="112" t="e">
        <f>BO160-#REF!</f>
        <v>#REF!</v>
      </c>
      <c r="BP577" s="112" t="e">
        <f>BP160-#REF!</f>
        <v>#REF!</v>
      </c>
      <c r="BQ577" s="112" t="e">
        <f>BQ160-#REF!</f>
        <v>#REF!</v>
      </c>
      <c r="BR577" s="112" t="e">
        <f>BR160-#REF!</f>
        <v>#REF!</v>
      </c>
      <c r="BS577" s="112" t="e">
        <f>BS160-#REF!</f>
        <v>#REF!</v>
      </c>
      <c r="BT577" s="112" t="e">
        <f>BT160-#REF!</f>
        <v>#REF!</v>
      </c>
      <c r="BU577" s="112" t="e">
        <f>BU160-#REF!</f>
        <v>#REF!</v>
      </c>
      <c r="BV577" s="112" t="e">
        <f>BV160-#REF!</f>
        <v>#REF!</v>
      </c>
      <c r="CA577" s="112"/>
    </row>
    <row r="578" spans="7:79" ht="13" hidden="1" x14ac:dyDescent="0.3">
      <c r="G578" s="112" t="e">
        <f>G161-#REF!</f>
        <v>#REF!</v>
      </c>
      <c r="H578" s="112" t="e">
        <f>H161-#REF!</f>
        <v>#REF!</v>
      </c>
      <c r="I578" s="112" t="e">
        <f>I161-#REF!</f>
        <v>#REF!</v>
      </c>
      <c r="J578" s="112" t="e">
        <f>J161-#REF!</f>
        <v>#REF!</v>
      </c>
      <c r="K578" s="112" t="e">
        <f>K161-#REF!</f>
        <v>#REF!</v>
      </c>
      <c r="L578" s="112" t="e">
        <f>L161-#REF!</f>
        <v>#REF!</v>
      </c>
      <c r="M578" s="112" t="e">
        <f>M161-#REF!</f>
        <v>#REF!</v>
      </c>
      <c r="N578" s="112" t="e">
        <f>N161-#REF!</f>
        <v>#REF!</v>
      </c>
      <c r="O578" s="112" t="e">
        <f>O161-#REF!</f>
        <v>#REF!</v>
      </c>
      <c r="P578" s="112" t="e">
        <f>P161-#REF!</f>
        <v>#REF!</v>
      </c>
      <c r="Q578" s="112" t="e">
        <f>Q161-#REF!</f>
        <v>#REF!</v>
      </c>
      <c r="R578" s="112" t="e">
        <f>R161-#REF!</f>
        <v>#REF!</v>
      </c>
      <c r="S578" s="112" t="e">
        <f>S161-#REF!</f>
        <v>#REF!</v>
      </c>
      <c r="T578" s="112" t="e">
        <f>T161-#REF!</f>
        <v>#REF!</v>
      </c>
      <c r="U578" s="112" t="e">
        <f>U161-#REF!</f>
        <v>#REF!</v>
      </c>
      <c r="V578" s="112" t="e">
        <f>V161-#REF!</f>
        <v>#REF!</v>
      </c>
      <c r="W578" s="112" t="e">
        <f>W161-#REF!</f>
        <v>#REF!</v>
      </c>
      <c r="X578" s="112" t="e">
        <f>X161-#REF!</f>
        <v>#REF!</v>
      </c>
      <c r="Y578" s="112" t="e">
        <f>Y161-#REF!</f>
        <v>#REF!</v>
      </c>
      <c r="Z578" s="112" t="e">
        <f>Z161-#REF!</f>
        <v>#REF!</v>
      </c>
      <c r="AA578" s="112" t="e">
        <f>AA161-#REF!</f>
        <v>#REF!</v>
      </c>
      <c r="AB578" s="112" t="e">
        <f>AB161-#REF!</f>
        <v>#REF!</v>
      </c>
      <c r="AC578" s="112" t="e">
        <f>AC161-#REF!</f>
        <v>#REF!</v>
      </c>
      <c r="AD578" s="112" t="e">
        <f>AD161-#REF!</f>
        <v>#REF!</v>
      </c>
      <c r="AE578" s="112" t="e">
        <f>AE161-#REF!</f>
        <v>#REF!</v>
      </c>
      <c r="AF578" s="112" t="e">
        <f>AF161-#REF!</f>
        <v>#REF!</v>
      </c>
      <c r="AG578" s="112" t="e">
        <f>AG161-#REF!</f>
        <v>#REF!</v>
      </c>
      <c r="AH578" s="112" t="e">
        <f>AH161-#REF!</f>
        <v>#REF!</v>
      </c>
      <c r="AI578" s="112" t="e">
        <f>AI161-#REF!</f>
        <v>#REF!</v>
      </c>
      <c r="AJ578" s="112" t="e">
        <f>AJ161-#REF!</f>
        <v>#REF!</v>
      </c>
      <c r="AK578" s="112" t="e">
        <f>AK161-#REF!</f>
        <v>#REF!</v>
      </c>
      <c r="AL578" s="112" t="e">
        <f>AL161-#REF!</f>
        <v>#REF!</v>
      </c>
      <c r="AM578" s="112" t="e">
        <f>AM161-#REF!</f>
        <v>#REF!</v>
      </c>
      <c r="AN578" s="112" t="e">
        <f>AN161-#REF!</f>
        <v>#REF!</v>
      </c>
      <c r="AO578" s="112" t="e">
        <f>AO161-#REF!</f>
        <v>#REF!</v>
      </c>
      <c r="AP578" s="112" t="e">
        <f>AP161-#REF!</f>
        <v>#REF!</v>
      </c>
      <c r="AQ578" s="112" t="e">
        <f>AQ161-#REF!</f>
        <v>#REF!</v>
      </c>
      <c r="AR578" s="112" t="e">
        <f>AR161-#REF!</f>
        <v>#REF!</v>
      </c>
      <c r="AS578" s="112" t="e">
        <f>AS161-#REF!</f>
        <v>#REF!</v>
      </c>
      <c r="AT578" s="112" t="e">
        <f>AT161-#REF!</f>
        <v>#REF!</v>
      </c>
      <c r="AU578" s="112" t="e">
        <f>AU161-#REF!</f>
        <v>#REF!</v>
      </c>
      <c r="AV578" s="112" t="e">
        <f>AV161-#REF!</f>
        <v>#REF!</v>
      </c>
      <c r="AW578" s="112" t="e">
        <f>AW161-#REF!</f>
        <v>#REF!</v>
      </c>
      <c r="AX578" s="112" t="e">
        <f>AX161-#REF!</f>
        <v>#REF!</v>
      </c>
      <c r="AY578" s="112" t="e">
        <f>AY161-#REF!</f>
        <v>#REF!</v>
      </c>
      <c r="AZ578" s="112" t="e">
        <f>AZ161-#REF!</f>
        <v>#REF!</v>
      </c>
      <c r="BA578" s="112" t="e">
        <f>BA161-#REF!</f>
        <v>#REF!</v>
      </c>
      <c r="BB578" s="112" t="e">
        <f>BB161-#REF!</f>
        <v>#REF!</v>
      </c>
      <c r="BC578" s="112" t="e">
        <f>BC161-#REF!</f>
        <v>#REF!</v>
      </c>
      <c r="BD578" s="112" t="e">
        <f>BD161-#REF!</f>
        <v>#REF!</v>
      </c>
      <c r="BE578" s="112" t="e">
        <f>BE161-#REF!</f>
        <v>#REF!</v>
      </c>
      <c r="BF578" s="112" t="e">
        <f>BF161-#REF!</f>
        <v>#REF!</v>
      </c>
      <c r="BG578" s="112" t="e">
        <f>BG161-#REF!</f>
        <v>#REF!</v>
      </c>
      <c r="BH578" s="112" t="e">
        <f>BH161-#REF!</f>
        <v>#REF!</v>
      </c>
      <c r="BI578" s="112" t="e">
        <f>BI161-#REF!</f>
        <v>#REF!</v>
      </c>
      <c r="BJ578" s="112" t="e">
        <f>BJ161-#REF!</f>
        <v>#REF!</v>
      </c>
      <c r="BK578" s="112" t="e">
        <f>BK161-#REF!</f>
        <v>#REF!</v>
      </c>
      <c r="BL578" s="112" t="e">
        <f>BL161-#REF!</f>
        <v>#REF!</v>
      </c>
      <c r="BM578" s="112" t="e">
        <f>BM161-#REF!</f>
        <v>#REF!</v>
      </c>
      <c r="BN578" s="112" t="e">
        <f>BN161-#REF!</f>
        <v>#REF!</v>
      </c>
      <c r="BO578" s="112" t="e">
        <f>BO161-#REF!</f>
        <v>#REF!</v>
      </c>
      <c r="BP578" s="112" t="e">
        <f>BP161-#REF!</f>
        <v>#REF!</v>
      </c>
      <c r="BQ578" s="112" t="e">
        <f>BQ161-#REF!</f>
        <v>#REF!</v>
      </c>
      <c r="BR578" s="112" t="e">
        <f>BR161-#REF!</f>
        <v>#REF!</v>
      </c>
      <c r="BS578" s="112" t="e">
        <f>BS161-#REF!</f>
        <v>#REF!</v>
      </c>
      <c r="BT578" s="112" t="e">
        <f>BT161-#REF!</f>
        <v>#REF!</v>
      </c>
      <c r="BU578" s="112" t="e">
        <f>BU161-#REF!</f>
        <v>#REF!</v>
      </c>
      <c r="BV578" s="112" t="e">
        <f>BV161-#REF!</f>
        <v>#REF!</v>
      </c>
      <c r="CA578" s="112"/>
    </row>
    <row r="579" spans="7:79" ht="13" hidden="1" x14ac:dyDescent="0.3">
      <c r="G579" s="112" t="e">
        <f>G162-#REF!</f>
        <v>#REF!</v>
      </c>
      <c r="H579" s="112" t="e">
        <f>H162-#REF!</f>
        <v>#REF!</v>
      </c>
      <c r="I579" s="112" t="e">
        <f>I162-#REF!</f>
        <v>#REF!</v>
      </c>
      <c r="J579" s="112" t="e">
        <f>J162-#REF!</f>
        <v>#REF!</v>
      </c>
      <c r="K579" s="112" t="e">
        <f>K162-#REF!</f>
        <v>#REF!</v>
      </c>
      <c r="L579" s="112" t="e">
        <f>L162-#REF!</f>
        <v>#REF!</v>
      </c>
      <c r="M579" s="112" t="e">
        <f>M162-#REF!</f>
        <v>#REF!</v>
      </c>
      <c r="N579" s="112" t="e">
        <f>N162-#REF!</f>
        <v>#REF!</v>
      </c>
      <c r="O579" s="112" t="e">
        <f>O162-#REF!</f>
        <v>#REF!</v>
      </c>
      <c r="P579" s="112" t="e">
        <f>P162-#REF!</f>
        <v>#REF!</v>
      </c>
      <c r="Q579" s="112" t="e">
        <f>Q162-#REF!</f>
        <v>#REF!</v>
      </c>
      <c r="R579" s="112" t="e">
        <f>R162-#REF!</f>
        <v>#REF!</v>
      </c>
      <c r="S579" s="112" t="e">
        <f>S162-#REF!</f>
        <v>#REF!</v>
      </c>
      <c r="T579" s="112" t="e">
        <f>T162-#REF!</f>
        <v>#REF!</v>
      </c>
      <c r="U579" s="112" t="e">
        <f>U162-#REF!</f>
        <v>#REF!</v>
      </c>
      <c r="V579" s="112" t="e">
        <f>V162-#REF!</f>
        <v>#REF!</v>
      </c>
      <c r="W579" s="112" t="e">
        <f>W162-#REF!</f>
        <v>#REF!</v>
      </c>
      <c r="X579" s="112" t="e">
        <f>X162-#REF!</f>
        <v>#REF!</v>
      </c>
      <c r="Y579" s="112" t="e">
        <f>Y162-#REF!</f>
        <v>#REF!</v>
      </c>
      <c r="Z579" s="112" t="e">
        <f>Z162-#REF!</f>
        <v>#REF!</v>
      </c>
      <c r="AA579" s="112" t="e">
        <f>AA162-#REF!</f>
        <v>#REF!</v>
      </c>
      <c r="AB579" s="112" t="e">
        <f>AB162-#REF!</f>
        <v>#REF!</v>
      </c>
      <c r="AC579" s="112" t="e">
        <f>AC162-#REF!</f>
        <v>#REF!</v>
      </c>
      <c r="AD579" s="112" t="e">
        <f>AD162-#REF!</f>
        <v>#REF!</v>
      </c>
      <c r="AE579" s="112" t="e">
        <f>AE162-#REF!</f>
        <v>#REF!</v>
      </c>
      <c r="AF579" s="112" t="e">
        <f>AF162-#REF!</f>
        <v>#REF!</v>
      </c>
      <c r="AG579" s="112" t="e">
        <f>AG162-#REF!</f>
        <v>#REF!</v>
      </c>
      <c r="AH579" s="112" t="e">
        <f>AH162-#REF!</f>
        <v>#REF!</v>
      </c>
      <c r="AI579" s="112" t="e">
        <f>AI162-#REF!</f>
        <v>#REF!</v>
      </c>
      <c r="AJ579" s="112" t="e">
        <f>AJ162-#REF!</f>
        <v>#REF!</v>
      </c>
      <c r="AK579" s="112" t="e">
        <f>AK162-#REF!</f>
        <v>#REF!</v>
      </c>
      <c r="AL579" s="112" t="e">
        <f>AL162-#REF!</f>
        <v>#REF!</v>
      </c>
      <c r="AM579" s="112" t="e">
        <f>AM162-#REF!</f>
        <v>#REF!</v>
      </c>
      <c r="AN579" s="112" t="e">
        <f>AN162-#REF!</f>
        <v>#REF!</v>
      </c>
      <c r="AO579" s="112" t="e">
        <f>AO162-#REF!</f>
        <v>#REF!</v>
      </c>
      <c r="AP579" s="112" t="e">
        <f>AP162-#REF!</f>
        <v>#REF!</v>
      </c>
      <c r="AQ579" s="112" t="e">
        <f>AQ162-#REF!</f>
        <v>#REF!</v>
      </c>
      <c r="AR579" s="112" t="e">
        <f>AR162-#REF!</f>
        <v>#REF!</v>
      </c>
      <c r="AS579" s="112" t="e">
        <f>AS162-#REF!</f>
        <v>#REF!</v>
      </c>
      <c r="AT579" s="112" t="e">
        <f>AT162-#REF!</f>
        <v>#REF!</v>
      </c>
      <c r="AU579" s="112" t="e">
        <f>AU162-#REF!</f>
        <v>#REF!</v>
      </c>
      <c r="AV579" s="112" t="e">
        <f>AV162-#REF!</f>
        <v>#REF!</v>
      </c>
      <c r="AW579" s="112" t="e">
        <f>AW162-#REF!</f>
        <v>#REF!</v>
      </c>
      <c r="AX579" s="112" t="e">
        <f>AX162-#REF!</f>
        <v>#REF!</v>
      </c>
      <c r="AY579" s="112" t="e">
        <f>AY162-#REF!</f>
        <v>#REF!</v>
      </c>
      <c r="AZ579" s="112" t="e">
        <f>AZ162-#REF!</f>
        <v>#REF!</v>
      </c>
      <c r="BA579" s="112" t="e">
        <f>BA162-#REF!</f>
        <v>#REF!</v>
      </c>
      <c r="BB579" s="112" t="e">
        <f>BB162-#REF!</f>
        <v>#REF!</v>
      </c>
      <c r="BC579" s="112" t="e">
        <f>BC162-#REF!</f>
        <v>#REF!</v>
      </c>
      <c r="BD579" s="112" t="e">
        <f>BD162-#REF!</f>
        <v>#REF!</v>
      </c>
      <c r="BE579" s="112" t="e">
        <f>BE162-#REF!</f>
        <v>#REF!</v>
      </c>
      <c r="BF579" s="112" t="e">
        <f>BF162-#REF!</f>
        <v>#REF!</v>
      </c>
      <c r="BG579" s="112" t="e">
        <f>BG162-#REF!</f>
        <v>#REF!</v>
      </c>
      <c r="BH579" s="112" t="e">
        <f>BH162-#REF!</f>
        <v>#REF!</v>
      </c>
      <c r="BI579" s="112" t="e">
        <f>BI162-#REF!</f>
        <v>#REF!</v>
      </c>
      <c r="BJ579" s="112" t="e">
        <f>BJ162-#REF!</f>
        <v>#REF!</v>
      </c>
      <c r="BK579" s="112" t="e">
        <f>BK162-#REF!</f>
        <v>#REF!</v>
      </c>
      <c r="BL579" s="112" t="e">
        <f>BL162-#REF!</f>
        <v>#REF!</v>
      </c>
      <c r="BM579" s="112" t="e">
        <f>BM162-#REF!</f>
        <v>#REF!</v>
      </c>
      <c r="BN579" s="112" t="e">
        <f>BN162-#REF!</f>
        <v>#REF!</v>
      </c>
      <c r="BO579" s="112" t="e">
        <f>BO162-#REF!</f>
        <v>#REF!</v>
      </c>
      <c r="BP579" s="112" t="e">
        <f>BP162-#REF!</f>
        <v>#REF!</v>
      </c>
      <c r="BQ579" s="112" t="e">
        <f>BQ162-#REF!</f>
        <v>#REF!</v>
      </c>
      <c r="BR579" s="112" t="e">
        <f>BR162-#REF!</f>
        <v>#REF!</v>
      </c>
      <c r="BS579" s="112" t="e">
        <f>BS162-#REF!</f>
        <v>#REF!</v>
      </c>
      <c r="BT579" s="112" t="e">
        <f>BT162-#REF!</f>
        <v>#REF!</v>
      </c>
      <c r="BU579" s="112" t="e">
        <f>BU162-#REF!</f>
        <v>#REF!</v>
      </c>
      <c r="BV579" s="112" t="e">
        <f>BV162-#REF!</f>
        <v>#REF!</v>
      </c>
      <c r="CA579" s="112"/>
    </row>
    <row r="580" spans="7:79" ht="13" hidden="1" x14ac:dyDescent="0.3">
      <c r="G580" s="112" t="e">
        <f>G163-#REF!</f>
        <v>#REF!</v>
      </c>
      <c r="H580" s="112" t="e">
        <f>H163-#REF!</f>
        <v>#REF!</v>
      </c>
      <c r="I580" s="112" t="e">
        <f>I163-#REF!</f>
        <v>#REF!</v>
      </c>
      <c r="J580" s="112" t="e">
        <f>J163-#REF!</f>
        <v>#REF!</v>
      </c>
      <c r="K580" s="112" t="e">
        <f>K163-#REF!</f>
        <v>#REF!</v>
      </c>
      <c r="L580" s="112" t="e">
        <f>L163-#REF!</f>
        <v>#REF!</v>
      </c>
      <c r="M580" s="112" t="e">
        <f>M163-#REF!</f>
        <v>#REF!</v>
      </c>
      <c r="N580" s="112" t="e">
        <f>N163-#REF!</f>
        <v>#REF!</v>
      </c>
      <c r="O580" s="112" t="e">
        <f>O163-#REF!</f>
        <v>#REF!</v>
      </c>
      <c r="P580" s="112" t="e">
        <f>P163-#REF!</f>
        <v>#REF!</v>
      </c>
      <c r="Q580" s="112" t="e">
        <f>Q163-#REF!</f>
        <v>#REF!</v>
      </c>
      <c r="R580" s="112" t="e">
        <f>R163-#REF!</f>
        <v>#REF!</v>
      </c>
      <c r="S580" s="112" t="e">
        <f>S163-#REF!</f>
        <v>#REF!</v>
      </c>
      <c r="T580" s="112" t="e">
        <f>T163-#REF!</f>
        <v>#REF!</v>
      </c>
      <c r="U580" s="112" t="e">
        <f>U163-#REF!</f>
        <v>#REF!</v>
      </c>
      <c r="V580" s="112" t="e">
        <f>V163-#REF!</f>
        <v>#REF!</v>
      </c>
      <c r="W580" s="112" t="e">
        <f>W163-#REF!</f>
        <v>#REF!</v>
      </c>
      <c r="X580" s="112" t="e">
        <f>X163-#REF!</f>
        <v>#REF!</v>
      </c>
      <c r="Y580" s="112" t="e">
        <f>Y163-#REF!</f>
        <v>#REF!</v>
      </c>
      <c r="Z580" s="112" t="e">
        <f>Z163-#REF!</f>
        <v>#REF!</v>
      </c>
      <c r="AA580" s="112" t="e">
        <f>AA163-#REF!</f>
        <v>#REF!</v>
      </c>
      <c r="AB580" s="112" t="e">
        <f>AB163-#REF!</f>
        <v>#REF!</v>
      </c>
      <c r="AC580" s="112" t="e">
        <f>AC163-#REF!</f>
        <v>#REF!</v>
      </c>
      <c r="AD580" s="112" t="e">
        <f>AD163-#REF!</f>
        <v>#REF!</v>
      </c>
      <c r="AE580" s="112" t="e">
        <f>AE163-#REF!</f>
        <v>#REF!</v>
      </c>
      <c r="AF580" s="112" t="e">
        <f>AF163-#REF!</f>
        <v>#REF!</v>
      </c>
      <c r="AG580" s="112" t="e">
        <f>AG163-#REF!</f>
        <v>#REF!</v>
      </c>
      <c r="AH580" s="112" t="e">
        <f>AH163-#REF!</f>
        <v>#REF!</v>
      </c>
      <c r="AI580" s="112" t="e">
        <f>AI163-#REF!</f>
        <v>#REF!</v>
      </c>
      <c r="AJ580" s="112" t="e">
        <f>AJ163-#REF!</f>
        <v>#REF!</v>
      </c>
      <c r="AK580" s="112" t="e">
        <f>AK163-#REF!</f>
        <v>#REF!</v>
      </c>
      <c r="AL580" s="112" t="e">
        <f>AL163-#REF!</f>
        <v>#REF!</v>
      </c>
      <c r="AM580" s="112" t="e">
        <f>AM163-#REF!</f>
        <v>#REF!</v>
      </c>
      <c r="AN580" s="112" t="e">
        <f>AN163-#REF!</f>
        <v>#REF!</v>
      </c>
      <c r="AO580" s="112" t="e">
        <f>AO163-#REF!</f>
        <v>#REF!</v>
      </c>
      <c r="AP580" s="112" t="e">
        <f>AP163-#REF!</f>
        <v>#REF!</v>
      </c>
      <c r="AQ580" s="112" t="e">
        <f>AQ163-#REF!</f>
        <v>#REF!</v>
      </c>
      <c r="AR580" s="112" t="e">
        <f>AR163-#REF!</f>
        <v>#REF!</v>
      </c>
      <c r="AS580" s="112" t="e">
        <f>AS163-#REF!</f>
        <v>#REF!</v>
      </c>
      <c r="AT580" s="112" t="e">
        <f>AT163-#REF!</f>
        <v>#REF!</v>
      </c>
      <c r="AU580" s="112" t="e">
        <f>AU163-#REF!</f>
        <v>#REF!</v>
      </c>
      <c r="AV580" s="112" t="e">
        <f>AV163-#REF!</f>
        <v>#REF!</v>
      </c>
      <c r="AW580" s="112" t="e">
        <f>AW163-#REF!</f>
        <v>#REF!</v>
      </c>
      <c r="AX580" s="112" t="e">
        <f>AX163-#REF!</f>
        <v>#REF!</v>
      </c>
      <c r="AY580" s="112" t="e">
        <f>AY163-#REF!</f>
        <v>#REF!</v>
      </c>
      <c r="AZ580" s="112" t="e">
        <f>AZ163-#REF!</f>
        <v>#REF!</v>
      </c>
      <c r="BA580" s="112" t="e">
        <f>BA163-#REF!</f>
        <v>#REF!</v>
      </c>
      <c r="BB580" s="112" t="e">
        <f>BB163-#REF!</f>
        <v>#REF!</v>
      </c>
      <c r="BC580" s="112" t="e">
        <f>BC163-#REF!</f>
        <v>#REF!</v>
      </c>
      <c r="BD580" s="112" t="e">
        <f>BD163-#REF!</f>
        <v>#REF!</v>
      </c>
      <c r="BE580" s="112" t="e">
        <f>BE163-#REF!</f>
        <v>#REF!</v>
      </c>
      <c r="BF580" s="112" t="e">
        <f>BF163-#REF!</f>
        <v>#REF!</v>
      </c>
      <c r="BG580" s="112" t="e">
        <f>BG163-#REF!</f>
        <v>#REF!</v>
      </c>
      <c r="BH580" s="112" t="e">
        <f>BH163-#REF!</f>
        <v>#REF!</v>
      </c>
      <c r="BI580" s="112" t="e">
        <f>BI163-#REF!</f>
        <v>#REF!</v>
      </c>
      <c r="BJ580" s="112" t="e">
        <f>BJ163-#REF!</f>
        <v>#REF!</v>
      </c>
      <c r="BK580" s="112" t="e">
        <f>BK163-#REF!</f>
        <v>#REF!</v>
      </c>
      <c r="BL580" s="112" t="e">
        <f>BL163-#REF!</f>
        <v>#REF!</v>
      </c>
      <c r="BM580" s="112" t="e">
        <f>BM163-#REF!</f>
        <v>#REF!</v>
      </c>
      <c r="BN580" s="112" t="e">
        <f>BN163-#REF!</f>
        <v>#REF!</v>
      </c>
      <c r="BO580" s="112" t="e">
        <f>BO163-#REF!</f>
        <v>#REF!</v>
      </c>
      <c r="BP580" s="112" t="e">
        <f>BP163-#REF!</f>
        <v>#REF!</v>
      </c>
      <c r="BQ580" s="112" t="e">
        <f>BQ163-#REF!</f>
        <v>#REF!</v>
      </c>
      <c r="BR580" s="112" t="e">
        <f>BR163-#REF!</f>
        <v>#REF!</v>
      </c>
      <c r="BS580" s="112" t="e">
        <f>BS163-#REF!</f>
        <v>#REF!</v>
      </c>
      <c r="BT580" s="112" t="e">
        <f>BT163-#REF!</f>
        <v>#REF!</v>
      </c>
      <c r="BU580" s="112" t="e">
        <f>BU163-#REF!</f>
        <v>#REF!</v>
      </c>
      <c r="BV580" s="112" t="e">
        <f>BV163-#REF!</f>
        <v>#REF!</v>
      </c>
      <c r="CA580" s="112"/>
    </row>
    <row r="581" spans="7:79" ht="13" hidden="1" x14ac:dyDescent="0.3">
      <c r="CA581" s="112"/>
    </row>
    <row r="582" spans="7:79" ht="13" hidden="1" x14ac:dyDescent="0.3">
      <c r="CA582" s="112"/>
    </row>
    <row r="583" spans="7:79" ht="13" hidden="1" x14ac:dyDescent="0.3">
      <c r="CA583" s="112"/>
    </row>
    <row r="584" spans="7:79" ht="13" hidden="1" x14ac:dyDescent="0.3">
      <c r="G584" s="112" t="e">
        <f>G167-#REF!</f>
        <v>#REF!</v>
      </c>
      <c r="H584" s="112" t="e">
        <f>H167-#REF!</f>
        <v>#REF!</v>
      </c>
      <c r="I584" s="112" t="e">
        <f>I167-#REF!</f>
        <v>#REF!</v>
      </c>
      <c r="J584" s="112" t="e">
        <f>J167-#REF!</f>
        <v>#REF!</v>
      </c>
      <c r="K584" s="112" t="e">
        <f>K167-#REF!</f>
        <v>#REF!</v>
      </c>
      <c r="L584" s="112" t="e">
        <f>L167-#REF!</f>
        <v>#REF!</v>
      </c>
      <c r="M584" s="112" t="e">
        <f>M167-#REF!</f>
        <v>#REF!</v>
      </c>
      <c r="N584" s="112" t="e">
        <f>N167-#REF!</f>
        <v>#REF!</v>
      </c>
      <c r="O584" s="112" t="e">
        <f>O167-#REF!</f>
        <v>#REF!</v>
      </c>
      <c r="P584" s="112" t="e">
        <f>P167-#REF!</f>
        <v>#REF!</v>
      </c>
      <c r="Q584" s="112" t="e">
        <f>Q167-#REF!</f>
        <v>#REF!</v>
      </c>
      <c r="R584" s="112" t="e">
        <f>R167-#REF!</f>
        <v>#REF!</v>
      </c>
      <c r="S584" s="112" t="e">
        <f>S167-#REF!</f>
        <v>#REF!</v>
      </c>
      <c r="T584" s="112" t="e">
        <f>T167-#REF!</f>
        <v>#REF!</v>
      </c>
      <c r="U584" s="112" t="e">
        <f>U167-#REF!</f>
        <v>#REF!</v>
      </c>
      <c r="V584" s="112" t="e">
        <f>V167-#REF!</f>
        <v>#REF!</v>
      </c>
      <c r="W584" s="112" t="e">
        <f>W167-#REF!</f>
        <v>#REF!</v>
      </c>
      <c r="X584" s="112" t="e">
        <f>X167-#REF!</f>
        <v>#REF!</v>
      </c>
      <c r="Y584" s="112" t="e">
        <f>Y167-#REF!</f>
        <v>#REF!</v>
      </c>
      <c r="Z584" s="112" t="e">
        <f>Z167-#REF!</f>
        <v>#REF!</v>
      </c>
      <c r="AA584" s="112" t="e">
        <f>AA167-#REF!</f>
        <v>#REF!</v>
      </c>
      <c r="AB584" s="112" t="e">
        <f>AB167-#REF!</f>
        <v>#REF!</v>
      </c>
      <c r="AC584" s="112" t="e">
        <f>AC167-#REF!</f>
        <v>#REF!</v>
      </c>
      <c r="AD584" s="112" t="e">
        <f>AD167-#REF!</f>
        <v>#REF!</v>
      </c>
      <c r="AE584" s="112" t="e">
        <f>AE167-#REF!</f>
        <v>#REF!</v>
      </c>
      <c r="AF584" s="112" t="e">
        <f>AF167-#REF!</f>
        <v>#REF!</v>
      </c>
      <c r="AG584" s="112" t="e">
        <f>AG167-#REF!</f>
        <v>#REF!</v>
      </c>
      <c r="AH584" s="112" t="e">
        <f>AH167-#REF!</f>
        <v>#REF!</v>
      </c>
      <c r="AI584" s="112" t="e">
        <f>AI167-#REF!</f>
        <v>#REF!</v>
      </c>
      <c r="AJ584" s="112" t="e">
        <f>AJ167-#REF!</f>
        <v>#REF!</v>
      </c>
      <c r="AK584" s="112" t="e">
        <f>AK167-#REF!</f>
        <v>#REF!</v>
      </c>
      <c r="AL584" s="112" t="e">
        <f>AL167-#REF!</f>
        <v>#REF!</v>
      </c>
      <c r="AM584" s="112" t="e">
        <f>AM167-#REF!</f>
        <v>#REF!</v>
      </c>
      <c r="AN584" s="112" t="e">
        <f>AN167-#REF!</f>
        <v>#REF!</v>
      </c>
      <c r="AO584" s="112" t="e">
        <f>AO167-#REF!</f>
        <v>#REF!</v>
      </c>
      <c r="AP584" s="112" t="e">
        <f>AP167-#REF!</f>
        <v>#REF!</v>
      </c>
      <c r="AQ584" s="112" t="e">
        <f>AQ167-#REF!</f>
        <v>#REF!</v>
      </c>
      <c r="AR584" s="112" t="e">
        <f>AR167-#REF!</f>
        <v>#REF!</v>
      </c>
      <c r="AS584" s="112" t="e">
        <f>AS167-#REF!</f>
        <v>#REF!</v>
      </c>
      <c r="AT584" s="112" t="e">
        <f>AT167-#REF!</f>
        <v>#REF!</v>
      </c>
      <c r="AU584" s="112" t="e">
        <f>AU167-#REF!</f>
        <v>#REF!</v>
      </c>
      <c r="AV584" s="112" t="e">
        <f>AV167-#REF!</f>
        <v>#REF!</v>
      </c>
      <c r="AW584" s="112" t="e">
        <f>AW167-#REF!</f>
        <v>#REF!</v>
      </c>
      <c r="AX584" s="112" t="e">
        <f>AX167-#REF!</f>
        <v>#REF!</v>
      </c>
      <c r="AY584" s="112" t="e">
        <f>AY167-#REF!</f>
        <v>#REF!</v>
      </c>
      <c r="AZ584" s="112" t="e">
        <f>AZ167-#REF!</f>
        <v>#REF!</v>
      </c>
      <c r="BA584" s="112" t="e">
        <f>BA167-#REF!</f>
        <v>#REF!</v>
      </c>
      <c r="BB584" s="112" t="e">
        <f>BB167-#REF!</f>
        <v>#REF!</v>
      </c>
      <c r="BC584" s="112" t="e">
        <f>BC167-#REF!</f>
        <v>#REF!</v>
      </c>
      <c r="BD584" s="112" t="e">
        <f>BD167-#REF!</f>
        <v>#REF!</v>
      </c>
      <c r="BE584" s="112" t="e">
        <f>BE167-#REF!</f>
        <v>#REF!</v>
      </c>
      <c r="BF584" s="112" t="e">
        <f>BF167-#REF!</f>
        <v>#REF!</v>
      </c>
      <c r="BG584" s="112" t="e">
        <f>BG167-#REF!</f>
        <v>#REF!</v>
      </c>
      <c r="BH584" s="112" t="e">
        <f>BH167-#REF!</f>
        <v>#REF!</v>
      </c>
      <c r="BI584" s="112" t="e">
        <f>BI167-#REF!</f>
        <v>#REF!</v>
      </c>
      <c r="BJ584" s="112" t="e">
        <f>BJ167-#REF!</f>
        <v>#REF!</v>
      </c>
      <c r="BK584" s="112" t="e">
        <f>BK167-#REF!</f>
        <v>#REF!</v>
      </c>
      <c r="BL584" s="112" t="e">
        <f>BL167-#REF!</f>
        <v>#REF!</v>
      </c>
      <c r="BM584" s="112" t="e">
        <f>BM167-#REF!</f>
        <v>#REF!</v>
      </c>
      <c r="BN584" s="112" t="e">
        <f>BN167-#REF!</f>
        <v>#REF!</v>
      </c>
      <c r="BO584" s="112" t="e">
        <f>BO167-#REF!</f>
        <v>#REF!</v>
      </c>
      <c r="BP584" s="112" t="e">
        <f>BP167-#REF!</f>
        <v>#REF!</v>
      </c>
      <c r="BQ584" s="112" t="e">
        <f>BQ167-#REF!</f>
        <v>#REF!</v>
      </c>
      <c r="BR584" s="112" t="e">
        <f>BR167-#REF!</f>
        <v>#REF!</v>
      </c>
      <c r="BS584" s="112" t="e">
        <f>BS167-#REF!</f>
        <v>#REF!</v>
      </c>
      <c r="BT584" s="112" t="e">
        <f>BT167-#REF!</f>
        <v>#REF!</v>
      </c>
      <c r="BU584" s="112" t="e">
        <f>BU167-#REF!</f>
        <v>#REF!</v>
      </c>
      <c r="BV584" s="112" t="e">
        <f>BV167-#REF!</f>
        <v>#REF!</v>
      </c>
      <c r="CA584" s="112"/>
    </row>
    <row r="585" spans="7:79" ht="13" hidden="1" x14ac:dyDescent="0.3">
      <c r="G585" s="112" t="e">
        <f>G168-#REF!</f>
        <v>#REF!</v>
      </c>
      <c r="H585" s="112" t="e">
        <f>H168-#REF!</f>
        <v>#REF!</v>
      </c>
      <c r="I585" s="112" t="e">
        <f>I168-#REF!</f>
        <v>#REF!</v>
      </c>
      <c r="J585" s="112" t="e">
        <f>J168-#REF!</f>
        <v>#REF!</v>
      </c>
      <c r="K585" s="112" t="e">
        <f>K168-#REF!</f>
        <v>#REF!</v>
      </c>
      <c r="L585" s="112" t="e">
        <f>L168-#REF!</f>
        <v>#REF!</v>
      </c>
      <c r="M585" s="112" t="e">
        <f>M168-#REF!</f>
        <v>#REF!</v>
      </c>
      <c r="N585" s="112" t="e">
        <f>N168-#REF!</f>
        <v>#REF!</v>
      </c>
      <c r="O585" s="112" t="e">
        <f>O168-#REF!</f>
        <v>#REF!</v>
      </c>
      <c r="P585" s="112" t="e">
        <f>P168-#REF!</f>
        <v>#REF!</v>
      </c>
      <c r="Q585" s="112" t="e">
        <f>Q168-#REF!</f>
        <v>#REF!</v>
      </c>
      <c r="R585" s="112" t="e">
        <f>R168-#REF!</f>
        <v>#REF!</v>
      </c>
      <c r="S585" s="112" t="e">
        <f>S168-#REF!</f>
        <v>#REF!</v>
      </c>
      <c r="T585" s="112" t="e">
        <f>T168-#REF!</f>
        <v>#REF!</v>
      </c>
      <c r="U585" s="112" t="e">
        <f>U168-#REF!</f>
        <v>#REF!</v>
      </c>
      <c r="V585" s="112" t="e">
        <f>V168-#REF!</f>
        <v>#REF!</v>
      </c>
      <c r="W585" s="112" t="e">
        <f>W168-#REF!</f>
        <v>#REF!</v>
      </c>
      <c r="X585" s="112" t="e">
        <f>X168-#REF!</f>
        <v>#REF!</v>
      </c>
      <c r="Y585" s="112" t="e">
        <f>Y168-#REF!</f>
        <v>#REF!</v>
      </c>
      <c r="Z585" s="112" t="e">
        <f>Z168-#REF!</f>
        <v>#REF!</v>
      </c>
      <c r="AA585" s="112" t="e">
        <f>AA168-#REF!</f>
        <v>#REF!</v>
      </c>
      <c r="AB585" s="112" t="e">
        <f>AB168-#REF!</f>
        <v>#REF!</v>
      </c>
      <c r="AC585" s="112" t="e">
        <f>AC168-#REF!</f>
        <v>#REF!</v>
      </c>
      <c r="AD585" s="112" t="e">
        <f>AD168-#REF!</f>
        <v>#REF!</v>
      </c>
      <c r="AE585" s="112" t="e">
        <f>AE168-#REF!</f>
        <v>#REF!</v>
      </c>
      <c r="AF585" s="112" t="e">
        <f>AF168-#REF!</f>
        <v>#REF!</v>
      </c>
      <c r="AG585" s="112" t="e">
        <f>AG168-#REF!</f>
        <v>#REF!</v>
      </c>
      <c r="AH585" s="112" t="e">
        <f>AH168-#REF!</f>
        <v>#REF!</v>
      </c>
      <c r="AI585" s="112" t="e">
        <f>AI168-#REF!</f>
        <v>#REF!</v>
      </c>
      <c r="AJ585" s="112" t="e">
        <f>AJ168-#REF!</f>
        <v>#REF!</v>
      </c>
      <c r="AK585" s="112" t="e">
        <f>AK168-#REF!</f>
        <v>#REF!</v>
      </c>
      <c r="AL585" s="112" t="e">
        <f>AL168-#REF!</f>
        <v>#REF!</v>
      </c>
      <c r="AM585" s="112" t="e">
        <f>AM168-#REF!</f>
        <v>#REF!</v>
      </c>
      <c r="AN585" s="112" t="e">
        <f>AN168-#REF!</f>
        <v>#REF!</v>
      </c>
      <c r="AO585" s="112" t="e">
        <f>AO168-#REF!</f>
        <v>#REF!</v>
      </c>
      <c r="AP585" s="112" t="e">
        <f>AP168-#REF!</f>
        <v>#REF!</v>
      </c>
      <c r="AQ585" s="112" t="e">
        <f>AQ168-#REF!</f>
        <v>#REF!</v>
      </c>
      <c r="AR585" s="112" t="e">
        <f>AR168-#REF!</f>
        <v>#REF!</v>
      </c>
      <c r="AS585" s="112" t="e">
        <f>AS168-#REF!</f>
        <v>#REF!</v>
      </c>
      <c r="AT585" s="112" t="e">
        <f>AT168-#REF!</f>
        <v>#REF!</v>
      </c>
      <c r="AU585" s="112" t="e">
        <f>AU168-#REF!</f>
        <v>#REF!</v>
      </c>
      <c r="AV585" s="112" t="e">
        <f>AV168-#REF!</f>
        <v>#REF!</v>
      </c>
      <c r="AW585" s="112" t="e">
        <f>AW168-#REF!</f>
        <v>#REF!</v>
      </c>
      <c r="AX585" s="112" t="e">
        <f>AX168-#REF!</f>
        <v>#REF!</v>
      </c>
      <c r="AY585" s="112" t="e">
        <f>AY168-#REF!</f>
        <v>#REF!</v>
      </c>
      <c r="AZ585" s="112" t="e">
        <f>AZ168-#REF!</f>
        <v>#REF!</v>
      </c>
      <c r="BA585" s="112" t="e">
        <f>BA168-#REF!</f>
        <v>#REF!</v>
      </c>
      <c r="BB585" s="112" t="e">
        <f>BB168-#REF!</f>
        <v>#REF!</v>
      </c>
      <c r="BC585" s="112" t="e">
        <f>BC168-#REF!</f>
        <v>#REF!</v>
      </c>
      <c r="BD585" s="112" t="e">
        <f>BD168-#REF!</f>
        <v>#REF!</v>
      </c>
      <c r="BE585" s="112" t="e">
        <f>BE168-#REF!</f>
        <v>#REF!</v>
      </c>
      <c r="BF585" s="112" t="e">
        <f>BF168-#REF!</f>
        <v>#REF!</v>
      </c>
      <c r="BG585" s="112" t="e">
        <f>BG168-#REF!</f>
        <v>#REF!</v>
      </c>
      <c r="BH585" s="112" t="e">
        <f>BH168-#REF!</f>
        <v>#REF!</v>
      </c>
      <c r="BI585" s="112" t="e">
        <f>BI168-#REF!</f>
        <v>#REF!</v>
      </c>
      <c r="BJ585" s="112" t="e">
        <f>BJ168-#REF!</f>
        <v>#REF!</v>
      </c>
      <c r="BK585" s="112" t="e">
        <f>BK168-#REF!</f>
        <v>#REF!</v>
      </c>
      <c r="BL585" s="112" t="e">
        <f>BL168-#REF!</f>
        <v>#REF!</v>
      </c>
      <c r="BM585" s="112" t="e">
        <f>BM168-#REF!</f>
        <v>#REF!</v>
      </c>
      <c r="BN585" s="112" t="e">
        <f>BN168-#REF!</f>
        <v>#REF!</v>
      </c>
      <c r="BO585" s="112" t="e">
        <f>BO168-#REF!</f>
        <v>#REF!</v>
      </c>
      <c r="BP585" s="112" t="e">
        <f>BP168-#REF!</f>
        <v>#REF!</v>
      </c>
      <c r="BQ585" s="112" t="e">
        <f>BQ168-#REF!</f>
        <v>#REF!</v>
      </c>
      <c r="BR585" s="112" t="e">
        <f>BR168-#REF!</f>
        <v>#REF!</v>
      </c>
      <c r="BS585" s="112" t="e">
        <f>BS168-#REF!</f>
        <v>#REF!</v>
      </c>
      <c r="BT585" s="112" t="e">
        <f>BT168-#REF!</f>
        <v>#REF!</v>
      </c>
      <c r="BU585" s="112" t="e">
        <f>BU168-#REF!</f>
        <v>#REF!</v>
      </c>
      <c r="BV585" s="112" t="e">
        <f>BV168-#REF!</f>
        <v>#REF!</v>
      </c>
      <c r="CA585" s="112"/>
    </row>
    <row r="586" spans="7:79" ht="13" hidden="1" x14ac:dyDescent="0.3">
      <c r="G586" s="112" t="e">
        <f>G169-#REF!</f>
        <v>#REF!</v>
      </c>
      <c r="H586" s="112" t="e">
        <f>H169-#REF!</f>
        <v>#REF!</v>
      </c>
      <c r="I586" s="112" t="e">
        <f>I169-#REF!</f>
        <v>#REF!</v>
      </c>
      <c r="J586" s="112" t="e">
        <f>J169-#REF!</f>
        <v>#REF!</v>
      </c>
      <c r="K586" s="112" t="e">
        <f>K169-#REF!</f>
        <v>#REF!</v>
      </c>
      <c r="L586" s="112" t="e">
        <f>L169-#REF!</f>
        <v>#REF!</v>
      </c>
      <c r="M586" s="112" t="e">
        <f>M169-#REF!</f>
        <v>#REF!</v>
      </c>
      <c r="N586" s="112" t="e">
        <f>N169-#REF!</f>
        <v>#REF!</v>
      </c>
      <c r="O586" s="112" t="e">
        <f>O169-#REF!</f>
        <v>#REF!</v>
      </c>
      <c r="P586" s="112" t="e">
        <f>P169-#REF!</f>
        <v>#REF!</v>
      </c>
      <c r="Q586" s="112" t="e">
        <f>Q169-#REF!</f>
        <v>#REF!</v>
      </c>
      <c r="R586" s="112" t="e">
        <f>R169-#REF!</f>
        <v>#REF!</v>
      </c>
      <c r="S586" s="112" t="e">
        <f>S169-#REF!</f>
        <v>#REF!</v>
      </c>
      <c r="T586" s="112" t="e">
        <f>T169-#REF!</f>
        <v>#REF!</v>
      </c>
      <c r="U586" s="112" t="e">
        <f>U169-#REF!</f>
        <v>#REF!</v>
      </c>
      <c r="V586" s="112" t="e">
        <f>V169-#REF!</f>
        <v>#REF!</v>
      </c>
      <c r="W586" s="112" t="e">
        <f>W169-#REF!</f>
        <v>#REF!</v>
      </c>
      <c r="X586" s="112" t="e">
        <f>X169-#REF!</f>
        <v>#REF!</v>
      </c>
      <c r="Y586" s="112" t="e">
        <f>Y169-#REF!</f>
        <v>#REF!</v>
      </c>
      <c r="Z586" s="112" t="e">
        <f>Z169-#REF!</f>
        <v>#REF!</v>
      </c>
      <c r="AA586" s="112" t="e">
        <f>AA169-#REF!</f>
        <v>#REF!</v>
      </c>
      <c r="AB586" s="112" t="e">
        <f>AB169-#REF!</f>
        <v>#REF!</v>
      </c>
      <c r="AC586" s="112" t="e">
        <f>AC169-#REF!</f>
        <v>#REF!</v>
      </c>
      <c r="AD586" s="112" t="e">
        <f>AD169-#REF!</f>
        <v>#REF!</v>
      </c>
      <c r="AE586" s="112" t="e">
        <f>AE169-#REF!</f>
        <v>#REF!</v>
      </c>
      <c r="AF586" s="112" t="e">
        <f>AF169-#REF!</f>
        <v>#REF!</v>
      </c>
      <c r="AG586" s="112" t="e">
        <f>AG169-#REF!</f>
        <v>#REF!</v>
      </c>
      <c r="AH586" s="112" t="e">
        <f>AH169-#REF!</f>
        <v>#REF!</v>
      </c>
      <c r="AI586" s="112" t="e">
        <f>AI169-#REF!</f>
        <v>#REF!</v>
      </c>
      <c r="AJ586" s="112" t="e">
        <f>AJ169-#REF!</f>
        <v>#REF!</v>
      </c>
      <c r="AK586" s="112" t="e">
        <f>AK169-#REF!</f>
        <v>#REF!</v>
      </c>
      <c r="AL586" s="112" t="e">
        <f>AL169-#REF!</f>
        <v>#REF!</v>
      </c>
      <c r="AM586" s="112" t="e">
        <f>AM169-#REF!</f>
        <v>#REF!</v>
      </c>
      <c r="AN586" s="112" t="e">
        <f>AN169-#REF!</f>
        <v>#REF!</v>
      </c>
      <c r="AO586" s="112" t="e">
        <f>AO169-#REF!</f>
        <v>#REF!</v>
      </c>
      <c r="AP586" s="112" t="e">
        <f>AP169-#REF!</f>
        <v>#REF!</v>
      </c>
      <c r="AQ586" s="112" t="e">
        <f>AQ169-#REF!</f>
        <v>#REF!</v>
      </c>
      <c r="AR586" s="112" t="e">
        <f>AR169-#REF!</f>
        <v>#REF!</v>
      </c>
      <c r="AS586" s="112" t="e">
        <f>AS169-#REF!</f>
        <v>#REF!</v>
      </c>
      <c r="AT586" s="112" t="e">
        <f>AT169-#REF!</f>
        <v>#REF!</v>
      </c>
      <c r="AU586" s="112" t="e">
        <f>AU169-#REF!</f>
        <v>#REF!</v>
      </c>
      <c r="AV586" s="112" t="e">
        <f>AV169-#REF!</f>
        <v>#REF!</v>
      </c>
      <c r="AW586" s="112" t="e">
        <f>AW169-#REF!</f>
        <v>#REF!</v>
      </c>
      <c r="AX586" s="112" t="e">
        <f>AX169-#REF!</f>
        <v>#REF!</v>
      </c>
      <c r="AY586" s="112" t="e">
        <f>AY169-#REF!</f>
        <v>#REF!</v>
      </c>
      <c r="AZ586" s="112" t="e">
        <f>AZ169-#REF!</f>
        <v>#REF!</v>
      </c>
      <c r="BA586" s="112" t="e">
        <f>BA169-#REF!</f>
        <v>#REF!</v>
      </c>
      <c r="BB586" s="112" t="e">
        <f>BB169-#REF!</f>
        <v>#REF!</v>
      </c>
      <c r="BC586" s="112" t="e">
        <f>BC169-#REF!</f>
        <v>#REF!</v>
      </c>
      <c r="BD586" s="112" t="e">
        <f>BD169-#REF!</f>
        <v>#REF!</v>
      </c>
      <c r="BE586" s="112" t="e">
        <f>BE169-#REF!</f>
        <v>#REF!</v>
      </c>
      <c r="BF586" s="112" t="e">
        <f>BF169-#REF!</f>
        <v>#REF!</v>
      </c>
      <c r="BG586" s="112" t="e">
        <f>BG169-#REF!</f>
        <v>#REF!</v>
      </c>
      <c r="BH586" s="112" t="e">
        <f>BH169-#REF!</f>
        <v>#REF!</v>
      </c>
      <c r="BI586" s="112" t="e">
        <f>BI169-#REF!</f>
        <v>#REF!</v>
      </c>
      <c r="BJ586" s="112" t="e">
        <f>BJ169-#REF!</f>
        <v>#REF!</v>
      </c>
      <c r="BK586" s="112" t="e">
        <f>BK169-#REF!</f>
        <v>#REF!</v>
      </c>
      <c r="BL586" s="112" t="e">
        <f>BL169-#REF!</f>
        <v>#REF!</v>
      </c>
      <c r="BM586" s="112" t="e">
        <f>BM169-#REF!</f>
        <v>#REF!</v>
      </c>
      <c r="BN586" s="112" t="e">
        <f>BN169-#REF!</f>
        <v>#REF!</v>
      </c>
      <c r="BO586" s="112" t="e">
        <f>BO169-#REF!</f>
        <v>#REF!</v>
      </c>
      <c r="BP586" s="112" t="e">
        <f>BP169-#REF!</f>
        <v>#REF!</v>
      </c>
      <c r="BQ586" s="112" t="e">
        <f>BQ169-#REF!</f>
        <v>#REF!</v>
      </c>
      <c r="BR586" s="112" t="e">
        <f>BR169-#REF!</f>
        <v>#REF!</v>
      </c>
      <c r="BS586" s="112" t="e">
        <f>BS169-#REF!</f>
        <v>#REF!</v>
      </c>
      <c r="BT586" s="112" t="e">
        <f>BT169-#REF!</f>
        <v>#REF!</v>
      </c>
      <c r="BU586" s="112" t="e">
        <f>BU169-#REF!</f>
        <v>#REF!</v>
      </c>
      <c r="BV586" s="112" t="e">
        <f>BV169-#REF!</f>
        <v>#REF!</v>
      </c>
      <c r="CA586" s="112"/>
    </row>
    <row r="587" spans="7:79" ht="13" hidden="1" x14ac:dyDescent="0.3">
      <c r="G587" s="112" t="e">
        <f>#REF!-#REF!</f>
        <v>#REF!</v>
      </c>
      <c r="H587" s="112" t="e">
        <f>#REF!-#REF!</f>
        <v>#REF!</v>
      </c>
      <c r="I587" s="112" t="e">
        <f>#REF!-#REF!</f>
        <v>#REF!</v>
      </c>
      <c r="J587" s="112" t="e">
        <f>#REF!-#REF!</f>
        <v>#REF!</v>
      </c>
      <c r="K587" s="112" t="e">
        <f>#REF!-#REF!</f>
        <v>#REF!</v>
      </c>
      <c r="L587" s="112" t="e">
        <f>#REF!-#REF!</f>
        <v>#REF!</v>
      </c>
      <c r="M587" s="112" t="e">
        <f>#REF!-#REF!</f>
        <v>#REF!</v>
      </c>
      <c r="N587" s="112" t="e">
        <f>#REF!-#REF!</f>
        <v>#REF!</v>
      </c>
      <c r="O587" s="112" t="e">
        <f>#REF!-#REF!</f>
        <v>#REF!</v>
      </c>
      <c r="P587" s="112" t="e">
        <f>#REF!-#REF!</f>
        <v>#REF!</v>
      </c>
      <c r="Q587" s="112" t="e">
        <f>#REF!-#REF!</f>
        <v>#REF!</v>
      </c>
      <c r="R587" s="112" t="e">
        <f>#REF!-#REF!</f>
        <v>#REF!</v>
      </c>
      <c r="S587" s="112" t="e">
        <f>#REF!-#REF!</f>
        <v>#REF!</v>
      </c>
      <c r="T587" s="112" t="e">
        <f>#REF!-#REF!</f>
        <v>#REF!</v>
      </c>
      <c r="U587" s="112" t="e">
        <f>#REF!-#REF!</f>
        <v>#REF!</v>
      </c>
      <c r="V587" s="112" t="e">
        <f>#REF!-#REF!</f>
        <v>#REF!</v>
      </c>
      <c r="W587" s="112" t="e">
        <f>#REF!-#REF!</f>
        <v>#REF!</v>
      </c>
      <c r="X587" s="112" t="e">
        <f>#REF!-#REF!</f>
        <v>#REF!</v>
      </c>
      <c r="Y587" s="112" t="e">
        <f>#REF!-#REF!</f>
        <v>#REF!</v>
      </c>
      <c r="Z587" s="112" t="e">
        <f>#REF!-#REF!</f>
        <v>#REF!</v>
      </c>
      <c r="AA587" s="112" t="e">
        <f>#REF!-#REF!</f>
        <v>#REF!</v>
      </c>
      <c r="AB587" s="112" t="e">
        <f>#REF!-#REF!</f>
        <v>#REF!</v>
      </c>
      <c r="AC587" s="112" t="e">
        <f>#REF!-#REF!</f>
        <v>#REF!</v>
      </c>
      <c r="AD587" s="112" t="e">
        <f>#REF!-#REF!</f>
        <v>#REF!</v>
      </c>
      <c r="AE587" s="112" t="e">
        <f>#REF!-#REF!</f>
        <v>#REF!</v>
      </c>
      <c r="AF587" s="112" t="e">
        <f>#REF!-#REF!</f>
        <v>#REF!</v>
      </c>
      <c r="AG587" s="112" t="e">
        <f>#REF!-#REF!</f>
        <v>#REF!</v>
      </c>
      <c r="AH587" s="112" t="e">
        <f>#REF!-#REF!</f>
        <v>#REF!</v>
      </c>
      <c r="AI587" s="112" t="e">
        <f>#REF!-#REF!</f>
        <v>#REF!</v>
      </c>
      <c r="AJ587" s="112" t="e">
        <f>#REF!-#REF!</f>
        <v>#REF!</v>
      </c>
      <c r="AK587" s="112" t="e">
        <f>#REF!-#REF!</f>
        <v>#REF!</v>
      </c>
      <c r="AL587" s="112" t="e">
        <f>#REF!-#REF!</f>
        <v>#REF!</v>
      </c>
      <c r="AM587" s="112" t="e">
        <f>#REF!-#REF!</f>
        <v>#REF!</v>
      </c>
      <c r="AN587" s="112" t="e">
        <f>#REF!-#REF!</f>
        <v>#REF!</v>
      </c>
      <c r="AO587" s="112" t="e">
        <f>#REF!-#REF!</f>
        <v>#REF!</v>
      </c>
      <c r="AP587" s="112" t="e">
        <f>#REF!-#REF!</f>
        <v>#REF!</v>
      </c>
      <c r="AQ587" s="112" t="e">
        <f>#REF!-#REF!</f>
        <v>#REF!</v>
      </c>
      <c r="AR587" s="112" t="e">
        <f>#REF!-#REF!</f>
        <v>#REF!</v>
      </c>
      <c r="AS587" s="112" t="e">
        <f>#REF!-#REF!</f>
        <v>#REF!</v>
      </c>
      <c r="AT587" s="112" t="e">
        <f>#REF!-#REF!</f>
        <v>#REF!</v>
      </c>
      <c r="AU587" s="112" t="e">
        <f>#REF!-#REF!</f>
        <v>#REF!</v>
      </c>
      <c r="AV587" s="112" t="e">
        <f>#REF!-#REF!</f>
        <v>#REF!</v>
      </c>
      <c r="AW587" s="112" t="e">
        <f>#REF!-#REF!</f>
        <v>#REF!</v>
      </c>
      <c r="AX587" s="112" t="e">
        <f>#REF!-#REF!</f>
        <v>#REF!</v>
      </c>
      <c r="AY587" s="112" t="e">
        <f>#REF!-#REF!</f>
        <v>#REF!</v>
      </c>
      <c r="AZ587" s="112" t="e">
        <f>#REF!-#REF!</f>
        <v>#REF!</v>
      </c>
      <c r="BA587" s="112" t="e">
        <f>#REF!-#REF!</f>
        <v>#REF!</v>
      </c>
      <c r="BB587" s="112" t="e">
        <f>#REF!-#REF!</f>
        <v>#REF!</v>
      </c>
      <c r="BC587" s="112" t="e">
        <f>#REF!-#REF!</f>
        <v>#REF!</v>
      </c>
      <c r="BD587" s="112" t="e">
        <f>#REF!-#REF!</f>
        <v>#REF!</v>
      </c>
      <c r="BE587" s="112" t="e">
        <f>#REF!-#REF!</f>
        <v>#REF!</v>
      </c>
      <c r="BF587" s="112" t="e">
        <f>#REF!-#REF!</f>
        <v>#REF!</v>
      </c>
      <c r="BG587" s="112" t="e">
        <f>#REF!-#REF!</f>
        <v>#REF!</v>
      </c>
      <c r="BH587" s="112" t="e">
        <f>#REF!-#REF!</f>
        <v>#REF!</v>
      </c>
      <c r="BI587" s="112" t="e">
        <f>#REF!-#REF!</f>
        <v>#REF!</v>
      </c>
      <c r="BJ587" s="112" t="e">
        <f>#REF!-#REF!</f>
        <v>#REF!</v>
      </c>
      <c r="BK587" s="112" t="e">
        <f>#REF!-#REF!</f>
        <v>#REF!</v>
      </c>
      <c r="BL587" s="112" t="e">
        <f>#REF!-#REF!</f>
        <v>#REF!</v>
      </c>
      <c r="BM587" s="112" t="e">
        <f>#REF!-#REF!</f>
        <v>#REF!</v>
      </c>
      <c r="BN587" s="112" t="e">
        <f>#REF!-#REF!</f>
        <v>#REF!</v>
      </c>
      <c r="BO587" s="112" t="e">
        <f>#REF!-#REF!</f>
        <v>#REF!</v>
      </c>
      <c r="BP587" s="112" t="e">
        <f>#REF!-#REF!</f>
        <v>#REF!</v>
      </c>
      <c r="BQ587" s="112" t="e">
        <f>#REF!-#REF!</f>
        <v>#REF!</v>
      </c>
      <c r="BR587" s="112" t="e">
        <f>#REF!-#REF!</f>
        <v>#REF!</v>
      </c>
      <c r="BS587" s="112" t="e">
        <f>#REF!-#REF!</f>
        <v>#REF!</v>
      </c>
      <c r="BT587" s="112" t="e">
        <f>#REF!-#REF!</f>
        <v>#REF!</v>
      </c>
      <c r="BU587" s="112" t="e">
        <f>#REF!-#REF!</f>
        <v>#REF!</v>
      </c>
      <c r="BV587" s="112" t="e">
        <f>#REF!-#REF!</f>
        <v>#REF!</v>
      </c>
      <c r="CA587" s="112"/>
    </row>
    <row r="588" spans="7:79" ht="13" hidden="1" x14ac:dyDescent="0.3">
      <c r="G588" s="112" t="e">
        <f>#REF!-#REF!</f>
        <v>#REF!</v>
      </c>
      <c r="H588" s="112" t="e">
        <f>#REF!-#REF!</f>
        <v>#REF!</v>
      </c>
      <c r="I588" s="112" t="e">
        <f>#REF!-#REF!</f>
        <v>#REF!</v>
      </c>
      <c r="J588" s="112" t="e">
        <f>#REF!-#REF!</f>
        <v>#REF!</v>
      </c>
      <c r="K588" s="112" t="e">
        <f>#REF!-#REF!</f>
        <v>#REF!</v>
      </c>
      <c r="L588" s="112" t="e">
        <f>#REF!-#REF!</f>
        <v>#REF!</v>
      </c>
      <c r="M588" s="112" t="e">
        <f>#REF!-#REF!</f>
        <v>#REF!</v>
      </c>
      <c r="N588" s="112" t="e">
        <f>#REF!-#REF!</f>
        <v>#REF!</v>
      </c>
      <c r="O588" s="112" t="e">
        <f>#REF!-#REF!</f>
        <v>#REF!</v>
      </c>
      <c r="P588" s="112" t="e">
        <f>#REF!-#REF!</f>
        <v>#REF!</v>
      </c>
      <c r="Q588" s="112" t="e">
        <f>#REF!-#REF!</f>
        <v>#REF!</v>
      </c>
      <c r="R588" s="112" t="e">
        <f>#REF!-#REF!</f>
        <v>#REF!</v>
      </c>
      <c r="S588" s="112" t="e">
        <f>#REF!-#REF!</f>
        <v>#REF!</v>
      </c>
      <c r="T588" s="112" t="e">
        <f>#REF!-#REF!</f>
        <v>#REF!</v>
      </c>
      <c r="U588" s="112" t="e">
        <f>#REF!-#REF!</f>
        <v>#REF!</v>
      </c>
      <c r="V588" s="112" t="e">
        <f>#REF!-#REF!</f>
        <v>#REF!</v>
      </c>
      <c r="W588" s="112" t="e">
        <f>#REF!-#REF!</f>
        <v>#REF!</v>
      </c>
      <c r="X588" s="112" t="e">
        <f>#REF!-#REF!</f>
        <v>#REF!</v>
      </c>
      <c r="Y588" s="112" t="e">
        <f>#REF!-#REF!</f>
        <v>#REF!</v>
      </c>
      <c r="Z588" s="112" t="e">
        <f>#REF!-#REF!</f>
        <v>#REF!</v>
      </c>
      <c r="AA588" s="112" t="e">
        <f>#REF!-#REF!</f>
        <v>#REF!</v>
      </c>
      <c r="AB588" s="112" t="e">
        <f>#REF!-#REF!</f>
        <v>#REF!</v>
      </c>
      <c r="AC588" s="112" t="e">
        <f>#REF!-#REF!</f>
        <v>#REF!</v>
      </c>
      <c r="AD588" s="112" t="e">
        <f>#REF!-#REF!</f>
        <v>#REF!</v>
      </c>
      <c r="AE588" s="112" t="e">
        <f>#REF!-#REF!</f>
        <v>#REF!</v>
      </c>
      <c r="AF588" s="112" t="e">
        <f>#REF!-#REF!</f>
        <v>#REF!</v>
      </c>
      <c r="AG588" s="112" t="e">
        <f>#REF!-#REF!</f>
        <v>#REF!</v>
      </c>
      <c r="AH588" s="112" t="e">
        <f>#REF!-#REF!</f>
        <v>#REF!</v>
      </c>
      <c r="AI588" s="112" t="e">
        <f>#REF!-#REF!</f>
        <v>#REF!</v>
      </c>
      <c r="AJ588" s="112" t="e">
        <f>#REF!-#REF!</f>
        <v>#REF!</v>
      </c>
      <c r="AK588" s="112" t="e">
        <f>#REF!-#REF!</f>
        <v>#REF!</v>
      </c>
      <c r="AL588" s="112" t="e">
        <f>#REF!-#REF!</f>
        <v>#REF!</v>
      </c>
      <c r="AM588" s="112" t="e">
        <f>#REF!-#REF!</f>
        <v>#REF!</v>
      </c>
      <c r="AN588" s="112" t="e">
        <f>#REF!-#REF!</f>
        <v>#REF!</v>
      </c>
      <c r="AO588" s="112" t="e">
        <f>#REF!-#REF!</f>
        <v>#REF!</v>
      </c>
      <c r="AP588" s="112" t="e">
        <f>#REF!-#REF!</f>
        <v>#REF!</v>
      </c>
      <c r="AQ588" s="112" t="e">
        <f>#REF!-#REF!</f>
        <v>#REF!</v>
      </c>
      <c r="AR588" s="112" t="e">
        <f>#REF!-#REF!</f>
        <v>#REF!</v>
      </c>
      <c r="AS588" s="112" t="e">
        <f>#REF!-#REF!</f>
        <v>#REF!</v>
      </c>
      <c r="AT588" s="112" t="e">
        <f>#REF!-#REF!</f>
        <v>#REF!</v>
      </c>
      <c r="AU588" s="112" t="e">
        <f>#REF!-#REF!</f>
        <v>#REF!</v>
      </c>
      <c r="AV588" s="112" t="e">
        <f>#REF!-#REF!</f>
        <v>#REF!</v>
      </c>
      <c r="AW588" s="112" t="e">
        <f>#REF!-#REF!</f>
        <v>#REF!</v>
      </c>
      <c r="AX588" s="112" t="e">
        <f>#REF!-#REF!</f>
        <v>#REF!</v>
      </c>
      <c r="AY588" s="112" t="e">
        <f>#REF!-#REF!</f>
        <v>#REF!</v>
      </c>
      <c r="AZ588" s="112" t="e">
        <f>#REF!-#REF!</f>
        <v>#REF!</v>
      </c>
      <c r="BA588" s="112" t="e">
        <f>#REF!-#REF!</f>
        <v>#REF!</v>
      </c>
      <c r="BB588" s="112" t="e">
        <f>#REF!-#REF!</f>
        <v>#REF!</v>
      </c>
      <c r="BC588" s="112" t="e">
        <f>#REF!-#REF!</f>
        <v>#REF!</v>
      </c>
      <c r="BD588" s="112" t="e">
        <f>#REF!-#REF!</f>
        <v>#REF!</v>
      </c>
      <c r="BE588" s="112" t="e">
        <f>#REF!-#REF!</f>
        <v>#REF!</v>
      </c>
      <c r="BF588" s="112" t="e">
        <f>#REF!-#REF!</f>
        <v>#REF!</v>
      </c>
      <c r="BG588" s="112" t="e">
        <f>#REF!-#REF!</f>
        <v>#REF!</v>
      </c>
      <c r="BH588" s="112" t="e">
        <f>#REF!-#REF!</f>
        <v>#REF!</v>
      </c>
      <c r="BI588" s="112" t="e">
        <f>#REF!-#REF!</f>
        <v>#REF!</v>
      </c>
      <c r="BJ588" s="112" t="e">
        <f>#REF!-#REF!</f>
        <v>#REF!</v>
      </c>
      <c r="BK588" s="112" t="e">
        <f>#REF!-#REF!</f>
        <v>#REF!</v>
      </c>
      <c r="BL588" s="112" t="e">
        <f>#REF!-#REF!</f>
        <v>#REF!</v>
      </c>
      <c r="BM588" s="112" t="e">
        <f>#REF!-#REF!</f>
        <v>#REF!</v>
      </c>
      <c r="BN588" s="112" t="e">
        <f>#REF!-#REF!</f>
        <v>#REF!</v>
      </c>
      <c r="BO588" s="112" t="e">
        <f>#REF!-#REF!</f>
        <v>#REF!</v>
      </c>
      <c r="BP588" s="112" t="e">
        <f>#REF!-#REF!</f>
        <v>#REF!</v>
      </c>
      <c r="BQ588" s="112" t="e">
        <f>#REF!-#REF!</f>
        <v>#REF!</v>
      </c>
      <c r="BR588" s="112" t="e">
        <f>#REF!-#REF!</f>
        <v>#REF!</v>
      </c>
      <c r="BS588" s="112" t="e">
        <f>#REF!-#REF!</f>
        <v>#REF!</v>
      </c>
      <c r="BT588" s="112" t="e">
        <f>#REF!-#REF!</f>
        <v>#REF!</v>
      </c>
      <c r="BU588" s="112" t="e">
        <f>#REF!-#REF!</f>
        <v>#REF!</v>
      </c>
      <c r="BV588" s="112" t="e">
        <f>#REF!-#REF!</f>
        <v>#REF!</v>
      </c>
      <c r="CA588" s="112"/>
    </row>
    <row r="589" spans="7:79" ht="13" hidden="1" x14ac:dyDescent="0.3">
      <c r="G589" s="112" t="e">
        <f>#REF!-#REF!</f>
        <v>#REF!</v>
      </c>
      <c r="H589" s="112" t="e">
        <f>#REF!-#REF!</f>
        <v>#REF!</v>
      </c>
      <c r="I589" s="112" t="e">
        <f>#REF!-#REF!</f>
        <v>#REF!</v>
      </c>
      <c r="J589" s="112" t="e">
        <f>#REF!-#REF!</f>
        <v>#REF!</v>
      </c>
      <c r="K589" s="112" t="e">
        <f>#REF!-#REF!</f>
        <v>#REF!</v>
      </c>
      <c r="L589" s="112" t="e">
        <f>#REF!-#REF!</f>
        <v>#REF!</v>
      </c>
      <c r="M589" s="112" t="e">
        <f>#REF!-#REF!</f>
        <v>#REF!</v>
      </c>
      <c r="N589" s="112" t="e">
        <f>#REF!-#REF!</f>
        <v>#REF!</v>
      </c>
      <c r="O589" s="112" t="e">
        <f>#REF!-#REF!</f>
        <v>#REF!</v>
      </c>
      <c r="P589" s="112" t="e">
        <f>#REF!-#REF!</f>
        <v>#REF!</v>
      </c>
      <c r="Q589" s="112" t="e">
        <f>#REF!-#REF!</f>
        <v>#REF!</v>
      </c>
      <c r="R589" s="112" t="e">
        <f>#REF!-#REF!</f>
        <v>#REF!</v>
      </c>
      <c r="S589" s="112" t="e">
        <f>#REF!-#REF!</f>
        <v>#REF!</v>
      </c>
      <c r="T589" s="112" t="e">
        <f>#REF!-#REF!</f>
        <v>#REF!</v>
      </c>
      <c r="U589" s="112" t="e">
        <f>#REF!-#REF!</f>
        <v>#REF!</v>
      </c>
      <c r="V589" s="112" t="e">
        <f>#REF!-#REF!</f>
        <v>#REF!</v>
      </c>
      <c r="W589" s="112" t="e">
        <f>#REF!-#REF!</f>
        <v>#REF!</v>
      </c>
      <c r="X589" s="112" t="e">
        <f>#REF!-#REF!</f>
        <v>#REF!</v>
      </c>
      <c r="Y589" s="112" t="e">
        <f>#REF!-#REF!</f>
        <v>#REF!</v>
      </c>
      <c r="Z589" s="112" t="e">
        <f>#REF!-#REF!</f>
        <v>#REF!</v>
      </c>
      <c r="AA589" s="112" t="e">
        <f>#REF!-#REF!</f>
        <v>#REF!</v>
      </c>
      <c r="AB589" s="112" t="e">
        <f>#REF!-#REF!</f>
        <v>#REF!</v>
      </c>
      <c r="AC589" s="112" t="e">
        <f>#REF!-#REF!</f>
        <v>#REF!</v>
      </c>
      <c r="AD589" s="112" t="e">
        <f>#REF!-#REF!</f>
        <v>#REF!</v>
      </c>
      <c r="AE589" s="112" t="e">
        <f>#REF!-#REF!</f>
        <v>#REF!</v>
      </c>
      <c r="AF589" s="112" t="e">
        <f>#REF!-#REF!</f>
        <v>#REF!</v>
      </c>
      <c r="AG589" s="112" t="e">
        <f>#REF!-#REF!</f>
        <v>#REF!</v>
      </c>
      <c r="AH589" s="112" t="e">
        <f>#REF!-#REF!</f>
        <v>#REF!</v>
      </c>
      <c r="AI589" s="112" t="e">
        <f>#REF!-#REF!</f>
        <v>#REF!</v>
      </c>
      <c r="AJ589" s="112" t="e">
        <f>#REF!-#REF!</f>
        <v>#REF!</v>
      </c>
      <c r="AK589" s="112" t="e">
        <f>#REF!-#REF!</f>
        <v>#REF!</v>
      </c>
      <c r="AL589" s="112" t="e">
        <f>#REF!-#REF!</f>
        <v>#REF!</v>
      </c>
      <c r="AM589" s="112" t="e">
        <f>#REF!-#REF!</f>
        <v>#REF!</v>
      </c>
      <c r="AN589" s="112" t="e">
        <f>#REF!-#REF!</f>
        <v>#REF!</v>
      </c>
      <c r="AO589" s="112" t="e">
        <f>#REF!-#REF!</f>
        <v>#REF!</v>
      </c>
      <c r="AP589" s="112" t="e">
        <f>#REF!-#REF!</f>
        <v>#REF!</v>
      </c>
      <c r="AQ589" s="112" t="e">
        <f>#REF!-#REF!</f>
        <v>#REF!</v>
      </c>
      <c r="AR589" s="112" t="e">
        <f>#REF!-#REF!</f>
        <v>#REF!</v>
      </c>
      <c r="AS589" s="112" t="e">
        <f>#REF!-#REF!</f>
        <v>#REF!</v>
      </c>
      <c r="AT589" s="112" t="e">
        <f>#REF!-#REF!</f>
        <v>#REF!</v>
      </c>
      <c r="AU589" s="112" t="e">
        <f>#REF!-#REF!</f>
        <v>#REF!</v>
      </c>
      <c r="AV589" s="112" t="e">
        <f>#REF!-#REF!</f>
        <v>#REF!</v>
      </c>
      <c r="AW589" s="112" t="e">
        <f>#REF!-#REF!</f>
        <v>#REF!</v>
      </c>
      <c r="AX589" s="112" t="e">
        <f>#REF!-#REF!</f>
        <v>#REF!</v>
      </c>
      <c r="AY589" s="112" t="e">
        <f>#REF!-#REF!</f>
        <v>#REF!</v>
      </c>
      <c r="AZ589" s="112" t="e">
        <f>#REF!-#REF!</f>
        <v>#REF!</v>
      </c>
      <c r="BA589" s="112" t="e">
        <f>#REF!-#REF!</f>
        <v>#REF!</v>
      </c>
      <c r="BB589" s="112" t="e">
        <f>#REF!-#REF!</f>
        <v>#REF!</v>
      </c>
      <c r="BC589" s="112" t="e">
        <f>#REF!-#REF!</f>
        <v>#REF!</v>
      </c>
      <c r="BD589" s="112" t="e">
        <f>#REF!-#REF!</f>
        <v>#REF!</v>
      </c>
      <c r="BE589" s="112" t="e">
        <f>#REF!-#REF!</f>
        <v>#REF!</v>
      </c>
      <c r="BF589" s="112" t="e">
        <f>#REF!-#REF!</f>
        <v>#REF!</v>
      </c>
      <c r="BG589" s="112" t="e">
        <f>#REF!-#REF!</f>
        <v>#REF!</v>
      </c>
      <c r="BH589" s="112" t="e">
        <f>#REF!-#REF!</f>
        <v>#REF!</v>
      </c>
      <c r="BI589" s="112" t="e">
        <f>#REF!-#REF!</f>
        <v>#REF!</v>
      </c>
      <c r="BJ589" s="112" t="e">
        <f>#REF!-#REF!</f>
        <v>#REF!</v>
      </c>
      <c r="BK589" s="112" t="e">
        <f>#REF!-#REF!</f>
        <v>#REF!</v>
      </c>
      <c r="BL589" s="112" t="e">
        <f>#REF!-#REF!</f>
        <v>#REF!</v>
      </c>
      <c r="BM589" s="112" t="e">
        <f>#REF!-#REF!</f>
        <v>#REF!</v>
      </c>
      <c r="BN589" s="112" t="e">
        <f>#REF!-#REF!</f>
        <v>#REF!</v>
      </c>
      <c r="BO589" s="112" t="e">
        <f>#REF!-#REF!</f>
        <v>#REF!</v>
      </c>
      <c r="BP589" s="112" t="e">
        <f>#REF!-#REF!</f>
        <v>#REF!</v>
      </c>
      <c r="BQ589" s="112" t="e">
        <f>#REF!-#REF!</f>
        <v>#REF!</v>
      </c>
      <c r="BR589" s="112" t="e">
        <f>#REF!-#REF!</f>
        <v>#REF!</v>
      </c>
      <c r="BS589" s="112" t="e">
        <f>#REF!-#REF!</f>
        <v>#REF!</v>
      </c>
      <c r="BT589" s="112" t="e">
        <f>#REF!-#REF!</f>
        <v>#REF!</v>
      </c>
      <c r="BU589" s="112" t="e">
        <f>#REF!-#REF!</f>
        <v>#REF!</v>
      </c>
      <c r="BV589" s="112" t="e">
        <f>#REF!-#REF!</f>
        <v>#REF!</v>
      </c>
      <c r="CA589" s="112"/>
    </row>
    <row r="590" spans="7:79" ht="13" hidden="1" x14ac:dyDescent="0.3">
      <c r="G590" s="112" t="e">
        <f>#REF!-#REF!</f>
        <v>#REF!</v>
      </c>
      <c r="H590" s="112" t="e">
        <f>#REF!-#REF!</f>
        <v>#REF!</v>
      </c>
      <c r="I590" s="112" t="e">
        <f>#REF!-#REF!</f>
        <v>#REF!</v>
      </c>
      <c r="J590" s="112" t="e">
        <f>#REF!-#REF!</f>
        <v>#REF!</v>
      </c>
      <c r="K590" s="112" t="e">
        <f>#REF!-#REF!</f>
        <v>#REF!</v>
      </c>
      <c r="L590" s="112" t="e">
        <f>#REF!-#REF!</f>
        <v>#REF!</v>
      </c>
      <c r="M590" s="112" t="e">
        <f>#REF!-#REF!</f>
        <v>#REF!</v>
      </c>
      <c r="N590" s="112" t="e">
        <f>#REF!-#REF!</f>
        <v>#REF!</v>
      </c>
      <c r="O590" s="112" t="e">
        <f>#REF!-#REF!</f>
        <v>#REF!</v>
      </c>
      <c r="P590" s="112" t="e">
        <f>#REF!-#REF!</f>
        <v>#REF!</v>
      </c>
      <c r="Q590" s="112" t="e">
        <f>#REF!-#REF!</f>
        <v>#REF!</v>
      </c>
      <c r="R590" s="112" t="e">
        <f>#REF!-#REF!</f>
        <v>#REF!</v>
      </c>
      <c r="S590" s="112" t="e">
        <f>#REF!-#REF!</f>
        <v>#REF!</v>
      </c>
      <c r="T590" s="112" t="e">
        <f>#REF!-#REF!</f>
        <v>#REF!</v>
      </c>
      <c r="U590" s="112" t="e">
        <f>#REF!-#REF!</f>
        <v>#REF!</v>
      </c>
      <c r="V590" s="112" t="e">
        <f>#REF!-#REF!</f>
        <v>#REF!</v>
      </c>
      <c r="W590" s="112" t="e">
        <f>#REF!-#REF!</f>
        <v>#REF!</v>
      </c>
      <c r="X590" s="112" t="e">
        <f>#REF!-#REF!</f>
        <v>#REF!</v>
      </c>
      <c r="Y590" s="112" t="e">
        <f>#REF!-#REF!</f>
        <v>#REF!</v>
      </c>
      <c r="Z590" s="112" t="e">
        <f>#REF!-#REF!</f>
        <v>#REF!</v>
      </c>
      <c r="AA590" s="112" t="e">
        <f>#REF!-#REF!</f>
        <v>#REF!</v>
      </c>
      <c r="AB590" s="112" t="e">
        <f>#REF!-#REF!</f>
        <v>#REF!</v>
      </c>
      <c r="AC590" s="112" t="e">
        <f>#REF!-#REF!</f>
        <v>#REF!</v>
      </c>
      <c r="AD590" s="112" t="e">
        <f>#REF!-#REF!</f>
        <v>#REF!</v>
      </c>
      <c r="AE590" s="112" t="e">
        <f>#REF!-#REF!</f>
        <v>#REF!</v>
      </c>
      <c r="AF590" s="112" t="e">
        <f>#REF!-#REF!</f>
        <v>#REF!</v>
      </c>
      <c r="AG590" s="112" t="e">
        <f>#REF!-#REF!</f>
        <v>#REF!</v>
      </c>
      <c r="AH590" s="112" t="e">
        <f>#REF!-#REF!</f>
        <v>#REF!</v>
      </c>
      <c r="AI590" s="112" t="e">
        <f>#REF!-#REF!</f>
        <v>#REF!</v>
      </c>
      <c r="AJ590" s="112" t="e">
        <f>#REF!-#REF!</f>
        <v>#REF!</v>
      </c>
      <c r="AK590" s="112" t="e">
        <f>#REF!-#REF!</f>
        <v>#REF!</v>
      </c>
      <c r="AL590" s="112" t="e">
        <f>#REF!-#REF!</f>
        <v>#REF!</v>
      </c>
      <c r="AM590" s="112" t="e">
        <f>#REF!-#REF!</f>
        <v>#REF!</v>
      </c>
      <c r="AN590" s="112" t="e">
        <f>#REF!-#REF!</f>
        <v>#REF!</v>
      </c>
      <c r="AO590" s="112" t="e">
        <f>#REF!-#REF!</f>
        <v>#REF!</v>
      </c>
      <c r="AP590" s="112" t="e">
        <f>#REF!-#REF!</f>
        <v>#REF!</v>
      </c>
      <c r="AQ590" s="112" t="e">
        <f>#REF!-#REF!</f>
        <v>#REF!</v>
      </c>
      <c r="AR590" s="112" t="e">
        <f>#REF!-#REF!</f>
        <v>#REF!</v>
      </c>
      <c r="AS590" s="112" t="e">
        <f>#REF!-#REF!</f>
        <v>#REF!</v>
      </c>
      <c r="AT590" s="112" t="e">
        <f>#REF!-#REF!</f>
        <v>#REF!</v>
      </c>
      <c r="AU590" s="112" t="e">
        <f>#REF!-#REF!</f>
        <v>#REF!</v>
      </c>
      <c r="AV590" s="112" t="e">
        <f>#REF!-#REF!</f>
        <v>#REF!</v>
      </c>
      <c r="AW590" s="112" t="e">
        <f>#REF!-#REF!</f>
        <v>#REF!</v>
      </c>
      <c r="AX590" s="112" t="e">
        <f>#REF!-#REF!</f>
        <v>#REF!</v>
      </c>
      <c r="AY590" s="112" t="e">
        <f>#REF!-#REF!</f>
        <v>#REF!</v>
      </c>
      <c r="AZ590" s="112" t="e">
        <f>#REF!-#REF!</f>
        <v>#REF!</v>
      </c>
      <c r="BA590" s="112" t="e">
        <f>#REF!-#REF!</f>
        <v>#REF!</v>
      </c>
      <c r="BB590" s="112" t="e">
        <f>#REF!-#REF!</f>
        <v>#REF!</v>
      </c>
      <c r="BC590" s="112" t="e">
        <f>#REF!-#REF!</f>
        <v>#REF!</v>
      </c>
      <c r="BD590" s="112" t="e">
        <f>#REF!-#REF!</f>
        <v>#REF!</v>
      </c>
      <c r="BE590" s="112" t="e">
        <f>#REF!-#REF!</f>
        <v>#REF!</v>
      </c>
      <c r="BF590" s="112" t="e">
        <f>#REF!-#REF!</f>
        <v>#REF!</v>
      </c>
      <c r="BG590" s="112" t="e">
        <f>#REF!-#REF!</f>
        <v>#REF!</v>
      </c>
      <c r="BH590" s="112" t="e">
        <f>#REF!-#REF!</f>
        <v>#REF!</v>
      </c>
      <c r="BI590" s="112" t="e">
        <f>#REF!-#REF!</f>
        <v>#REF!</v>
      </c>
      <c r="BJ590" s="112" t="e">
        <f>#REF!-#REF!</f>
        <v>#REF!</v>
      </c>
      <c r="BK590" s="112" t="e">
        <f>#REF!-#REF!</f>
        <v>#REF!</v>
      </c>
      <c r="BL590" s="112" t="e">
        <f>#REF!-#REF!</f>
        <v>#REF!</v>
      </c>
      <c r="BM590" s="112" t="e">
        <f>#REF!-#REF!</f>
        <v>#REF!</v>
      </c>
      <c r="BN590" s="112" t="e">
        <f>#REF!-#REF!</f>
        <v>#REF!</v>
      </c>
      <c r="BO590" s="112" t="e">
        <f>#REF!-#REF!</f>
        <v>#REF!</v>
      </c>
      <c r="BP590" s="112" t="e">
        <f>#REF!-#REF!</f>
        <v>#REF!</v>
      </c>
      <c r="BQ590" s="112" t="e">
        <f>#REF!-#REF!</f>
        <v>#REF!</v>
      </c>
      <c r="BR590" s="112" t="e">
        <f>#REF!-#REF!</f>
        <v>#REF!</v>
      </c>
      <c r="BS590" s="112" t="e">
        <f>#REF!-#REF!</f>
        <v>#REF!</v>
      </c>
      <c r="BT590" s="112" t="e">
        <f>#REF!-#REF!</f>
        <v>#REF!</v>
      </c>
      <c r="BU590" s="112" t="e">
        <f>#REF!-#REF!</f>
        <v>#REF!</v>
      </c>
      <c r="BV590" s="112" t="e">
        <f>#REF!-#REF!</f>
        <v>#REF!</v>
      </c>
      <c r="CA590" s="112"/>
    </row>
    <row r="591" spans="7:79" ht="13" hidden="1" x14ac:dyDescent="0.3">
      <c r="G591" s="112" t="e">
        <f>#REF!-#REF!</f>
        <v>#REF!</v>
      </c>
      <c r="H591" s="112" t="e">
        <f>#REF!-#REF!</f>
        <v>#REF!</v>
      </c>
      <c r="I591" s="112" t="e">
        <f>#REF!-#REF!</f>
        <v>#REF!</v>
      </c>
      <c r="J591" s="112" t="e">
        <f>#REF!-#REF!</f>
        <v>#REF!</v>
      </c>
      <c r="K591" s="112" t="e">
        <f>#REF!-#REF!</f>
        <v>#REF!</v>
      </c>
      <c r="L591" s="112" t="e">
        <f>#REF!-#REF!</f>
        <v>#REF!</v>
      </c>
      <c r="M591" s="112" t="e">
        <f>#REF!-#REF!</f>
        <v>#REF!</v>
      </c>
      <c r="N591" s="112" t="e">
        <f>#REF!-#REF!</f>
        <v>#REF!</v>
      </c>
      <c r="O591" s="112" t="e">
        <f>#REF!-#REF!</f>
        <v>#REF!</v>
      </c>
      <c r="P591" s="112" t="e">
        <f>#REF!-#REF!</f>
        <v>#REF!</v>
      </c>
      <c r="Q591" s="112" t="e">
        <f>#REF!-#REF!</f>
        <v>#REF!</v>
      </c>
      <c r="R591" s="112" t="e">
        <f>#REF!-#REF!</f>
        <v>#REF!</v>
      </c>
      <c r="S591" s="112" t="e">
        <f>#REF!-#REF!</f>
        <v>#REF!</v>
      </c>
      <c r="T591" s="112" t="e">
        <f>#REF!-#REF!</f>
        <v>#REF!</v>
      </c>
      <c r="U591" s="112" t="e">
        <f>#REF!-#REF!</f>
        <v>#REF!</v>
      </c>
      <c r="V591" s="112" t="e">
        <f>#REF!-#REF!</f>
        <v>#REF!</v>
      </c>
      <c r="W591" s="112" t="e">
        <f>#REF!-#REF!</f>
        <v>#REF!</v>
      </c>
      <c r="X591" s="112" t="e">
        <f>#REF!-#REF!</f>
        <v>#REF!</v>
      </c>
      <c r="Y591" s="112" t="e">
        <f>#REF!-#REF!</f>
        <v>#REF!</v>
      </c>
      <c r="Z591" s="112" t="e">
        <f>#REF!-#REF!</f>
        <v>#REF!</v>
      </c>
      <c r="AA591" s="112" t="e">
        <f>#REF!-#REF!</f>
        <v>#REF!</v>
      </c>
      <c r="AB591" s="112" t="e">
        <f>#REF!-#REF!</f>
        <v>#REF!</v>
      </c>
      <c r="AC591" s="112" t="e">
        <f>#REF!-#REF!</f>
        <v>#REF!</v>
      </c>
      <c r="AD591" s="112" t="e">
        <f>#REF!-#REF!</f>
        <v>#REF!</v>
      </c>
      <c r="AE591" s="112" t="e">
        <f>#REF!-#REF!</f>
        <v>#REF!</v>
      </c>
      <c r="AF591" s="112" t="e">
        <f>#REF!-#REF!</f>
        <v>#REF!</v>
      </c>
      <c r="AG591" s="112" t="e">
        <f>#REF!-#REF!</f>
        <v>#REF!</v>
      </c>
      <c r="AH591" s="112" t="e">
        <f>#REF!-#REF!</f>
        <v>#REF!</v>
      </c>
      <c r="AI591" s="112" t="e">
        <f>#REF!-#REF!</f>
        <v>#REF!</v>
      </c>
      <c r="AJ591" s="112" t="e">
        <f>#REF!-#REF!</f>
        <v>#REF!</v>
      </c>
      <c r="AK591" s="112" t="e">
        <f>#REF!-#REF!</f>
        <v>#REF!</v>
      </c>
      <c r="AL591" s="112" t="e">
        <f>#REF!-#REF!</f>
        <v>#REF!</v>
      </c>
      <c r="AM591" s="112" t="e">
        <f>#REF!-#REF!</f>
        <v>#REF!</v>
      </c>
      <c r="AN591" s="112" t="e">
        <f>#REF!-#REF!</f>
        <v>#REF!</v>
      </c>
      <c r="AO591" s="112" t="e">
        <f>#REF!-#REF!</f>
        <v>#REF!</v>
      </c>
      <c r="AP591" s="112" t="e">
        <f>#REF!-#REF!</f>
        <v>#REF!</v>
      </c>
      <c r="AQ591" s="112" t="e">
        <f>#REF!-#REF!</f>
        <v>#REF!</v>
      </c>
      <c r="AR591" s="112" t="e">
        <f>#REF!-#REF!</f>
        <v>#REF!</v>
      </c>
      <c r="AS591" s="112" t="e">
        <f>#REF!-#REF!</f>
        <v>#REF!</v>
      </c>
      <c r="AT591" s="112" t="e">
        <f>#REF!-#REF!</f>
        <v>#REF!</v>
      </c>
      <c r="AU591" s="112" t="e">
        <f>#REF!-#REF!</f>
        <v>#REF!</v>
      </c>
      <c r="AV591" s="112" t="e">
        <f>#REF!-#REF!</f>
        <v>#REF!</v>
      </c>
      <c r="AW591" s="112" t="e">
        <f>#REF!-#REF!</f>
        <v>#REF!</v>
      </c>
      <c r="AX591" s="112" t="e">
        <f>#REF!-#REF!</f>
        <v>#REF!</v>
      </c>
      <c r="AY591" s="112" t="e">
        <f>#REF!-#REF!</f>
        <v>#REF!</v>
      </c>
      <c r="AZ591" s="112" t="e">
        <f>#REF!-#REF!</f>
        <v>#REF!</v>
      </c>
      <c r="BA591" s="112" t="e">
        <f>#REF!-#REF!</f>
        <v>#REF!</v>
      </c>
      <c r="BB591" s="112" t="e">
        <f>#REF!-#REF!</f>
        <v>#REF!</v>
      </c>
      <c r="BC591" s="112" t="e">
        <f>#REF!-#REF!</f>
        <v>#REF!</v>
      </c>
      <c r="BD591" s="112" t="e">
        <f>#REF!-#REF!</f>
        <v>#REF!</v>
      </c>
      <c r="BE591" s="112" t="e">
        <f>#REF!-#REF!</f>
        <v>#REF!</v>
      </c>
      <c r="BF591" s="112" t="e">
        <f>#REF!-#REF!</f>
        <v>#REF!</v>
      </c>
      <c r="BG591" s="112" t="e">
        <f>#REF!-#REF!</f>
        <v>#REF!</v>
      </c>
      <c r="BH591" s="112" t="e">
        <f>#REF!-#REF!</f>
        <v>#REF!</v>
      </c>
      <c r="BI591" s="112" t="e">
        <f>#REF!-#REF!</f>
        <v>#REF!</v>
      </c>
      <c r="BJ591" s="112" t="e">
        <f>#REF!-#REF!</f>
        <v>#REF!</v>
      </c>
      <c r="BK591" s="112" t="e">
        <f>#REF!-#REF!</f>
        <v>#REF!</v>
      </c>
      <c r="BL591" s="112" t="e">
        <f>#REF!-#REF!</f>
        <v>#REF!</v>
      </c>
      <c r="BM591" s="112" t="e">
        <f>#REF!-#REF!</f>
        <v>#REF!</v>
      </c>
      <c r="BN591" s="112" t="e">
        <f>#REF!-#REF!</f>
        <v>#REF!</v>
      </c>
      <c r="BO591" s="112" t="e">
        <f>#REF!-#REF!</f>
        <v>#REF!</v>
      </c>
      <c r="BP591" s="112" t="e">
        <f>#REF!-#REF!</f>
        <v>#REF!</v>
      </c>
      <c r="BQ591" s="112" t="e">
        <f>#REF!-#REF!</f>
        <v>#REF!</v>
      </c>
      <c r="BR591" s="112" t="e">
        <f>#REF!-#REF!</f>
        <v>#REF!</v>
      </c>
      <c r="BS591" s="112" t="e">
        <f>#REF!-#REF!</f>
        <v>#REF!</v>
      </c>
      <c r="BT591" s="112" t="e">
        <f>#REF!-#REF!</f>
        <v>#REF!</v>
      </c>
      <c r="BU591" s="112" t="e">
        <f>#REF!-#REF!</f>
        <v>#REF!</v>
      </c>
      <c r="BV591" s="112" t="e">
        <f>#REF!-#REF!</f>
        <v>#REF!</v>
      </c>
      <c r="CA591" s="112"/>
    </row>
    <row r="592" spans="7:79" ht="13" hidden="1" x14ac:dyDescent="0.3">
      <c r="G592" s="112" t="e">
        <f>#REF!-#REF!</f>
        <v>#REF!</v>
      </c>
      <c r="H592" s="112" t="e">
        <f>#REF!-#REF!</f>
        <v>#REF!</v>
      </c>
      <c r="I592" s="112" t="e">
        <f>#REF!-#REF!</f>
        <v>#REF!</v>
      </c>
      <c r="J592" s="112" t="e">
        <f>#REF!-#REF!</f>
        <v>#REF!</v>
      </c>
      <c r="K592" s="112" t="e">
        <f>#REF!-#REF!</f>
        <v>#REF!</v>
      </c>
      <c r="L592" s="112" t="e">
        <f>#REF!-#REF!</f>
        <v>#REF!</v>
      </c>
      <c r="M592" s="112" t="e">
        <f>#REF!-#REF!</f>
        <v>#REF!</v>
      </c>
      <c r="N592" s="112" t="e">
        <f>#REF!-#REF!</f>
        <v>#REF!</v>
      </c>
      <c r="O592" s="112" t="e">
        <f>#REF!-#REF!</f>
        <v>#REF!</v>
      </c>
      <c r="P592" s="112" t="e">
        <f>#REF!-#REF!</f>
        <v>#REF!</v>
      </c>
      <c r="Q592" s="112" t="e">
        <f>#REF!-#REF!</f>
        <v>#REF!</v>
      </c>
      <c r="R592" s="112" t="e">
        <f>#REF!-#REF!</f>
        <v>#REF!</v>
      </c>
      <c r="S592" s="112" t="e">
        <f>#REF!-#REF!</f>
        <v>#REF!</v>
      </c>
      <c r="T592" s="112" t="e">
        <f>#REF!-#REF!</f>
        <v>#REF!</v>
      </c>
      <c r="U592" s="112" t="e">
        <f>#REF!-#REF!</f>
        <v>#REF!</v>
      </c>
      <c r="V592" s="112" t="e">
        <f>#REF!-#REF!</f>
        <v>#REF!</v>
      </c>
      <c r="W592" s="112" t="e">
        <f>#REF!-#REF!</f>
        <v>#REF!</v>
      </c>
      <c r="X592" s="112" t="e">
        <f>#REF!-#REF!</f>
        <v>#REF!</v>
      </c>
      <c r="Y592" s="112" t="e">
        <f>#REF!-#REF!</f>
        <v>#REF!</v>
      </c>
      <c r="Z592" s="112" t="e">
        <f>#REF!-#REF!</f>
        <v>#REF!</v>
      </c>
      <c r="AA592" s="112" t="e">
        <f>#REF!-#REF!</f>
        <v>#REF!</v>
      </c>
      <c r="AB592" s="112" t="e">
        <f>#REF!-#REF!</f>
        <v>#REF!</v>
      </c>
      <c r="AC592" s="112" t="e">
        <f>#REF!-#REF!</f>
        <v>#REF!</v>
      </c>
      <c r="AD592" s="112" t="e">
        <f>#REF!-#REF!</f>
        <v>#REF!</v>
      </c>
      <c r="AE592" s="112" t="e">
        <f>#REF!-#REF!</f>
        <v>#REF!</v>
      </c>
      <c r="AF592" s="112" t="e">
        <f>#REF!-#REF!</f>
        <v>#REF!</v>
      </c>
      <c r="AG592" s="112" t="e">
        <f>#REF!-#REF!</f>
        <v>#REF!</v>
      </c>
      <c r="AH592" s="112" t="e">
        <f>#REF!-#REF!</f>
        <v>#REF!</v>
      </c>
      <c r="AI592" s="112" t="e">
        <f>#REF!-#REF!</f>
        <v>#REF!</v>
      </c>
      <c r="AJ592" s="112" t="e">
        <f>#REF!-#REF!</f>
        <v>#REF!</v>
      </c>
      <c r="AK592" s="112" t="e">
        <f>#REF!-#REF!</f>
        <v>#REF!</v>
      </c>
      <c r="AL592" s="112" t="e">
        <f>#REF!-#REF!</f>
        <v>#REF!</v>
      </c>
      <c r="AM592" s="112" t="e">
        <f>#REF!-#REF!</f>
        <v>#REF!</v>
      </c>
      <c r="AN592" s="112" t="e">
        <f>#REF!-#REF!</f>
        <v>#REF!</v>
      </c>
      <c r="AO592" s="112" t="e">
        <f>#REF!-#REF!</f>
        <v>#REF!</v>
      </c>
      <c r="AP592" s="112" t="e">
        <f>#REF!-#REF!</f>
        <v>#REF!</v>
      </c>
      <c r="AQ592" s="112" t="e">
        <f>#REF!-#REF!</f>
        <v>#REF!</v>
      </c>
      <c r="AR592" s="112" t="e">
        <f>#REF!-#REF!</f>
        <v>#REF!</v>
      </c>
      <c r="AS592" s="112" t="e">
        <f>#REF!-#REF!</f>
        <v>#REF!</v>
      </c>
      <c r="AT592" s="112" t="e">
        <f>#REF!-#REF!</f>
        <v>#REF!</v>
      </c>
      <c r="AU592" s="112" t="e">
        <f>#REF!-#REF!</f>
        <v>#REF!</v>
      </c>
      <c r="AV592" s="112" t="e">
        <f>#REF!-#REF!</f>
        <v>#REF!</v>
      </c>
      <c r="AW592" s="112" t="e">
        <f>#REF!-#REF!</f>
        <v>#REF!</v>
      </c>
      <c r="AX592" s="112" t="e">
        <f>#REF!-#REF!</f>
        <v>#REF!</v>
      </c>
      <c r="AY592" s="112" t="e">
        <f>#REF!-#REF!</f>
        <v>#REF!</v>
      </c>
      <c r="AZ592" s="112" t="e">
        <f>#REF!-#REF!</f>
        <v>#REF!</v>
      </c>
      <c r="BA592" s="112" t="e">
        <f>#REF!-#REF!</f>
        <v>#REF!</v>
      </c>
      <c r="BB592" s="112" t="e">
        <f>#REF!-#REF!</f>
        <v>#REF!</v>
      </c>
      <c r="BC592" s="112" t="e">
        <f>#REF!-#REF!</f>
        <v>#REF!</v>
      </c>
      <c r="BD592" s="112" t="e">
        <f>#REF!-#REF!</f>
        <v>#REF!</v>
      </c>
      <c r="BE592" s="112" t="e">
        <f>#REF!-#REF!</f>
        <v>#REF!</v>
      </c>
      <c r="BF592" s="112" t="e">
        <f>#REF!-#REF!</f>
        <v>#REF!</v>
      </c>
      <c r="BG592" s="112" t="e">
        <f>#REF!-#REF!</f>
        <v>#REF!</v>
      </c>
      <c r="BH592" s="112" t="e">
        <f>#REF!-#REF!</f>
        <v>#REF!</v>
      </c>
      <c r="BI592" s="112" t="e">
        <f>#REF!-#REF!</f>
        <v>#REF!</v>
      </c>
      <c r="BJ592" s="112" t="e">
        <f>#REF!-#REF!</f>
        <v>#REF!</v>
      </c>
      <c r="BK592" s="112" t="e">
        <f>#REF!-#REF!</f>
        <v>#REF!</v>
      </c>
      <c r="BL592" s="112" t="e">
        <f>#REF!-#REF!</f>
        <v>#REF!</v>
      </c>
      <c r="BM592" s="112" t="e">
        <f>#REF!-#REF!</f>
        <v>#REF!</v>
      </c>
      <c r="BN592" s="112" t="e">
        <f>#REF!-#REF!</f>
        <v>#REF!</v>
      </c>
      <c r="BO592" s="112" t="e">
        <f>#REF!-#REF!</f>
        <v>#REF!</v>
      </c>
      <c r="BP592" s="112" t="e">
        <f>#REF!-#REF!</f>
        <v>#REF!</v>
      </c>
      <c r="BQ592" s="112" t="e">
        <f>#REF!-#REF!</f>
        <v>#REF!</v>
      </c>
      <c r="BR592" s="112" t="e">
        <f>#REF!-#REF!</f>
        <v>#REF!</v>
      </c>
      <c r="BS592" s="112" t="e">
        <f>#REF!-#REF!</f>
        <v>#REF!</v>
      </c>
      <c r="BT592" s="112" t="e">
        <f>#REF!-#REF!</f>
        <v>#REF!</v>
      </c>
      <c r="BU592" s="112" t="e">
        <f>#REF!-#REF!</f>
        <v>#REF!</v>
      </c>
      <c r="BV592" s="112" t="e">
        <f>#REF!-#REF!</f>
        <v>#REF!</v>
      </c>
      <c r="CA592" s="112"/>
    </row>
    <row r="593" spans="7:79" ht="13" hidden="1" x14ac:dyDescent="0.3">
      <c r="G593" s="112" t="e">
        <f>#REF!-#REF!</f>
        <v>#REF!</v>
      </c>
      <c r="H593" s="112" t="e">
        <f>#REF!-#REF!</f>
        <v>#REF!</v>
      </c>
      <c r="I593" s="112" t="e">
        <f>#REF!-#REF!</f>
        <v>#REF!</v>
      </c>
      <c r="J593" s="112" t="e">
        <f>#REF!-#REF!</f>
        <v>#REF!</v>
      </c>
      <c r="K593" s="112" t="e">
        <f>#REF!-#REF!</f>
        <v>#REF!</v>
      </c>
      <c r="L593" s="112" t="e">
        <f>#REF!-#REF!</f>
        <v>#REF!</v>
      </c>
      <c r="M593" s="112" t="e">
        <f>#REF!-#REF!</f>
        <v>#REF!</v>
      </c>
      <c r="N593" s="112" t="e">
        <f>#REF!-#REF!</f>
        <v>#REF!</v>
      </c>
      <c r="O593" s="112" t="e">
        <f>#REF!-#REF!</f>
        <v>#REF!</v>
      </c>
      <c r="P593" s="112" t="e">
        <f>#REF!-#REF!</f>
        <v>#REF!</v>
      </c>
      <c r="Q593" s="112" t="e">
        <f>#REF!-#REF!</f>
        <v>#REF!</v>
      </c>
      <c r="R593" s="112" t="e">
        <f>#REF!-#REF!</f>
        <v>#REF!</v>
      </c>
      <c r="S593" s="112" t="e">
        <f>#REF!-#REF!</f>
        <v>#REF!</v>
      </c>
      <c r="T593" s="112" t="e">
        <f>#REF!-#REF!</f>
        <v>#REF!</v>
      </c>
      <c r="U593" s="112" t="e">
        <f>#REF!-#REF!</f>
        <v>#REF!</v>
      </c>
      <c r="V593" s="112" t="e">
        <f>#REF!-#REF!</f>
        <v>#REF!</v>
      </c>
      <c r="W593" s="112" t="e">
        <f>#REF!-#REF!</f>
        <v>#REF!</v>
      </c>
      <c r="X593" s="112" t="e">
        <f>#REF!-#REF!</f>
        <v>#REF!</v>
      </c>
      <c r="Y593" s="112" t="e">
        <f>#REF!-#REF!</f>
        <v>#REF!</v>
      </c>
      <c r="Z593" s="112" t="e">
        <f>#REF!-#REF!</f>
        <v>#REF!</v>
      </c>
      <c r="AA593" s="112" t="e">
        <f>#REF!-#REF!</f>
        <v>#REF!</v>
      </c>
      <c r="AB593" s="112" t="e">
        <f>#REF!-#REF!</f>
        <v>#REF!</v>
      </c>
      <c r="AC593" s="112" t="e">
        <f>#REF!-#REF!</f>
        <v>#REF!</v>
      </c>
      <c r="AD593" s="112" t="e">
        <f>#REF!-#REF!</f>
        <v>#REF!</v>
      </c>
      <c r="AE593" s="112" t="e">
        <f>#REF!-#REF!</f>
        <v>#REF!</v>
      </c>
      <c r="AF593" s="112" t="e">
        <f>#REF!-#REF!</f>
        <v>#REF!</v>
      </c>
      <c r="AG593" s="112" t="e">
        <f>#REF!-#REF!</f>
        <v>#REF!</v>
      </c>
      <c r="AH593" s="112" t="e">
        <f>#REF!-#REF!</f>
        <v>#REF!</v>
      </c>
      <c r="AI593" s="112" t="e">
        <f>#REF!-#REF!</f>
        <v>#REF!</v>
      </c>
      <c r="AJ593" s="112" t="e">
        <f>#REF!-#REF!</f>
        <v>#REF!</v>
      </c>
      <c r="AK593" s="112" t="e">
        <f>#REF!-#REF!</f>
        <v>#REF!</v>
      </c>
      <c r="AL593" s="112" t="e">
        <f>#REF!-#REF!</f>
        <v>#REF!</v>
      </c>
      <c r="AM593" s="112" t="e">
        <f>#REF!-#REF!</f>
        <v>#REF!</v>
      </c>
      <c r="AN593" s="112" t="e">
        <f>#REF!-#REF!</f>
        <v>#REF!</v>
      </c>
      <c r="AO593" s="112" t="e">
        <f>#REF!-#REF!</f>
        <v>#REF!</v>
      </c>
      <c r="AP593" s="112" t="e">
        <f>#REF!-#REF!</f>
        <v>#REF!</v>
      </c>
      <c r="AQ593" s="112" t="e">
        <f>#REF!-#REF!</f>
        <v>#REF!</v>
      </c>
      <c r="AR593" s="112" t="e">
        <f>#REF!-#REF!</f>
        <v>#REF!</v>
      </c>
      <c r="AS593" s="112" t="e">
        <f>#REF!-#REF!</f>
        <v>#REF!</v>
      </c>
      <c r="AT593" s="112" t="e">
        <f>#REF!-#REF!</f>
        <v>#REF!</v>
      </c>
      <c r="AU593" s="112" t="e">
        <f>#REF!-#REF!</f>
        <v>#REF!</v>
      </c>
      <c r="AV593" s="112" t="e">
        <f>#REF!-#REF!</f>
        <v>#REF!</v>
      </c>
      <c r="AW593" s="112" t="e">
        <f>#REF!-#REF!</f>
        <v>#REF!</v>
      </c>
      <c r="AX593" s="112" t="e">
        <f>#REF!-#REF!</f>
        <v>#REF!</v>
      </c>
      <c r="AY593" s="112" t="e">
        <f>#REF!-#REF!</f>
        <v>#REF!</v>
      </c>
      <c r="AZ593" s="112" t="e">
        <f>#REF!-#REF!</f>
        <v>#REF!</v>
      </c>
      <c r="BA593" s="112" t="e">
        <f>#REF!-#REF!</f>
        <v>#REF!</v>
      </c>
      <c r="BB593" s="112" t="e">
        <f>#REF!-#REF!</f>
        <v>#REF!</v>
      </c>
      <c r="BC593" s="112" t="e">
        <f>#REF!-#REF!</f>
        <v>#REF!</v>
      </c>
      <c r="BD593" s="112" t="e">
        <f>#REF!-#REF!</f>
        <v>#REF!</v>
      </c>
      <c r="BE593" s="112" t="e">
        <f>#REF!-#REF!</f>
        <v>#REF!</v>
      </c>
      <c r="BF593" s="112" t="e">
        <f>#REF!-#REF!</f>
        <v>#REF!</v>
      </c>
      <c r="BG593" s="112" t="e">
        <f>#REF!-#REF!</f>
        <v>#REF!</v>
      </c>
      <c r="BH593" s="112" t="e">
        <f>#REF!-#REF!</f>
        <v>#REF!</v>
      </c>
      <c r="BI593" s="112" t="e">
        <f>#REF!-#REF!</f>
        <v>#REF!</v>
      </c>
      <c r="BJ593" s="112" t="e">
        <f>#REF!-#REF!</f>
        <v>#REF!</v>
      </c>
      <c r="BK593" s="112" t="e">
        <f>#REF!-#REF!</f>
        <v>#REF!</v>
      </c>
      <c r="BL593" s="112" t="e">
        <f>#REF!-#REF!</f>
        <v>#REF!</v>
      </c>
      <c r="BM593" s="112" t="e">
        <f>#REF!-#REF!</f>
        <v>#REF!</v>
      </c>
      <c r="BN593" s="112" t="e">
        <f>#REF!-#REF!</f>
        <v>#REF!</v>
      </c>
      <c r="BO593" s="112" t="e">
        <f>#REF!-#REF!</f>
        <v>#REF!</v>
      </c>
      <c r="BP593" s="112" t="e">
        <f>#REF!-#REF!</f>
        <v>#REF!</v>
      </c>
      <c r="BQ593" s="112" t="e">
        <f>#REF!-#REF!</f>
        <v>#REF!</v>
      </c>
      <c r="BR593" s="112" t="e">
        <f>#REF!-#REF!</f>
        <v>#REF!</v>
      </c>
      <c r="BS593" s="112" t="e">
        <f>#REF!-#REF!</f>
        <v>#REF!</v>
      </c>
      <c r="BT593" s="112" t="e">
        <f>#REF!-#REF!</f>
        <v>#REF!</v>
      </c>
      <c r="BU593" s="112" t="e">
        <f>#REF!-#REF!</f>
        <v>#REF!</v>
      </c>
      <c r="BV593" s="112" t="e">
        <f>#REF!-#REF!</f>
        <v>#REF!</v>
      </c>
      <c r="CA593" s="112"/>
    </row>
    <row r="594" spans="7:79" ht="13" hidden="1" x14ac:dyDescent="0.3">
      <c r="G594" s="112" t="e">
        <f>#REF!-#REF!</f>
        <v>#REF!</v>
      </c>
      <c r="H594" s="112" t="e">
        <f>#REF!-#REF!</f>
        <v>#REF!</v>
      </c>
      <c r="I594" s="112" t="e">
        <f>#REF!-#REF!</f>
        <v>#REF!</v>
      </c>
      <c r="J594" s="112" t="e">
        <f>#REF!-#REF!</f>
        <v>#REF!</v>
      </c>
      <c r="K594" s="112" t="e">
        <f>#REF!-#REF!</f>
        <v>#REF!</v>
      </c>
      <c r="L594" s="112" t="e">
        <f>#REF!-#REF!</f>
        <v>#REF!</v>
      </c>
      <c r="M594" s="112" t="e">
        <f>#REF!-#REF!</f>
        <v>#REF!</v>
      </c>
      <c r="N594" s="112" t="e">
        <f>#REF!-#REF!</f>
        <v>#REF!</v>
      </c>
      <c r="O594" s="112" t="e">
        <f>#REF!-#REF!</f>
        <v>#REF!</v>
      </c>
      <c r="P594" s="112" t="e">
        <f>#REF!-#REF!</f>
        <v>#REF!</v>
      </c>
      <c r="Q594" s="112" t="e">
        <f>#REF!-#REF!</f>
        <v>#REF!</v>
      </c>
      <c r="R594" s="112" t="e">
        <f>#REF!-#REF!</f>
        <v>#REF!</v>
      </c>
      <c r="S594" s="112" t="e">
        <f>#REF!-#REF!</f>
        <v>#REF!</v>
      </c>
      <c r="T594" s="112" t="e">
        <f>#REF!-#REF!</f>
        <v>#REF!</v>
      </c>
      <c r="U594" s="112" t="e">
        <f>#REF!-#REF!</f>
        <v>#REF!</v>
      </c>
      <c r="V594" s="112" t="e">
        <f>#REF!-#REF!</f>
        <v>#REF!</v>
      </c>
      <c r="W594" s="112" t="e">
        <f>#REF!-#REF!</f>
        <v>#REF!</v>
      </c>
      <c r="X594" s="112" t="e">
        <f>#REF!-#REF!</f>
        <v>#REF!</v>
      </c>
      <c r="Y594" s="112" t="e">
        <f>#REF!-#REF!</f>
        <v>#REF!</v>
      </c>
      <c r="Z594" s="112" t="e">
        <f>#REF!-#REF!</f>
        <v>#REF!</v>
      </c>
      <c r="AA594" s="112" t="e">
        <f>#REF!-#REF!</f>
        <v>#REF!</v>
      </c>
      <c r="AB594" s="112" t="e">
        <f>#REF!-#REF!</f>
        <v>#REF!</v>
      </c>
      <c r="AC594" s="112" t="e">
        <f>#REF!-#REF!</f>
        <v>#REF!</v>
      </c>
      <c r="AD594" s="112" t="e">
        <f>#REF!-#REF!</f>
        <v>#REF!</v>
      </c>
      <c r="AE594" s="112" t="e">
        <f>#REF!-#REF!</f>
        <v>#REF!</v>
      </c>
      <c r="AF594" s="112" t="e">
        <f>#REF!-#REF!</f>
        <v>#REF!</v>
      </c>
      <c r="AG594" s="112" t="e">
        <f>#REF!-#REF!</f>
        <v>#REF!</v>
      </c>
      <c r="AH594" s="112" t="e">
        <f>#REF!-#REF!</f>
        <v>#REF!</v>
      </c>
      <c r="AI594" s="112" t="e">
        <f>#REF!-#REF!</f>
        <v>#REF!</v>
      </c>
      <c r="AJ594" s="112" t="e">
        <f>#REF!-#REF!</f>
        <v>#REF!</v>
      </c>
      <c r="AK594" s="112" t="e">
        <f>#REF!-#REF!</f>
        <v>#REF!</v>
      </c>
      <c r="AL594" s="112" t="e">
        <f>#REF!-#REF!</f>
        <v>#REF!</v>
      </c>
      <c r="AM594" s="112" t="e">
        <f>#REF!-#REF!</f>
        <v>#REF!</v>
      </c>
      <c r="AN594" s="112" t="e">
        <f>#REF!-#REF!</f>
        <v>#REF!</v>
      </c>
      <c r="AO594" s="112" t="e">
        <f>#REF!-#REF!</f>
        <v>#REF!</v>
      </c>
      <c r="AP594" s="112" t="e">
        <f>#REF!-#REF!</f>
        <v>#REF!</v>
      </c>
      <c r="AQ594" s="112" t="e">
        <f>#REF!-#REF!</f>
        <v>#REF!</v>
      </c>
      <c r="AR594" s="112" t="e">
        <f>#REF!-#REF!</f>
        <v>#REF!</v>
      </c>
      <c r="AS594" s="112" t="e">
        <f>#REF!-#REF!</f>
        <v>#REF!</v>
      </c>
      <c r="AT594" s="112" t="e">
        <f>#REF!-#REF!</f>
        <v>#REF!</v>
      </c>
      <c r="AU594" s="112" t="e">
        <f>#REF!-#REF!</f>
        <v>#REF!</v>
      </c>
      <c r="AV594" s="112" t="e">
        <f>#REF!-#REF!</f>
        <v>#REF!</v>
      </c>
      <c r="AW594" s="112" t="e">
        <f>#REF!-#REF!</f>
        <v>#REF!</v>
      </c>
      <c r="AX594" s="112" t="e">
        <f>#REF!-#REF!</f>
        <v>#REF!</v>
      </c>
      <c r="AY594" s="112" t="e">
        <f>#REF!-#REF!</f>
        <v>#REF!</v>
      </c>
      <c r="AZ594" s="112" t="e">
        <f>#REF!-#REF!</f>
        <v>#REF!</v>
      </c>
      <c r="BA594" s="112" t="e">
        <f>#REF!-#REF!</f>
        <v>#REF!</v>
      </c>
      <c r="BB594" s="112" t="e">
        <f>#REF!-#REF!</f>
        <v>#REF!</v>
      </c>
      <c r="BC594" s="112" t="e">
        <f>#REF!-#REF!</f>
        <v>#REF!</v>
      </c>
      <c r="BD594" s="112" t="e">
        <f>#REF!-#REF!</f>
        <v>#REF!</v>
      </c>
      <c r="BE594" s="112" t="e">
        <f>#REF!-#REF!</f>
        <v>#REF!</v>
      </c>
      <c r="BF594" s="112" t="e">
        <f>#REF!-#REF!</f>
        <v>#REF!</v>
      </c>
      <c r="BG594" s="112" t="e">
        <f>#REF!-#REF!</f>
        <v>#REF!</v>
      </c>
      <c r="BH594" s="112" t="e">
        <f>#REF!-#REF!</f>
        <v>#REF!</v>
      </c>
      <c r="BI594" s="112" t="e">
        <f>#REF!-#REF!</f>
        <v>#REF!</v>
      </c>
      <c r="BJ594" s="112" t="e">
        <f>#REF!-#REF!</f>
        <v>#REF!</v>
      </c>
      <c r="BK594" s="112" t="e">
        <f>#REF!-#REF!</f>
        <v>#REF!</v>
      </c>
      <c r="BL594" s="112" t="e">
        <f>#REF!-#REF!</f>
        <v>#REF!</v>
      </c>
      <c r="BM594" s="112" t="e">
        <f>#REF!-#REF!</f>
        <v>#REF!</v>
      </c>
      <c r="BN594" s="112" t="e">
        <f>#REF!-#REF!</f>
        <v>#REF!</v>
      </c>
      <c r="BO594" s="112" t="e">
        <f>#REF!-#REF!</f>
        <v>#REF!</v>
      </c>
      <c r="BP594" s="112" t="e">
        <f>#REF!-#REF!</f>
        <v>#REF!</v>
      </c>
      <c r="BQ594" s="112" t="e">
        <f>#REF!-#REF!</f>
        <v>#REF!</v>
      </c>
      <c r="BR594" s="112" t="e">
        <f>#REF!-#REF!</f>
        <v>#REF!</v>
      </c>
      <c r="BS594" s="112" t="e">
        <f>#REF!-#REF!</f>
        <v>#REF!</v>
      </c>
      <c r="BT594" s="112" t="e">
        <f>#REF!-#REF!</f>
        <v>#REF!</v>
      </c>
      <c r="BU594" s="112" t="e">
        <f>#REF!-#REF!</f>
        <v>#REF!</v>
      </c>
      <c r="BV594" s="112" t="e">
        <f>#REF!-#REF!</f>
        <v>#REF!</v>
      </c>
      <c r="CA594" s="112"/>
    </row>
    <row r="595" spans="7:79" ht="13" hidden="1" x14ac:dyDescent="0.3">
      <c r="G595" s="112" t="e">
        <f>G170-#REF!</f>
        <v>#REF!</v>
      </c>
      <c r="H595" s="112" t="e">
        <f>H170-#REF!</f>
        <v>#REF!</v>
      </c>
      <c r="I595" s="112" t="e">
        <f>I170-#REF!</f>
        <v>#REF!</v>
      </c>
      <c r="J595" s="112" t="e">
        <f>J170-#REF!</f>
        <v>#REF!</v>
      </c>
      <c r="K595" s="112" t="e">
        <f>K170-#REF!</f>
        <v>#REF!</v>
      </c>
      <c r="L595" s="112" t="e">
        <f>L170-#REF!</f>
        <v>#REF!</v>
      </c>
      <c r="M595" s="112" t="e">
        <f>M170-#REF!</f>
        <v>#REF!</v>
      </c>
      <c r="N595" s="112" t="e">
        <f>N170-#REF!</f>
        <v>#REF!</v>
      </c>
      <c r="O595" s="112" t="e">
        <f>O170-#REF!</f>
        <v>#REF!</v>
      </c>
      <c r="P595" s="112" t="e">
        <f>P170-#REF!</f>
        <v>#REF!</v>
      </c>
      <c r="Q595" s="112" t="e">
        <f>Q170-#REF!</f>
        <v>#REF!</v>
      </c>
      <c r="R595" s="112" t="e">
        <f>R170-#REF!</f>
        <v>#REF!</v>
      </c>
      <c r="S595" s="112" t="e">
        <f>S170-#REF!</f>
        <v>#REF!</v>
      </c>
      <c r="T595" s="112" t="e">
        <f>T170-#REF!</f>
        <v>#REF!</v>
      </c>
      <c r="U595" s="112" t="e">
        <f>U170-#REF!</f>
        <v>#REF!</v>
      </c>
      <c r="V595" s="112" t="e">
        <f>V170-#REF!</f>
        <v>#REF!</v>
      </c>
      <c r="W595" s="112" t="e">
        <f>W170-#REF!</f>
        <v>#REF!</v>
      </c>
      <c r="X595" s="112" t="e">
        <f>X170-#REF!</f>
        <v>#REF!</v>
      </c>
      <c r="Y595" s="112" t="e">
        <f>Y170-#REF!</f>
        <v>#REF!</v>
      </c>
      <c r="Z595" s="112" t="e">
        <f>Z170-#REF!</f>
        <v>#REF!</v>
      </c>
      <c r="AA595" s="112" t="e">
        <f>AA170-#REF!</f>
        <v>#REF!</v>
      </c>
      <c r="AB595" s="112" t="e">
        <f>AB170-#REF!</f>
        <v>#REF!</v>
      </c>
      <c r="AC595" s="112" t="e">
        <f>AC170-#REF!</f>
        <v>#REF!</v>
      </c>
      <c r="AD595" s="112" t="e">
        <f>AD170-#REF!</f>
        <v>#REF!</v>
      </c>
      <c r="AE595" s="112" t="e">
        <f>AE170-#REF!</f>
        <v>#REF!</v>
      </c>
      <c r="AF595" s="112" t="e">
        <f>AF170-#REF!</f>
        <v>#REF!</v>
      </c>
      <c r="AG595" s="112" t="e">
        <f>AG170-#REF!</f>
        <v>#REF!</v>
      </c>
      <c r="AH595" s="112" t="e">
        <f>AH170-#REF!</f>
        <v>#REF!</v>
      </c>
      <c r="AI595" s="112" t="e">
        <f>AI170-#REF!</f>
        <v>#REF!</v>
      </c>
      <c r="AJ595" s="112" t="e">
        <f>AJ170-#REF!</f>
        <v>#REF!</v>
      </c>
      <c r="AK595" s="112" t="e">
        <f>AK170-#REF!</f>
        <v>#REF!</v>
      </c>
      <c r="AL595" s="112" t="e">
        <f>AL170-#REF!</f>
        <v>#REF!</v>
      </c>
      <c r="AM595" s="112" t="e">
        <f>AM170-#REF!</f>
        <v>#REF!</v>
      </c>
      <c r="AN595" s="112" t="e">
        <f>AN170-#REF!</f>
        <v>#REF!</v>
      </c>
      <c r="AO595" s="112" t="e">
        <f>AO170-#REF!</f>
        <v>#REF!</v>
      </c>
      <c r="AP595" s="112" t="e">
        <f>AP170-#REF!</f>
        <v>#REF!</v>
      </c>
      <c r="AQ595" s="112" t="e">
        <f>AQ170-#REF!</f>
        <v>#REF!</v>
      </c>
      <c r="AR595" s="112" t="e">
        <f>AR170-#REF!</f>
        <v>#REF!</v>
      </c>
      <c r="AS595" s="112" t="e">
        <f>AS170-#REF!</f>
        <v>#REF!</v>
      </c>
      <c r="AT595" s="112" t="e">
        <f>AT170-#REF!</f>
        <v>#REF!</v>
      </c>
      <c r="AU595" s="112" t="e">
        <f>AU170-#REF!</f>
        <v>#REF!</v>
      </c>
      <c r="AV595" s="112" t="e">
        <f>AV170-#REF!</f>
        <v>#REF!</v>
      </c>
      <c r="AW595" s="112" t="e">
        <f>AW170-#REF!</f>
        <v>#REF!</v>
      </c>
      <c r="AX595" s="112" t="e">
        <f>AX170-#REF!</f>
        <v>#REF!</v>
      </c>
      <c r="AY595" s="112" t="e">
        <f>AY170-#REF!</f>
        <v>#REF!</v>
      </c>
      <c r="AZ595" s="112" t="e">
        <f>AZ170-#REF!</f>
        <v>#REF!</v>
      </c>
      <c r="BA595" s="112" t="e">
        <f>BA170-#REF!</f>
        <v>#REF!</v>
      </c>
      <c r="BB595" s="112" t="e">
        <f>BB170-#REF!</f>
        <v>#REF!</v>
      </c>
      <c r="BC595" s="112" t="e">
        <f>BC170-#REF!</f>
        <v>#REF!</v>
      </c>
      <c r="BD595" s="112" t="e">
        <f>BD170-#REF!</f>
        <v>#REF!</v>
      </c>
      <c r="BE595" s="112" t="e">
        <f>BE170-#REF!</f>
        <v>#REF!</v>
      </c>
      <c r="BF595" s="112" t="e">
        <f>BF170-#REF!</f>
        <v>#REF!</v>
      </c>
      <c r="BG595" s="112" t="e">
        <f>BG170-#REF!</f>
        <v>#REF!</v>
      </c>
      <c r="BH595" s="112" t="e">
        <f>BH170-#REF!</f>
        <v>#REF!</v>
      </c>
      <c r="BI595" s="112" t="e">
        <f>BI170-#REF!</f>
        <v>#REF!</v>
      </c>
      <c r="BJ595" s="112" t="e">
        <f>BJ170-#REF!</f>
        <v>#REF!</v>
      </c>
      <c r="BK595" s="112" t="e">
        <f>BK170-#REF!</f>
        <v>#REF!</v>
      </c>
      <c r="BL595" s="112" t="e">
        <f>BL170-#REF!</f>
        <v>#REF!</v>
      </c>
      <c r="BM595" s="112" t="e">
        <f>BM170-#REF!</f>
        <v>#REF!</v>
      </c>
      <c r="BN595" s="112" t="e">
        <f>BN170-#REF!</f>
        <v>#REF!</v>
      </c>
      <c r="BO595" s="112" t="e">
        <f>BO170-#REF!</f>
        <v>#REF!</v>
      </c>
      <c r="BP595" s="112" t="e">
        <f>BP170-#REF!</f>
        <v>#REF!</v>
      </c>
      <c r="BQ595" s="112" t="e">
        <f>BQ170-#REF!</f>
        <v>#REF!</v>
      </c>
      <c r="BR595" s="112" t="e">
        <f>BR170-#REF!</f>
        <v>#REF!</v>
      </c>
      <c r="BS595" s="112" t="e">
        <f>BS170-#REF!</f>
        <v>#REF!</v>
      </c>
      <c r="BT595" s="112" t="e">
        <f>BT170-#REF!</f>
        <v>#REF!</v>
      </c>
      <c r="BU595" s="112" t="e">
        <f>BU170-#REF!</f>
        <v>#REF!</v>
      </c>
      <c r="BV595" s="112" t="e">
        <f>BV170-#REF!</f>
        <v>#REF!</v>
      </c>
      <c r="CA595" s="112"/>
    </row>
    <row r="596" spans="7:79" ht="13" hidden="1" x14ac:dyDescent="0.3">
      <c r="G596" s="112" t="e">
        <f>#REF!-#REF!</f>
        <v>#REF!</v>
      </c>
      <c r="H596" s="112" t="e">
        <f>#REF!-#REF!</f>
        <v>#REF!</v>
      </c>
      <c r="I596" s="112" t="e">
        <f>#REF!-#REF!</f>
        <v>#REF!</v>
      </c>
      <c r="J596" s="112" t="e">
        <f>#REF!-#REF!</f>
        <v>#REF!</v>
      </c>
      <c r="K596" s="112" t="e">
        <f>#REF!-#REF!</f>
        <v>#REF!</v>
      </c>
      <c r="L596" s="112" t="e">
        <f>#REF!-#REF!</f>
        <v>#REF!</v>
      </c>
      <c r="M596" s="112" t="e">
        <f>#REF!-#REF!</f>
        <v>#REF!</v>
      </c>
      <c r="N596" s="112" t="e">
        <f>#REF!-#REF!</f>
        <v>#REF!</v>
      </c>
      <c r="O596" s="112" t="e">
        <f>#REF!-#REF!</f>
        <v>#REF!</v>
      </c>
      <c r="P596" s="112" t="e">
        <f>#REF!-#REF!</f>
        <v>#REF!</v>
      </c>
      <c r="Q596" s="112" t="e">
        <f>#REF!-#REF!</f>
        <v>#REF!</v>
      </c>
      <c r="R596" s="112" t="e">
        <f>#REF!-#REF!</f>
        <v>#REF!</v>
      </c>
      <c r="S596" s="112" t="e">
        <f>#REF!-#REF!</f>
        <v>#REF!</v>
      </c>
      <c r="T596" s="112" t="e">
        <f>#REF!-#REF!</f>
        <v>#REF!</v>
      </c>
      <c r="U596" s="112" t="e">
        <f>#REF!-#REF!</f>
        <v>#REF!</v>
      </c>
      <c r="V596" s="112" t="e">
        <f>#REF!-#REF!</f>
        <v>#REF!</v>
      </c>
      <c r="W596" s="112" t="e">
        <f>#REF!-#REF!</f>
        <v>#REF!</v>
      </c>
      <c r="X596" s="112" t="e">
        <f>#REF!-#REF!</f>
        <v>#REF!</v>
      </c>
      <c r="Y596" s="112" t="e">
        <f>#REF!-#REF!</f>
        <v>#REF!</v>
      </c>
      <c r="Z596" s="112" t="e">
        <f>#REF!-#REF!</f>
        <v>#REF!</v>
      </c>
      <c r="AA596" s="112" t="e">
        <f>#REF!-#REF!</f>
        <v>#REF!</v>
      </c>
      <c r="AB596" s="112" t="e">
        <f>#REF!-#REF!</f>
        <v>#REF!</v>
      </c>
      <c r="AC596" s="112" t="e">
        <f>#REF!-#REF!</f>
        <v>#REF!</v>
      </c>
      <c r="AD596" s="112" t="e">
        <f>#REF!-#REF!</f>
        <v>#REF!</v>
      </c>
      <c r="AE596" s="112" t="e">
        <f>#REF!-#REF!</f>
        <v>#REF!</v>
      </c>
      <c r="AF596" s="112" t="e">
        <f>#REF!-#REF!</f>
        <v>#REF!</v>
      </c>
      <c r="AG596" s="112" t="e">
        <f>#REF!-#REF!</f>
        <v>#REF!</v>
      </c>
      <c r="AH596" s="112" t="e">
        <f>#REF!-#REF!</f>
        <v>#REF!</v>
      </c>
      <c r="AI596" s="112" t="e">
        <f>#REF!-#REF!</f>
        <v>#REF!</v>
      </c>
      <c r="AJ596" s="112" t="e">
        <f>#REF!-#REF!</f>
        <v>#REF!</v>
      </c>
      <c r="AK596" s="112" t="e">
        <f>#REF!-#REF!</f>
        <v>#REF!</v>
      </c>
      <c r="AL596" s="112" t="e">
        <f>#REF!-#REF!</f>
        <v>#REF!</v>
      </c>
      <c r="AM596" s="112" t="e">
        <f>#REF!-#REF!</f>
        <v>#REF!</v>
      </c>
      <c r="AN596" s="112" t="e">
        <f>#REF!-#REF!</f>
        <v>#REF!</v>
      </c>
      <c r="AO596" s="112" t="e">
        <f>#REF!-#REF!</f>
        <v>#REF!</v>
      </c>
      <c r="AP596" s="112" t="e">
        <f>#REF!-#REF!</f>
        <v>#REF!</v>
      </c>
      <c r="AQ596" s="112" t="e">
        <f>#REF!-#REF!</f>
        <v>#REF!</v>
      </c>
      <c r="AR596" s="112" t="e">
        <f>#REF!-#REF!</f>
        <v>#REF!</v>
      </c>
      <c r="AS596" s="112" t="e">
        <f>#REF!-#REF!</f>
        <v>#REF!</v>
      </c>
      <c r="AT596" s="112" t="e">
        <f>#REF!-#REF!</f>
        <v>#REF!</v>
      </c>
      <c r="AU596" s="112" t="e">
        <f>#REF!-#REF!</f>
        <v>#REF!</v>
      </c>
      <c r="AV596" s="112" t="e">
        <f>#REF!-#REF!</f>
        <v>#REF!</v>
      </c>
      <c r="AW596" s="112" t="e">
        <f>#REF!-#REF!</f>
        <v>#REF!</v>
      </c>
      <c r="AX596" s="112" t="e">
        <f>#REF!-#REF!</f>
        <v>#REF!</v>
      </c>
      <c r="AY596" s="112" t="e">
        <f>#REF!-#REF!</f>
        <v>#REF!</v>
      </c>
      <c r="AZ596" s="112" t="e">
        <f>#REF!-#REF!</f>
        <v>#REF!</v>
      </c>
      <c r="BA596" s="112" t="e">
        <f>#REF!-#REF!</f>
        <v>#REF!</v>
      </c>
      <c r="BB596" s="112" t="e">
        <f>#REF!-#REF!</f>
        <v>#REF!</v>
      </c>
      <c r="BC596" s="112" t="e">
        <f>#REF!-#REF!</f>
        <v>#REF!</v>
      </c>
      <c r="BD596" s="112" t="e">
        <f>#REF!-#REF!</f>
        <v>#REF!</v>
      </c>
      <c r="BE596" s="112" t="e">
        <f>#REF!-#REF!</f>
        <v>#REF!</v>
      </c>
      <c r="BF596" s="112" t="e">
        <f>#REF!-#REF!</f>
        <v>#REF!</v>
      </c>
      <c r="BG596" s="112" t="e">
        <f>#REF!-#REF!</f>
        <v>#REF!</v>
      </c>
      <c r="BH596" s="112" t="e">
        <f>#REF!-#REF!</f>
        <v>#REF!</v>
      </c>
      <c r="BI596" s="112" t="e">
        <f>#REF!-#REF!</f>
        <v>#REF!</v>
      </c>
      <c r="BJ596" s="112" t="e">
        <f>#REF!-#REF!</f>
        <v>#REF!</v>
      </c>
      <c r="BK596" s="112" t="e">
        <f>#REF!-#REF!</f>
        <v>#REF!</v>
      </c>
      <c r="BL596" s="112" t="e">
        <f>#REF!-#REF!</f>
        <v>#REF!</v>
      </c>
      <c r="BM596" s="112" t="e">
        <f>#REF!-#REF!</f>
        <v>#REF!</v>
      </c>
      <c r="BN596" s="112" t="e">
        <f>#REF!-#REF!</f>
        <v>#REF!</v>
      </c>
      <c r="BO596" s="112" t="e">
        <f>#REF!-#REF!</f>
        <v>#REF!</v>
      </c>
      <c r="BP596" s="112" t="e">
        <f>#REF!-#REF!</f>
        <v>#REF!</v>
      </c>
      <c r="BQ596" s="112" t="e">
        <f>#REF!-#REF!</f>
        <v>#REF!</v>
      </c>
      <c r="BR596" s="112" t="e">
        <f>#REF!-#REF!</f>
        <v>#REF!</v>
      </c>
      <c r="BS596" s="112" t="e">
        <f>#REF!-#REF!</f>
        <v>#REF!</v>
      </c>
      <c r="BT596" s="112" t="e">
        <f>#REF!-#REF!</f>
        <v>#REF!</v>
      </c>
      <c r="BU596" s="112" t="e">
        <f>#REF!-#REF!</f>
        <v>#REF!</v>
      </c>
      <c r="BV596" s="112" t="e">
        <f>#REF!-#REF!</f>
        <v>#REF!</v>
      </c>
      <c r="CA596" s="112"/>
    </row>
    <row r="597" spans="7:79" ht="13" hidden="1" x14ac:dyDescent="0.3">
      <c r="G597" s="112" t="e">
        <f>#REF!-#REF!</f>
        <v>#REF!</v>
      </c>
      <c r="H597" s="112" t="e">
        <f>#REF!-#REF!</f>
        <v>#REF!</v>
      </c>
      <c r="I597" s="112" t="e">
        <f>#REF!-#REF!</f>
        <v>#REF!</v>
      </c>
      <c r="J597" s="112" t="e">
        <f>#REF!-#REF!</f>
        <v>#REF!</v>
      </c>
      <c r="K597" s="112" t="e">
        <f>#REF!-#REF!</f>
        <v>#REF!</v>
      </c>
      <c r="L597" s="112" t="e">
        <f>#REF!-#REF!</f>
        <v>#REF!</v>
      </c>
      <c r="M597" s="112" t="e">
        <f>#REF!-#REF!</f>
        <v>#REF!</v>
      </c>
      <c r="N597" s="112" t="e">
        <f>#REF!-#REF!</f>
        <v>#REF!</v>
      </c>
      <c r="O597" s="112" t="e">
        <f>#REF!-#REF!</f>
        <v>#REF!</v>
      </c>
      <c r="P597" s="112" t="e">
        <f>#REF!-#REF!</f>
        <v>#REF!</v>
      </c>
      <c r="Q597" s="112" t="e">
        <f>#REF!-#REF!</f>
        <v>#REF!</v>
      </c>
      <c r="R597" s="112" t="e">
        <f>#REF!-#REF!</f>
        <v>#REF!</v>
      </c>
      <c r="S597" s="112" t="e">
        <f>#REF!-#REF!</f>
        <v>#REF!</v>
      </c>
      <c r="T597" s="112" t="e">
        <f>#REF!-#REF!</f>
        <v>#REF!</v>
      </c>
      <c r="U597" s="112" t="e">
        <f>#REF!-#REF!</f>
        <v>#REF!</v>
      </c>
      <c r="V597" s="112" t="e">
        <f>#REF!-#REF!</f>
        <v>#REF!</v>
      </c>
      <c r="W597" s="112" t="e">
        <f>#REF!-#REF!</f>
        <v>#REF!</v>
      </c>
      <c r="X597" s="112" t="e">
        <f>#REF!-#REF!</f>
        <v>#REF!</v>
      </c>
      <c r="Y597" s="112" t="e">
        <f>#REF!-#REF!</f>
        <v>#REF!</v>
      </c>
      <c r="Z597" s="112" t="e">
        <f>#REF!-#REF!</f>
        <v>#REF!</v>
      </c>
      <c r="AA597" s="112" t="e">
        <f>#REF!-#REF!</f>
        <v>#REF!</v>
      </c>
      <c r="AB597" s="112" t="e">
        <f>#REF!-#REF!</f>
        <v>#REF!</v>
      </c>
      <c r="AC597" s="112" t="e">
        <f>#REF!-#REF!</f>
        <v>#REF!</v>
      </c>
      <c r="AD597" s="112" t="e">
        <f>#REF!-#REF!</f>
        <v>#REF!</v>
      </c>
      <c r="AE597" s="112" t="e">
        <f>#REF!-#REF!</f>
        <v>#REF!</v>
      </c>
      <c r="AF597" s="112" t="e">
        <f>#REF!-#REF!</f>
        <v>#REF!</v>
      </c>
      <c r="AG597" s="112" t="e">
        <f>#REF!-#REF!</f>
        <v>#REF!</v>
      </c>
      <c r="AH597" s="112" t="e">
        <f>#REF!-#REF!</f>
        <v>#REF!</v>
      </c>
      <c r="AI597" s="112" t="e">
        <f>#REF!-#REF!</f>
        <v>#REF!</v>
      </c>
      <c r="AJ597" s="112" t="e">
        <f>#REF!-#REF!</f>
        <v>#REF!</v>
      </c>
      <c r="AK597" s="112" t="e">
        <f>#REF!-#REF!</f>
        <v>#REF!</v>
      </c>
      <c r="AL597" s="112" t="e">
        <f>#REF!-#REF!</f>
        <v>#REF!</v>
      </c>
      <c r="AM597" s="112" t="e">
        <f>#REF!-#REF!</f>
        <v>#REF!</v>
      </c>
      <c r="AN597" s="112" t="e">
        <f>#REF!-#REF!</f>
        <v>#REF!</v>
      </c>
      <c r="AO597" s="112" t="e">
        <f>#REF!-#REF!</f>
        <v>#REF!</v>
      </c>
      <c r="AP597" s="112" t="e">
        <f>#REF!-#REF!</f>
        <v>#REF!</v>
      </c>
      <c r="AQ597" s="112" t="e">
        <f>#REF!-#REF!</f>
        <v>#REF!</v>
      </c>
      <c r="AR597" s="112" t="e">
        <f>#REF!-#REF!</f>
        <v>#REF!</v>
      </c>
      <c r="AS597" s="112" t="e">
        <f>#REF!-#REF!</f>
        <v>#REF!</v>
      </c>
      <c r="AT597" s="112" t="e">
        <f>#REF!-#REF!</f>
        <v>#REF!</v>
      </c>
      <c r="AU597" s="112" t="e">
        <f>#REF!-#REF!</f>
        <v>#REF!</v>
      </c>
      <c r="AV597" s="112" t="e">
        <f>#REF!-#REF!</f>
        <v>#REF!</v>
      </c>
      <c r="AW597" s="112" t="e">
        <f>#REF!-#REF!</f>
        <v>#REF!</v>
      </c>
      <c r="AX597" s="112" t="e">
        <f>#REF!-#REF!</f>
        <v>#REF!</v>
      </c>
      <c r="AY597" s="112" t="e">
        <f>#REF!-#REF!</f>
        <v>#REF!</v>
      </c>
      <c r="AZ597" s="112" t="e">
        <f>#REF!-#REF!</f>
        <v>#REF!</v>
      </c>
      <c r="BA597" s="112" t="e">
        <f>#REF!-#REF!</f>
        <v>#REF!</v>
      </c>
      <c r="BB597" s="112" t="e">
        <f>#REF!-#REF!</f>
        <v>#REF!</v>
      </c>
      <c r="BC597" s="112" t="e">
        <f>#REF!-#REF!</f>
        <v>#REF!</v>
      </c>
      <c r="BD597" s="112" t="e">
        <f>#REF!-#REF!</f>
        <v>#REF!</v>
      </c>
      <c r="BE597" s="112" t="e">
        <f>#REF!-#REF!</f>
        <v>#REF!</v>
      </c>
      <c r="BF597" s="112" t="e">
        <f>#REF!-#REF!</f>
        <v>#REF!</v>
      </c>
      <c r="BG597" s="112" t="e">
        <f>#REF!-#REF!</f>
        <v>#REF!</v>
      </c>
      <c r="BH597" s="112" t="e">
        <f>#REF!-#REF!</f>
        <v>#REF!</v>
      </c>
      <c r="BI597" s="112" t="e">
        <f>#REF!-#REF!</f>
        <v>#REF!</v>
      </c>
      <c r="BJ597" s="112" t="e">
        <f>#REF!-#REF!</f>
        <v>#REF!</v>
      </c>
      <c r="BK597" s="112" t="e">
        <f>#REF!-#REF!</f>
        <v>#REF!</v>
      </c>
      <c r="BL597" s="112" t="e">
        <f>#REF!-#REF!</f>
        <v>#REF!</v>
      </c>
      <c r="BM597" s="112" t="e">
        <f>#REF!-#REF!</f>
        <v>#REF!</v>
      </c>
      <c r="BN597" s="112" t="e">
        <f>#REF!-#REF!</f>
        <v>#REF!</v>
      </c>
      <c r="BO597" s="112" t="e">
        <f>#REF!-#REF!</f>
        <v>#REF!</v>
      </c>
      <c r="BP597" s="112" t="e">
        <f>#REF!-#REF!</f>
        <v>#REF!</v>
      </c>
      <c r="BQ597" s="112" t="e">
        <f>#REF!-#REF!</f>
        <v>#REF!</v>
      </c>
      <c r="BR597" s="112" t="e">
        <f>#REF!-#REF!</f>
        <v>#REF!</v>
      </c>
      <c r="BS597" s="112" t="e">
        <f>#REF!-#REF!</f>
        <v>#REF!</v>
      </c>
      <c r="BT597" s="112" t="e">
        <f>#REF!-#REF!</f>
        <v>#REF!</v>
      </c>
      <c r="BU597" s="112" t="e">
        <f>#REF!-#REF!</f>
        <v>#REF!</v>
      </c>
      <c r="BV597" s="112" t="e">
        <f>#REF!-#REF!</f>
        <v>#REF!</v>
      </c>
      <c r="CA597" s="112"/>
    </row>
    <row r="598" spans="7:79" ht="13" hidden="1" x14ac:dyDescent="0.3">
      <c r="G598" s="112" t="e">
        <f>G171-#REF!</f>
        <v>#REF!</v>
      </c>
      <c r="H598" s="112" t="e">
        <f>H171-#REF!</f>
        <v>#REF!</v>
      </c>
      <c r="I598" s="112" t="e">
        <f>I171-#REF!</f>
        <v>#REF!</v>
      </c>
      <c r="J598" s="112" t="e">
        <f>J171-#REF!</f>
        <v>#REF!</v>
      </c>
      <c r="K598" s="112" t="e">
        <f>K171-#REF!</f>
        <v>#REF!</v>
      </c>
      <c r="L598" s="112" t="e">
        <f>L171-#REF!</f>
        <v>#REF!</v>
      </c>
      <c r="M598" s="112" t="e">
        <f>M171-#REF!</f>
        <v>#REF!</v>
      </c>
      <c r="N598" s="112" t="e">
        <f>N171-#REF!</f>
        <v>#REF!</v>
      </c>
      <c r="O598" s="112" t="e">
        <f>O171-#REF!</f>
        <v>#REF!</v>
      </c>
      <c r="P598" s="112" t="e">
        <f>P171-#REF!</f>
        <v>#REF!</v>
      </c>
      <c r="Q598" s="112" t="e">
        <f>Q171-#REF!</f>
        <v>#REF!</v>
      </c>
      <c r="R598" s="112" t="e">
        <f>R171-#REF!</f>
        <v>#REF!</v>
      </c>
      <c r="S598" s="112" t="e">
        <f>S171-#REF!</f>
        <v>#REF!</v>
      </c>
      <c r="T598" s="112" t="e">
        <f>T171-#REF!</f>
        <v>#REF!</v>
      </c>
      <c r="U598" s="112" t="e">
        <f>U171-#REF!</f>
        <v>#REF!</v>
      </c>
      <c r="V598" s="112" t="e">
        <f>V171-#REF!</f>
        <v>#REF!</v>
      </c>
      <c r="W598" s="112" t="e">
        <f>W171-#REF!</f>
        <v>#REF!</v>
      </c>
      <c r="X598" s="112" t="e">
        <f>X171-#REF!</f>
        <v>#REF!</v>
      </c>
      <c r="Y598" s="112" t="e">
        <f>Y171-#REF!</f>
        <v>#REF!</v>
      </c>
      <c r="Z598" s="112" t="e">
        <f>Z171-#REF!</f>
        <v>#REF!</v>
      </c>
      <c r="AA598" s="112" t="e">
        <f>AA171-#REF!</f>
        <v>#REF!</v>
      </c>
      <c r="AB598" s="112" t="e">
        <f>AB171-#REF!</f>
        <v>#REF!</v>
      </c>
      <c r="AC598" s="112" t="e">
        <f>AC171-#REF!</f>
        <v>#REF!</v>
      </c>
      <c r="AD598" s="112" t="e">
        <f>AD171-#REF!</f>
        <v>#REF!</v>
      </c>
      <c r="AE598" s="112" t="e">
        <f>AE171-#REF!</f>
        <v>#REF!</v>
      </c>
      <c r="AF598" s="112" t="e">
        <f>AF171-#REF!</f>
        <v>#REF!</v>
      </c>
      <c r="AG598" s="112" t="e">
        <f>AG171-#REF!</f>
        <v>#REF!</v>
      </c>
      <c r="AH598" s="112" t="e">
        <f>AH171-#REF!</f>
        <v>#REF!</v>
      </c>
      <c r="AI598" s="112" t="e">
        <f>AI171-#REF!</f>
        <v>#REF!</v>
      </c>
      <c r="AJ598" s="112" t="e">
        <f>AJ171-#REF!</f>
        <v>#REF!</v>
      </c>
      <c r="AK598" s="112" t="e">
        <f>AK171-#REF!</f>
        <v>#REF!</v>
      </c>
      <c r="AL598" s="112" t="e">
        <f>AL171-#REF!</f>
        <v>#REF!</v>
      </c>
      <c r="AM598" s="112" t="e">
        <f>AM171-#REF!</f>
        <v>#REF!</v>
      </c>
      <c r="AN598" s="112" t="e">
        <f>AN171-#REF!</f>
        <v>#REF!</v>
      </c>
      <c r="AO598" s="112" t="e">
        <f>AO171-#REF!</f>
        <v>#REF!</v>
      </c>
      <c r="AP598" s="112" t="e">
        <f>AP171-#REF!</f>
        <v>#REF!</v>
      </c>
      <c r="AQ598" s="112" t="e">
        <f>AQ171-#REF!</f>
        <v>#REF!</v>
      </c>
      <c r="AR598" s="112" t="e">
        <f>AR171-#REF!</f>
        <v>#REF!</v>
      </c>
      <c r="AS598" s="112" t="e">
        <f>AS171-#REF!</f>
        <v>#REF!</v>
      </c>
      <c r="AT598" s="112" t="e">
        <f>AT171-#REF!</f>
        <v>#REF!</v>
      </c>
      <c r="AU598" s="112" t="e">
        <f>AU171-#REF!</f>
        <v>#REF!</v>
      </c>
      <c r="AV598" s="112" t="e">
        <f>AV171-#REF!</f>
        <v>#REF!</v>
      </c>
      <c r="AW598" s="112" t="e">
        <f>AW171-#REF!</f>
        <v>#REF!</v>
      </c>
      <c r="AX598" s="112" t="e">
        <f>AX171-#REF!</f>
        <v>#REF!</v>
      </c>
      <c r="AY598" s="112" t="e">
        <f>AY171-#REF!</f>
        <v>#REF!</v>
      </c>
      <c r="AZ598" s="112" t="e">
        <f>AZ171-#REF!</f>
        <v>#REF!</v>
      </c>
      <c r="BA598" s="112" t="e">
        <f>BA171-#REF!</f>
        <v>#REF!</v>
      </c>
      <c r="BB598" s="112" t="e">
        <f>BB171-#REF!</f>
        <v>#REF!</v>
      </c>
      <c r="BC598" s="112" t="e">
        <f>BC171-#REF!</f>
        <v>#REF!</v>
      </c>
      <c r="BD598" s="112" t="e">
        <f>BD171-#REF!</f>
        <v>#REF!</v>
      </c>
      <c r="BE598" s="112" t="e">
        <f>BE171-#REF!</f>
        <v>#REF!</v>
      </c>
      <c r="BF598" s="112" t="e">
        <f>BF171-#REF!</f>
        <v>#REF!</v>
      </c>
      <c r="BG598" s="112" t="e">
        <f>BG171-#REF!</f>
        <v>#REF!</v>
      </c>
      <c r="BH598" s="112" t="e">
        <f>BH171-#REF!</f>
        <v>#REF!</v>
      </c>
      <c r="BI598" s="112" t="e">
        <f>BI171-#REF!</f>
        <v>#REF!</v>
      </c>
      <c r="BJ598" s="112" t="e">
        <f>BJ171-#REF!</f>
        <v>#REF!</v>
      </c>
      <c r="BK598" s="112" t="e">
        <f>BK171-#REF!</f>
        <v>#REF!</v>
      </c>
      <c r="BL598" s="112" t="e">
        <f>BL171-#REF!</f>
        <v>#REF!</v>
      </c>
      <c r="BM598" s="112" t="e">
        <f>BM171-#REF!</f>
        <v>#REF!</v>
      </c>
      <c r="BN598" s="112" t="e">
        <f>BN171-#REF!</f>
        <v>#REF!</v>
      </c>
      <c r="BO598" s="112" t="e">
        <f>BO171-#REF!</f>
        <v>#REF!</v>
      </c>
      <c r="BP598" s="112" t="e">
        <f>BP171-#REF!</f>
        <v>#REF!</v>
      </c>
      <c r="BQ598" s="112" t="e">
        <f>BQ171-#REF!</f>
        <v>#REF!</v>
      </c>
      <c r="BR598" s="112" t="e">
        <f>BR171-#REF!</f>
        <v>#REF!</v>
      </c>
      <c r="BS598" s="112" t="e">
        <f>BS171-#REF!</f>
        <v>#REF!</v>
      </c>
      <c r="BT598" s="112" t="e">
        <f>BT171-#REF!</f>
        <v>#REF!</v>
      </c>
      <c r="BU598" s="112" t="e">
        <f>BU171-#REF!</f>
        <v>#REF!</v>
      </c>
      <c r="BV598" s="112" t="e">
        <f>BV171-#REF!</f>
        <v>#REF!</v>
      </c>
      <c r="CA598" s="112"/>
    </row>
    <row r="599" spans="7:79" ht="13" hidden="1" x14ac:dyDescent="0.3">
      <c r="G599" s="112" t="e">
        <f>G172-#REF!</f>
        <v>#REF!</v>
      </c>
      <c r="H599" s="112" t="e">
        <f>H172-#REF!</f>
        <v>#REF!</v>
      </c>
      <c r="I599" s="112" t="e">
        <f>I172-#REF!</f>
        <v>#REF!</v>
      </c>
      <c r="J599" s="112" t="e">
        <f>J172-#REF!</f>
        <v>#REF!</v>
      </c>
      <c r="K599" s="112" t="e">
        <f>K172-#REF!</f>
        <v>#REF!</v>
      </c>
      <c r="L599" s="112" t="e">
        <f>L172-#REF!</f>
        <v>#REF!</v>
      </c>
      <c r="M599" s="112" t="e">
        <f>M172-#REF!</f>
        <v>#REF!</v>
      </c>
      <c r="N599" s="112" t="e">
        <f>N172-#REF!</f>
        <v>#REF!</v>
      </c>
      <c r="O599" s="112" t="e">
        <f>O172-#REF!</f>
        <v>#REF!</v>
      </c>
      <c r="P599" s="112" t="e">
        <f>P172-#REF!</f>
        <v>#REF!</v>
      </c>
      <c r="Q599" s="112" t="e">
        <f>Q172-#REF!</f>
        <v>#REF!</v>
      </c>
      <c r="R599" s="112" t="e">
        <f>R172-#REF!</f>
        <v>#REF!</v>
      </c>
      <c r="S599" s="112" t="e">
        <f>S172-#REF!</f>
        <v>#REF!</v>
      </c>
      <c r="T599" s="112" t="e">
        <f>T172-#REF!</f>
        <v>#REF!</v>
      </c>
      <c r="U599" s="112" t="e">
        <f>U172-#REF!</f>
        <v>#REF!</v>
      </c>
      <c r="V599" s="112" t="e">
        <f>V172-#REF!</f>
        <v>#REF!</v>
      </c>
      <c r="W599" s="112" t="e">
        <f>W172-#REF!</f>
        <v>#REF!</v>
      </c>
      <c r="X599" s="112" t="e">
        <f>X172-#REF!</f>
        <v>#REF!</v>
      </c>
      <c r="Y599" s="112" t="e">
        <f>Y172-#REF!</f>
        <v>#REF!</v>
      </c>
      <c r="Z599" s="112" t="e">
        <f>Z172-#REF!</f>
        <v>#REF!</v>
      </c>
      <c r="AA599" s="112" t="e">
        <f>AA172-#REF!</f>
        <v>#REF!</v>
      </c>
      <c r="AB599" s="112" t="e">
        <f>AB172-#REF!</f>
        <v>#REF!</v>
      </c>
      <c r="AC599" s="112" t="e">
        <f>AC172-#REF!</f>
        <v>#REF!</v>
      </c>
      <c r="AD599" s="112" t="e">
        <f>AD172-#REF!</f>
        <v>#REF!</v>
      </c>
      <c r="AE599" s="112" t="e">
        <f>AE172-#REF!</f>
        <v>#REF!</v>
      </c>
      <c r="AF599" s="112" t="e">
        <f>AF172-#REF!</f>
        <v>#REF!</v>
      </c>
      <c r="AG599" s="112" t="e">
        <f>AG172-#REF!</f>
        <v>#REF!</v>
      </c>
      <c r="AH599" s="112" t="e">
        <f>AH172-#REF!</f>
        <v>#REF!</v>
      </c>
      <c r="AI599" s="112" t="e">
        <f>AI172-#REF!</f>
        <v>#REF!</v>
      </c>
      <c r="AJ599" s="112" t="e">
        <f>AJ172-#REF!</f>
        <v>#REF!</v>
      </c>
      <c r="AK599" s="112" t="e">
        <f>AK172-#REF!</f>
        <v>#REF!</v>
      </c>
      <c r="AL599" s="112" t="e">
        <f>AL172-#REF!</f>
        <v>#REF!</v>
      </c>
      <c r="AM599" s="112" t="e">
        <f>AM172-#REF!</f>
        <v>#REF!</v>
      </c>
      <c r="AN599" s="112" t="e">
        <f>AN172-#REF!</f>
        <v>#REF!</v>
      </c>
      <c r="AO599" s="112" t="e">
        <f>AO172-#REF!</f>
        <v>#REF!</v>
      </c>
      <c r="AP599" s="112" t="e">
        <f>AP172-#REF!</f>
        <v>#REF!</v>
      </c>
      <c r="AQ599" s="112" t="e">
        <f>AQ172-#REF!</f>
        <v>#REF!</v>
      </c>
      <c r="AR599" s="112" t="e">
        <f>AR172-#REF!</f>
        <v>#REF!</v>
      </c>
      <c r="AS599" s="112" t="e">
        <f>AS172-#REF!</f>
        <v>#REF!</v>
      </c>
      <c r="AT599" s="112" t="e">
        <f>AT172-#REF!</f>
        <v>#REF!</v>
      </c>
      <c r="AU599" s="112" t="e">
        <f>AU172-#REF!</f>
        <v>#REF!</v>
      </c>
      <c r="AV599" s="112" t="e">
        <f>AV172-#REF!</f>
        <v>#REF!</v>
      </c>
      <c r="AW599" s="112" t="e">
        <f>AW172-#REF!</f>
        <v>#REF!</v>
      </c>
      <c r="AX599" s="112" t="e">
        <f>AX172-#REF!</f>
        <v>#REF!</v>
      </c>
      <c r="AY599" s="112" t="e">
        <f>AY172-#REF!</f>
        <v>#REF!</v>
      </c>
      <c r="AZ599" s="112" t="e">
        <f>AZ172-#REF!</f>
        <v>#REF!</v>
      </c>
      <c r="BA599" s="112" t="e">
        <f>BA172-#REF!</f>
        <v>#REF!</v>
      </c>
      <c r="BB599" s="112" t="e">
        <f>BB172-#REF!</f>
        <v>#REF!</v>
      </c>
      <c r="BC599" s="112" t="e">
        <f>BC172-#REF!</f>
        <v>#REF!</v>
      </c>
      <c r="BD599" s="112" t="e">
        <f>BD172-#REF!</f>
        <v>#REF!</v>
      </c>
      <c r="BE599" s="112" t="e">
        <f>BE172-#REF!</f>
        <v>#REF!</v>
      </c>
      <c r="BF599" s="112" t="e">
        <f>BF172-#REF!</f>
        <v>#REF!</v>
      </c>
      <c r="BG599" s="112" t="e">
        <f>BG172-#REF!</f>
        <v>#REF!</v>
      </c>
      <c r="BH599" s="112" t="e">
        <f>BH172-#REF!</f>
        <v>#REF!</v>
      </c>
      <c r="BI599" s="112" t="e">
        <f>BI172-#REF!</f>
        <v>#REF!</v>
      </c>
      <c r="BJ599" s="112" t="e">
        <f>BJ172-#REF!</f>
        <v>#REF!</v>
      </c>
      <c r="BK599" s="112" t="e">
        <f>BK172-#REF!</f>
        <v>#REF!</v>
      </c>
      <c r="BL599" s="112" t="e">
        <f>BL172-#REF!</f>
        <v>#REF!</v>
      </c>
      <c r="BM599" s="112" t="e">
        <f>BM172-#REF!</f>
        <v>#REF!</v>
      </c>
      <c r="BN599" s="112" t="e">
        <f>BN172-#REF!</f>
        <v>#REF!</v>
      </c>
      <c r="BO599" s="112" t="e">
        <f>BO172-#REF!</f>
        <v>#REF!</v>
      </c>
      <c r="BP599" s="112" t="e">
        <f>BP172-#REF!</f>
        <v>#REF!</v>
      </c>
      <c r="BQ599" s="112" t="e">
        <f>BQ172-#REF!</f>
        <v>#REF!</v>
      </c>
      <c r="BR599" s="112" t="e">
        <f>BR172-#REF!</f>
        <v>#REF!</v>
      </c>
      <c r="BS599" s="112" t="e">
        <f>BS172-#REF!</f>
        <v>#REF!</v>
      </c>
      <c r="BT599" s="112" t="e">
        <f>BT172-#REF!</f>
        <v>#REF!</v>
      </c>
      <c r="BU599" s="112" t="e">
        <f>BU172-#REF!</f>
        <v>#REF!</v>
      </c>
      <c r="BV599" s="112" t="e">
        <f>BV172-#REF!</f>
        <v>#REF!</v>
      </c>
      <c r="CA599" s="112"/>
    </row>
    <row r="600" spans="7:79" ht="13" hidden="1" x14ac:dyDescent="0.3">
      <c r="G600" s="112" t="e">
        <f>G173-#REF!</f>
        <v>#REF!</v>
      </c>
      <c r="H600" s="112" t="e">
        <f>H173-#REF!</f>
        <v>#REF!</v>
      </c>
      <c r="I600" s="112" t="e">
        <f>I173-#REF!</f>
        <v>#REF!</v>
      </c>
      <c r="J600" s="112" t="e">
        <f>J173-#REF!</f>
        <v>#REF!</v>
      </c>
      <c r="K600" s="112" t="e">
        <f>K173-#REF!</f>
        <v>#REF!</v>
      </c>
      <c r="L600" s="112" t="e">
        <f>L173-#REF!</f>
        <v>#REF!</v>
      </c>
      <c r="M600" s="112" t="e">
        <f>M173-#REF!</f>
        <v>#REF!</v>
      </c>
      <c r="N600" s="112" t="e">
        <f>N173-#REF!</f>
        <v>#REF!</v>
      </c>
      <c r="O600" s="112" t="e">
        <f>O173-#REF!</f>
        <v>#REF!</v>
      </c>
      <c r="P600" s="112" t="e">
        <f>P173-#REF!</f>
        <v>#REF!</v>
      </c>
      <c r="Q600" s="112" t="e">
        <f>Q173-#REF!</f>
        <v>#REF!</v>
      </c>
      <c r="R600" s="112" t="e">
        <f>R173-#REF!</f>
        <v>#REF!</v>
      </c>
      <c r="S600" s="112" t="e">
        <f>S173-#REF!</f>
        <v>#REF!</v>
      </c>
      <c r="T600" s="112" t="e">
        <f>T173-#REF!</f>
        <v>#REF!</v>
      </c>
      <c r="U600" s="112" t="e">
        <f>U173-#REF!</f>
        <v>#REF!</v>
      </c>
      <c r="V600" s="112" t="e">
        <f>V173-#REF!</f>
        <v>#REF!</v>
      </c>
      <c r="W600" s="112" t="e">
        <f>W173-#REF!</f>
        <v>#REF!</v>
      </c>
      <c r="X600" s="112" t="e">
        <f>X173-#REF!</f>
        <v>#REF!</v>
      </c>
      <c r="Y600" s="112" t="e">
        <f>Y173-#REF!</f>
        <v>#REF!</v>
      </c>
      <c r="Z600" s="112" t="e">
        <f>Z173-#REF!</f>
        <v>#REF!</v>
      </c>
      <c r="AA600" s="112" t="e">
        <f>AA173-#REF!</f>
        <v>#REF!</v>
      </c>
      <c r="AB600" s="112" t="e">
        <f>AB173-#REF!</f>
        <v>#REF!</v>
      </c>
      <c r="AC600" s="112" t="e">
        <f>AC173-#REF!</f>
        <v>#REF!</v>
      </c>
      <c r="AD600" s="112" t="e">
        <f>AD173-#REF!</f>
        <v>#REF!</v>
      </c>
      <c r="AE600" s="112" t="e">
        <f>AE173-#REF!</f>
        <v>#REF!</v>
      </c>
      <c r="AF600" s="112" t="e">
        <f>AF173-#REF!</f>
        <v>#REF!</v>
      </c>
      <c r="AG600" s="112" t="e">
        <f>AG173-#REF!</f>
        <v>#REF!</v>
      </c>
      <c r="AH600" s="112" t="e">
        <f>AH173-#REF!</f>
        <v>#REF!</v>
      </c>
      <c r="AI600" s="112" t="e">
        <f>AI173-#REF!</f>
        <v>#REF!</v>
      </c>
      <c r="AJ600" s="112" t="e">
        <f>AJ173-#REF!</f>
        <v>#REF!</v>
      </c>
      <c r="AK600" s="112" t="e">
        <f>AK173-#REF!</f>
        <v>#REF!</v>
      </c>
      <c r="AL600" s="112" t="e">
        <f>AL173-#REF!</f>
        <v>#REF!</v>
      </c>
      <c r="AM600" s="112" t="e">
        <f>AM173-#REF!</f>
        <v>#REF!</v>
      </c>
      <c r="AN600" s="112" t="e">
        <f>AN173-#REF!</f>
        <v>#REF!</v>
      </c>
      <c r="AO600" s="112" t="e">
        <f>AO173-#REF!</f>
        <v>#REF!</v>
      </c>
      <c r="AP600" s="112" t="e">
        <f>AP173-#REF!</f>
        <v>#REF!</v>
      </c>
      <c r="AQ600" s="112" t="e">
        <f>AQ173-#REF!</f>
        <v>#REF!</v>
      </c>
      <c r="AR600" s="112" t="e">
        <f>AR173-#REF!</f>
        <v>#REF!</v>
      </c>
      <c r="AS600" s="112" t="e">
        <f>AS173-#REF!</f>
        <v>#REF!</v>
      </c>
      <c r="AT600" s="112" t="e">
        <f>AT173-#REF!</f>
        <v>#REF!</v>
      </c>
      <c r="AU600" s="112" t="e">
        <f>AU173-#REF!</f>
        <v>#REF!</v>
      </c>
      <c r="AV600" s="112" t="e">
        <f>AV173-#REF!</f>
        <v>#REF!</v>
      </c>
      <c r="AW600" s="112" t="e">
        <f>AW173-#REF!</f>
        <v>#REF!</v>
      </c>
      <c r="AX600" s="112" t="e">
        <f>AX173-#REF!</f>
        <v>#REF!</v>
      </c>
      <c r="AY600" s="112" t="e">
        <f>AY173-#REF!</f>
        <v>#REF!</v>
      </c>
      <c r="AZ600" s="112" t="e">
        <f>AZ173-#REF!</f>
        <v>#REF!</v>
      </c>
      <c r="BA600" s="112" t="e">
        <f>BA173-#REF!</f>
        <v>#REF!</v>
      </c>
      <c r="BB600" s="112" t="e">
        <f>BB173-#REF!</f>
        <v>#REF!</v>
      </c>
      <c r="BC600" s="112" t="e">
        <f>BC173-#REF!</f>
        <v>#REF!</v>
      </c>
      <c r="BD600" s="112" t="e">
        <f>BD173-#REF!</f>
        <v>#REF!</v>
      </c>
      <c r="BE600" s="112" t="e">
        <f>BE173-#REF!</f>
        <v>#REF!</v>
      </c>
      <c r="BF600" s="112" t="e">
        <f>BF173-#REF!</f>
        <v>#REF!</v>
      </c>
      <c r="BG600" s="112" t="e">
        <f>BG173-#REF!</f>
        <v>#REF!</v>
      </c>
      <c r="BH600" s="112" t="e">
        <f>BH173-#REF!</f>
        <v>#REF!</v>
      </c>
      <c r="BI600" s="112" t="e">
        <f>BI173-#REF!</f>
        <v>#REF!</v>
      </c>
      <c r="BJ600" s="112" t="e">
        <f>BJ173-#REF!</f>
        <v>#REF!</v>
      </c>
      <c r="BK600" s="112" t="e">
        <f>BK173-#REF!</f>
        <v>#REF!</v>
      </c>
      <c r="BL600" s="112" t="e">
        <f>BL173-#REF!</f>
        <v>#REF!</v>
      </c>
      <c r="BM600" s="112" t="e">
        <f>BM173-#REF!</f>
        <v>#REF!</v>
      </c>
      <c r="BN600" s="112" t="e">
        <f>BN173-#REF!</f>
        <v>#REF!</v>
      </c>
      <c r="BO600" s="112" t="e">
        <f>BO173-#REF!</f>
        <v>#REF!</v>
      </c>
      <c r="BP600" s="112" t="e">
        <f>BP173-#REF!</f>
        <v>#REF!</v>
      </c>
      <c r="BQ600" s="112" t="e">
        <f>BQ173-#REF!</f>
        <v>#REF!</v>
      </c>
      <c r="BR600" s="112" t="e">
        <f>BR173-#REF!</f>
        <v>#REF!</v>
      </c>
      <c r="BS600" s="112" t="e">
        <f>BS173-#REF!</f>
        <v>#REF!</v>
      </c>
      <c r="BT600" s="112" t="e">
        <f>BT173-#REF!</f>
        <v>#REF!</v>
      </c>
      <c r="BU600" s="112" t="e">
        <f>BU173-#REF!</f>
        <v>#REF!</v>
      </c>
      <c r="BV600" s="112" t="e">
        <f>BV173-#REF!</f>
        <v>#REF!</v>
      </c>
      <c r="CA600" s="112"/>
    </row>
    <row r="601" spans="7:79" ht="13" hidden="1" x14ac:dyDescent="0.3">
      <c r="G601" s="112" t="e">
        <f>G174-#REF!</f>
        <v>#REF!</v>
      </c>
      <c r="H601" s="112" t="e">
        <f>H174-#REF!</f>
        <v>#REF!</v>
      </c>
      <c r="I601" s="112" t="e">
        <f>I174-#REF!</f>
        <v>#REF!</v>
      </c>
      <c r="J601" s="112" t="e">
        <f>J174-#REF!</f>
        <v>#REF!</v>
      </c>
      <c r="K601" s="112" t="e">
        <f>K174-#REF!</f>
        <v>#REF!</v>
      </c>
      <c r="L601" s="112" t="e">
        <f>L174-#REF!</f>
        <v>#REF!</v>
      </c>
      <c r="M601" s="112" t="e">
        <f>M174-#REF!</f>
        <v>#REF!</v>
      </c>
      <c r="N601" s="112" t="e">
        <f>N174-#REF!</f>
        <v>#REF!</v>
      </c>
      <c r="O601" s="112" t="e">
        <f>O174-#REF!</f>
        <v>#REF!</v>
      </c>
      <c r="P601" s="112" t="e">
        <f>P174-#REF!</f>
        <v>#REF!</v>
      </c>
      <c r="Q601" s="112" t="e">
        <f>Q174-#REF!</f>
        <v>#REF!</v>
      </c>
      <c r="R601" s="112" t="e">
        <f>R174-#REF!</f>
        <v>#REF!</v>
      </c>
      <c r="S601" s="112" t="e">
        <f>S174-#REF!</f>
        <v>#REF!</v>
      </c>
      <c r="T601" s="112" t="e">
        <f>T174-#REF!</f>
        <v>#REF!</v>
      </c>
      <c r="U601" s="112" t="e">
        <f>U174-#REF!</f>
        <v>#REF!</v>
      </c>
      <c r="V601" s="112" t="e">
        <f>V174-#REF!</f>
        <v>#REF!</v>
      </c>
      <c r="W601" s="112" t="e">
        <f>W174-#REF!</f>
        <v>#REF!</v>
      </c>
      <c r="X601" s="112" t="e">
        <f>X174-#REF!</f>
        <v>#REF!</v>
      </c>
      <c r="Y601" s="112" t="e">
        <f>Y174-#REF!</f>
        <v>#REF!</v>
      </c>
      <c r="Z601" s="112" t="e">
        <f>Z174-#REF!</f>
        <v>#REF!</v>
      </c>
      <c r="AA601" s="112" t="e">
        <f>AA174-#REF!</f>
        <v>#REF!</v>
      </c>
      <c r="AB601" s="112" t="e">
        <f>AB174-#REF!</f>
        <v>#REF!</v>
      </c>
      <c r="AC601" s="112" t="e">
        <f>AC174-#REF!</f>
        <v>#REF!</v>
      </c>
      <c r="AD601" s="112" t="e">
        <f>AD174-#REF!</f>
        <v>#REF!</v>
      </c>
      <c r="AE601" s="112" t="e">
        <f>AE174-#REF!</f>
        <v>#REF!</v>
      </c>
      <c r="AF601" s="112" t="e">
        <f>AF174-#REF!</f>
        <v>#REF!</v>
      </c>
      <c r="AG601" s="112" t="e">
        <f>AG174-#REF!</f>
        <v>#REF!</v>
      </c>
      <c r="AH601" s="112" t="e">
        <f>AH174-#REF!</f>
        <v>#REF!</v>
      </c>
      <c r="AI601" s="112" t="e">
        <f>AI174-#REF!</f>
        <v>#REF!</v>
      </c>
      <c r="AJ601" s="112" t="e">
        <f>AJ174-#REF!</f>
        <v>#REF!</v>
      </c>
      <c r="AK601" s="112" t="e">
        <f>AK174-#REF!</f>
        <v>#REF!</v>
      </c>
      <c r="AL601" s="112" t="e">
        <f>AL174-#REF!</f>
        <v>#REF!</v>
      </c>
      <c r="AM601" s="112" t="e">
        <f>AM174-#REF!</f>
        <v>#REF!</v>
      </c>
      <c r="AN601" s="112" t="e">
        <f>AN174-#REF!</f>
        <v>#REF!</v>
      </c>
      <c r="AO601" s="112" t="e">
        <f>AO174-#REF!</f>
        <v>#REF!</v>
      </c>
      <c r="AP601" s="112" t="e">
        <f>AP174-#REF!</f>
        <v>#REF!</v>
      </c>
      <c r="AQ601" s="112" t="e">
        <f>AQ174-#REF!</f>
        <v>#REF!</v>
      </c>
      <c r="AR601" s="112" t="e">
        <f>AR174-#REF!</f>
        <v>#REF!</v>
      </c>
      <c r="AS601" s="112" t="e">
        <f>AS174-#REF!</f>
        <v>#REF!</v>
      </c>
      <c r="AT601" s="112" t="e">
        <f>AT174-#REF!</f>
        <v>#REF!</v>
      </c>
      <c r="AU601" s="112" t="e">
        <f>AU174-#REF!</f>
        <v>#REF!</v>
      </c>
      <c r="AV601" s="112" t="e">
        <f>AV174-#REF!</f>
        <v>#REF!</v>
      </c>
      <c r="AW601" s="112" t="e">
        <f>AW174-#REF!</f>
        <v>#REF!</v>
      </c>
      <c r="AX601" s="112" t="e">
        <f>AX174-#REF!</f>
        <v>#REF!</v>
      </c>
      <c r="AY601" s="112" t="e">
        <f>AY174-#REF!</f>
        <v>#REF!</v>
      </c>
      <c r="AZ601" s="112" t="e">
        <f>AZ174-#REF!</f>
        <v>#REF!</v>
      </c>
      <c r="BA601" s="112" t="e">
        <f>BA174-#REF!</f>
        <v>#REF!</v>
      </c>
      <c r="BB601" s="112" t="e">
        <f>BB174-#REF!</f>
        <v>#REF!</v>
      </c>
      <c r="BC601" s="112" t="e">
        <f>BC174-#REF!</f>
        <v>#REF!</v>
      </c>
      <c r="BD601" s="112" t="e">
        <f>BD174-#REF!</f>
        <v>#REF!</v>
      </c>
      <c r="BE601" s="112" t="e">
        <f>BE174-#REF!</f>
        <v>#REF!</v>
      </c>
      <c r="BF601" s="112" t="e">
        <f>BF174-#REF!</f>
        <v>#REF!</v>
      </c>
      <c r="BG601" s="112" t="e">
        <f>BG174-#REF!</f>
        <v>#REF!</v>
      </c>
      <c r="BH601" s="112" t="e">
        <f>BH174-#REF!</f>
        <v>#REF!</v>
      </c>
      <c r="BI601" s="112" t="e">
        <f>BI174-#REF!</f>
        <v>#REF!</v>
      </c>
      <c r="BJ601" s="112" t="e">
        <f>BJ174-#REF!</f>
        <v>#REF!</v>
      </c>
      <c r="BK601" s="112" t="e">
        <f>BK174-#REF!</f>
        <v>#REF!</v>
      </c>
      <c r="BL601" s="112" t="e">
        <f>BL174-#REF!</f>
        <v>#REF!</v>
      </c>
      <c r="BM601" s="112" t="e">
        <f>BM174-#REF!</f>
        <v>#REF!</v>
      </c>
      <c r="BN601" s="112" t="e">
        <f>BN174-#REF!</f>
        <v>#REF!</v>
      </c>
      <c r="BO601" s="112" t="e">
        <f>BO174-#REF!</f>
        <v>#REF!</v>
      </c>
      <c r="BP601" s="112" t="e">
        <f>BP174-#REF!</f>
        <v>#REF!</v>
      </c>
      <c r="BQ601" s="112" t="e">
        <f>BQ174-#REF!</f>
        <v>#REF!</v>
      </c>
      <c r="BR601" s="112" t="e">
        <f>BR174-#REF!</f>
        <v>#REF!</v>
      </c>
      <c r="BS601" s="112" t="e">
        <f>BS174-#REF!</f>
        <v>#REF!</v>
      </c>
      <c r="BT601" s="112" t="e">
        <f>BT174-#REF!</f>
        <v>#REF!</v>
      </c>
      <c r="BU601" s="112" t="e">
        <f>BU174-#REF!</f>
        <v>#REF!</v>
      </c>
      <c r="BV601" s="112" t="e">
        <f>BV174-#REF!</f>
        <v>#REF!</v>
      </c>
      <c r="CA601" s="112"/>
    </row>
    <row r="602" spans="7:79" ht="13" hidden="1" x14ac:dyDescent="0.3">
      <c r="G602" s="112" t="e">
        <f>G175-#REF!</f>
        <v>#REF!</v>
      </c>
      <c r="H602" s="112" t="e">
        <f>H175-#REF!</f>
        <v>#REF!</v>
      </c>
      <c r="I602" s="112" t="e">
        <f>I175-#REF!</f>
        <v>#REF!</v>
      </c>
      <c r="J602" s="112" t="e">
        <f>J175-#REF!</f>
        <v>#REF!</v>
      </c>
      <c r="K602" s="112" t="e">
        <f>K175-#REF!</f>
        <v>#REF!</v>
      </c>
      <c r="L602" s="112" t="e">
        <f>L175-#REF!</f>
        <v>#REF!</v>
      </c>
      <c r="M602" s="112" t="e">
        <f>M175-#REF!</f>
        <v>#REF!</v>
      </c>
      <c r="N602" s="112" t="e">
        <f>N175-#REF!</f>
        <v>#REF!</v>
      </c>
      <c r="O602" s="112" t="e">
        <f>O175-#REF!</f>
        <v>#REF!</v>
      </c>
      <c r="P602" s="112" t="e">
        <f>P175-#REF!</f>
        <v>#REF!</v>
      </c>
      <c r="Q602" s="112" t="e">
        <f>Q175-#REF!</f>
        <v>#REF!</v>
      </c>
      <c r="R602" s="112" t="e">
        <f>R175-#REF!</f>
        <v>#REF!</v>
      </c>
      <c r="S602" s="112" t="e">
        <f>S175-#REF!</f>
        <v>#REF!</v>
      </c>
      <c r="T602" s="112" t="e">
        <f>T175-#REF!</f>
        <v>#REF!</v>
      </c>
      <c r="U602" s="112" t="e">
        <f>U175-#REF!</f>
        <v>#REF!</v>
      </c>
      <c r="V602" s="112" t="e">
        <f>V175-#REF!</f>
        <v>#REF!</v>
      </c>
      <c r="W602" s="112" t="e">
        <f>W175-#REF!</f>
        <v>#REF!</v>
      </c>
      <c r="X602" s="112" t="e">
        <f>X175-#REF!</f>
        <v>#REF!</v>
      </c>
      <c r="Y602" s="112" t="e">
        <f>Y175-#REF!</f>
        <v>#REF!</v>
      </c>
      <c r="Z602" s="112" t="e">
        <f>Z175-#REF!</f>
        <v>#REF!</v>
      </c>
      <c r="AA602" s="112" t="e">
        <f>AA175-#REF!</f>
        <v>#REF!</v>
      </c>
      <c r="AB602" s="112" t="e">
        <f>AB175-#REF!</f>
        <v>#REF!</v>
      </c>
      <c r="AC602" s="112" t="e">
        <f>AC175-#REF!</f>
        <v>#REF!</v>
      </c>
      <c r="AD602" s="112" t="e">
        <f>AD175-#REF!</f>
        <v>#REF!</v>
      </c>
      <c r="AE602" s="112" t="e">
        <f>AE175-#REF!</f>
        <v>#REF!</v>
      </c>
      <c r="AF602" s="112" t="e">
        <f>AF175-#REF!</f>
        <v>#REF!</v>
      </c>
      <c r="AG602" s="112" t="e">
        <f>AG175-#REF!</f>
        <v>#REF!</v>
      </c>
      <c r="AH602" s="112" t="e">
        <f>AH175-#REF!</f>
        <v>#REF!</v>
      </c>
      <c r="AI602" s="112" t="e">
        <f>AI175-#REF!</f>
        <v>#REF!</v>
      </c>
      <c r="AJ602" s="112" t="e">
        <f>AJ175-#REF!</f>
        <v>#REF!</v>
      </c>
      <c r="AK602" s="112" t="e">
        <f>AK175-#REF!</f>
        <v>#REF!</v>
      </c>
      <c r="AL602" s="112" t="e">
        <f>AL175-#REF!</f>
        <v>#REF!</v>
      </c>
      <c r="AM602" s="112" t="e">
        <f>AM175-#REF!</f>
        <v>#REF!</v>
      </c>
      <c r="AN602" s="112" t="e">
        <f>AN175-#REF!</f>
        <v>#REF!</v>
      </c>
      <c r="AO602" s="112" t="e">
        <f>AO175-#REF!</f>
        <v>#REF!</v>
      </c>
      <c r="AP602" s="112" t="e">
        <f>AP175-#REF!</f>
        <v>#REF!</v>
      </c>
      <c r="AQ602" s="112" t="e">
        <f>AQ175-#REF!</f>
        <v>#REF!</v>
      </c>
      <c r="AR602" s="112" t="e">
        <f>AR175-#REF!</f>
        <v>#REF!</v>
      </c>
      <c r="AS602" s="112" t="e">
        <f>AS175-#REF!</f>
        <v>#REF!</v>
      </c>
      <c r="AT602" s="112" t="e">
        <f>AT175-#REF!</f>
        <v>#REF!</v>
      </c>
      <c r="AU602" s="112" t="e">
        <f>AU175-#REF!</f>
        <v>#REF!</v>
      </c>
      <c r="AV602" s="112" t="e">
        <f>AV175-#REF!</f>
        <v>#REF!</v>
      </c>
      <c r="AW602" s="112" t="e">
        <f>AW175-#REF!</f>
        <v>#REF!</v>
      </c>
      <c r="AX602" s="112" t="e">
        <f>AX175-#REF!</f>
        <v>#REF!</v>
      </c>
      <c r="AY602" s="112" t="e">
        <f>AY175-#REF!</f>
        <v>#REF!</v>
      </c>
      <c r="AZ602" s="112" t="e">
        <f>AZ175-#REF!</f>
        <v>#REF!</v>
      </c>
      <c r="BA602" s="112" t="e">
        <f>BA175-#REF!</f>
        <v>#REF!</v>
      </c>
      <c r="BB602" s="112" t="e">
        <f>BB175-#REF!</f>
        <v>#REF!</v>
      </c>
      <c r="BC602" s="112" t="e">
        <f>BC175-#REF!</f>
        <v>#REF!</v>
      </c>
      <c r="BD602" s="112" t="e">
        <f>BD175-#REF!</f>
        <v>#REF!</v>
      </c>
      <c r="BE602" s="112" t="e">
        <f>BE175-#REF!</f>
        <v>#REF!</v>
      </c>
      <c r="BF602" s="112" t="e">
        <f>BF175-#REF!</f>
        <v>#REF!</v>
      </c>
      <c r="BG602" s="112" t="e">
        <f>BG175-#REF!</f>
        <v>#REF!</v>
      </c>
      <c r="BH602" s="112" t="e">
        <f>BH175-#REF!</f>
        <v>#REF!</v>
      </c>
      <c r="BI602" s="112" t="e">
        <f>BI175-#REF!</f>
        <v>#REF!</v>
      </c>
      <c r="BJ602" s="112" t="e">
        <f>BJ175-#REF!</f>
        <v>#REF!</v>
      </c>
      <c r="BK602" s="112" t="e">
        <f>BK175-#REF!</f>
        <v>#REF!</v>
      </c>
      <c r="BL602" s="112" t="e">
        <f>BL175-#REF!</f>
        <v>#REF!</v>
      </c>
      <c r="BM602" s="112" t="e">
        <f>BM175-#REF!</f>
        <v>#REF!</v>
      </c>
      <c r="BN602" s="112" t="e">
        <f>BN175-#REF!</f>
        <v>#REF!</v>
      </c>
      <c r="BO602" s="112" t="e">
        <f>BO175-#REF!</f>
        <v>#REF!</v>
      </c>
      <c r="BP602" s="112" t="e">
        <f>BP175-#REF!</f>
        <v>#REF!</v>
      </c>
      <c r="BQ602" s="112" t="e">
        <f>BQ175-#REF!</f>
        <v>#REF!</v>
      </c>
      <c r="BR602" s="112" t="e">
        <f>BR175-#REF!</f>
        <v>#REF!</v>
      </c>
      <c r="BS602" s="112" t="e">
        <f>BS175-#REF!</f>
        <v>#REF!</v>
      </c>
      <c r="BT602" s="112" t="e">
        <f>BT175-#REF!</f>
        <v>#REF!</v>
      </c>
      <c r="BU602" s="112" t="e">
        <f>BU175-#REF!</f>
        <v>#REF!</v>
      </c>
      <c r="BV602" s="112" t="e">
        <f>BV175-#REF!</f>
        <v>#REF!</v>
      </c>
      <c r="CA602" s="112"/>
    </row>
    <row r="603" spans="7:79" ht="13" hidden="1" x14ac:dyDescent="0.3">
      <c r="G603" s="112" t="e">
        <f>G179-#REF!</f>
        <v>#REF!</v>
      </c>
      <c r="H603" s="112" t="e">
        <f>H179-#REF!</f>
        <v>#REF!</v>
      </c>
      <c r="I603" s="112" t="e">
        <f>I179-#REF!</f>
        <v>#REF!</v>
      </c>
      <c r="J603" s="112" t="e">
        <f>J179-#REF!</f>
        <v>#REF!</v>
      </c>
      <c r="K603" s="112" t="e">
        <f>K179-#REF!</f>
        <v>#REF!</v>
      </c>
      <c r="L603" s="112" t="e">
        <f>L179-#REF!</f>
        <v>#REF!</v>
      </c>
      <c r="M603" s="112" t="e">
        <f>M179-#REF!</f>
        <v>#REF!</v>
      </c>
      <c r="N603" s="112" t="e">
        <f>N179-#REF!</f>
        <v>#REF!</v>
      </c>
      <c r="O603" s="112" t="e">
        <f>O179-#REF!</f>
        <v>#REF!</v>
      </c>
      <c r="P603" s="112" t="e">
        <f>P179-#REF!</f>
        <v>#REF!</v>
      </c>
      <c r="Q603" s="112" t="e">
        <f>Q179-#REF!</f>
        <v>#REF!</v>
      </c>
      <c r="R603" s="112" t="e">
        <f>R179-#REF!</f>
        <v>#REF!</v>
      </c>
      <c r="S603" s="112" t="e">
        <f>S179-#REF!</f>
        <v>#REF!</v>
      </c>
      <c r="T603" s="112" t="e">
        <f>T179-#REF!</f>
        <v>#REF!</v>
      </c>
      <c r="U603" s="112" t="e">
        <f>U179-#REF!</f>
        <v>#REF!</v>
      </c>
      <c r="V603" s="112" t="e">
        <f>V179-#REF!</f>
        <v>#REF!</v>
      </c>
      <c r="W603" s="112" t="e">
        <f>W179-#REF!</f>
        <v>#REF!</v>
      </c>
      <c r="X603" s="112" t="e">
        <f>X179-#REF!</f>
        <v>#REF!</v>
      </c>
      <c r="Y603" s="112" t="e">
        <f>Y179-#REF!</f>
        <v>#REF!</v>
      </c>
      <c r="Z603" s="112" t="e">
        <f>Z179-#REF!</f>
        <v>#REF!</v>
      </c>
      <c r="AA603" s="112" t="e">
        <f>AA179-#REF!</f>
        <v>#REF!</v>
      </c>
      <c r="AB603" s="112" t="e">
        <f>AB179-#REF!</f>
        <v>#REF!</v>
      </c>
      <c r="AC603" s="112" t="e">
        <f>AC179-#REF!</f>
        <v>#REF!</v>
      </c>
      <c r="AD603" s="112" t="e">
        <f>AD179-#REF!</f>
        <v>#REF!</v>
      </c>
      <c r="AE603" s="112" t="e">
        <f>AE179-#REF!</f>
        <v>#REF!</v>
      </c>
      <c r="AF603" s="112" t="e">
        <f>AF179-#REF!</f>
        <v>#REF!</v>
      </c>
      <c r="AG603" s="112" t="e">
        <f>AG179-#REF!</f>
        <v>#REF!</v>
      </c>
      <c r="AH603" s="112" t="e">
        <f>AH179-#REF!</f>
        <v>#REF!</v>
      </c>
      <c r="AI603" s="112" t="e">
        <f>AI179-#REF!</f>
        <v>#REF!</v>
      </c>
      <c r="AJ603" s="112" t="e">
        <f>AJ179-#REF!</f>
        <v>#REF!</v>
      </c>
      <c r="AK603" s="112" t="e">
        <f>AK179-#REF!</f>
        <v>#REF!</v>
      </c>
      <c r="AL603" s="112" t="e">
        <f>AL179-#REF!</f>
        <v>#REF!</v>
      </c>
      <c r="AM603" s="112" t="e">
        <f>AM179-#REF!</f>
        <v>#REF!</v>
      </c>
      <c r="AN603" s="112" t="e">
        <f>AN179-#REF!</f>
        <v>#REF!</v>
      </c>
      <c r="AO603" s="112" t="e">
        <f>AO179-#REF!</f>
        <v>#REF!</v>
      </c>
      <c r="AP603" s="112" t="e">
        <f>AP179-#REF!</f>
        <v>#REF!</v>
      </c>
      <c r="AQ603" s="112" t="e">
        <f>AQ179-#REF!</f>
        <v>#REF!</v>
      </c>
      <c r="AR603" s="112" t="e">
        <f>AR179-#REF!</f>
        <v>#REF!</v>
      </c>
      <c r="AS603" s="112" t="e">
        <f>AS179-#REF!</f>
        <v>#REF!</v>
      </c>
      <c r="AT603" s="112" t="e">
        <f>AT179-#REF!</f>
        <v>#REF!</v>
      </c>
      <c r="AU603" s="112" t="e">
        <f>AU179-#REF!</f>
        <v>#REF!</v>
      </c>
      <c r="AV603" s="112" t="e">
        <f>AV179-#REF!</f>
        <v>#REF!</v>
      </c>
      <c r="AW603" s="112" t="e">
        <f>AW179-#REF!</f>
        <v>#REF!</v>
      </c>
      <c r="AX603" s="112" t="e">
        <f>AX179-#REF!</f>
        <v>#REF!</v>
      </c>
      <c r="AY603" s="112" t="e">
        <f>AY179-#REF!</f>
        <v>#REF!</v>
      </c>
      <c r="AZ603" s="112" t="e">
        <f>AZ179-#REF!</f>
        <v>#REF!</v>
      </c>
      <c r="BA603" s="112" t="e">
        <f>BA179-#REF!</f>
        <v>#REF!</v>
      </c>
      <c r="BB603" s="112" t="e">
        <f>BB179-#REF!</f>
        <v>#REF!</v>
      </c>
      <c r="BC603" s="112" t="e">
        <f>BC179-#REF!</f>
        <v>#REF!</v>
      </c>
      <c r="BD603" s="112" t="e">
        <f>BD179-#REF!</f>
        <v>#REF!</v>
      </c>
      <c r="BE603" s="112" t="e">
        <f>BE179-#REF!</f>
        <v>#REF!</v>
      </c>
      <c r="BF603" s="112" t="e">
        <f>BF179-#REF!</f>
        <v>#REF!</v>
      </c>
      <c r="BG603" s="112" t="e">
        <f>BG179-#REF!</f>
        <v>#REF!</v>
      </c>
      <c r="BH603" s="112" t="e">
        <f>BH179-#REF!</f>
        <v>#REF!</v>
      </c>
      <c r="BI603" s="112" t="e">
        <f>BI179-#REF!</f>
        <v>#REF!</v>
      </c>
      <c r="BJ603" s="112" t="e">
        <f>BJ179-#REF!</f>
        <v>#REF!</v>
      </c>
      <c r="BK603" s="112" t="e">
        <f>BK179-#REF!</f>
        <v>#REF!</v>
      </c>
      <c r="BL603" s="112" t="e">
        <f>BL179-#REF!</f>
        <v>#REF!</v>
      </c>
      <c r="BM603" s="112" t="e">
        <f>BM179-#REF!</f>
        <v>#REF!</v>
      </c>
      <c r="BN603" s="112" t="e">
        <f>BN179-#REF!</f>
        <v>#REF!</v>
      </c>
      <c r="BO603" s="112" t="e">
        <f>BO179-#REF!</f>
        <v>#REF!</v>
      </c>
      <c r="BP603" s="112" t="e">
        <f>BP179-#REF!</f>
        <v>#REF!</v>
      </c>
      <c r="BQ603" s="112" t="e">
        <f>BQ179-#REF!</f>
        <v>#REF!</v>
      </c>
      <c r="BR603" s="112" t="e">
        <f>BR179-#REF!</f>
        <v>#REF!</v>
      </c>
      <c r="BS603" s="112" t="e">
        <f>BS179-#REF!</f>
        <v>#REF!</v>
      </c>
      <c r="BT603" s="112" t="e">
        <f>BT179-#REF!</f>
        <v>#REF!</v>
      </c>
      <c r="BU603" s="112" t="e">
        <f>BU179-#REF!</f>
        <v>#REF!</v>
      </c>
      <c r="BV603" s="112" t="e">
        <f>BV179-#REF!</f>
        <v>#REF!</v>
      </c>
      <c r="CA603" s="112"/>
    </row>
    <row r="604" spans="7:79" ht="13" hidden="1" x14ac:dyDescent="0.3">
      <c r="G604" s="112" t="e">
        <f>G180-#REF!</f>
        <v>#REF!</v>
      </c>
      <c r="H604" s="112" t="e">
        <f>H180-#REF!</f>
        <v>#REF!</v>
      </c>
      <c r="I604" s="112" t="e">
        <f>I180-#REF!</f>
        <v>#REF!</v>
      </c>
      <c r="J604" s="112" t="e">
        <f>J180-#REF!</f>
        <v>#REF!</v>
      </c>
      <c r="K604" s="112" t="e">
        <f>K180-#REF!</f>
        <v>#REF!</v>
      </c>
      <c r="L604" s="112" t="e">
        <f>L180-#REF!</f>
        <v>#REF!</v>
      </c>
      <c r="M604" s="112" t="e">
        <f>M180-#REF!</f>
        <v>#REF!</v>
      </c>
      <c r="N604" s="112" t="e">
        <f>N180-#REF!</f>
        <v>#REF!</v>
      </c>
      <c r="O604" s="112" t="e">
        <f>O180-#REF!</f>
        <v>#REF!</v>
      </c>
      <c r="P604" s="112" t="e">
        <f>P180-#REF!</f>
        <v>#REF!</v>
      </c>
      <c r="Q604" s="112" t="e">
        <f>Q180-#REF!</f>
        <v>#REF!</v>
      </c>
      <c r="R604" s="112" t="e">
        <f>R180-#REF!</f>
        <v>#REF!</v>
      </c>
      <c r="S604" s="112" t="e">
        <f>S180-#REF!</f>
        <v>#REF!</v>
      </c>
      <c r="T604" s="112" t="e">
        <f>T180-#REF!</f>
        <v>#REF!</v>
      </c>
      <c r="U604" s="112" t="e">
        <f>U180-#REF!</f>
        <v>#REF!</v>
      </c>
      <c r="V604" s="112" t="e">
        <f>V180-#REF!</f>
        <v>#REF!</v>
      </c>
      <c r="W604" s="112" t="e">
        <f>W180-#REF!</f>
        <v>#REF!</v>
      </c>
      <c r="X604" s="112" t="e">
        <f>X180-#REF!</f>
        <v>#REF!</v>
      </c>
      <c r="Y604" s="112" t="e">
        <f>Y180-#REF!</f>
        <v>#REF!</v>
      </c>
      <c r="Z604" s="112" t="e">
        <f>Z180-#REF!</f>
        <v>#REF!</v>
      </c>
      <c r="AA604" s="112" t="e">
        <f>AA180-#REF!</f>
        <v>#REF!</v>
      </c>
      <c r="AB604" s="112" t="e">
        <f>AB180-#REF!</f>
        <v>#REF!</v>
      </c>
      <c r="AC604" s="112" t="e">
        <f>AC180-#REF!</f>
        <v>#REF!</v>
      </c>
      <c r="AD604" s="112" t="e">
        <f>AD180-#REF!</f>
        <v>#REF!</v>
      </c>
      <c r="AE604" s="112" t="e">
        <f>AE180-#REF!</f>
        <v>#REF!</v>
      </c>
      <c r="AF604" s="112" t="e">
        <f>AF180-#REF!</f>
        <v>#REF!</v>
      </c>
      <c r="AG604" s="112" t="e">
        <f>AG180-#REF!</f>
        <v>#REF!</v>
      </c>
      <c r="AH604" s="112" t="e">
        <f>AH180-#REF!</f>
        <v>#REF!</v>
      </c>
      <c r="AI604" s="112" t="e">
        <f>AI180-#REF!</f>
        <v>#REF!</v>
      </c>
      <c r="AJ604" s="112" t="e">
        <f>AJ180-#REF!</f>
        <v>#REF!</v>
      </c>
      <c r="AK604" s="112" t="e">
        <f>AK180-#REF!</f>
        <v>#REF!</v>
      </c>
      <c r="AL604" s="112" t="e">
        <f>AL180-#REF!</f>
        <v>#REF!</v>
      </c>
      <c r="AM604" s="112" t="e">
        <f>AM180-#REF!</f>
        <v>#REF!</v>
      </c>
      <c r="AN604" s="112" t="e">
        <f>AN180-#REF!</f>
        <v>#REF!</v>
      </c>
      <c r="AO604" s="112" t="e">
        <f>AO180-#REF!</f>
        <v>#REF!</v>
      </c>
      <c r="AP604" s="112" t="e">
        <f>AP180-#REF!</f>
        <v>#REF!</v>
      </c>
      <c r="AQ604" s="112" t="e">
        <f>AQ180-#REF!</f>
        <v>#REF!</v>
      </c>
      <c r="AR604" s="112" t="e">
        <f>AR180-#REF!</f>
        <v>#REF!</v>
      </c>
      <c r="AS604" s="112" t="e">
        <f>AS180-#REF!</f>
        <v>#REF!</v>
      </c>
      <c r="AT604" s="112" t="e">
        <f>AT180-#REF!</f>
        <v>#REF!</v>
      </c>
      <c r="AU604" s="112" t="e">
        <f>AU180-#REF!</f>
        <v>#REF!</v>
      </c>
      <c r="AV604" s="112" t="e">
        <f>AV180-#REF!</f>
        <v>#REF!</v>
      </c>
      <c r="AW604" s="112" t="e">
        <f>AW180-#REF!</f>
        <v>#REF!</v>
      </c>
      <c r="AX604" s="112" t="e">
        <f>AX180-#REF!</f>
        <v>#REF!</v>
      </c>
      <c r="AY604" s="112" t="e">
        <f>AY180-#REF!</f>
        <v>#REF!</v>
      </c>
      <c r="AZ604" s="112" t="e">
        <f>AZ180-#REF!</f>
        <v>#REF!</v>
      </c>
      <c r="BA604" s="112" t="e">
        <f>BA180-#REF!</f>
        <v>#REF!</v>
      </c>
      <c r="BB604" s="112" t="e">
        <f>BB180-#REF!</f>
        <v>#REF!</v>
      </c>
      <c r="BC604" s="112" t="e">
        <f>BC180-#REF!</f>
        <v>#REF!</v>
      </c>
      <c r="BD604" s="112" t="e">
        <f>BD180-#REF!</f>
        <v>#REF!</v>
      </c>
      <c r="BE604" s="112" t="e">
        <f>BE180-#REF!</f>
        <v>#REF!</v>
      </c>
      <c r="BF604" s="112" t="e">
        <f>BF180-#REF!</f>
        <v>#REF!</v>
      </c>
      <c r="BG604" s="112" t="e">
        <f>BG180-#REF!</f>
        <v>#REF!</v>
      </c>
      <c r="BH604" s="112" t="e">
        <f>BH180-#REF!</f>
        <v>#REF!</v>
      </c>
      <c r="BI604" s="112" t="e">
        <f>BI180-#REF!</f>
        <v>#REF!</v>
      </c>
      <c r="BJ604" s="112" t="e">
        <f>BJ180-#REF!</f>
        <v>#REF!</v>
      </c>
      <c r="BK604" s="112" t="e">
        <f>BK180-#REF!</f>
        <v>#REF!</v>
      </c>
      <c r="BL604" s="112" t="e">
        <f>BL180-#REF!</f>
        <v>#REF!</v>
      </c>
      <c r="BM604" s="112" t="e">
        <f>BM180-#REF!</f>
        <v>#REF!</v>
      </c>
      <c r="BN604" s="112" t="e">
        <f>BN180-#REF!</f>
        <v>#REF!</v>
      </c>
      <c r="BO604" s="112" t="e">
        <f>BO180-#REF!</f>
        <v>#REF!</v>
      </c>
      <c r="BP604" s="112" t="e">
        <f>BP180-#REF!</f>
        <v>#REF!</v>
      </c>
      <c r="BQ604" s="112" t="e">
        <f>BQ180-#REF!</f>
        <v>#REF!</v>
      </c>
      <c r="BR604" s="112" t="e">
        <f>BR180-#REF!</f>
        <v>#REF!</v>
      </c>
      <c r="BS604" s="112" t="e">
        <f>BS180-#REF!</f>
        <v>#REF!</v>
      </c>
      <c r="BT604" s="112" t="e">
        <f>BT180-#REF!</f>
        <v>#REF!</v>
      </c>
      <c r="BU604" s="112" t="e">
        <f>BU180-#REF!</f>
        <v>#REF!</v>
      </c>
      <c r="BV604" s="112" t="e">
        <f>BV180-#REF!</f>
        <v>#REF!</v>
      </c>
      <c r="CA604" s="112"/>
    </row>
    <row r="605" spans="7:79" ht="13" hidden="1" x14ac:dyDescent="0.3">
      <c r="G605" s="112" t="e">
        <f>G181-#REF!</f>
        <v>#REF!</v>
      </c>
      <c r="H605" s="112" t="e">
        <f>H181-#REF!</f>
        <v>#REF!</v>
      </c>
      <c r="I605" s="112" t="e">
        <f>I181-#REF!</f>
        <v>#REF!</v>
      </c>
      <c r="J605" s="112" t="e">
        <f>J181-#REF!</f>
        <v>#REF!</v>
      </c>
      <c r="K605" s="112" t="e">
        <f>K181-#REF!</f>
        <v>#REF!</v>
      </c>
      <c r="L605" s="112" t="e">
        <f>L181-#REF!</f>
        <v>#REF!</v>
      </c>
      <c r="M605" s="112" t="e">
        <f>M181-#REF!</f>
        <v>#REF!</v>
      </c>
      <c r="N605" s="112" t="e">
        <f>N181-#REF!</f>
        <v>#REF!</v>
      </c>
      <c r="O605" s="112" t="e">
        <f>O181-#REF!</f>
        <v>#REF!</v>
      </c>
      <c r="P605" s="112" t="e">
        <f>P181-#REF!</f>
        <v>#REF!</v>
      </c>
      <c r="Q605" s="112" t="e">
        <f>Q181-#REF!</f>
        <v>#REF!</v>
      </c>
      <c r="R605" s="112" t="e">
        <f>R181-#REF!</f>
        <v>#REF!</v>
      </c>
      <c r="S605" s="112" t="e">
        <f>S181-#REF!</f>
        <v>#REF!</v>
      </c>
      <c r="T605" s="112" t="e">
        <f>T181-#REF!</f>
        <v>#REF!</v>
      </c>
      <c r="U605" s="112" t="e">
        <f>U181-#REF!</f>
        <v>#REF!</v>
      </c>
      <c r="V605" s="112" t="e">
        <f>V181-#REF!</f>
        <v>#REF!</v>
      </c>
      <c r="W605" s="112" t="e">
        <f>W181-#REF!</f>
        <v>#REF!</v>
      </c>
      <c r="X605" s="112" t="e">
        <f>X181-#REF!</f>
        <v>#REF!</v>
      </c>
      <c r="Y605" s="112" t="e">
        <f>Y181-#REF!</f>
        <v>#REF!</v>
      </c>
      <c r="Z605" s="112" t="e">
        <f>Z181-#REF!</f>
        <v>#REF!</v>
      </c>
      <c r="AA605" s="112" t="e">
        <f>AA181-#REF!</f>
        <v>#REF!</v>
      </c>
      <c r="AB605" s="112" t="e">
        <f>AB181-#REF!</f>
        <v>#REF!</v>
      </c>
      <c r="AC605" s="112" t="e">
        <f>AC181-#REF!</f>
        <v>#REF!</v>
      </c>
      <c r="AD605" s="112" t="e">
        <f>AD181-#REF!</f>
        <v>#REF!</v>
      </c>
      <c r="AE605" s="112" t="e">
        <f>AE181-#REF!</f>
        <v>#REF!</v>
      </c>
      <c r="AF605" s="112" t="e">
        <f>AF181-#REF!</f>
        <v>#REF!</v>
      </c>
      <c r="AG605" s="112" t="e">
        <f>AG181-#REF!</f>
        <v>#REF!</v>
      </c>
      <c r="AH605" s="112" t="e">
        <f>AH181-#REF!</f>
        <v>#REF!</v>
      </c>
      <c r="AI605" s="112" t="e">
        <f>AI181-#REF!</f>
        <v>#REF!</v>
      </c>
      <c r="AJ605" s="112" t="e">
        <f>AJ181-#REF!</f>
        <v>#REF!</v>
      </c>
      <c r="AK605" s="112" t="e">
        <f>AK181-#REF!</f>
        <v>#REF!</v>
      </c>
      <c r="AL605" s="112" t="e">
        <f>AL181-#REF!</f>
        <v>#REF!</v>
      </c>
      <c r="AM605" s="112" t="e">
        <f>AM181-#REF!</f>
        <v>#REF!</v>
      </c>
      <c r="AN605" s="112" t="e">
        <f>AN181-#REF!</f>
        <v>#REF!</v>
      </c>
      <c r="AO605" s="112" t="e">
        <f>AO181-#REF!</f>
        <v>#REF!</v>
      </c>
      <c r="AP605" s="112" t="e">
        <f>AP181-#REF!</f>
        <v>#REF!</v>
      </c>
      <c r="AQ605" s="112" t="e">
        <f>AQ181-#REF!</f>
        <v>#REF!</v>
      </c>
      <c r="AR605" s="112" t="e">
        <f>AR181-#REF!</f>
        <v>#REF!</v>
      </c>
      <c r="AS605" s="112" t="e">
        <f>AS181-#REF!</f>
        <v>#REF!</v>
      </c>
      <c r="AT605" s="112" t="e">
        <f>AT181-#REF!</f>
        <v>#REF!</v>
      </c>
      <c r="AU605" s="112" t="e">
        <f>AU181-#REF!</f>
        <v>#REF!</v>
      </c>
      <c r="AV605" s="112" t="e">
        <f>AV181-#REF!</f>
        <v>#REF!</v>
      </c>
      <c r="AW605" s="112" t="e">
        <f>AW181-#REF!</f>
        <v>#REF!</v>
      </c>
      <c r="AX605" s="112" t="e">
        <f>AX181-#REF!</f>
        <v>#REF!</v>
      </c>
      <c r="AY605" s="112" t="e">
        <f>AY181-#REF!</f>
        <v>#REF!</v>
      </c>
      <c r="AZ605" s="112" t="e">
        <f>AZ181-#REF!</f>
        <v>#REF!</v>
      </c>
      <c r="BA605" s="112" t="e">
        <f>BA181-#REF!</f>
        <v>#REF!</v>
      </c>
      <c r="BB605" s="112" t="e">
        <f>BB181-#REF!</f>
        <v>#REF!</v>
      </c>
      <c r="BC605" s="112" t="e">
        <f>BC181-#REF!</f>
        <v>#REF!</v>
      </c>
      <c r="BD605" s="112" t="e">
        <f>BD181-#REF!</f>
        <v>#REF!</v>
      </c>
      <c r="BE605" s="112" t="e">
        <f>BE181-#REF!</f>
        <v>#REF!</v>
      </c>
      <c r="BF605" s="112" t="e">
        <f>BF181-#REF!</f>
        <v>#REF!</v>
      </c>
      <c r="BG605" s="112" t="e">
        <f>BG181-#REF!</f>
        <v>#REF!</v>
      </c>
      <c r="BH605" s="112" t="e">
        <f>BH181-#REF!</f>
        <v>#REF!</v>
      </c>
      <c r="BI605" s="112" t="e">
        <f>BI181-#REF!</f>
        <v>#REF!</v>
      </c>
      <c r="BJ605" s="112" t="e">
        <f>BJ181-#REF!</f>
        <v>#REF!</v>
      </c>
      <c r="BK605" s="112" t="e">
        <f>BK181-#REF!</f>
        <v>#REF!</v>
      </c>
      <c r="BL605" s="112" t="e">
        <f>BL181-#REF!</f>
        <v>#REF!</v>
      </c>
      <c r="BM605" s="112" t="e">
        <f>BM181-#REF!</f>
        <v>#REF!</v>
      </c>
      <c r="BN605" s="112" t="e">
        <f>BN181-#REF!</f>
        <v>#REF!</v>
      </c>
      <c r="BO605" s="112" t="e">
        <f>BO181-#REF!</f>
        <v>#REF!</v>
      </c>
      <c r="BP605" s="112" t="e">
        <f>BP181-#REF!</f>
        <v>#REF!</v>
      </c>
      <c r="BQ605" s="112" t="e">
        <f>BQ181-#REF!</f>
        <v>#REF!</v>
      </c>
      <c r="BR605" s="112" t="e">
        <f>BR181-#REF!</f>
        <v>#REF!</v>
      </c>
      <c r="BS605" s="112" t="e">
        <f>BS181-#REF!</f>
        <v>#REF!</v>
      </c>
      <c r="BT605" s="112" t="e">
        <f>BT181-#REF!</f>
        <v>#REF!</v>
      </c>
      <c r="BU605" s="112" t="e">
        <f>BU181-#REF!</f>
        <v>#REF!</v>
      </c>
      <c r="BV605" s="112" t="e">
        <f>BV181-#REF!</f>
        <v>#REF!</v>
      </c>
      <c r="CA605" s="112"/>
    </row>
    <row r="606" spans="7:79" ht="13" hidden="1" x14ac:dyDescent="0.3">
      <c r="G606" s="112" t="e">
        <f>G182-#REF!</f>
        <v>#REF!</v>
      </c>
      <c r="H606" s="112" t="e">
        <f>H182-#REF!</f>
        <v>#REF!</v>
      </c>
      <c r="I606" s="112" t="e">
        <f>I182-#REF!</f>
        <v>#REF!</v>
      </c>
      <c r="J606" s="112" t="e">
        <f>J182-#REF!</f>
        <v>#REF!</v>
      </c>
      <c r="K606" s="112" t="e">
        <f>K182-#REF!</f>
        <v>#REF!</v>
      </c>
      <c r="L606" s="112" t="e">
        <f>L182-#REF!</f>
        <v>#REF!</v>
      </c>
      <c r="M606" s="112" t="e">
        <f>M182-#REF!</f>
        <v>#REF!</v>
      </c>
      <c r="N606" s="112" t="e">
        <f>N182-#REF!</f>
        <v>#REF!</v>
      </c>
      <c r="O606" s="112" t="e">
        <f>O182-#REF!</f>
        <v>#REF!</v>
      </c>
      <c r="P606" s="112" t="e">
        <f>P182-#REF!</f>
        <v>#REF!</v>
      </c>
      <c r="Q606" s="112" t="e">
        <f>Q182-#REF!</f>
        <v>#REF!</v>
      </c>
      <c r="R606" s="112" t="e">
        <f>R182-#REF!</f>
        <v>#REF!</v>
      </c>
      <c r="S606" s="112" t="e">
        <f>S182-#REF!</f>
        <v>#REF!</v>
      </c>
      <c r="T606" s="112" t="e">
        <f>T182-#REF!</f>
        <v>#REF!</v>
      </c>
      <c r="U606" s="112" t="e">
        <f>U182-#REF!</f>
        <v>#REF!</v>
      </c>
      <c r="V606" s="112" t="e">
        <f>V182-#REF!</f>
        <v>#REF!</v>
      </c>
      <c r="W606" s="112" t="e">
        <f>W182-#REF!</f>
        <v>#REF!</v>
      </c>
      <c r="X606" s="112" t="e">
        <f>X182-#REF!</f>
        <v>#REF!</v>
      </c>
      <c r="Y606" s="112" t="e">
        <f>Y182-#REF!</f>
        <v>#REF!</v>
      </c>
      <c r="Z606" s="112" t="e">
        <f>Z182-#REF!</f>
        <v>#REF!</v>
      </c>
      <c r="AA606" s="112" t="e">
        <f>AA182-#REF!</f>
        <v>#REF!</v>
      </c>
      <c r="AB606" s="112" t="e">
        <f>AB182-#REF!</f>
        <v>#REF!</v>
      </c>
      <c r="AC606" s="112" t="e">
        <f>AC182-#REF!</f>
        <v>#REF!</v>
      </c>
      <c r="AD606" s="112" t="e">
        <f>AD182-#REF!</f>
        <v>#REF!</v>
      </c>
      <c r="AE606" s="112" t="e">
        <f>AE182-#REF!</f>
        <v>#REF!</v>
      </c>
      <c r="AF606" s="112" t="e">
        <f>AF182-#REF!</f>
        <v>#REF!</v>
      </c>
      <c r="AG606" s="112" t="e">
        <f>AG182-#REF!</f>
        <v>#REF!</v>
      </c>
      <c r="AH606" s="112" t="e">
        <f>AH182-#REF!</f>
        <v>#REF!</v>
      </c>
      <c r="AI606" s="112" t="e">
        <f>AI182-#REF!</f>
        <v>#REF!</v>
      </c>
      <c r="AJ606" s="112" t="e">
        <f>AJ182-#REF!</f>
        <v>#REF!</v>
      </c>
      <c r="AK606" s="112" t="e">
        <f>AK182-#REF!</f>
        <v>#REF!</v>
      </c>
      <c r="AL606" s="112" t="e">
        <f>AL182-#REF!</f>
        <v>#REF!</v>
      </c>
      <c r="AM606" s="112" t="e">
        <f>AM182-#REF!</f>
        <v>#REF!</v>
      </c>
      <c r="AN606" s="112" t="e">
        <f>AN182-#REF!</f>
        <v>#REF!</v>
      </c>
      <c r="AO606" s="112" t="e">
        <f>AO182-#REF!</f>
        <v>#REF!</v>
      </c>
      <c r="AP606" s="112" t="e">
        <f>AP182-#REF!</f>
        <v>#REF!</v>
      </c>
      <c r="AQ606" s="112" t="e">
        <f>AQ182-#REF!</f>
        <v>#REF!</v>
      </c>
      <c r="AR606" s="112" t="e">
        <f>AR182-#REF!</f>
        <v>#REF!</v>
      </c>
      <c r="AS606" s="112" t="e">
        <f>AS182-#REF!</f>
        <v>#REF!</v>
      </c>
      <c r="AT606" s="112" t="e">
        <f>AT182-#REF!</f>
        <v>#REF!</v>
      </c>
      <c r="AU606" s="112" t="e">
        <f>AU182-#REF!</f>
        <v>#REF!</v>
      </c>
      <c r="AV606" s="112" t="e">
        <f>AV182-#REF!</f>
        <v>#REF!</v>
      </c>
      <c r="AW606" s="112" t="e">
        <f>AW182-#REF!</f>
        <v>#REF!</v>
      </c>
      <c r="AX606" s="112" t="e">
        <f>AX182-#REF!</f>
        <v>#REF!</v>
      </c>
      <c r="AY606" s="112" t="e">
        <f>AY182-#REF!</f>
        <v>#REF!</v>
      </c>
      <c r="AZ606" s="112" t="e">
        <f>AZ182-#REF!</f>
        <v>#REF!</v>
      </c>
      <c r="BA606" s="112" t="e">
        <f>BA182-#REF!</f>
        <v>#REF!</v>
      </c>
      <c r="BB606" s="112" t="e">
        <f>BB182-#REF!</f>
        <v>#REF!</v>
      </c>
      <c r="BC606" s="112" t="e">
        <f>BC182-#REF!</f>
        <v>#REF!</v>
      </c>
      <c r="BD606" s="112" t="e">
        <f>BD182-#REF!</f>
        <v>#REF!</v>
      </c>
      <c r="BE606" s="112" t="e">
        <f>BE182-#REF!</f>
        <v>#REF!</v>
      </c>
      <c r="BF606" s="112" t="e">
        <f>BF182-#REF!</f>
        <v>#REF!</v>
      </c>
      <c r="BG606" s="112" t="e">
        <f>BG182-#REF!</f>
        <v>#REF!</v>
      </c>
      <c r="BH606" s="112" t="e">
        <f>BH182-#REF!</f>
        <v>#REF!</v>
      </c>
      <c r="BI606" s="112" t="e">
        <f>BI182-#REF!</f>
        <v>#REF!</v>
      </c>
      <c r="BJ606" s="112" t="e">
        <f>BJ182-#REF!</f>
        <v>#REF!</v>
      </c>
      <c r="BK606" s="112" t="e">
        <f>BK182-#REF!</f>
        <v>#REF!</v>
      </c>
      <c r="BL606" s="112" t="e">
        <f>BL182-#REF!</f>
        <v>#REF!</v>
      </c>
      <c r="BM606" s="112" t="e">
        <f>BM182-#REF!</f>
        <v>#REF!</v>
      </c>
      <c r="BN606" s="112" t="e">
        <f>BN182-#REF!</f>
        <v>#REF!</v>
      </c>
      <c r="BO606" s="112" t="e">
        <f>BO182-#REF!</f>
        <v>#REF!</v>
      </c>
      <c r="BP606" s="112" t="e">
        <f>BP182-#REF!</f>
        <v>#REF!</v>
      </c>
      <c r="BQ606" s="112" t="e">
        <f>BQ182-#REF!</f>
        <v>#REF!</v>
      </c>
      <c r="BR606" s="112" t="e">
        <f>BR182-#REF!</f>
        <v>#REF!</v>
      </c>
      <c r="BS606" s="112" t="e">
        <f>BS182-#REF!</f>
        <v>#REF!</v>
      </c>
      <c r="BT606" s="112" t="e">
        <f>BT182-#REF!</f>
        <v>#REF!</v>
      </c>
      <c r="BU606" s="112" t="e">
        <f>BU182-#REF!</f>
        <v>#REF!</v>
      </c>
      <c r="BV606" s="112" t="e">
        <f>BV182-#REF!</f>
        <v>#REF!</v>
      </c>
      <c r="CA606" s="112"/>
    </row>
    <row r="607" spans="7:79" ht="13" hidden="1" x14ac:dyDescent="0.3">
      <c r="G607" s="112" t="e">
        <f>G183-#REF!</f>
        <v>#REF!</v>
      </c>
      <c r="H607" s="112" t="e">
        <f>H183-#REF!</f>
        <v>#REF!</v>
      </c>
      <c r="I607" s="112" t="e">
        <f>I183-#REF!</f>
        <v>#REF!</v>
      </c>
      <c r="J607" s="112" t="e">
        <f>J183-#REF!</f>
        <v>#REF!</v>
      </c>
      <c r="K607" s="112" t="e">
        <f>K183-#REF!</f>
        <v>#REF!</v>
      </c>
      <c r="L607" s="112" t="e">
        <f>L183-#REF!</f>
        <v>#REF!</v>
      </c>
      <c r="M607" s="112" t="e">
        <f>M183-#REF!</f>
        <v>#REF!</v>
      </c>
      <c r="N607" s="112" t="e">
        <f>N183-#REF!</f>
        <v>#REF!</v>
      </c>
      <c r="O607" s="112" t="e">
        <f>O183-#REF!</f>
        <v>#REF!</v>
      </c>
      <c r="P607" s="112" t="e">
        <f>P183-#REF!</f>
        <v>#REF!</v>
      </c>
      <c r="Q607" s="112" t="e">
        <f>Q183-#REF!</f>
        <v>#REF!</v>
      </c>
      <c r="R607" s="112" t="e">
        <f>R183-#REF!</f>
        <v>#REF!</v>
      </c>
      <c r="S607" s="112" t="e">
        <f>S183-#REF!</f>
        <v>#REF!</v>
      </c>
      <c r="T607" s="112" t="e">
        <f>T183-#REF!</f>
        <v>#REF!</v>
      </c>
      <c r="U607" s="112" t="e">
        <f>U183-#REF!</f>
        <v>#REF!</v>
      </c>
      <c r="V607" s="112" t="e">
        <f>V183-#REF!</f>
        <v>#REF!</v>
      </c>
      <c r="W607" s="112" t="e">
        <f>W183-#REF!</f>
        <v>#REF!</v>
      </c>
      <c r="X607" s="112" t="e">
        <f>X183-#REF!</f>
        <v>#REF!</v>
      </c>
      <c r="Y607" s="112" t="e">
        <f>Y183-#REF!</f>
        <v>#REF!</v>
      </c>
      <c r="Z607" s="112" t="e">
        <f>Z183-#REF!</f>
        <v>#REF!</v>
      </c>
      <c r="AA607" s="112" t="e">
        <f>AA183-#REF!</f>
        <v>#REF!</v>
      </c>
      <c r="AB607" s="112" t="e">
        <f>AB183-#REF!</f>
        <v>#REF!</v>
      </c>
      <c r="AC607" s="112" t="e">
        <f>AC183-#REF!</f>
        <v>#REF!</v>
      </c>
      <c r="AD607" s="112" t="e">
        <f>AD183-#REF!</f>
        <v>#REF!</v>
      </c>
      <c r="AE607" s="112" t="e">
        <f>AE183-#REF!</f>
        <v>#REF!</v>
      </c>
      <c r="AF607" s="112" t="e">
        <f>AF183-#REF!</f>
        <v>#REF!</v>
      </c>
      <c r="AG607" s="112" t="e">
        <f>AG183-#REF!</f>
        <v>#REF!</v>
      </c>
      <c r="AH607" s="112" t="e">
        <f>AH183-#REF!</f>
        <v>#REF!</v>
      </c>
      <c r="AI607" s="112" t="e">
        <f>AI183-#REF!</f>
        <v>#REF!</v>
      </c>
      <c r="AJ607" s="112" t="e">
        <f>AJ183-#REF!</f>
        <v>#REF!</v>
      </c>
      <c r="AK607" s="112" t="e">
        <f>AK183-#REF!</f>
        <v>#REF!</v>
      </c>
      <c r="AL607" s="112" t="e">
        <f>AL183-#REF!</f>
        <v>#REF!</v>
      </c>
      <c r="AM607" s="112" t="e">
        <f>AM183-#REF!</f>
        <v>#REF!</v>
      </c>
      <c r="AN607" s="112" t="e">
        <f>AN183-#REF!</f>
        <v>#REF!</v>
      </c>
      <c r="AO607" s="112" t="e">
        <f>AO183-#REF!</f>
        <v>#REF!</v>
      </c>
      <c r="AP607" s="112" t="e">
        <f>AP183-#REF!</f>
        <v>#REF!</v>
      </c>
      <c r="AQ607" s="112" t="e">
        <f>AQ183-#REF!</f>
        <v>#REF!</v>
      </c>
      <c r="AR607" s="112" t="e">
        <f>AR183-#REF!</f>
        <v>#REF!</v>
      </c>
      <c r="AS607" s="112" t="e">
        <f>AS183-#REF!</f>
        <v>#REF!</v>
      </c>
      <c r="AT607" s="112" t="e">
        <f>AT183-#REF!</f>
        <v>#REF!</v>
      </c>
      <c r="AU607" s="112" t="e">
        <f>AU183-#REF!</f>
        <v>#REF!</v>
      </c>
      <c r="AV607" s="112" t="e">
        <f>AV183-#REF!</f>
        <v>#REF!</v>
      </c>
      <c r="AW607" s="112" t="e">
        <f>AW183-#REF!</f>
        <v>#REF!</v>
      </c>
      <c r="AX607" s="112" t="e">
        <f>AX183-#REF!</f>
        <v>#REF!</v>
      </c>
      <c r="AY607" s="112" t="e">
        <f>AY183-#REF!</f>
        <v>#REF!</v>
      </c>
      <c r="AZ607" s="112" t="e">
        <f>AZ183-#REF!</f>
        <v>#REF!</v>
      </c>
      <c r="BA607" s="112" t="e">
        <f>BA183-#REF!</f>
        <v>#REF!</v>
      </c>
      <c r="BB607" s="112" t="e">
        <f>BB183-#REF!</f>
        <v>#REF!</v>
      </c>
      <c r="BC607" s="112" t="e">
        <f>BC183-#REF!</f>
        <v>#REF!</v>
      </c>
      <c r="BD607" s="112" t="e">
        <f>BD183-#REF!</f>
        <v>#REF!</v>
      </c>
      <c r="BE607" s="112" t="e">
        <f>BE183-#REF!</f>
        <v>#REF!</v>
      </c>
      <c r="BF607" s="112" t="e">
        <f>BF183-#REF!</f>
        <v>#REF!</v>
      </c>
      <c r="BG607" s="112" t="e">
        <f>BG183-#REF!</f>
        <v>#REF!</v>
      </c>
      <c r="BH607" s="112" t="e">
        <f>BH183-#REF!</f>
        <v>#REF!</v>
      </c>
      <c r="BI607" s="112" t="e">
        <f>BI183-#REF!</f>
        <v>#REF!</v>
      </c>
      <c r="BJ607" s="112" t="e">
        <f>BJ183-#REF!</f>
        <v>#REF!</v>
      </c>
      <c r="BK607" s="112" t="e">
        <f>BK183-#REF!</f>
        <v>#REF!</v>
      </c>
      <c r="BL607" s="112" t="e">
        <f>BL183-#REF!</f>
        <v>#REF!</v>
      </c>
      <c r="BM607" s="112" t="e">
        <f>BM183-#REF!</f>
        <v>#REF!</v>
      </c>
      <c r="BN607" s="112" t="e">
        <f>BN183-#REF!</f>
        <v>#REF!</v>
      </c>
      <c r="BO607" s="112" t="e">
        <f>BO183-#REF!</f>
        <v>#REF!</v>
      </c>
      <c r="BP607" s="112" t="e">
        <f>BP183-#REF!</f>
        <v>#REF!</v>
      </c>
      <c r="BQ607" s="112" t="e">
        <f>BQ183-#REF!</f>
        <v>#REF!</v>
      </c>
      <c r="BR607" s="112" t="e">
        <f>BR183-#REF!</f>
        <v>#REF!</v>
      </c>
      <c r="BS607" s="112" t="e">
        <f>BS183-#REF!</f>
        <v>#REF!</v>
      </c>
      <c r="BT607" s="112" t="e">
        <f>BT183-#REF!</f>
        <v>#REF!</v>
      </c>
      <c r="BU607" s="112" t="e">
        <f>BU183-#REF!</f>
        <v>#REF!</v>
      </c>
      <c r="BV607" s="112" t="e">
        <f>BV183-#REF!</f>
        <v>#REF!</v>
      </c>
      <c r="CA607" s="112"/>
    </row>
    <row r="608" spans="7:79" ht="13" hidden="1" x14ac:dyDescent="0.3">
      <c r="G608" s="112" t="e">
        <f>G184-#REF!</f>
        <v>#REF!</v>
      </c>
      <c r="H608" s="112" t="e">
        <f>H184-#REF!</f>
        <v>#REF!</v>
      </c>
      <c r="I608" s="112" t="e">
        <f>I184-#REF!</f>
        <v>#REF!</v>
      </c>
      <c r="J608" s="112" t="e">
        <f>J184-#REF!</f>
        <v>#REF!</v>
      </c>
      <c r="K608" s="112" t="e">
        <f>K184-#REF!</f>
        <v>#REF!</v>
      </c>
      <c r="L608" s="112" t="e">
        <f>L184-#REF!</f>
        <v>#REF!</v>
      </c>
      <c r="M608" s="112" t="e">
        <f>M184-#REF!</f>
        <v>#REF!</v>
      </c>
      <c r="N608" s="112" t="e">
        <f>N184-#REF!</f>
        <v>#REF!</v>
      </c>
      <c r="O608" s="112" t="e">
        <f>O184-#REF!</f>
        <v>#REF!</v>
      </c>
      <c r="P608" s="112" t="e">
        <f>P184-#REF!</f>
        <v>#REF!</v>
      </c>
      <c r="Q608" s="112" t="e">
        <f>Q184-#REF!</f>
        <v>#REF!</v>
      </c>
      <c r="R608" s="112" t="e">
        <f>R184-#REF!</f>
        <v>#REF!</v>
      </c>
      <c r="S608" s="112" t="e">
        <f>S184-#REF!</f>
        <v>#REF!</v>
      </c>
      <c r="T608" s="112" t="e">
        <f>T184-#REF!</f>
        <v>#REF!</v>
      </c>
      <c r="U608" s="112" t="e">
        <f>U184-#REF!</f>
        <v>#REF!</v>
      </c>
      <c r="V608" s="112" t="e">
        <f>V184-#REF!</f>
        <v>#REF!</v>
      </c>
      <c r="W608" s="112" t="e">
        <f>W184-#REF!</f>
        <v>#REF!</v>
      </c>
      <c r="X608" s="112" t="e">
        <f>X184-#REF!</f>
        <v>#REF!</v>
      </c>
      <c r="Y608" s="112" t="e">
        <f>Y184-#REF!</f>
        <v>#REF!</v>
      </c>
      <c r="Z608" s="112" t="e">
        <f>Z184-#REF!</f>
        <v>#REF!</v>
      </c>
      <c r="AA608" s="112" t="e">
        <f>AA184-#REF!</f>
        <v>#REF!</v>
      </c>
      <c r="AB608" s="112" t="e">
        <f>AB184-#REF!</f>
        <v>#REF!</v>
      </c>
      <c r="AC608" s="112" t="e">
        <f>AC184-#REF!</f>
        <v>#REF!</v>
      </c>
      <c r="AD608" s="112" t="e">
        <f>AD184-#REF!</f>
        <v>#REF!</v>
      </c>
      <c r="AE608" s="112" t="e">
        <f>AE184-#REF!</f>
        <v>#REF!</v>
      </c>
      <c r="AF608" s="112" t="e">
        <f>AF184-#REF!</f>
        <v>#REF!</v>
      </c>
      <c r="AG608" s="112" t="e">
        <f>AG184-#REF!</f>
        <v>#REF!</v>
      </c>
      <c r="AH608" s="112" t="e">
        <f>AH184-#REF!</f>
        <v>#REF!</v>
      </c>
      <c r="AI608" s="112" t="e">
        <f>AI184-#REF!</f>
        <v>#REF!</v>
      </c>
      <c r="AJ608" s="112" t="e">
        <f>AJ184-#REF!</f>
        <v>#REF!</v>
      </c>
      <c r="AK608" s="112" t="e">
        <f>AK184-#REF!</f>
        <v>#REF!</v>
      </c>
      <c r="AL608" s="112" t="e">
        <f>AL184-#REF!</f>
        <v>#REF!</v>
      </c>
      <c r="AM608" s="112" t="e">
        <f>AM184-#REF!</f>
        <v>#REF!</v>
      </c>
      <c r="AN608" s="112" t="e">
        <f>AN184-#REF!</f>
        <v>#REF!</v>
      </c>
      <c r="AO608" s="112" t="e">
        <f>AO184-#REF!</f>
        <v>#REF!</v>
      </c>
      <c r="AP608" s="112" t="e">
        <f>AP184-#REF!</f>
        <v>#REF!</v>
      </c>
      <c r="AQ608" s="112" t="e">
        <f>AQ184-#REF!</f>
        <v>#REF!</v>
      </c>
      <c r="AR608" s="112" t="e">
        <f>AR184-#REF!</f>
        <v>#REF!</v>
      </c>
      <c r="AS608" s="112" t="e">
        <f>AS184-#REF!</f>
        <v>#REF!</v>
      </c>
      <c r="AT608" s="112" t="e">
        <f>AT184-#REF!</f>
        <v>#REF!</v>
      </c>
      <c r="AU608" s="112" t="e">
        <f>AU184-#REF!</f>
        <v>#REF!</v>
      </c>
      <c r="AV608" s="112" t="e">
        <f>AV184-#REF!</f>
        <v>#REF!</v>
      </c>
      <c r="AW608" s="112" t="e">
        <f>AW184-#REF!</f>
        <v>#REF!</v>
      </c>
      <c r="AX608" s="112" t="e">
        <f>AX184-#REF!</f>
        <v>#REF!</v>
      </c>
      <c r="AY608" s="112" t="e">
        <f>AY184-#REF!</f>
        <v>#REF!</v>
      </c>
      <c r="AZ608" s="112" t="e">
        <f>AZ184-#REF!</f>
        <v>#REF!</v>
      </c>
      <c r="BA608" s="112" t="e">
        <f>BA184-#REF!</f>
        <v>#REF!</v>
      </c>
      <c r="BB608" s="112" t="e">
        <f>BB184-#REF!</f>
        <v>#REF!</v>
      </c>
      <c r="BC608" s="112" t="e">
        <f>BC184-#REF!</f>
        <v>#REF!</v>
      </c>
      <c r="BD608" s="112" t="e">
        <f>BD184-#REF!</f>
        <v>#REF!</v>
      </c>
      <c r="BE608" s="112" t="e">
        <f>BE184-#REF!</f>
        <v>#REF!</v>
      </c>
      <c r="BF608" s="112" t="e">
        <f>BF184-#REF!</f>
        <v>#REF!</v>
      </c>
      <c r="BG608" s="112" t="e">
        <f>BG184-#REF!</f>
        <v>#REF!</v>
      </c>
      <c r="BH608" s="112" t="e">
        <f>BH184-#REF!</f>
        <v>#REF!</v>
      </c>
      <c r="BI608" s="112" t="e">
        <f>BI184-#REF!</f>
        <v>#REF!</v>
      </c>
      <c r="BJ608" s="112" t="e">
        <f>BJ184-#REF!</f>
        <v>#REF!</v>
      </c>
      <c r="BK608" s="112" t="e">
        <f>BK184-#REF!</f>
        <v>#REF!</v>
      </c>
      <c r="BL608" s="112" t="e">
        <f>BL184-#REF!</f>
        <v>#REF!</v>
      </c>
      <c r="BM608" s="112" t="e">
        <f>BM184-#REF!</f>
        <v>#REF!</v>
      </c>
      <c r="BN608" s="112" t="e">
        <f>BN184-#REF!</f>
        <v>#REF!</v>
      </c>
      <c r="BO608" s="112" t="e">
        <f>BO184-#REF!</f>
        <v>#REF!</v>
      </c>
      <c r="BP608" s="112" t="e">
        <f>BP184-#REF!</f>
        <v>#REF!</v>
      </c>
      <c r="BQ608" s="112" t="e">
        <f>BQ184-#REF!</f>
        <v>#REF!</v>
      </c>
      <c r="BR608" s="112" t="e">
        <f>BR184-#REF!</f>
        <v>#REF!</v>
      </c>
      <c r="BS608" s="112" t="e">
        <f>BS184-#REF!</f>
        <v>#REF!</v>
      </c>
      <c r="BT608" s="112" t="e">
        <f>BT184-#REF!</f>
        <v>#REF!</v>
      </c>
      <c r="BU608" s="112" t="e">
        <f>BU184-#REF!</f>
        <v>#REF!</v>
      </c>
      <c r="BV608" s="112" t="e">
        <f>BV184-#REF!</f>
        <v>#REF!</v>
      </c>
      <c r="CA608" s="112"/>
    </row>
    <row r="609" spans="7:79" ht="13" hidden="1" x14ac:dyDescent="0.3">
      <c r="G609" s="112" t="e">
        <f>G185-#REF!</f>
        <v>#REF!</v>
      </c>
      <c r="H609" s="112" t="e">
        <f>H185-#REF!</f>
        <v>#REF!</v>
      </c>
      <c r="I609" s="112" t="e">
        <f>I185-#REF!</f>
        <v>#REF!</v>
      </c>
      <c r="J609" s="112" t="e">
        <f>J185-#REF!</f>
        <v>#REF!</v>
      </c>
      <c r="K609" s="112" t="e">
        <f>K185-#REF!</f>
        <v>#REF!</v>
      </c>
      <c r="L609" s="112" t="e">
        <f>L185-#REF!</f>
        <v>#REF!</v>
      </c>
      <c r="M609" s="112" t="e">
        <f>M185-#REF!</f>
        <v>#REF!</v>
      </c>
      <c r="N609" s="112" t="e">
        <f>N185-#REF!</f>
        <v>#REF!</v>
      </c>
      <c r="O609" s="112" t="e">
        <f>O185-#REF!</f>
        <v>#REF!</v>
      </c>
      <c r="P609" s="112" t="e">
        <f>P185-#REF!</f>
        <v>#REF!</v>
      </c>
      <c r="Q609" s="112" t="e">
        <f>Q185-#REF!</f>
        <v>#REF!</v>
      </c>
      <c r="R609" s="112" t="e">
        <f>R185-#REF!</f>
        <v>#REF!</v>
      </c>
      <c r="S609" s="112" t="e">
        <f>S185-#REF!</f>
        <v>#REF!</v>
      </c>
      <c r="T609" s="112" t="e">
        <f>T185-#REF!</f>
        <v>#REF!</v>
      </c>
      <c r="U609" s="112" t="e">
        <f>U185-#REF!</f>
        <v>#REF!</v>
      </c>
      <c r="V609" s="112" t="e">
        <f>V185-#REF!</f>
        <v>#REF!</v>
      </c>
      <c r="W609" s="112" t="e">
        <f>W185-#REF!</f>
        <v>#REF!</v>
      </c>
      <c r="X609" s="112" t="e">
        <f>X185-#REF!</f>
        <v>#REF!</v>
      </c>
      <c r="Y609" s="112" t="e">
        <f>Y185-#REF!</f>
        <v>#REF!</v>
      </c>
      <c r="Z609" s="112" t="e">
        <f>Z185-#REF!</f>
        <v>#REF!</v>
      </c>
      <c r="AA609" s="112" t="e">
        <f>AA185-#REF!</f>
        <v>#REF!</v>
      </c>
      <c r="AB609" s="112" t="e">
        <f>AB185-#REF!</f>
        <v>#REF!</v>
      </c>
      <c r="AC609" s="112" t="e">
        <f>AC185-#REF!</f>
        <v>#REF!</v>
      </c>
      <c r="AD609" s="112" t="e">
        <f>AD185-#REF!</f>
        <v>#REF!</v>
      </c>
      <c r="AE609" s="112" t="e">
        <f>AE185-#REF!</f>
        <v>#REF!</v>
      </c>
      <c r="AF609" s="112" t="e">
        <f>AF185-#REF!</f>
        <v>#REF!</v>
      </c>
      <c r="AG609" s="112" t="e">
        <f>AG185-#REF!</f>
        <v>#REF!</v>
      </c>
      <c r="AH609" s="112" t="e">
        <f>AH185-#REF!</f>
        <v>#REF!</v>
      </c>
      <c r="AI609" s="112" t="e">
        <f>AI185-#REF!</f>
        <v>#REF!</v>
      </c>
      <c r="AJ609" s="112" t="e">
        <f>AJ185-#REF!</f>
        <v>#REF!</v>
      </c>
      <c r="AK609" s="112" t="e">
        <f>AK185-#REF!</f>
        <v>#REF!</v>
      </c>
      <c r="AL609" s="112" t="e">
        <f>AL185-#REF!</f>
        <v>#REF!</v>
      </c>
      <c r="AM609" s="112" t="e">
        <f>AM185-#REF!</f>
        <v>#REF!</v>
      </c>
      <c r="AN609" s="112" t="e">
        <f>AN185-#REF!</f>
        <v>#REF!</v>
      </c>
      <c r="AO609" s="112" t="e">
        <f>AO185-#REF!</f>
        <v>#REF!</v>
      </c>
      <c r="AP609" s="112" t="e">
        <f>AP185-#REF!</f>
        <v>#REF!</v>
      </c>
      <c r="AQ609" s="112" t="e">
        <f>AQ185-#REF!</f>
        <v>#REF!</v>
      </c>
      <c r="AR609" s="112" t="e">
        <f>AR185-#REF!</f>
        <v>#REF!</v>
      </c>
      <c r="AS609" s="112" t="e">
        <f>AS185-#REF!</f>
        <v>#REF!</v>
      </c>
      <c r="AT609" s="112" t="e">
        <f>AT185-#REF!</f>
        <v>#REF!</v>
      </c>
      <c r="AU609" s="112" t="e">
        <f>AU185-#REF!</f>
        <v>#REF!</v>
      </c>
      <c r="AV609" s="112" t="e">
        <f>AV185-#REF!</f>
        <v>#REF!</v>
      </c>
      <c r="AW609" s="112" t="e">
        <f>AW185-#REF!</f>
        <v>#REF!</v>
      </c>
      <c r="AX609" s="112" t="e">
        <f>AX185-#REF!</f>
        <v>#REF!</v>
      </c>
      <c r="AY609" s="112" t="e">
        <f>AY185-#REF!</f>
        <v>#REF!</v>
      </c>
      <c r="AZ609" s="112" t="e">
        <f>AZ185-#REF!</f>
        <v>#REF!</v>
      </c>
      <c r="BA609" s="112" t="e">
        <f>BA185-#REF!</f>
        <v>#REF!</v>
      </c>
      <c r="BB609" s="112" t="e">
        <f>BB185-#REF!</f>
        <v>#REF!</v>
      </c>
      <c r="BC609" s="112" t="e">
        <f>BC185-#REF!</f>
        <v>#REF!</v>
      </c>
      <c r="BD609" s="112" t="e">
        <f>BD185-#REF!</f>
        <v>#REF!</v>
      </c>
      <c r="BE609" s="112" t="e">
        <f>BE185-#REF!</f>
        <v>#REF!</v>
      </c>
      <c r="BF609" s="112" t="e">
        <f>BF185-#REF!</f>
        <v>#REF!</v>
      </c>
      <c r="BG609" s="112" t="e">
        <f>BG185-#REF!</f>
        <v>#REF!</v>
      </c>
      <c r="BH609" s="112" t="e">
        <f>BH185-#REF!</f>
        <v>#REF!</v>
      </c>
      <c r="BI609" s="112" t="e">
        <f>BI185-#REF!</f>
        <v>#REF!</v>
      </c>
      <c r="BJ609" s="112" t="e">
        <f>BJ185-#REF!</f>
        <v>#REF!</v>
      </c>
      <c r="BK609" s="112" t="e">
        <f>BK185-#REF!</f>
        <v>#REF!</v>
      </c>
      <c r="BL609" s="112" t="e">
        <f>BL185-#REF!</f>
        <v>#REF!</v>
      </c>
      <c r="BM609" s="112" t="e">
        <f>BM185-#REF!</f>
        <v>#REF!</v>
      </c>
      <c r="BN609" s="112" t="e">
        <f>BN185-#REF!</f>
        <v>#REF!</v>
      </c>
      <c r="BO609" s="112" t="e">
        <f>BO185-#REF!</f>
        <v>#REF!</v>
      </c>
      <c r="BP609" s="112" t="e">
        <f>BP185-#REF!</f>
        <v>#REF!</v>
      </c>
      <c r="BQ609" s="112" t="e">
        <f>BQ185-#REF!</f>
        <v>#REF!</v>
      </c>
      <c r="BR609" s="112" t="e">
        <f>BR185-#REF!</f>
        <v>#REF!</v>
      </c>
      <c r="BS609" s="112" t="e">
        <f>BS185-#REF!</f>
        <v>#REF!</v>
      </c>
      <c r="BT609" s="112" t="e">
        <f>BT185-#REF!</f>
        <v>#REF!</v>
      </c>
      <c r="BU609" s="112" t="e">
        <f>BU185-#REF!</f>
        <v>#REF!</v>
      </c>
      <c r="BV609" s="112" t="e">
        <f>BV185-#REF!</f>
        <v>#REF!</v>
      </c>
      <c r="CA609" s="112"/>
    </row>
    <row r="610" spans="7:79" ht="13" hidden="1" x14ac:dyDescent="0.3">
      <c r="G610" s="112" t="e">
        <f>G186-#REF!</f>
        <v>#REF!</v>
      </c>
      <c r="H610" s="112" t="e">
        <f>H186-#REF!</f>
        <v>#REF!</v>
      </c>
      <c r="I610" s="112" t="e">
        <f>I186-#REF!</f>
        <v>#REF!</v>
      </c>
      <c r="J610" s="112" t="e">
        <f>J186-#REF!</f>
        <v>#REF!</v>
      </c>
      <c r="K610" s="112" t="e">
        <f>K186-#REF!</f>
        <v>#REF!</v>
      </c>
      <c r="L610" s="112" t="e">
        <f>L186-#REF!</f>
        <v>#REF!</v>
      </c>
      <c r="M610" s="112" t="e">
        <f>M186-#REF!</f>
        <v>#REF!</v>
      </c>
      <c r="N610" s="112" t="e">
        <f>N186-#REF!</f>
        <v>#REF!</v>
      </c>
      <c r="O610" s="112" t="e">
        <f>O186-#REF!</f>
        <v>#REF!</v>
      </c>
      <c r="P610" s="112" t="e">
        <f>P186-#REF!</f>
        <v>#REF!</v>
      </c>
      <c r="Q610" s="112" t="e">
        <f>Q186-#REF!</f>
        <v>#REF!</v>
      </c>
      <c r="R610" s="112" t="e">
        <f>R186-#REF!</f>
        <v>#REF!</v>
      </c>
      <c r="S610" s="112" t="e">
        <f>S186-#REF!</f>
        <v>#REF!</v>
      </c>
      <c r="T610" s="112" t="e">
        <f>T186-#REF!</f>
        <v>#REF!</v>
      </c>
      <c r="U610" s="112" t="e">
        <f>U186-#REF!</f>
        <v>#REF!</v>
      </c>
      <c r="V610" s="112" t="e">
        <f>V186-#REF!</f>
        <v>#REF!</v>
      </c>
      <c r="W610" s="112" t="e">
        <f>W186-#REF!</f>
        <v>#REF!</v>
      </c>
      <c r="X610" s="112" t="e">
        <f>X186-#REF!</f>
        <v>#REF!</v>
      </c>
      <c r="Y610" s="112" t="e">
        <f>Y186-#REF!</f>
        <v>#REF!</v>
      </c>
      <c r="Z610" s="112" t="e">
        <f>Z186-#REF!</f>
        <v>#REF!</v>
      </c>
      <c r="AA610" s="112" t="e">
        <f>AA186-#REF!</f>
        <v>#REF!</v>
      </c>
      <c r="AB610" s="112" t="e">
        <f>AB186-#REF!</f>
        <v>#REF!</v>
      </c>
      <c r="AC610" s="112" t="e">
        <f>AC186-#REF!</f>
        <v>#REF!</v>
      </c>
      <c r="AD610" s="112" t="e">
        <f>AD186-#REF!</f>
        <v>#REF!</v>
      </c>
      <c r="AE610" s="112" t="e">
        <f>AE186-#REF!</f>
        <v>#REF!</v>
      </c>
      <c r="AF610" s="112" t="e">
        <f>AF186-#REF!</f>
        <v>#REF!</v>
      </c>
      <c r="AG610" s="112" t="e">
        <f>AG186-#REF!</f>
        <v>#REF!</v>
      </c>
      <c r="AH610" s="112" t="e">
        <f>AH186-#REF!</f>
        <v>#REF!</v>
      </c>
      <c r="AI610" s="112" t="e">
        <f>AI186-#REF!</f>
        <v>#REF!</v>
      </c>
      <c r="AJ610" s="112" t="e">
        <f>AJ186-#REF!</f>
        <v>#REF!</v>
      </c>
      <c r="AK610" s="112" t="e">
        <f>AK186-#REF!</f>
        <v>#REF!</v>
      </c>
      <c r="AL610" s="112" t="e">
        <f>AL186-#REF!</f>
        <v>#REF!</v>
      </c>
      <c r="AM610" s="112" t="e">
        <f>AM186-#REF!</f>
        <v>#REF!</v>
      </c>
      <c r="AN610" s="112" t="e">
        <f>AN186-#REF!</f>
        <v>#REF!</v>
      </c>
      <c r="AO610" s="112" t="e">
        <f>AO186-#REF!</f>
        <v>#REF!</v>
      </c>
      <c r="AP610" s="112" t="e">
        <f>AP186-#REF!</f>
        <v>#REF!</v>
      </c>
      <c r="AQ610" s="112" t="e">
        <f>AQ186-#REF!</f>
        <v>#REF!</v>
      </c>
      <c r="AR610" s="112" t="e">
        <f>AR186-#REF!</f>
        <v>#REF!</v>
      </c>
      <c r="AS610" s="112" t="e">
        <f>AS186-#REF!</f>
        <v>#REF!</v>
      </c>
      <c r="AT610" s="112" t="e">
        <f>AT186-#REF!</f>
        <v>#REF!</v>
      </c>
      <c r="AU610" s="112" t="e">
        <f>AU186-#REF!</f>
        <v>#REF!</v>
      </c>
      <c r="AV610" s="112" t="e">
        <f>AV186-#REF!</f>
        <v>#REF!</v>
      </c>
      <c r="AW610" s="112" t="e">
        <f>AW186-#REF!</f>
        <v>#REF!</v>
      </c>
      <c r="AX610" s="112" t="e">
        <f>AX186-#REF!</f>
        <v>#REF!</v>
      </c>
      <c r="AY610" s="112" t="e">
        <f>AY186-#REF!</f>
        <v>#REF!</v>
      </c>
      <c r="AZ610" s="112" t="e">
        <f>AZ186-#REF!</f>
        <v>#REF!</v>
      </c>
      <c r="BA610" s="112" t="e">
        <f>BA186-#REF!</f>
        <v>#REF!</v>
      </c>
      <c r="BB610" s="112" t="e">
        <f>BB186-#REF!</f>
        <v>#REF!</v>
      </c>
      <c r="BC610" s="112" t="e">
        <f>BC186-#REF!</f>
        <v>#REF!</v>
      </c>
      <c r="BD610" s="112" t="e">
        <f>BD186-#REF!</f>
        <v>#REF!</v>
      </c>
      <c r="BE610" s="112" t="e">
        <f>BE186-#REF!</f>
        <v>#REF!</v>
      </c>
      <c r="BF610" s="112" t="e">
        <f>BF186-#REF!</f>
        <v>#REF!</v>
      </c>
      <c r="BG610" s="112" t="e">
        <f>BG186-#REF!</f>
        <v>#REF!</v>
      </c>
      <c r="BH610" s="112" t="e">
        <f>BH186-#REF!</f>
        <v>#REF!</v>
      </c>
      <c r="BI610" s="112" t="e">
        <f>BI186-#REF!</f>
        <v>#REF!</v>
      </c>
      <c r="BJ610" s="112" t="e">
        <f>BJ186-#REF!</f>
        <v>#REF!</v>
      </c>
      <c r="BK610" s="112" t="e">
        <f>BK186-#REF!</f>
        <v>#REF!</v>
      </c>
      <c r="BL610" s="112" t="e">
        <f>BL186-#REF!</f>
        <v>#REF!</v>
      </c>
      <c r="BM610" s="112" t="e">
        <f>BM186-#REF!</f>
        <v>#REF!</v>
      </c>
      <c r="BN610" s="112" t="e">
        <f>BN186-#REF!</f>
        <v>#REF!</v>
      </c>
      <c r="BO610" s="112" t="e">
        <f>BO186-#REF!</f>
        <v>#REF!</v>
      </c>
      <c r="BP610" s="112" t="e">
        <f>BP186-#REF!</f>
        <v>#REF!</v>
      </c>
      <c r="BQ610" s="112" t="e">
        <f>BQ186-#REF!</f>
        <v>#REF!</v>
      </c>
      <c r="BR610" s="112" t="e">
        <f>BR186-#REF!</f>
        <v>#REF!</v>
      </c>
      <c r="BS610" s="112" t="e">
        <f>BS186-#REF!</f>
        <v>#REF!</v>
      </c>
      <c r="BT610" s="112" t="e">
        <f>BT186-#REF!</f>
        <v>#REF!</v>
      </c>
      <c r="BU610" s="112" t="e">
        <f>BU186-#REF!</f>
        <v>#REF!</v>
      </c>
      <c r="BV610" s="112" t="e">
        <f>BV186-#REF!</f>
        <v>#REF!</v>
      </c>
      <c r="CA610" s="112"/>
    </row>
    <row r="611" spans="7:79" ht="13" hidden="1" x14ac:dyDescent="0.3">
      <c r="G611" s="112" t="e">
        <f>G187-#REF!</f>
        <v>#REF!</v>
      </c>
      <c r="H611" s="112" t="e">
        <f>H187-#REF!</f>
        <v>#REF!</v>
      </c>
      <c r="I611" s="112" t="e">
        <f>I187-#REF!</f>
        <v>#REF!</v>
      </c>
      <c r="J611" s="112" t="e">
        <f>J187-#REF!</f>
        <v>#REF!</v>
      </c>
      <c r="K611" s="112" t="e">
        <f>K187-#REF!</f>
        <v>#REF!</v>
      </c>
      <c r="L611" s="112" t="e">
        <f>L187-#REF!</f>
        <v>#REF!</v>
      </c>
      <c r="M611" s="112" t="e">
        <f>M187-#REF!</f>
        <v>#REF!</v>
      </c>
      <c r="N611" s="112" t="e">
        <f>N187-#REF!</f>
        <v>#REF!</v>
      </c>
      <c r="O611" s="112" t="e">
        <f>O187-#REF!</f>
        <v>#REF!</v>
      </c>
      <c r="P611" s="112" t="e">
        <f>P187-#REF!</f>
        <v>#REF!</v>
      </c>
      <c r="Q611" s="112" t="e">
        <f>Q187-#REF!</f>
        <v>#REF!</v>
      </c>
      <c r="R611" s="112" t="e">
        <f>R187-#REF!</f>
        <v>#REF!</v>
      </c>
      <c r="S611" s="112" t="e">
        <f>S187-#REF!</f>
        <v>#REF!</v>
      </c>
      <c r="T611" s="112" t="e">
        <f>T187-#REF!</f>
        <v>#REF!</v>
      </c>
      <c r="U611" s="112" t="e">
        <f>U187-#REF!</f>
        <v>#REF!</v>
      </c>
      <c r="V611" s="112" t="e">
        <f>V187-#REF!</f>
        <v>#REF!</v>
      </c>
      <c r="W611" s="112" t="e">
        <f>W187-#REF!</f>
        <v>#REF!</v>
      </c>
      <c r="X611" s="112" t="e">
        <f>X187-#REF!</f>
        <v>#REF!</v>
      </c>
      <c r="Y611" s="112" t="e">
        <f>Y187-#REF!</f>
        <v>#REF!</v>
      </c>
      <c r="Z611" s="112" t="e">
        <f>Z187-#REF!</f>
        <v>#REF!</v>
      </c>
      <c r="AA611" s="112" t="e">
        <f>AA187-#REF!</f>
        <v>#REF!</v>
      </c>
      <c r="AB611" s="112" t="e">
        <f>AB187-#REF!</f>
        <v>#REF!</v>
      </c>
      <c r="AC611" s="112" t="e">
        <f>AC187-#REF!</f>
        <v>#REF!</v>
      </c>
      <c r="AD611" s="112" t="e">
        <f>AD187-#REF!</f>
        <v>#REF!</v>
      </c>
      <c r="AE611" s="112" t="e">
        <f>AE187-#REF!</f>
        <v>#REF!</v>
      </c>
      <c r="AF611" s="112" t="e">
        <f>AF187-#REF!</f>
        <v>#REF!</v>
      </c>
      <c r="AG611" s="112" t="e">
        <f>AG187-#REF!</f>
        <v>#REF!</v>
      </c>
      <c r="AH611" s="112" t="e">
        <f>AH187-#REF!</f>
        <v>#REF!</v>
      </c>
      <c r="AI611" s="112" t="e">
        <f>AI187-#REF!</f>
        <v>#REF!</v>
      </c>
      <c r="AJ611" s="112" t="e">
        <f>AJ187-#REF!</f>
        <v>#REF!</v>
      </c>
      <c r="AK611" s="112" t="e">
        <f>AK187-#REF!</f>
        <v>#REF!</v>
      </c>
      <c r="AL611" s="112" t="e">
        <f>AL187-#REF!</f>
        <v>#REF!</v>
      </c>
      <c r="AM611" s="112" t="e">
        <f>AM187-#REF!</f>
        <v>#REF!</v>
      </c>
      <c r="AN611" s="112" t="e">
        <f>AN187-#REF!</f>
        <v>#REF!</v>
      </c>
      <c r="AO611" s="112" t="e">
        <f>AO187-#REF!</f>
        <v>#REF!</v>
      </c>
      <c r="AP611" s="112" t="e">
        <f>AP187-#REF!</f>
        <v>#REF!</v>
      </c>
      <c r="AQ611" s="112" t="e">
        <f>AQ187-#REF!</f>
        <v>#REF!</v>
      </c>
      <c r="AR611" s="112" t="e">
        <f>AR187-#REF!</f>
        <v>#REF!</v>
      </c>
      <c r="AS611" s="112" t="e">
        <f>AS187-#REF!</f>
        <v>#REF!</v>
      </c>
      <c r="AT611" s="112" t="e">
        <f>AT187-#REF!</f>
        <v>#REF!</v>
      </c>
      <c r="AU611" s="112" t="e">
        <f>AU187-#REF!</f>
        <v>#REF!</v>
      </c>
      <c r="AV611" s="112" t="e">
        <f>AV187-#REF!</f>
        <v>#REF!</v>
      </c>
      <c r="AW611" s="112" t="e">
        <f>AW187-#REF!</f>
        <v>#REF!</v>
      </c>
      <c r="AX611" s="112" t="e">
        <f>AX187-#REF!</f>
        <v>#REF!</v>
      </c>
      <c r="AY611" s="112" t="e">
        <f>AY187-#REF!</f>
        <v>#REF!</v>
      </c>
      <c r="AZ611" s="112" t="e">
        <f>AZ187-#REF!</f>
        <v>#REF!</v>
      </c>
      <c r="BA611" s="112" t="e">
        <f>BA187-#REF!</f>
        <v>#REF!</v>
      </c>
      <c r="BB611" s="112" t="e">
        <f>BB187-#REF!</f>
        <v>#REF!</v>
      </c>
      <c r="BC611" s="112" t="e">
        <f>BC187-#REF!</f>
        <v>#REF!</v>
      </c>
      <c r="BD611" s="112" t="e">
        <f>BD187-#REF!</f>
        <v>#REF!</v>
      </c>
      <c r="BE611" s="112" t="e">
        <f>BE187-#REF!</f>
        <v>#REF!</v>
      </c>
      <c r="BF611" s="112" t="e">
        <f>BF187-#REF!</f>
        <v>#REF!</v>
      </c>
      <c r="BG611" s="112" t="e">
        <f>BG187-#REF!</f>
        <v>#REF!</v>
      </c>
      <c r="BH611" s="112" t="e">
        <f>BH187-#REF!</f>
        <v>#REF!</v>
      </c>
      <c r="BI611" s="112" t="e">
        <f>BI187-#REF!</f>
        <v>#REF!</v>
      </c>
      <c r="BJ611" s="112" t="e">
        <f>BJ187-#REF!</f>
        <v>#REF!</v>
      </c>
      <c r="BK611" s="112" t="e">
        <f>BK187-#REF!</f>
        <v>#REF!</v>
      </c>
      <c r="BL611" s="112" t="e">
        <f>BL187-#REF!</f>
        <v>#REF!</v>
      </c>
      <c r="BM611" s="112" t="e">
        <f>BM187-#REF!</f>
        <v>#REF!</v>
      </c>
      <c r="BN611" s="112" t="e">
        <f>BN187-#REF!</f>
        <v>#REF!</v>
      </c>
      <c r="BO611" s="112" t="e">
        <f>BO187-#REF!</f>
        <v>#REF!</v>
      </c>
      <c r="BP611" s="112" t="e">
        <f>BP187-#REF!</f>
        <v>#REF!</v>
      </c>
      <c r="BQ611" s="112" t="e">
        <f>BQ187-#REF!</f>
        <v>#REF!</v>
      </c>
      <c r="BR611" s="112" t="e">
        <f>BR187-#REF!</f>
        <v>#REF!</v>
      </c>
      <c r="BS611" s="112" t="e">
        <f>BS187-#REF!</f>
        <v>#REF!</v>
      </c>
      <c r="BT611" s="112" t="e">
        <f>BT187-#REF!</f>
        <v>#REF!</v>
      </c>
      <c r="BU611" s="112" t="e">
        <f>BU187-#REF!</f>
        <v>#REF!</v>
      </c>
      <c r="BV611" s="112" t="e">
        <f>BV187-#REF!</f>
        <v>#REF!</v>
      </c>
      <c r="CA611" s="112"/>
    </row>
    <row r="612" spans="7:79" ht="13" hidden="1" x14ac:dyDescent="0.3">
      <c r="G612" s="112" t="e">
        <f>G188-#REF!</f>
        <v>#REF!</v>
      </c>
      <c r="H612" s="112" t="e">
        <f>H188-#REF!</f>
        <v>#REF!</v>
      </c>
      <c r="I612" s="112" t="e">
        <f>I188-#REF!</f>
        <v>#REF!</v>
      </c>
      <c r="J612" s="112" t="e">
        <f>J188-#REF!</f>
        <v>#REF!</v>
      </c>
      <c r="K612" s="112" t="e">
        <f>K188-#REF!</f>
        <v>#REF!</v>
      </c>
      <c r="L612" s="112" t="e">
        <f>L188-#REF!</f>
        <v>#REF!</v>
      </c>
      <c r="M612" s="112" t="e">
        <f>M188-#REF!</f>
        <v>#REF!</v>
      </c>
      <c r="N612" s="112" t="e">
        <f>N188-#REF!</f>
        <v>#REF!</v>
      </c>
      <c r="O612" s="112" t="e">
        <f>O188-#REF!</f>
        <v>#REF!</v>
      </c>
      <c r="P612" s="112" t="e">
        <f>P188-#REF!</f>
        <v>#REF!</v>
      </c>
      <c r="Q612" s="112" t="e">
        <f>Q188-#REF!</f>
        <v>#REF!</v>
      </c>
      <c r="R612" s="112" t="e">
        <f>R188-#REF!</f>
        <v>#REF!</v>
      </c>
      <c r="S612" s="112" t="e">
        <f>S188-#REF!</f>
        <v>#REF!</v>
      </c>
      <c r="T612" s="112" t="e">
        <f>T188-#REF!</f>
        <v>#REF!</v>
      </c>
      <c r="U612" s="112" t="e">
        <f>U188-#REF!</f>
        <v>#REF!</v>
      </c>
      <c r="V612" s="112" t="e">
        <f>V188-#REF!</f>
        <v>#REF!</v>
      </c>
      <c r="W612" s="112" t="e">
        <f>W188-#REF!</f>
        <v>#REF!</v>
      </c>
      <c r="X612" s="112" t="e">
        <f>X188-#REF!</f>
        <v>#REF!</v>
      </c>
      <c r="Y612" s="112" t="e">
        <f>Y188-#REF!</f>
        <v>#REF!</v>
      </c>
      <c r="Z612" s="112" t="e">
        <f>Z188-#REF!</f>
        <v>#REF!</v>
      </c>
      <c r="AA612" s="112" t="e">
        <f>AA188-#REF!</f>
        <v>#REF!</v>
      </c>
      <c r="AB612" s="112" t="e">
        <f>AB188-#REF!</f>
        <v>#REF!</v>
      </c>
      <c r="AC612" s="112" t="e">
        <f>AC188-#REF!</f>
        <v>#REF!</v>
      </c>
      <c r="AD612" s="112" t="e">
        <f>AD188-#REF!</f>
        <v>#REF!</v>
      </c>
      <c r="AE612" s="112" t="e">
        <f>AE188-#REF!</f>
        <v>#REF!</v>
      </c>
      <c r="AF612" s="112" t="e">
        <f>AF188-#REF!</f>
        <v>#REF!</v>
      </c>
      <c r="AG612" s="112" t="e">
        <f>AG188-#REF!</f>
        <v>#REF!</v>
      </c>
      <c r="AH612" s="112" t="e">
        <f>AH188-#REF!</f>
        <v>#REF!</v>
      </c>
      <c r="AI612" s="112" t="e">
        <f>AI188-#REF!</f>
        <v>#REF!</v>
      </c>
      <c r="AJ612" s="112" t="e">
        <f>AJ188-#REF!</f>
        <v>#REF!</v>
      </c>
      <c r="AK612" s="112" t="e">
        <f>AK188-#REF!</f>
        <v>#REF!</v>
      </c>
      <c r="AL612" s="112" t="e">
        <f>AL188-#REF!</f>
        <v>#REF!</v>
      </c>
      <c r="AM612" s="112" t="e">
        <f>AM188-#REF!</f>
        <v>#REF!</v>
      </c>
      <c r="AN612" s="112" t="e">
        <f>AN188-#REF!</f>
        <v>#REF!</v>
      </c>
      <c r="AO612" s="112" t="e">
        <f>AO188-#REF!</f>
        <v>#REF!</v>
      </c>
      <c r="AP612" s="112" t="e">
        <f>AP188-#REF!</f>
        <v>#REF!</v>
      </c>
      <c r="AQ612" s="112" t="e">
        <f>AQ188-#REF!</f>
        <v>#REF!</v>
      </c>
      <c r="AR612" s="112" t="e">
        <f>AR188-#REF!</f>
        <v>#REF!</v>
      </c>
      <c r="AS612" s="112" t="e">
        <f>AS188-#REF!</f>
        <v>#REF!</v>
      </c>
      <c r="AT612" s="112" t="e">
        <f>AT188-#REF!</f>
        <v>#REF!</v>
      </c>
      <c r="AU612" s="112" t="e">
        <f>AU188-#REF!</f>
        <v>#REF!</v>
      </c>
      <c r="AV612" s="112" t="e">
        <f>AV188-#REF!</f>
        <v>#REF!</v>
      </c>
      <c r="AW612" s="112" t="e">
        <f>AW188-#REF!</f>
        <v>#REF!</v>
      </c>
      <c r="AX612" s="112" t="e">
        <f>AX188-#REF!</f>
        <v>#REF!</v>
      </c>
      <c r="AY612" s="112" t="e">
        <f>AY188-#REF!</f>
        <v>#REF!</v>
      </c>
      <c r="AZ612" s="112" t="e">
        <f>AZ188-#REF!</f>
        <v>#REF!</v>
      </c>
      <c r="BA612" s="112" t="e">
        <f>BA188-#REF!</f>
        <v>#REF!</v>
      </c>
      <c r="BB612" s="112" t="e">
        <f>BB188-#REF!</f>
        <v>#REF!</v>
      </c>
      <c r="BC612" s="112" t="e">
        <f>BC188-#REF!</f>
        <v>#REF!</v>
      </c>
      <c r="BD612" s="112" t="e">
        <f>BD188-#REF!</f>
        <v>#REF!</v>
      </c>
      <c r="BE612" s="112" t="e">
        <f>BE188-#REF!</f>
        <v>#REF!</v>
      </c>
      <c r="BF612" s="112" t="e">
        <f>BF188-#REF!</f>
        <v>#REF!</v>
      </c>
      <c r="BG612" s="112" t="e">
        <f>BG188-#REF!</f>
        <v>#REF!</v>
      </c>
      <c r="BH612" s="112" t="e">
        <f>BH188-#REF!</f>
        <v>#REF!</v>
      </c>
      <c r="BI612" s="112" t="e">
        <f>BI188-#REF!</f>
        <v>#REF!</v>
      </c>
      <c r="BJ612" s="112" t="e">
        <f>BJ188-#REF!</f>
        <v>#REF!</v>
      </c>
      <c r="BK612" s="112" t="e">
        <f>BK188-#REF!</f>
        <v>#REF!</v>
      </c>
      <c r="BL612" s="112" t="e">
        <f>BL188-#REF!</f>
        <v>#REF!</v>
      </c>
      <c r="BM612" s="112" t="e">
        <f>BM188-#REF!</f>
        <v>#REF!</v>
      </c>
      <c r="BN612" s="112" t="e">
        <f>BN188-#REF!</f>
        <v>#REF!</v>
      </c>
      <c r="BO612" s="112" t="e">
        <f>BO188-#REF!</f>
        <v>#REF!</v>
      </c>
      <c r="BP612" s="112" t="e">
        <f>BP188-#REF!</f>
        <v>#REF!</v>
      </c>
      <c r="BQ612" s="112" t="e">
        <f>BQ188-#REF!</f>
        <v>#REF!</v>
      </c>
      <c r="BR612" s="112" t="e">
        <f>BR188-#REF!</f>
        <v>#REF!</v>
      </c>
      <c r="BS612" s="112" t="e">
        <f>BS188-#REF!</f>
        <v>#REF!</v>
      </c>
      <c r="BT612" s="112" t="e">
        <f>BT188-#REF!</f>
        <v>#REF!</v>
      </c>
      <c r="BU612" s="112" t="e">
        <f>BU188-#REF!</f>
        <v>#REF!</v>
      </c>
      <c r="BV612" s="112" t="e">
        <f>BV188-#REF!</f>
        <v>#REF!</v>
      </c>
      <c r="CA612" s="112"/>
    </row>
    <row r="613" spans="7:79" ht="13" hidden="1" x14ac:dyDescent="0.3">
      <c r="G613" s="112" t="e">
        <f>G189-#REF!</f>
        <v>#REF!</v>
      </c>
      <c r="H613" s="112" t="e">
        <f>H189-#REF!</f>
        <v>#REF!</v>
      </c>
      <c r="I613" s="112" t="e">
        <f>I189-#REF!</f>
        <v>#REF!</v>
      </c>
      <c r="J613" s="112" t="e">
        <f>J189-#REF!</f>
        <v>#REF!</v>
      </c>
      <c r="K613" s="112" t="e">
        <f>K189-#REF!</f>
        <v>#REF!</v>
      </c>
      <c r="L613" s="112" t="e">
        <f>L189-#REF!</f>
        <v>#REF!</v>
      </c>
      <c r="M613" s="112" t="e">
        <f>M189-#REF!</f>
        <v>#REF!</v>
      </c>
      <c r="N613" s="112" t="e">
        <f>N189-#REF!</f>
        <v>#REF!</v>
      </c>
      <c r="O613" s="112" t="e">
        <f>O189-#REF!</f>
        <v>#REF!</v>
      </c>
      <c r="P613" s="112" t="e">
        <f>P189-#REF!</f>
        <v>#REF!</v>
      </c>
      <c r="Q613" s="112" t="e">
        <f>Q189-#REF!</f>
        <v>#REF!</v>
      </c>
      <c r="R613" s="112" t="e">
        <f>R189-#REF!</f>
        <v>#REF!</v>
      </c>
      <c r="S613" s="112" t="e">
        <f>S189-#REF!</f>
        <v>#REF!</v>
      </c>
      <c r="T613" s="112" t="e">
        <f>T189-#REF!</f>
        <v>#REF!</v>
      </c>
      <c r="U613" s="112" t="e">
        <f>U189-#REF!</f>
        <v>#REF!</v>
      </c>
      <c r="V613" s="112" t="e">
        <f>V189-#REF!</f>
        <v>#REF!</v>
      </c>
      <c r="W613" s="112" t="e">
        <f>W189-#REF!</f>
        <v>#REF!</v>
      </c>
      <c r="X613" s="112" t="e">
        <f>X189-#REF!</f>
        <v>#REF!</v>
      </c>
      <c r="Y613" s="112" t="e">
        <f>Y189-#REF!</f>
        <v>#REF!</v>
      </c>
      <c r="Z613" s="112" t="e">
        <f>Z189-#REF!</f>
        <v>#REF!</v>
      </c>
      <c r="AA613" s="112" t="e">
        <f>AA189-#REF!</f>
        <v>#REF!</v>
      </c>
      <c r="AB613" s="112" t="e">
        <f>AB189-#REF!</f>
        <v>#REF!</v>
      </c>
      <c r="AC613" s="112" t="e">
        <f>AC189-#REF!</f>
        <v>#REF!</v>
      </c>
      <c r="AD613" s="112" t="e">
        <f>AD189-#REF!</f>
        <v>#REF!</v>
      </c>
      <c r="AE613" s="112" t="e">
        <f>AE189-#REF!</f>
        <v>#REF!</v>
      </c>
      <c r="AF613" s="112" t="e">
        <f>AF189-#REF!</f>
        <v>#REF!</v>
      </c>
      <c r="AG613" s="112" t="e">
        <f>AG189-#REF!</f>
        <v>#REF!</v>
      </c>
      <c r="AH613" s="112" t="e">
        <f>AH189-#REF!</f>
        <v>#REF!</v>
      </c>
      <c r="AI613" s="112" t="e">
        <f>AI189-#REF!</f>
        <v>#REF!</v>
      </c>
      <c r="AJ613" s="112" t="e">
        <f>AJ189-#REF!</f>
        <v>#REF!</v>
      </c>
      <c r="AK613" s="112" t="e">
        <f>AK189-#REF!</f>
        <v>#REF!</v>
      </c>
      <c r="AL613" s="112" t="e">
        <f>AL189-#REF!</f>
        <v>#REF!</v>
      </c>
      <c r="AM613" s="112" t="e">
        <f>AM189-#REF!</f>
        <v>#REF!</v>
      </c>
      <c r="AN613" s="112" t="e">
        <f>AN189-#REF!</f>
        <v>#REF!</v>
      </c>
      <c r="AO613" s="112" t="e">
        <f>AO189-#REF!</f>
        <v>#REF!</v>
      </c>
      <c r="AP613" s="112" t="e">
        <f>AP189-#REF!</f>
        <v>#REF!</v>
      </c>
      <c r="AQ613" s="112" t="e">
        <f>AQ189-#REF!</f>
        <v>#REF!</v>
      </c>
      <c r="AR613" s="112" t="e">
        <f>AR189-#REF!</f>
        <v>#REF!</v>
      </c>
      <c r="AS613" s="112" t="e">
        <f>AS189-#REF!</f>
        <v>#REF!</v>
      </c>
      <c r="AT613" s="112" t="e">
        <f>AT189-#REF!</f>
        <v>#REF!</v>
      </c>
      <c r="AU613" s="112" t="e">
        <f>AU189-#REF!</f>
        <v>#REF!</v>
      </c>
      <c r="AV613" s="112" t="e">
        <f>AV189-#REF!</f>
        <v>#REF!</v>
      </c>
      <c r="AW613" s="112" t="e">
        <f>AW189-#REF!</f>
        <v>#REF!</v>
      </c>
      <c r="AX613" s="112" t="e">
        <f>AX189-#REF!</f>
        <v>#REF!</v>
      </c>
      <c r="AY613" s="112" t="e">
        <f>AY189-#REF!</f>
        <v>#REF!</v>
      </c>
      <c r="AZ613" s="112" t="e">
        <f>AZ189-#REF!</f>
        <v>#REF!</v>
      </c>
      <c r="BA613" s="112" t="e">
        <f>BA189-#REF!</f>
        <v>#REF!</v>
      </c>
      <c r="BB613" s="112" t="e">
        <f>BB189-#REF!</f>
        <v>#REF!</v>
      </c>
      <c r="BC613" s="112" t="e">
        <f>BC189-#REF!</f>
        <v>#REF!</v>
      </c>
      <c r="BD613" s="112" t="e">
        <f>BD189-#REF!</f>
        <v>#REF!</v>
      </c>
      <c r="BE613" s="112" t="e">
        <f>BE189-#REF!</f>
        <v>#REF!</v>
      </c>
      <c r="BF613" s="112" t="e">
        <f>BF189-#REF!</f>
        <v>#REF!</v>
      </c>
      <c r="BG613" s="112" t="e">
        <f>BG189-#REF!</f>
        <v>#REF!</v>
      </c>
      <c r="BH613" s="112" t="e">
        <f>BH189-#REF!</f>
        <v>#REF!</v>
      </c>
      <c r="BI613" s="112" t="e">
        <f>BI189-#REF!</f>
        <v>#REF!</v>
      </c>
      <c r="BJ613" s="112" t="e">
        <f>BJ189-#REF!</f>
        <v>#REF!</v>
      </c>
      <c r="BK613" s="112" t="e">
        <f>BK189-#REF!</f>
        <v>#REF!</v>
      </c>
      <c r="BL613" s="112" t="e">
        <f>BL189-#REF!</f>
        <v>#REF!</v>
      </c>
      <c r="BM613" s="112" t="e">
        <f>BM189-#REF!</f>
        <v>#REF!</v>
      </c>
      <c r="BN613" s="112" t="e">
        <f>BN189-#REF!</f>
        <v>#REF!</v>
      </c>
      <c r="BO613" s="112" t="e">
        <f>BO189-#REF!</f>
        <v>#REF!</v>
      </c>
      <c r="BP613" s="112" t="e">
        <f>BP189-#REF!</f>
        <v>#REF!</v>
      </c>
      <c r="BQ613" s="112" t="e">
        <f>BQ189-#REF!</f>
        <v>#REF!</v>
      </c>
      <c r="BR613" s="112" t="e">
        <f>BR189-#REF!</f>
        <v>#REF!</v>
      </c>
      <c r="BS613" s="112" t="e">
        <f>BS189-#REF!</f>
        <v>#REF!</v>
      </c>
      <c r="BT613" s="112" t="e">
        <f>BT189-#REF!</f>
        <v>#REF!</v>
      </c>
      <c r="BU613" s="112" t="e">
        <f>BU189-#REF!</f>
        <v>#REF!</v>
      </c>
      <c r="BV613" s="112" t="e">
        <f>BV189-#REF!</f>
        <v>#REF!</v>
      </c>
      <c r="CA613" s="112"/>
    </row>
    <row r="614" spans="7:79" ht="13" hidden="1" x14ac:dyDescent="0.3">
      <c r="G614" s="112" t="e">
        <f>G191-#REF!</f>
        <v>#REF!</v>
      </c>
      <c r="H614" s="112" t="e">
        <f>H191-#REF!</f>
        <v>#REF!</v>
      </c>
      <c r="I614" s="112" t="e">
        <f>I191-#REF!</f>
        <v>#REF!</v>
      </c>
      <c r="J614" s="112" t="e">
        <f>J191-#REF!</f>
        <v>#REF!</v>
      </c>
      <c r="K614" s="112" t="e">
        <f>K191-#REF!</f>
        <v>#REF!</v>
      </c>
      <c r="L614" s="112" t="e">
        <f>L191-#REF!</f>
        <v>#REF!</v>
      </c>
      <c r="M614" s="112" t="e">
        <f>M191-#REF!</f>
        <v>#REF!</v>
      </c>
      <c r="N614" s="112" t="e">
        <f>N191-#REF!</f>
        <v>#REF!</v>
      </c>
      <c r="O614" s="112" t="e">
        <f>O191-#REF!</f>
        <v>#REF!</v>
      </c>
      <c r="P614" s="112" t="e">
        <f>P191-#REF!</f>
        <v>#REF!</v>
      </c>
      <c r="Q614" s="112" t="e">
        <f>Q191-#REF!</f>
        <v>#REF!</v>
      </c>
      <c r="R614" s="112" t="e">
        <f>R191-#REF!</f>
        <v>#REF!</v>
      </c>
      <c r="S614" s="112" t="e">
        <f>S191-#REF!</f>
        <v>#REF!</v>
      </c>
      <c r="T614" s="112" t="e">
        <f>T191-#REF!</f>
        <v>#REF!</v>
      </c>
      <c r="U614" s="112" t="e">
        <f>U191-#REF!</f>
        <v>#REF!</v>
      </c>
      <c r="V614" s="112" t="e">
        <f>V191-#REF!</f>
        <v>#REF!</v>
      </c>
      <c r="W614" s="112" t="e">
        <f>W191-#REF!</f>
        <v>#REF!</v>
      </c>
      <c r="X614" s="112" t="e">
        <f>X191-#REF!</f>
        <v>#REF!</v>
      </c>
      <c r="Y614" s="112" t="e">
        <f>Y191-#REF!</f>
        <v>#REF!</v>
      </c>
      <c r="Z614" s="112" t="e">
        <f>Z191-#REF!</f>
        <v>#REF!</v>
      </c>
      <c r="AA614" s="112" t="e">
        <f>AA191-#REF!</f>
        <v>#REF!</v>
      </c>
      <c r="AB614" s="112" t="e">
        <f>AB191-#REF!</f>
        <v>#REF!</v>
      </c>
      <c r="AC614" s="112" t="e">
        <f>AC191-#REF!</f>
        <v>#REF!</v>
      </c>
      <c r="AD614" s="112" t="e">
        <f>AD191-#REF!</f>
        <v>#REF!</v>
      </c>
      <c r="AE614" s="112" t="e">
        <f>AE191-#REF!</f>
        <v>#REF!</v>
      </c>
      <c r="AF614" s="112" t="e">
        <f>AF191-#REF!</f>
        <v>#REF!</v>
      </c>
      <c r="AG614" s="112" t="e">
        <f>AG191-#REF!</f>
        <v>#REF!</v>
      </c>
      <c r="AH614" s="112" t="e">
        <f>AH191-#REF!</f>
        <v>#REF!</v>
      </c>
      <c r="AI614" s="112" t="e">
        <f>AI191-#REF!</f>
        <v>#REF!</v>
      </c>
      <c r="AJ614" s="112" t="e">
        <f>AJ191-#REF!</f>
        <v>#REF!</v>
      </c>
      <c r="AK614" s="112" t="e">
        <f>AK191-#REF!</f>
        <v>#REF!</v>
      </c>
      <c r="AL614" s="112" t="e">
        <f>AL191-#REF!</f>
        <v>#REF!</v>
      </c>
      <c r="AM614" s="112" t="e">
        <f>AM191-#REF!</f>
        <v>#REF!</v>
      </c>
      <c r="AN614" s="112" t="e">
        <f>AN191-#REF!</f>
        <v>#REF!</v>
      </c>
      <c r="AO614" s="112" t="e">
        <f>AO191-#REF!</f>
        <v>#REF!</v>
      </c>
      <c r="AP614" s="112" t="e">
        <f>AP191-#REF!</f>
        <v>#REF!</v>
      </c>
      <c r="AQ614" s="112" t="e">
        <f>AQ191-#REF!</f>
        <v>#REF!</v>
      </c>
      <c r="AR614" s="112" t="e">
        <f>AR191-#REF!</f>
        <v>#REF!</v>
      </c>
      <c r="AS614" s="112" t="e">
        <f>AS191-#REF!</f>
        <v>#REF!</v>
      </c>
      <c r="AT614" s="112" t="e">
        <f>AT191-#REF!</f>
        <v>#REF!</v>
      </c>
      <c r="AU614" s="112" t="e">
        <f>AU191-#REF!</f>
        <v>#REF!</v>
      </c>
      <c r="AV614" s="112" t="e">
        <f>AV191-#REF!</f>
        <v>#REF!</v>
      </c>
      <c r="AW614" s="112" t="e">
        <f>AW191-#REF!</f>
        <v>#REF!</v>
      </c>
      <c r="AX614" s="112" t="e">
        <f>AX191-#REF!</f>
        <v>#REF!</v>
      </c>
      <c r="AY614" s="112" t="e">
        <f>AY191-#REF!</f>
        <v>#REF!</v>
      </c>
      <c r="AZ614" s="112" t="e">
        <f>AZ191-#REF!</f>
        <v>#REF!</v>
      </c>
      <c r="BA614" s="112" t="e">
        <f>BA191-#REF!</f>
        <v>#REF!</v>
      </c>
      <c r="BB614" s="112" t="e">
        <f>BB191-#REF!</f>
        <v>#REF!</v>
      </c>
      <c r="BC614" s="112" t="e">
        <f>BC191-#REF!</f>
        <v>#REF!</v>
      </c>
      <c r="BD614" s="112" t="e">
        <f>BD191-#REF!</f>
        <v>#REF!</v>
      </c>
      <c r="BE614" s="112" t="e">
        <f>BE191-#REF!</f>
        <v>#REF!</v>
      </c>
      <c r="BF614" s="112" t="e">
        <f>BF191-#REF!</f>
        <v>#REF!</v>
      </c>
      <c r="BG614" s="112" t="e">
        <f>BG191-#REF!</f>
        <v>#REF!</v>
      </c>
      <c r="BH614" s="112" t="e">
        <f>BH191-#REF!</f>
        <v>#REF!</v>
      </c>
      <c r="BI614" s="112" t="e">
        <f>BI191-#REF!</f>
        <v>#REF!</v>
      </c>
      <c r="BJ614" s="112" t="e">
        <f>BJ191-#REF!</f>
        <v>#REF!</v>
      </c>
      <c r="BK614" s="112" t="e">
        <f>BK191-#REF!</f>
        <v>#REF!</v>
      </c>
      <c r="BL614" s="112" t="e">
        <f>BL191-#REF!</f>
        <v>#REF!</v>
      </c>
      <c r="BM614" s="112" t="e">
        <f>BM191-#REF!</f>
        <v>#REF!</v>
      </c>
      <c r="BN614" s="112" t="e">
        <f>BN191-#REF!</f>
        <v>#REF!</v>
      </c>
      <c r="BO614" s="112" t="e">
        <f>BO191-#REF!</f>
        <v>#REF!</v>
      </c>
      <c r="BP614" s="112" t="e">
        <f>BP191-#REF!</f>
        <v>#REF!</v>
      </c>
      <c r="BQ614" s="112" t="e">
        <f>BQ191-#REF!</f>
        <v>#REF!</v>
      </c>
      <c r="BR614" s="112" t="e">
        <f>BR191-#REF!</f>
        <v>#REF!</v>
      </c>
      <c r="BS614" s="112" t="e">
        <f>BS191-#REF!</f>
        <v>#REF!</v>
      </c>
      <c r="BT614" s="112" t="e">
        <f>BT191-#REF!</f>
        <v>#REF!</v>
      </c>
      <c r="BU614" s="112" t="e">
        <f>BU191-#REF!</f>
        <v>#REF!</v>
      </c>
      <c r="BV614" s="112" t="e">
        <f>BV191-#REF!</f>
        <v>#REF!</v>
      </c>
      <c r="CA614" s="112"/>
    </row>
    <row r="615" spans="7:79" ht="13" hidden="1" x14ac:dyDescent="0.3">
      <c r="G615" s="112" t="e">
        <f>G192-#REF!</f>
        <v>#REF!</v>
      </c>
      <c r="H615" s="112" t="e">
        <f>H192-#REF!</f>
        <v>#REF!</v>
      </c>
      <c r="I615" s="112" t="e">
        <f>I192-#REF!</f>
        <v>#REF!</v>
      </c>
      <c r="J615" s="112" t="e">
        <f>J192-#REF!</f>
        <v>#REF!</v>
      </c>
      <c r="K615" s="112" t="e">
        <f>K192-#REF!</f>
        <v>#REF!</v>
      </c>
      <c r="L615" s="112" t="e">
        <f>L192-#REF!</f>
        <v>#REF!</v>
      </c>
      <c r="M615" s="112" t="e">
        <f>M192-#REF!</f>
        <v>#REF!</v>
      </c>
      <c r="N615" s="112" t="e">
        <f>N192-#REF!</f>
        <v>#REF!</v>
      </c>
      <c r="O615" s="112" t="e">
        <f>O192-#REF!</f>
        <v>#REF!</v>
      </c>
      <c r="P615" s="112" t="e">
        <f>P192-#REF!</f>
        <v>#REF!</v>
      </c>
      <c r="Q615" s="112" t="e">
        <f>Q192-#REF!</f>
        <v>#REF!</v>
      </c>
      <c r="R615" s="112" t="e">
        <f>R192-#REF!</f>
        <v>#REF!</v>
      </c>
      <c r="S615" s="112" t="e">
        <f>S192-#REF!</f>
        <v>#REF!</v>
      </c>
      <c r="T615" s="112" t="e">
        <f>T192-#REF!</f>
        <v>#REF!</v>
      </c>
      <c r="U615" s="112" t="e">
        <f>U192-#REF!</f>
        <v>#REF!</v>
      </c>
      <c r="V615" s="112" t="e">
        <f>V192-#REF!</f>
        <v>#REF!</v>
      </c>
      <c r="W615" s="112" t="e">
        <f>W192-#REF!</f>
        <v>#REF!</v>
      </c>
      <c r="X615" s="112" t="e">
        <f>X192-#REF!</f>
        <v>#REF!</v>
      </c>
      <c r="Y615" s="112" t="e">
        <f>Y192-#REF!</f>
        <v>#REF!</v>
      </c>
      <c r="Z615" s="112" t="e">
        <f>Z192-#REF!</f>
        <v>#REF!</v>
      </c>
      <c r="AA615" s="112" t="e">
        <f>AA192-#REF!</f>
        <v>#REF!</v>
      </c>
      <c r="AB615" s="112" t="e">
        <f>AB192-#REF!</f>
        <v>#REF!</v>
      </c>
      <c r="AC615" s="112" t="e">
        <f>AC192-#REF!</f>
        <v>#REF!</v>
      </c>
      <c r="AD615" s="112" t="e">
        <f>AD192-#REF!</f>
        <v>#REF!</v>
      </c>
      <c r="AE615" s="112" t="e">
        <f>AE192-#REF!</f>
        <v>#REF!</v>
      </c>
      <c r="AF615" s="112" t="e">
        <f>AF192-#REF!</f>
        <v>#REF!</v>
      </c>
      <c r="AG615" s="112" t="e">
        <f>AG192-#REF!</f>
        <v>#REF!</v>
      </c>
      <c r="AH615" s="112" t="e">
        <f>AH192-#REF!</f>
        <v>#REF!</v>
      </c>
      <c r="AI615" s="112" t="e">
        <f>AI192-#REF!</f>
        <v>#REF!</v>
      </c>
      <c r="AJ615" s="112" t="e">
        <f>AJ192-#REF!</f>
        <v>#REF!</v>
      </c>
      <c r="AK615" s="112" t="e">
        <f>AK192-#REF!</f>
        <v>#REF!</v>
      </c>
      <c r="AL615" s="112" t="e">
        <f>AL192-#REF!</f>
        <v>#REF!</v>
      </c>
      <c r="AM615" s="112" t="e">
        <f>AM192-#REF!</f>
        <v>#REF!</v>
      </c>
      <c r="AN615" s="112" t="e">
        <f>AN192-#REF!</f>
        <v>#REF!</v>
      </c>
      <c r="AO615" s="112" t="e">
        <f>AO192-#REF!</f>
        <v>#REF!</v>
      </c>
      <c r="AP615" s="112" t="e">
        <f>AP192-#REF!</f>
        <v>#REF!</v>
      </c>
      <c r="AQ615" s="112" t="e">
        <f>AQ192-#REF!</f>
        <v>#REF!</v>
      </c>
      <c r="AR615" s="112" t="e">
        <f>AR192-#REF!</f>
        <v>#REF!</v>
      </c>
      <c r="AS615" s="112" t="e">
        <f>AS192-#REF!</f>
        <v>#REF!</v>
      </c>
      <c r="AT615" s="112" t="e">
        <f>AT192-#REF!</f>
        <v>#REF!</v>
      </c>
      <c r="AU615" s="112" t="e">
        <f>AU192-#REF!</f>
        <v>#REF!</v>
      </c>
      <c r="AV615" s="112" t="e">
        <f>AV192-#REF!</f>
        <v>#REF!</v>
      </c>
      <c r="AW615" s="112" t="e">
        <f>AW192-#REF!</f>
        <v>#REF!</v>
      </c>
      <c r="AX615" s="112" t="e">
        <f>AX192-#REF!</f>
        <v>#REF!</v>
      </c>
      <c r="AY615" s="112" t="e">
        <f>AY192-#REF!</f>
        <v>#REF!</v>
      </c>
      <c r="AZ615" s="112" t="e">
        <f>AZ192-#REF!</f>
        <v>#REF!</v>
      </c>
      <c r="BA615" s="112" t="e">
        <f>BA192-#REF!</f>
        <v>#REF!</v>
      </c>
      <c r="BB615" s="112" t="e">
        <f>BB192-#REF!</f>
        <v>#REF!</v>
      </c>
      <c r="BC615" s="112" t="e">
        <f>BC192-#REF!</f>
        <v>#REF!</v>
      </c>
      <c r="BD615" s="112" t="e">
        <f>BD192-#REF!</f>
        <v>#REF!</v>
      </c>
      <c r="BE615" s="112" t="e">
        <f>BE192-#REF!</f>
        <v>#REF!</v>
      </c>
      <c r="BF615" s="112" t="e">
        <f>BF192-#REF!</f>
        <v>#REF!</v>
      </c>
      <c r="BG615" s="112" t="e">
        <f>BG192-#REF!</f>
        <v>#REF!</v>
      </c>
      <c r="BH615" s="112" t="e">
        <f>BH192-#REF!</f>
        <v>#REF!</v>
      </c>
      <c r="BI615" s="112" t="e">
        <f>BI192-#REF!</f>
        <v>#REF!</v>
      </c>
      <c r="BJ615" s="112" t="e">
        <f>BJ192-#REF!</f>
        <v>#REF!</v>
      </c>
      <c r="BK615" s="112" t="e">
        <f>BK192-#REF!</f>
        <v>#REF!</v>
      </c>
      <c r="BL615" s="112" t="e">
        <f>BL192-#REF!</f>
        <v>#REF!</v>
      </c>
      <c r="BM615" s="112" t="e">
        <f>BM192-#REF!</f>
        <v>#REF!</v>
      </c>
      <c r="BN615" s="112" t="e">
        <f>BN192-#REF!</f>
        <v>#REF!</v>
      </c>
      <c r="BO615" s="112" t="e">
        <f>BO192-#REF!</f>
        <v>#REF!</v>
      </c>
      <c r="BP615" s="112" t="e">
        <f>BP192-#REF!</f>
        <v>#REF!</v>
      </c>
      <c r="BQ615" s="112" t="e">
        <f>BQ192-#REF!</f>
        <v>#REF!</v>
      </c>
      <c r="BR615" s="112" t="e">
        <f>BR192-#REF!</f>
        <v>#REF!</v>
      </c>
      <c r="BS615" s="112" t="e">
        <f>BS192-#REF!</f>
        <v>#REF!</v>
      </c>
      <c r="BT615" s="112" t="e">
        <f>BT192-#REF!</f>
        <v>#REF!</v>
      </c>
      <c r="BU615" s="112" t="e">
        <f>BU192-#REF!</f>
        <v>#REF!</v>
      </c>
      <c r="BV615" s="112" t="e">
        <f>BV192-#REF!</f>
        <v>#REF!</v>
      </c>
      <c r="CA615" s="112"/>
    </row>
    <row r="616" spans="7:79" ht="13" hidden="1" x14ac:dyDescent="0.3">
      <c r="G616" s="112" t="e">
        <f>G193-#REF!</f>
        <v>#REF!</v>
      </c>
      <c r="H616" s="112" t="e">
        <f>H193-#REF!</f>
        <v>#REF!</v>
      </c>
      <c r="I616" s="112" t="e">
        <f>I193-#REF!</f>
        <v>#REF!</v>
      </c>
      <c r="J616" s="112" t="e">
        <f>J193-#REF!</f>
        <v>#REF!</v>
      </c>
      <c r="K616" s="112" t="e">
        <f>K193-#REF!</f>
        <v>#REF!</v>
      </c>
      <c r="L616" s="112" t="e">
        <f>L193-#REF!</f>
        <v>#REF!</v>
      </c>
      <c r="M616" s="112" t="e">
        <f>M193-#REF!</f>
        <v>#REF!</v>
      </c>
      <c r="N616" s="112" t="e">
        <f>N193-#REF!</f>
        <v>#REF!</v>
      </c>
      <c r="O616" s="112" t="e">
        <f>O193-#REF!</f>
        <v>#REF!</v>
      </c>
      <c r="P616" s="112" t="e">
        <f>P193-#REF!</f>
        <v>#REF!</v>
      </c>
      <c r="Q616" s="112" t="e">
        <f>Q193-#REF!</f>
        <v>#REF!</v>
      </c>
      <c r="R616" s="112" t="e">
        <f>R193-#REF!</f>
        <v>#REF!</v>
      </c>
      <c r="S616" s="112" t="e">
        <f>S193-#REF!</f>
        <v>#REF!</v>
      </c>
      <c r="T616" s="112" t="e">
        <f>T193-#REF!</f>
        <v>#REF!</v>
      </c>
      <c r="U616" s="112" t="e">
        <f>U193-#REF!</f>
        <v>#REF!</v>
      </c>
      <c r="V616" s="112" t="e">
        <f>V193-#REF!</f>
        <v>#REF!</v>
      </c>
      <c r="W616" s="112" t="e">
        <f>W193-#REF!</f>
        <v>#REF!</v>
      </c>
      <c r="X616" s="112" t="e">
        <f>X193-#REF!</f>
        <v>#REF!</v>
      </c>
      <c r="Y616" s="112" t="e">
        <f>Y193-#REF!</f>
        <v>#REF!</v>
      </c>
      <c r="Z616" s="112" t="e">
        <f>Z193-#REF!</f>
        <v>#REF!</v>
      </c>
      <c r="AA616" s="112" t="e">
        <f>AA193-#REF!</f>
        <v>#REF!</v>
      </c>
      <c r="AB616" s="112" t="e">
        <f>AB193-#REF!</f>
        <v>#REF!</v>
      </c>
      <c r="AC616" s="112" t="e">
        <f>AC193-#REF!</f>
        <v>#REF!</v>
      </c>
      <c r="AD616" s="112" t="e">
        <f>AD193-#REF!</f>
        <v>#REF!</v>
      </c>
      <c r="AE616" s="112" t="e">
        <f>AE193-#REF!</f>
        <v>#REF!</v>
      </c>
      <c r="AF616" s="112" t="e">
        <f>AF193-#REF!</f>
        <v>#REF!</v>
      </c>
      <c r="AG616" s="112" t="e">
        <f>AG193-#REF!</f>
        <v>#REF!</v>
      </c>
      <c r="AH616" s="112" t="e">
        <f>AH193-#REF!</f>
        <v>#REF!</v>
      </c>
      <c r="AI616" s="112" t="e">
        <f>AI193-#REF!</f>
        <v>#REF!</v>
      </c>
      <c r="AJ616" s="112" t="e">
        <f>AJ193-#REF!</f>
        <v>#REF!</v>
      </c>
      <c r="AK616" s="112" t="e">
        <f>AK193-#REF!</f>
        <v>#REF!</v>
      </c>
      <c r="AL616" s="112" t="e">
        <f>AL193-#REF!</f>
        <v>#REF!</v>
      </c>
      <c r="AM616" s="112" t="e">
        <f>AM193-#REF!</f>
        <v>#REF!</v>
      </c>
      <c r="AN616" s="112" t="e">
        <f>AN193-#REF!</f>
        <v>#REF!</v>
      </c>
      <c r="AO616" s="112" t="e">
        <f>AO193-#REF!</f>
        <v>#REF!</v>
      </c>
      <c r="AP616" s="112" t="e">
        <f>AP193-#REF!</f>
        <v>#REF!</v>
      </c>
      <c r="AQ616" s="112" t="e">
        <f>AQ193-#REF!</f>
        <v>#REF!</v>
      </c>
      <c r="AR616" s="112" t="e">
        <f>AR193-#REF!</f>
        <v>#REF!</v>
      </c>
      <c r="AS616" s="112" t="e">
        <f>AS193-#REF!</f>
        <v>#REF!</v>
      </c>
      <c r="AT616" s="112" t="e">
        <f>AT193-#REF!</f>
        <v>#REF!</v>
      </c>
      <c r="AU616" s="112" t="e">
        <f>AU193-#REF!</f>
        <v>#REF!</v>
      </c>
      <c r="AV616" s="112" t="e">
        <f>AV193-#REF!</f>
        <v>#REF!</v>
      </c>
      <c r="AW616" s="112" t="e">
        <f>AW193-#REF!</f>
        <v>#REF!</v>
      </c>
      <c r="AX616" s="112" t="e">
        <f>AX193-#REF!</f>
        <v>#REF!</v>
      </c>
      <c r="AY616" s="112" t="e">
        <f>AY193-#REF!</f>
        <v>#REF!</v>
      </c>
      <c r="AZ616" s="112" t="e">
        <f>AZ193-#REF!</f>
        <v>#REF!</v>
      </c>
      <c r="BA616" s="112" t="e">
        <f>BA193-#REF!</f>
        <v>#REF!</v>
      </c>
      <c r="BB616" s="112" t="e">
        <f>BB193-#REF!</f>
        <v>#REF!</v>
      </c>
      <c r="BC616" s="112" t="e">
        <f>BC193-#REF!</f>
        <v>#REF!</v>
      </c>
      <c r="BD616" s="112" t="e">
        <f>BD193-#REF!</f>
        <v>#REF!</v>
      </c>
      <c r="BE616" s="112" t="e">
        <f>BE193-#REF!</f>
        <v>#REF!</v>
      </c>
      <c r="BF616" s="112" t="e">
        <f>BF193-#REF!</f>
        <v>#REF!</v>
      </c>
      <c r="BG616" s="112" t="e">
        <f>BG193-#REF!</f>
        <v>#REF!</v>
      </c>
      <c r="BH616" s="112" t="e">
        <f>BH193-#REF!</f>
        <v>#REF!</v>
      </c>
      <c r="BI616" s="112" t="e">
        <f>BI193-#REF!</f>
        <v>#REF!</v>
      </c>
      <c r="BJ616" s="112" t="e">
        <f>BJ193-#REF!</f>
        <v>#REF!</v>
      </c>
      <c r="BK616" s="112" t="e">
        <f>BK193-#REF!</f>
        <v>#REF!</v>
      </c>
      <c r="BL616" s="112" t="e">
        <f>BL193-#REF!</f>
        <v>#REF!</v>
      </c>
      <c r="BM616" s="112" t="e">
        <f>BM193-#REF!</f>
        <v>#REF!</v>
      </c>
      <c r="BN616" s="112" t="e">
        <f>BN193-#REF!</f>
        <v>#REF!</v>
      </c>
      <c r="BO616" s="112" t="e">
        <f>BO193-#REF!</f>
        <v>#REF!</v>
      </c>
      <c r="BP616" s="112" t="e">
        <f>BP193-#REF!</f>
        <v>#REF!</v>
      </c>
      <c r="BQ616" s="112" t="e">
        <f>BQ193-#REF!</f>
        <v>#REF!</v>
      </c>
      <c r="BR616" s="112" t="e">
        <f>BR193-#REF!</f>
        <v>#REF!</v>
      </c>
      <c r="BS616" s="112" t="e">
        <f>BS193-#REF!</f>
        <v>#REF!</v>
      </c>
      <c r="BT616" s="112" t="e">
        <f>BT193-#REF!</f>
        <v>#REF!</v>
      </c>
      <c r="BU616" s="112" t="e">
        <f>BU193-#REF!</f>
        <v>#REF!</v>
      </c>
      <c r="BV616" s="112" t="e">
        <f>BV193-#REF!</f>
        <v>#REF!</v>
      </c>
      <c r="CA616" s="112"/>
    </row>
    <row r="617" spans="7:79" ht="13" hidden="1" x14ac:dyDescent="0.3">
      <c r="G617" s="112" t="e">
        <f>G194-#REF!</f>
        <v>#REF!</v>
      </c>
      <c r="H617" s="112" t="e">
        <f>H194-#REF!</f>
        <v>#REF!</v>
      </c>
      <c r="I617" s="112" t="e">
        <f>I194-#REF!</f>
        <v>#REF!</v>
      </c>
      <c r="J617" s="112" t="e">
        <f>J194-#REF!</f>
        <v>#REF!</v>
      </c>
      <c r="K617" s="112" t="e">
        <f>K194-#REF!</f>
        <v>#REF!</v>
      </c>
      <c r="L617" s="112" t="e">
        <f>L194-#REF!</f>
        <v>#REF!</v>
      </c>
      <c r="M617" s="112" t="e">
        <f>M194-#REF!</f>
        <v>#REF!</v>
      </c>
      <c r="N617" s="112" t="e">
        <f>N194-#REF!</f>
        <v>#REF!</v>
      </c>
      <c r="O617" s="112" t="e">
        <f>O194-#REF!</f>
        <v>#REF!</v>
      </c>
      <c r="P617" s="112" t="e">
        <f>P194-#REF!</f>
        <v>#REF!</v>
      </c>
      <c r="Q617" s="112" t="e">
        <f>Q194-#REF!</f>
        <v>#REF!</v>
      </c>
      <c r="R617" s="112" t="e">
        <f>R194-#REF!</f>
        <v>#REF!</v>
      </c>
      <c r="S617" s="112" t="e">
        <f>S194-#REF!</f>
        <v>#REF!</v>
      </c>
      <c r="T617" s="112" t="e">
        <f>T194-#REF!</f>
        <v>#REF!</v>
      </c>
      <c r="U617" s="112" t="e">
        <f>U194-#REF!</f>
        <v>#REF!</v>
      </c>
      <c r="V617" s="112" t="e">
        <f>V194-#REF!</f>
        <v>#REF!</v>
      </c>
      <c r="W617" s="112" t="e">
        <f>W194-#REF!</f>
        <v>#REF!</v>
      </c>
      <c r="X617" s="112" t="e">
        <f>X194-#REF!</f>
        <v>#REF!</v>
      </c>
      <c r="Y617" s="112" t="e">
        <f>Y194-#REF!</f>
        <v>#REF!</v>
      </c>
      <c r="Z617" s="112" t="e">
        <f>Z194-#REF!</f>
        <v>#REF!</v>
      </c>
      <c r="AA617" s="112" t="e">
        <f>AA194-#REF!</f>
        <v>#REF!</v>
      </c>
      <c r="AB617" s="112" t="e">
        <f>AB194-#REF!</f>
        <v>#REF!</v>
      </c>
      <c r="AC617" s="112" t="e">
        <f>AC194-#REF!</f>
        <v>#REF!</v>
      </c>
      <c r="AD617" s="112" t="e">
        <f>AD194-#REF!</f>
        <v>#REF!</v>
      </c>
      <c r="AE617" s="112" t="e">
        <f>AE194-#REF!</f>
        <v>#REF!</v>
      </c>
      <c r="AF617" s="112" t="e">
        <f>AF194-#REF!</f>
        <v>#REF!</v>
      </c>
      <c r="AG617" s="112" t="e">
        <f>AG194-#REF!</f>
        <v>#REF!</v>
      </c>
      <c r="AH617" s="112" t="e">
        <f>AH194-#REF!</f>
        <v>#REF!</v>
      </c>
      <c r="AI617" s="112" t="e">
        <f>AI194-#REF!</f>
        <v>#REF!</v>
      </c>
      <c r="AJ617" s="112" t="e">
        <f>AJ194-#REF!</f>
        <v>#REF!</v>
      </c>
      <c r="AK617" s="112" t="e">
        <f>AK194-#REF!</f>
        <v>#REF!</v>
      </c>
      <c r="AL617" s="112" t="e">
        <f>AL194-#REF!</f>
        <v>#REF!</v>
      </c>
      <c r="AM617" s="112" t="e">
        <f>AM194-#REF!</f>
        <v>#REF!</v>
      </c>
      <c r="AN617" s="112" t="e">
        <f>AN194-#REF!</f>
        <v>#REF!</v>
      </c>
      <c r="AO617" s="112" t="e">
        <f>AO194-#REF!</f>
        <v>#REF!</v>
      </c>
      <c r="AP617" s="112" t="e">
        <f>AP194-#REF!</f>
        <v>#REF!</v>
      </c>
      <c r="AQ617" s="112" t="e">
        <f>AQ194-#REF!</f>
        <v>#REF!</v>
      </c>
      <c r="AR617" s="112" t="e">
        <f>AR194-#REF!</f>
        <v>#REF!</v>
      </c>
      <c r="AS617" s="112" t="e">
        <f>AS194-#REF!</f>
        <v>#REF!</v>
      </c>
      <c r="AT617" s="112" t="e">
        <f>AT194-#REF!</f>
        <v>#REF!</v>
      </c>
      <c r="AU617" s="112" t="e">
        <f>AU194-#REF!</f>
        <v>#REF!</v>
      </c>
      <c r="AV617" s="112" t="e">
        <f>AV194-#REF!</f>
        <v>#REF!</v>
      </c>
      <c r="AW617" s="112" t="e">
        <f>AW194-#REF!</f>
        <v>#REF!</v>
      </c>
      <c r="AX617" s="112" t="e">
        <f>AX194-#REF!</f>
        <v>#REF!</v>
      </c>
      <c r="AY617" s="112" t="e">
        <f>AY194-#REF!</f>
        <v>#REF!</v>
      </c>
      <c r="AZ617" s="112" t="e">
        <f>AZ194-#REF!</f>
        <v>#REF!</v>
      </c>
      <c r="BA617" s="112" t="e">
        <f>BA194-#REF!</f>
        <v>#REF!</v>
      </c>
      <c r="BB617" s="112" t="e">
        <f>BB194-#REF!</f>
        <v>#REF!</v>
      </c>
      <c r="BC617" s="112" t="e">
        <f>BC194-#REF!</f>
        <v>#REF!</v>
      </c>
      <c r="BD617" s="112" t="e">
        <f>BD194-#REF!</f>
        <v>#REF!</v>
      </c>
      <c r="BE617" s="112" t="e">
        <f>BE194-#REF!</f>
        <v>#REF!</v>
      </c>
      <c r="BF617" s="112" t="e">
        <f>BF194-#REF!</f>
        <v>#REF!</v>
      </c>
      <c r="BG617" s="112" t="e">
        <f>BG194-#REF!</f>
        <v>#REF!</v>
      </c>
      <c r="BH617" s="112" t="e">
        <f>BH194-#REF!</f>
        <v>#REF!</v>
      </c>
      <c r="BI617" s="112" t="e">
        <f>BI194-#REF!</f>
        <v>#REF!</v>
      </c>
      <c r="BJ617" s="112" t="e">
        <f>BJ194-#REF!</f>
        <v>#REF!</v>
      </c>
      <c r="BK617" s="112" t="e">
        <f>BK194-#REF!</f>
        <v>#REF!</v>
      </c>
      <c r="BL617" s="112" t="e">
        <f>BL194-#REF!</f>
        <v>#REF!</v>
      </c>
      <c r="BM617" s="112" t="e">
        <f>BM194-#REF!</f>
        <v>#REF!</v>
      </c>
      <c r="BN617" s="112" t="e">
        <f>BN194-#REF!</f>
        <v>#REF!</v>
      </c>
      <c r="BO617" s="112" t="e">
        <f>BO194-#REF!</f>
        <v>#REF!</v>
      </c>
      <c r="BP617" s="112" t="e">
        <f>BP194-#REF!</f>
        <v>#REF!</v>
      </c>
      <c r="BQ617" s="112" t="e">
        <f>BQ194-#REF!</f>
        <v>#REF!</v>
      </c>
      <c r="BR617" s="112" t="e">
        <f>BR194-#REF!</f>
        <v>#REF!</v>
      </c>
      <c r="BS617" s="112" t="e">
        <f>BS194-#REF!</f>
        <v>#REF!</v>
      </c>
      <c r="BT617" s="112" t="e">
        <f>BT194-#REF!</f>
        <v>#REF!</v>
      </c>
      <c r="BU617" s="112" t="e">
        <f>BU194-#REF!</f>
        <v>#REF!</v>
      </c>
      <c r="BV617" s="112" t="e">
        <f>BV194-#REF!</f>
        <v>#REF!</v>
      </c>
      <c r="CA617" s="112"/>
    </row>
    <row r="618" spans="7:79" ht="13" hidden="1" x14ac:dyDescent="0.3">
      <c r="G618" s="112" t="e">
        <f>G195-#REF!</f>
        <v>#REF!</v>
      </c>
      <c r="H618" s="112" t="e">
        <f>H195-#REF!</f>
        <v>#REF!</v>
      </c>
      <c r="I618" s="112" t="e">
        <f>I195-#REF!</f>
        <v>#REF!</v>
      </c>
      <c r="J618" s="112" t="e">
        <f>J195-#REF!</f>
        <v>#REF!</v>
      </c>
      <c r="K618" s="112" t="e">
        <f>K195-#REF!</f>
        <v>#REF!</v>
      </c>
      <c r="L618" s="112" t="e">
        <f>L195-#REF!</f>
        <v>#REF!</v>
      </c>
      <c r="M618" s="112" t="e">
        <f>M195-#REF!</f>
        <v>#REF!</v>
      </c>
      <c r="N618" s="112" t="e">
        <f>N195-#REF!</f>
        <v>#REF!</v>
      </c>
      <c r="O618" s="112" t="e">
        <f>O195-#REF!</f>
        <v>#REF!</v>
      </c>
      <c r="P618" s="112" t="e">
        <f>P195-#REF!</f>
        <v>#REF!</v>
      </c>
      <c r="Q618" s="112" t="e">
        <f>Q195-#REF!</f>
        <v>#REF!</v>
      </c>
      <c r="R618" s="112" t="e">
        <f>R195-#REF!</f>
        <v>#REF!</v>
      </c>
      <c r="S618" s="112" t="e">
        <f>S195-#REF!</f>
        <v>#REF!</v>
      </c>
      <c r="T618" s="112" t="e">
        <f>T195-#REF!</f>
        <v>#REF!</v>
      </c>
      <c r="U618" s="112" t="e">
        <f>U195-#REF!</f>
        <v>#REF!</v>
      </c>
      <c r="V618" s="112" t="e">
        <f>V195-#REF!</f>
        <v>#REF!</v>
      </c>
      <c r="W618" s="112" t="e">
        <f>W195-#REF!</f>
        <v>#REF!</v>
      </c>
      <c r="X618" s="112" t="e">
        <f>X195-#REF!</f>
        <v>#REF!</v>
      </c>
      <c r="Y618" s="112" t="e">
        <f>Y195-#REF!</f>
        <v>#REF!</v>
      </c>
      <c r="Z618" s="112" t="e">
        <f>Z195-#REF!</f>
        <v>#REF!</v>
      </c>
      <c r="AA618" s="112" t="e">
        <f>AA195-#REF!</f>
        <v>#REF!</v>
      </c>
      <c r="AB618" s="112" t="e">
        <f>AB195-#REF!</f>
        <v>#REF!</v>
      </c>
      <c r="AC618" s="112" t="e">
        <f>AC195-#REF!</f>
        <v>#REF!</v>
      </c>
      <c r="AD618" s="112" t="e">
        <f>AD195-#REF!</f>
        <v>#REF!</v>
      </c>
      <c r="AE618" s="112" t="e">
        <f>AE195-#REF!</f>
        <v>#REF!</v>
      </c>
      <c r="AF618" s="112" t="e">
        <f>AF195-#REF!</f>
        <v>#REF!</v>
      </c>
      <c r="AG618" s="112" t="e">
        <f>AG195-#REF!</f>
        <v>#REF!</v>
      </c>
      <c r="AH618" s="112" t="e">
        <f>AH195-#REF!</f>
        <v>#REF!</v>
      </c>
      <c r="AI618" s="112" t="e">
        <f>AI195-#REF!</f>
        <v>#REF!</v>
      </c>
      <c r="AJ618" s="112" t="e">
        <f>AJ195-#REF!</f>
        <v>#REF!</v>
      </c>
      <c r="AK618" s="112" t="e">
        <f>AK195-#REF!</f>
        <v>#REF!</v>
      </c>
      <c r="AL618" s="112" t="e">
        <f>AL195-#REF!</f>
        <v>#REF!</v>
      </c>
      <c r="AM618" s="112" t="e">
        <f>AM195-#REF!</f>
        <v>#REF!</v>
      </c>
      <c r="AN618" s="112" t="e">
        <f>AN195-#REF!</f>
        <v>#REF!</v>
      </c>
      <c r="AO618" s="112" t="e">
        <f>AO195-#REF!</f>
        <v>#REF!</v>
      </c>
      <c r="AP618" s="112" t="e">
        <f>AP195-#REF!</f>
        <v>#REF!</v>
      </c>
      <c r="AQ618" s="112" t="e">
        <f>AQ195-#REF!</f>
        <v>#REF!</v>
      </c>
      <c r="AR618" s="112" t="e">
        <f>AR195-#REF!</f>
        <v>#REF!</v>
      </c>
      <c r="AS618" s="112" t="e">
        <f>AS195-#REF!</f>
        <v>#REF!</v>
      </c>
      <c r="AT618" s="112" t="e">
        <f>AT195-#REF!</f>
        <v>#REF!</v>
      </c>
      <c r="AU618" s="112" t="e">
        <f>AU195-#REF!</f>
        <v>#REF!</v>
      </c>
      <c r="AV618" s="112" t="e">
        <f>AV195-#REF!</f>
        <v>#REF!</v>
      </c>
      <c r="AW618" s="112" t="e">
        <f>AW195-#REF!</f>
        <v>#REF!</v>
      </c>
      <c r="AX618" s="112" t="e">
        <f>AX195-#REF!</f>
        <v>#REF!</v>
      </c>
      <c r="AY618" s="112" t="e">
        <f>AY195-#REF!</f>
        <v>#REF!</v>
      </c>
      <c r="AZ618" s="112" t="e">
        <f>AZ195-#REF!</f>
        <v>#REF!</v>
      </c>
      <c r="BA618" s="112" t="e">
        <f>BA195-#REF!</f>
        <v>#REF!</v>
      </c>
      <c r="BB618" s="112" t="e">
        <f>BB195-#REF!</f>
        <v>#REF!</v>
      </c>
      <c r="BC618" s="112" t="e">
        <f>BC195-#REF!</f>
        <v>#REF!</v>
      </c>
      <c r="BD618" s="112" t="e">
        <f>BD195-#REF!</f>
        <v>#REF!</v>
      </c>
      <c r="BE618" s="112" t="e">
        <f>BE195-#REF!</f>
        <v>#REF!</v>
      </c>
      <c r="BF618" s="112" t="e">
        <f>BF195-#REF!</f>
        <v>#REF!</v>
      </c>
      <c r="BG618" s="112" t="e">
        <f>BG195-#REF!</f>
        <v>#REF!</v>
      </c>
      <c r="BH618" s="112" t="e">
        <f>BH195-#REF!</f>
        <v>#REF!</v>
      </c>
      <c r="BI618" s="112" t="e">
        <f>BI195-#REF!</f>
        <v>#REF!</v>
      </c>
      <c r="BJ618" s="112" t="e">
        <f>BJ195-#REF!</f>
        <v>#REF!</v>
      </c>
      <c r="BK618" s="112" t="e">
        <f>BK195-#REF!</f>
        <v>#REF!</v>
      </c>
      <c r="BL618" s="112" t="e">
        <f>BL195-#REF!</f>
        <v>#REF!</v>
      </c>
      <c r="BM618" s="112" t="e">
        <f>BM195-#REF!</f>
        <v>#REF!</v>
      </c>
      <c r="BN618" s="112" t="e">
        <f>BN195-#REF!</f>
        <v>#REF!</v>
      </c>
      <c r="BO618" s="112" t="e">
        <f>BO195-#REF!</f>
        <v>#REF!</v>
      </c>
      <c r="BP618" s="112" t="e">
        <f>BP195-#REF!</f>
        <v>#REF!</v>
      </c>
      <c r="BQ618" s="112" t="e">
        <f>BQ195-#REF!</f>
        <v>#REF!</v>
      </c>
      <c r="BR618" s="112" t="e">
        <f>BR195-#REF!</f>
        <v>#REF!</v>
      </c>
      <c r="BS618" s="112" t="e">
        <f>BS195-#REF!</f>
        <v>#REF!</v>
      </c>
      <c r="BT618" s="112" t="e">
        <f>BT195-#REF!</f>
        <v>#REF!</v>
      </c>
      <c r="BU618" s="112" t="e">
        <f>BU195-#REF!</f>
        <v>#REF!</v>
      </c>
      <c r="BV618" s="112" t="e">
        <f>BV195-#REF!</f>
        <v>#REF!</v>
      </c>
      <c r="CA618" s="112"/>
    </row>
    <row r="619" spans="7:79" ht="13" hidden="1" x14ac:dyDescent="0.3">
      <c r="G619" s="112" t="e">
        <f>G197-#REF!</f>
        <v>#REF!</v>
      </c>
      <c r="H619" s="112" t="e">
        <f>H197-#REF!</f>
        <v>#REF!</v>
      </c>
      <c r="I619" s="112" t="e">
        <f>I197-#REF!</f>
        <v>#REF!</v>
      </c>
      <c r="J619" s="112" t="e">
        <f>J197-#REF!</f>
        <v>#REF!</v>
      </c>
      <c r="K619" s="112" t="e">
        <f>K197-#REF!</f>
        <v>#REF!</v>
      </c>
      <c r="L619" s="112" t="e">
        <f>L197-#REF!</f>
        <v>#REF!</v>
      </c>
      <c r="M619" s="112" t="e">
        <f>M197-#REF!</f>
        <v>#REF!</v>
      </c>
      <c r="N619" s="112" t="e">
        <f>N197-#REF!</f>
        <v>#REF!</v>
      </c>
      <c r="O619" s="112" t="e">
        <f>O197-#REF!</f>
        <v>#REF!</v>
      </c>
      <c r="P619" s="112" t="e">
        <f>P197-#REF!</f>
        <v>#REF!</v>
      </c>
      <c r="Q619" s="112" t="e">
        <f>Q197-#REF!</f>
        <v>#REF!</v>
      </c>
      <c r="R619" s="112" t="e">
        <f>R197-#REF!</f>
        <v>#REF!</v>
      </c>
      <c r="S619" s="112" t="e">
        <f>S197-#REF!</f>
        <v>#REF!</v>
      </c>
      <c r="T619" s="112" t="e">
        <f>T197-#REF!</f>
        <v>#REF!</v>
      </c>
      <c r="U619" s="112" t="e">
        <f>U197-#REF!</f>
        <v>#REF!</v>
      </c>
      <c r="V619" s="112" t="e">
        <f>V197-#REF!</f>
        <v>#REF!</v>
      </c>
      <c r="W619" s="112" t="e">
        <f>W197-#REF!</f>
        <v>#REF!</v>
      </c>
      <c r="X619" s="112" t="e">
        <f>X197-#REF!</f>
        <v>#REF!</v>
      </c>
      <c r="Y619" s="112" t="e">
        <f>Y197-#REF!</f>
        <v>#REF!</v>
      </c>
      <c r="Z619" s="112" t="e">
        <f>Z197-#REF!</f>
        <v>#REF!</v>
      </c>
      <c r="AA619" s="112" t="e">
        <f>AA197-#REF!</f>
        <v>#REF!</v>
      </c>
      <c r="AB619" s="112" t="e">
        <f>AB197-#REF!</f>
        <v>#REF!</v>
      </c>
      <c r="AC619" s="112" t="e">
        <f>AC197-#REF!</f>
        <v>#REF!</v>
      </c>
      <c r="AD619" s="112" t="e">
        <f>AD197-#REF!</f>
        <v>#REF!</v>
      </c>
      <c r="AE619" s="112" t="e">
        <f>AE197-#REF!</f>
        <v>#REF!</v>
      </c>
      <c r="AF619" s="112" t="e">
        <f>AF197-#REF!</f>
        <v>#REF!</v>
      </c>
      <c r="AG619" s="112" t="e">
        <f>AG197-#REF!</f>
        <v>#REF!</v>
      </c>
      <c r="AH619" s="112" t="e">
        <f>AH197-#REF!</f>
        <v>#REF!</v>
      </c>
      <c r="AI619" s="112" t="e">
        <f>AI197-#REF!</f>
        <v>#REF!</v>
      </c>
      <c r="AJ619" s="112" t="e">
        <f>AJ197-#REF!</f>
        <v>#REF!</v>
      </c>
      <c r="AK619" s="112" t="e">
        <f>AK197-#REF!</f>
        <v>#REF!</v>
      </c>
      <c r="AL619" s="112" t="e">
        <f>AL197-#REF!</f>
        <v>#REF!</v>
      </c>
      <c r="AM619" s="112" t="e">
        <f>AM197-#REF!</f>
        <v>#REF!</v>
      </c>
      <c r="AN619" s="112" t="e">
        <f>AN197-#REF!</f>
        <v>#REF!</v>
      </c>
      <c r="AO619" s="112" t="e">
        <f>AO197-#REF!</f>
        <v>#REF!</v>
      </c>
      <c r="AP619" s="112" t="e">
        <f>AP197-#REF!</f>
        <v>#REF!</v>
      </c>
      <c r="AQ619" s="112" t="e">
        <f>AQ197-#REF!</f>
        <v>#REF!</v>
      </c>
      <c r="AR619" s="112" t="e">
        <f>AR197-#REF!</f>
        <v>#REF!</v>
      </c>
      <c r="AS619" s="112" t="e">
        <f>AS197-#REF!</f>
        <v>#REF!</v>
      </c>
      <c r="AT619" s="112" t="e">
        <f>AT197-#REF!</f>
        <v>#REF!</v>
      </c>
      <c r="AU619" s="112" t="e">
        <f>AU197-#REF!</f>
        <v>#REF!</v>
      </c>
      <c r="AV619" s="112" t="e">
        <f>AV197-#REF!</f>
        <v>#REF!</v>
      </c>
      <c r="AW619" s="112" t="e">
        <f>AW197-#REF!</f>
        <v>#REF!</v>
      </c>
      <c r="AX619" s="112" t="e">
        <f>AX197-#REF!</f>
        <v>#REF!</v>
      </c>
      <c r="AY619" s="112" t="e">
        <f>AY197-#REF!</f>
        <v>#REF!</v>
      </c>
      <c r="AZ619" s="112" t="e">
        <f>AZ197-#REF!</f>
        <v>#REF!</v>
      </c>
      <c r="BA619" s="112" t="e">
        <f>BA197-#REF!</f>
        <v>#REF!</v>
      </c>
      <c r="BB619" s="112" t="e">
        <f>BB197-#REF!</f>
        <v>#REF!</v>
      </c>
      <c r="BC619" s="112" t="e">
        <f>BC197-#REF!</f>
        <v>#REF!</v>
      </c>
      <c r="BD619" s="112" t="e">
        <f>BD197-#REF!</f>
        <v>#REF!</v>
      </c>
      <c r="BE619" s="112" t="e">
        <f>BE197-#REF!</f>
        <v>#REF!</v>
      </c>
      <c r="BF619" s="112" t="e">
        <f>BF197-#REF!</f>
        <v>#REF!</v>
      </c>
      <c r="BG619" s="112" t="e">
        <f>BG197-#REF!</f>
        <v>#REF!</v>
      </c>
      <c r="BH619" s="112" t="e">
        <f>BH197-#REF!</f>
        <v>#REF!</v>
      </c>
      <c r="BI619" s="112" t="e">
        <f>BI197-#REF!</f>
        <v>#REF!</v>
      </c>
      <c r="BJ619" s="112" t="e">
        <f>BJ197-#REF!</f>
        <v>#REF!</v>
      </c>
      <c r="BK619" s="112" t="e">
        <f>BK197-#REF!</f>
        <v>#REF!</v>
      </c>
      <c r="BL619" s="112" t="e">
        <f>BL197-#REF!</f>
        <v>#REF!</v>
      </c>
      <c r="BM619" s="112" t="e">
        <f>BM197-#REF!</f>
        <v>#REF!</v>
      </c>
      <c r="BN619" s="112" t="e">
        <f>BN197-#REF!</f>
        <v>#REF!</v>
      </c>
      <c r="BO619" s="112" t="e">
        <f>BO197-#REF!</f>
        <v>#REF!</v>
      </c>
      <c r="BP619" s="112" t="e">
        <f>BP197-#REF!</f>
        <v>#REF!</v>
      </c>
      <c r="BQ619" s="112" t="e">
        <f>BQ197-#REF!</f>
        <v>#REF!</v>
      </c>
      <c r="BR619" s="112" t="e">
        <f>BR197-#REF!</f>
        <v>#REF!</v>
      </c>
      <c r="BS619" s="112" t="e">
        <f>BS197-#REF!</f>
        <v>#REF!</v>
      </c>
      <c r="BT619" s="112" t="e">
        <f>BT197-#REF!</f>
        <v>#REF!</v>
      </c>
      <c r="BU619" s="112" t="e">
        <f>BU197-#REF!</f>
        <v>#REF!</v>
      </c>
      <c r="BV619" s="112" t="e">
        <f>BV197-#REF!</f>
        <v>#REF!</v>
      </c>
      <c r="CA619" s="112"/>
    </row>
    <row r="620" spans="7:79" ht="13" hidden="1" x14ac:dyDescent="0.3">
      <c r="G620" s="112" t="e">
        <f>G198-#REF!</f>
        <v>#REF!</v>
      </c>
      <c r="H620" s="112" t="e">
        <f>H198-#REF!</f>
        <v>#REF!</v>
      </c>
      <c r="I620" s="112" t="e">
        <f>I198-#REF!</f>
        <v>#REF!</v>
      </c>
      <c r="J620" s="112" t="e">
        <f>J198-#REF!</f>
        <v>#REF!</v>
      </c>
      <c r="K620" s="112" t="e">
        <f>K198-#REF!</f>
        <v>#REF!</v>
      </c>
      <c r="L620" s="112" t="e">
        <f>L198-#REF!</f>
        <v>#REF!</v>
      </c>
      <c r="M620" s="112" t="e">
        <f>M198-#REF!</f>
        <v>#REF!</v>
      </c>
      <c r="N620" s="112" t="e">
        <f>N198-#REF!</f>
        <v>#REF!</v>
      </c>
      <c r="O620" s="112" t="e">
        <f>O198-#REF!</f>
        <v>#REF!</v>
      </c>
      <c r="P620" s="112" t="e">
        <f>P198-#REF!</f>
        <v>#REF!</v>
      </c>
      <c r="Q620" s="112" t="e">
        <f>Q198-#REF!</f>
        <v>#REF!</v>
      </c>
      <c r="R620" s="112" t="e">
        <f>R198-#REF!</f>
        <v>#REF!</v>
      </c>
      <c r="S620" s="112" t="e">
        <f>S198-#REF!</f>
        <v>#REF!</v>
      </c>
      <c r="T620" s="112" t="e">
        <f>T198-#REF!</f>
        <v>#REF!</v>
      </c>
      <c r="U620" s="112" t="e">
        <f>U198-#REF!</f>
        <v>#REF!</v>
      </c>
      <c r="V620" s="112" t="e">
        <f>V198-#REF!</f>
        <v>#REF!</v>
      </c>
      <c r="W620" s="112" t="e">
        <f>W198-#REF!</f>
        <v>#REF!</v>
      </c>
      <c r="X620" s="112" t="e">
        <f>X198-#REF!</f>
        <v>#REF!</v>
      </c>
      <c r="Y620" s="112" t="e">
        <f>Y198-#REF!</f>
        <v>#REF!</v>
      </c>
      <c r="Z620" s="112" t="e">
        <f>Z198-#REF!</f>
        <v>#REF!</v>
      </c>
      <c r="AA620" s="112" t="e">
        <f>AA198-#REF!</f>
        <v>#REF!</v>
      </c>
      <c r="AB620" s="112" t="e">
        <f>AB198-#REF!</f>
        <v>#REF!</v>
      </c>
      <c r="AC620" s="112" t="e">
        <f>AC198-#REF!</f>
        <v>#REF!</v>
      </c>
      <c r="AD620" s="112" t="e">
        <f>AD198-#REF!</f>
        <v>#REF!</v>
      </c>
      <c r="AE620" s="112" t="e">
        <f>AE198-#REF!</f>
        <v>#REF!</v>
      </c>
      <c r="AF620" s="112" t="e">
        <f>AF198-#REF!</f>
        <v>#REF!</v>
      </c>
      <c r="AG620" s="112" t="e">
        <f>AG198-#REF!</f>
        <v>#REF!</v>
      </c>
      <c r="AH620" s="112" t="e">
        <f>AH198-#REF!</f>
        <v>#REF!</v>
      </c>
      <c r="AI620" s="112" t="e">
        <f>AI198-#REF!</f>
        <v>#REF!</v>
      </c>
      <c r="AJ620" s="112" t="e">
        <f>AJ198-#REF!</f>
        <v>#REF!</v>
      </c>
      <c r="AK620" s="112" t="e">
        <f>AK198-#REF!</f>
        <v>#REF!</v>
      </c>
      <c r="AL620" s="112" t="e">
        <f>AL198-#REF!</f>
        <v>#REF!</v>
      </c>
      <c r="AM620" s="112" t="e">
        <f>AM198-#REF!</f>
        <v>#REF!</v>
      </c>
      <c r="AN620" s="112" t="e">
        <f>AN198-#REF!</f>
        <v>#REF!</v>
      </c>
      <c r="AO620" s="112" t="e">
        <f>AO198-#REF!</f>
        <v>#REF!</v>
      </c>
      <c r="AP620" s="112" t="e">
        <f>AP198-#REF!</f>
        <v>#REF!</v>
      </c>
      <c r="AQ620" s="112" t="e">
        <f>AQ198-#REF!</f>
        <v>#REF!</v>
      </c>
      <c r="AR620" s="112" t="e">
        <f>AR198-#REF!</f>
        <v>#REF!</v>
      </c>
      <c r="AS620" s="112" t="e">
        <f>AS198-#REF!</f>
        <v>#REF!</v>
      </c>
      <c r="AT620" s="112" t="e">
        <f>AT198-#REF!</f>
        <v>#REF!</v>
      </c>
      <c r="AU620" s="112" t="e">
        <f>AU198-#REF!</f>
        <v>#REF!</v>
      </c>
      <c r="AV620" s="112" t="e">
        <f>AV198-#REF!</f>
        <v>#REF!</v>
      </c>
      <c r="AW620" s="112" t="e">
        <f>AW198-#REF!</f>
        <v>#REF!</v>
      </c>
      <c r="AX620" s="112" t="e">
        <f>AX198-#REF!</f>
        <v>#REF!</v>
      </c>
      <c r="AY620" s="112" t="e">
        <f>AY198-#REF!</f>
        <v>#REF!</v>
      </c>
      <c r="AZ620" s="112" t="e">
        <f>AZ198-#REF!</f>
        <v>#REF!</v>
      </c>
      <c r="BA620" s="112" t="e">
        <f>BA198-#REF!</f>
        <v>#REF!</v>
      </c>
      <c r="BB620" s="112" t="e">
        <f>BB198-#REF!</f>
        <v>#REF!</v>
      </c>
      <c r="BC620" s="112" t="e">
        <f>BC198-#REF!</f>
        <v>#REF!</v>
      </c>
      <c r="BD620" s="112" t="e">
        <f>BD198-#REF!</f>
        <v>#REF!</v>
      </c>
      <c r="BE620" s="112" t="e">
        <f>BE198-#REF!</f>
        <v>#REF!</v>
      </c>
      <c r="BF620" s="112" t="e">
        <f>BF198-#REF!</f>
        <v>#REF!</v>
      </c>
      <c r="BG620" s="112" t="e">
        <f>BG198-#REF!</f>
        <v>#REF!</v>
      </c>
      <c r="BH620" s="112" t="e">
        <f>BH198-#REF!</f>
        <v>#REF!</v>
      </c>
      <c r="BI620" s="112" t="e">
        <f>BI198-#REF!</f>
        <v>#REF!</v>
      </c>
      <c r="BJ620" s="112" t="e">
        <f>BJ198-#REF!</f>
        <v>#REF!</v>
      </c>
      <c r="BK620" s="112" t="e">
        <f>BK198-#REF!</f>
        <v>#REF!</v>
      </c>
      <c r="BL620" s="112" t="e">
        <f>BL198-#REF!</f>
        <v>#REF!</v>
      </c>
      <c r="BM620" s="112" t="e">
        <f>BM198-#REF!</f>
        <v>#REF!</v>
      </c>
      <c r="BN620" s="112" t="e">
        <f>BN198-#REF!</f>
        <v>#REF!</v>
      </c>
      <c r="BO620" s="112" t="e">
        <f>BO198-#REF!</f>
        <v>#REF!</v>
      </c>
      <c r="BP620" s="112" t="e">
        <f>BP198-#REF!</f>
        <v>#REF!</v>
      </c>
      <c r="BQ620" s="112" t="e">
        <f>BQ198-#REF!</f>
        <v>#REF!</v>
      </c>
      <c r="BR620" s="112" t="e">
        <f>BR198-#REF!</f>
        <v>#REF!</v>
      </c>
      <c r="BS620" s="112" t="e">
        <f>BS198-#REF!</f>
        <v>#REF!</v>
      </c>
      <c r="BT620" s="112" t="e">
        <f>BT198-#REF!</f>
        <v>#REF!</v>
      </c>
      <c r="BU620" s="112" t="e">
        <f>BU198-#REF!</f>
        <v>#REF!</v>
      </c>
      <c r="BV620" s="112" t="e">
        <f>BV198-#REF!</f>
        <v>#REF!</v>
      </c>
      <c r="CA620" s="112"/>
    </row>
    <row r="621" spans="7:79" ht="13" hidden="1" x14ac:dyDescent="0.3">
      <c r="G621" s="112" t="e">
        <f>G199-#REF!</f>
        <v>#REF!</v>
      </c>
      <c r="H621" s="112" t="e">
        <f>H199-#REF!</f>
        <v>#REF!</v>
      </c>
      <c r="I621" s="112" t="e">
        <f>I199-#REF!</f>
        <v>#REF!</v>
      </c>
      <c r="J621" s="112" t="e">
        <f>J199-#REF!</f>
        <v>#REF!</v>
      </c>
      <c r="K621" s="112" t="e">
        <f>K199-#REF!</f>
        <v>#REF!</v>
      </c>
      <c r="L621" s="112" t="e">
        <f>L199-#REF!</f>
        <v>#REF!</v>
      </c>
      <c r="M621" s="112" t="e">
        <f>M199-#REF!</f>
        <v>#REF!</v>
      </c>
      <c r="N621" s="112" t="e">
        <f>N199-#REF!</f>
        <v>#REF!</v>
      </c>
      <c r="O621" s="112" t="e">
        <f>O199-#REF!</f>
        <v>#REF!</v>
      </c>
      <c r="P621" s="112" t="e">
        <f>P199-#REF!</f>
        <v>#REF!</v>
      </c>
      <c r="Q621" s="112" t="e">
        <f>Q199-#REF!</f>
        <v>#REF!</v>
      </c>
      <c r="R621" s="112" t="e">
        <f>R199-#REF!</f>
        <v>#REF!</v>
      </c>
      <c r="S621" s="112" t="e">
        <f>S199-#REF!</f>
        <v>#REF!</v>
      </c>
      <c r="T621" s="112" t="e">
        <f>T199-#REF!</f>
        <v>#REF!</v>
      </c>
      <c r="U621" s="112" t="e">
        <f>U199-#REF!</f>
        <v>#REF!</v>
      </c>
      <c r="V621" s="112" t="e">
        <f>V199-#REF!</f>
        <v>#REF!</v>
      </c>
      <c r="W621" s="112" t="e">
        <f>W199-#REF!</f>
        <v>#REF!</v>
      </c>
      <c r="X621" s="112" t="e">
        <f>X199-#REF!</f>
        <v>#REF!</v>
      </c>
      <c r="Y621" s="112" t="e">
        <f>Y199-#REF!</f>
        <v>#REF!</v>
      </c>
      <c r="Z621" s="112" t="e">
        <f>Z199-#REF!</f>
        <v>#REF!</v>
      </c>
      <c r="AA621" s="112" t="e">
        <f>AA199-#REF!</f>
        <v>#REF!</v>
      </c>
      <c r="AB621" s="112" t="e">
        <f>AB199-#REF!</f>
        <v>#REF!</v>
      </c>
      <c r="AC621" s="112" t="e">
        <f>AC199-#REF!</f>
        <v>#REF!</v>
      </c>
      <c r="AD621" s="112" t="e">
        <f>AD199-#REF!</f>
        <v>#REF!</v>
      </c>
      <c r="AE621" s="112" t="e">
        <f>AE199-#REF!</f>
        <v>#REF!</v>
      </c>
      <c r="AF621" s="112" t="e">
        <f>AF199-#REF!</f>
        <v>#REF!</v>
      </c>
      <c r="AG621" s="112" t="e">
        <f>AG199-#REF!</f>
        <v>#REF!</v>
      </c>
      <c r="AH621" s="112" t="e">
        <f>AH199-#REF!</f>
        <v>#REF!</v>
      </c>
      <c r="AI621" s="112" t="e">
        <f>AI199-#REF!</f>
        <v>#REF!</v>
      </c>
      <c r="AJ621" s="112" t="e">
        <f>AJ199-#REF!</f>
        <v>#REF!</v>
      </c>
      <c r="AK621" s="112" t="e">
        <f>AK199-#REF!</f>
        <v>#REF!</v>
      </c>
      <c r="AL621" s="112" t="e">
        <f>AL199-#REF!</f>
        <v>#REF!</v>
      </c>
      <c r="AM621" s="112" t="e">
        <f>AM199-#REF!</f>
        <v>#REF!</v>
      </c>
      <c r="AN621" s="112" t="e">
        <f>AN199-#REF!</f>
        <v>#REF!</v>
      </c>
      <c r="AO621" s="112" t="e">
        <f>AO199-#REF!</f>
        <v>#REF!</v>
      </c>
      <c r="AP621" s="112" t="e">
        <f>AP199-#REF!</f>
        <v>#REF!</v>
      </c>
      <c r="AQ621" s="112" t="e">
        <f>AQ199-#REF!</f>
        <v>#REF!</v>
      </c>
      <c r="AR621" s="112" t="e">
        <f>AR199-#REF!</f>
        <v>#REF!</v>
      </c>
      <c r="AS621" s="112" t="e">
        <f>AS199-#REF!</f>
        <v>#REF!</v>
      </c>
      <c r="AT621" s="112" t="e">
        <f>AT199-#REF!</f>
        <v>#REF!</v>
      </c>
      <c r="AU621" s="112" t="e">
        <f>AU199-#REF!</f>
        <v>#REF!</v>
      </c>
      <c r="AV621" s="112" t="e">
        <f>AV199-#REF!</f>
        <v>#REF!</v>
      </c>
      <c r="AW621" s="112" t="e">
        <f>AW199-#REF!</f>
        <v>#REF!</v>
      </c>
      <c r="AX621" s="112" t="e">
        <f>AX199-#REF!</f>
        <v>#REF!</v>
      </c>
      <c r="AY621" s="112" t="e">
        <f>AY199-#REF!</f>
        <v>#REF!</v>
      </c>
      <c r="AZ621" s="112" t="e">
        <f>AZ199-#REF!</f>
        <v>#REF!</v>
      </c>
      <c r="BA621" s="112" t="e">
        <f>BA199-#REF!</f>
        <v>#REF!</v>
      </c>
      <c r="BB621" s="112" t="e">
        <f>BB199-#REF!</f>
        <v>#REF!</v>
      </c>
      <c r="BC621" s="112" t="e">
        <f>BC199-#REF!</f>
        <v>#REF!</v>
      </c>
      <c r="BD621" s="112" t="e">
        <f>BD199-#REF!</f>
        <v>#REF!</v>
      </c>
      <c r="BE621" s="112" t="e">
        <f>BE199-#REF!</f>
        <v>#REF!</v>
      </c>
      <c r="BF621" s="112" t="e">
        <f>BF199-#REF!</f>
        <v>#REF!</v>
      </c>
      <c r="BG621" s="112" t="e">
        <f>BG199-#REF!</f>
        <v>#REF!</v>
      </c>
      <c r="BH621" s="112" t="e">
        <f>BH199-#REF!</f>
        <v>#REF!</v>
      </c>
      <c r="BI621" s="112" t="e">
        <f>BI199-#REF!</f>
        <v>#REF!</v>
      </c>
      <c r="BJ621" s="112" t="e">
        <f>BJ199-#REF!</f>
        <v>#REF!</v>
      </c>
      <c r="BK621" s="112" t="e">
        <f>BK199-#REF!</f>
        <v>#REF!</v>
      </c>
      <c r="BL621" s="112" t="e">
        <f>BL199-#REF!</f>
        <v>#REF!</v>
      </c>
      <c r="BM621" s="112" t="e">
        <f>BM199-#REF!</f>
        <v>#REF!</v>
      </c>
      <c r="BN621" s="112" t="e">
        <f>BN199-#REF!</f>
        <v>#REF!</v>
      </c>
      <c r="BO621" s="112" t="e">
        <f>BO199-#REF!</f>
        <v>#REF!</v>
      </c>
      <c r="BP621" s="112" t="e">
        <f>BP199-#REF!</f>
        <v>#REF!</v>
      </c>
      <c r="BQ621" s="112" t="e">
        <f>BQ199-#REF!</f>
        <v>#REF!</v>
      </c>
      <c r="BR621" s="112" t="e">
        <f>BR199-#REF!</f>
        <v>#REF!</v>
      </c>
      <c r="BS621" s="112" t="e">
        <f>BS199-#REF!</f>
        <v>#REF!</v>
      </c>
      <c r="BT621" s="112" t="e">
        <f>BT199-#REF!</f>
        <v>#REF!</v>
      </c>
      <c r="BU621" s="112" t="e">
        <f>BU199-#REF!</f>
        <v>#REF!</v>
      </c>
      <c r="BV621" s="112" t="e">
        <f>BV199-#REF!</f>
        <v>#REF!</v>
      </c>
      <c r="CA621" s="112"/>
    </row>
    <row r="622" spans="7:79" ht="13" hidden="1" x14ac:dyDescent="0.3">
      <c r="G622" s="112" t="e">
        <f>G200-#REF!</f>
        <v>#REF!</v>
      </c>
      <c r="H622" s="112" t="e">
        <f>H200-#REF!</f>
        <v>#REF!</v>
      </c>
      <c r="I622" s="112" t="e">
        <f>I200-#REF!</f>
        <v>#REF!</v>
      </c>
      <c r="J622" s="112" t="e">
        <f>J200-#REF!</f>
        <v>#REF!</v>
      </c>
      <c r="K622" s="112" t="e">
        <f>K200-#REF!</f>
        <v>#REF!</v>
      </c>
      <c r="L622" s="112" t="e">
        <f>L200-#REF!</f>
        <v>#REF!</v>
      </c>
      <c r="M622" s="112" t="e">
        <f>M200-#REF!</f>
        <v>#REF!</v>
      </c>
      <c r="N622" s="112" t="e">
        <f>N200-#REF!</f>
        <v>#REF!</v>
      </c>
      <c r="O622" s="112" t="e">
        <f>O200-#REF!</f>
        <v>#REF!</v>
      </c>
      <c r="P622" s="112" t="e">
        <f>P200-#REF!</f>
        <v>#REF!</v>
      </c>
      <c r="Q622" s="112" t="e">
        <f>Q200-#REF!</f>
        <v>#REF!</v>
      </c>
      <c r="R622" s="112" t="e">
        <f>R200-#REF!</f>
        <v>#REF!</v>
      </c>
      <c r="S622" s="112" t="e">
        <f>S200-#REF!</f>
        <v>#REF!</v>
      </c>
      <c r="T622" s="112" t="e">
        <f>T200-#REF!</f>
        <v>#REF!</v>
      </c>
      <c r="U622" s="112" t="e">
        <f>U200-#REF!</f>
        <v>#REF!</v>
      </c>
      <c r="V622" s="112" t="e">
        <f>V200-#REF!</f>
        <v>#REF!</v>
      </c>
      <c r="W622" s="112" t="e">
        <f>W200-#REF!</f>
        <v>#REF!</v>
      </c>
      <c r="X622" s="112" t="e">
        <f>X200-#REF!</f>
        <v>#REF!</v>
      </c>
      <c r="Y622" s="112" t="e">
        <f>Y200-#REF!</f>
        <v>#REF!</v>
      </c>
      <c r="Z622" s="112" t="e">
        <f>Z200-#REF!</f>
        <v>#REF!</v>
      </c>
      <c r="AA622" s="112" t="e">
        <f>AA200-#REF!</f>
        <v>#REF!</v>
      </c>
      <c r="AB622" s="112" t="e">
        <f>AB200-#REF!</f>
        <v>#REF!</v>
      </c>
      <c r="AC622" s="112" t="e">
        <f>AC200-#REF!</f>
        <v>#REF!</v>
      </c>
      <c r="AD622" s="112" t="e">
        <f>AD200-#REF!</f>
        <v>#REF!</v>
      </c>
      <c r="AE622" s="112" t="e">
        <f>AE200-#REF!</f>
        <v>#REF!</v>
      </c>
      <c r="AF622" s="112" t="e">
        <f>AF200-#REF!</f>
        <v>#REF!</v>
      </c>
      <c r="AG622" s="112" t="e">
        <f>AG200-#REF!</f>
        <v>#REF!</v>
      </c>
      <c r="AH622" s="112" t="e">
        <f>AH200-#REF!</f>
        <v>#REF!</v>
      </c>
      <c r="AI622" s="112" t="e">
        <f>AI200-#REF!</f>
        <v>#REF!</v>
      </c>
      <c r="AJ622" s="112" t="e">
        <f>AJ200-#REF!</f>
        <v>#REF!</v>
      </c>
      <c r="AK622" s="112" t="e">
        <f>AK200-#REF!</f>
        <v>#REF!</v>
      </c>
      <c r="AL622" s="112" t="e">
        <f>AL200-#REF!</f>
        <v>#REF!</v>
      </c>
      <c r="AM622" s="112" t="e">
        <f>AM200-#REF!</f>
        <v>#REF!</v>
      </c>
      <c r="AN622" s="112" t="e">
        <f>AN200-#REF!</f>
        <v>#REF!</v>
      </c>
      <c r="AO622" s="112" t="e">
        <f>AO200-#REF!</f>
        <v>#REF!</v>
      </c>
      <c r="AP622" s="112" t="e">
        <f>AP200-#REF!</f>
        <v>#REF!</v>
      </c>
      <c r="AQ622" s="112" t="e">
        <f>AQ200-#REF!</f>
        <v>#REF!</v>
      </c>
      <c r="AR622" s="112" t="e">
        <f>AR200-#REF!</f>
        <v>#REF!</v>
      </c>
      <c r="AS622" s="112" t="e">
        <f>AS200-#REF!</f>
        <v>#REF!</v>
      </c>
      <c r="AT622" s="112" t="e">
        <f>AT200-#REF!</f>
        <v>#REF!</v>
      </c>
      <c r="AU622" s="112" t="e">
        <f>AU200-#REF!</f>
        <v>#REF!</v>
      </c>
      <c r="AV622" s="112" t="e">
        <f>AV200-#REF!</f>
        <v>#REF!</v>
      </c>
      <c r="AW622" s="112" t="e">
        <f>AW200-#REF!</f>
        <v>#REF!</v>
      </c>
      <c r="AX622" s="112" t="e">
        <f>AX200-#REF!</f>
        <v>#REF!</v>
      </c>
      <c r="AY622" s="112" t="e">
        <f>AY200-#REF!</f>
        <v>#REF!</v>
      </c>
      <c r="AZ622" s="112" t="e">
        <f>AZ200-#REF!</f>
        <v>#REF!</v>
      </c>
      <c r="BA622" s="112" t="e">
        <f>BA200-#REF!</f>
        <v>#REF!</v>
      </c>
      <c r="BB622" s="112" t="e">
        <f>BB200-#REF!</f>
        <v>#REF!</v>
      </c>
      <c r="BC622" s="112" t="e">
        <f>BC200-#REF!</f>
        <v>#REF!</v>
      </c>
      <c r="BD622" s="112" t="e">
        <f>BD200-#REF!</f>
        <v>#REF!</v>
      </c>
      <c r="BE622" s="112" t="e">
        <f>BE200-#REF!</f>
        <v>#REF!</v>
      </c>
      <c r="BF622" s="112" t="e">
        <f>BF200-#REF!</f>
        <v>#REF!</v>
      </c>
      <c r="BG622" s="112" t="e">
        <f>BG200-#REF!</f>
        <v>#REF!</v>
      </c>
      <c r="BH622" s="112" t="e">
        <f>BH200-#REF!</f>
        <v>#REF!</v>
      </c>
      <c r="BI622" s="112" t="e">
        <f>BI200-#REF!</f>
        <v>#REF!</v>
      </c>
      <c r="BJ622" s="112" t="e">
        <f>BJ200-#REF!</f>
        <v>#REF!</v>
      </c>
      <c r="BK622" s="112" t="e">
        <f>BK200-#REF!</f>
        <v>#REF!</v>
      </c>
      <c r="BL622" s="112" t="e">
        <f>BL200-#REF!</f>
        <v>#REF!</v>
      </c>
      <c r="BM622" s="112" t="e">
        <f>BM200-#REF!</f>
        <v>#REF!</v>
      </c>
      <c r="BN622" s="112" t="e">
        <f>BN200-#REF!</f>
        <v>#REF!</v>
      </c>
      <c r="BO622" s="112" t="e">
        <f>BO200-#REF!</f>
        <v>#REF!</v>
      </c>
      <c r="BP622" s="112" t="e">
        <f>BP200-#REF!</f>
        <v>#REF!</v>
      </c>
      <c r="BQ622" s="112" t="e">
        <f>BQ200-#REF!</f>
        <v>#REF!</v>
      </c>
      <c r="BR622" s="112" t="e">
        <f>BR200-#REF!</f>
        <v>#REF!</v>
      </c>
      <c r="BS622" s="112" t="e">
        <f>BS200-#REF!</f>
        <v>#REF!</v>
      </c>
      <c r="BT622" s="112" t="e">
        <f>BT200-#REF!</f>
        <v>#REF!</v>
      </c>
      <c r="BU622" s="112" t="e">
        <f>BU200-#REF!</f>
        <v>#REF!</v>
      </c>
      <c r="BV622" s="112" t="e">
        <f>BV200-#REF!</f>
        <v>#REF!</v>
      </c>
      <c r="CA622" s="112"/>
    </row>
    <row r="623" spans="7:79" ht="13" hidden="1" x14ac:dyDescent="0.3">
      <c r="G623" s="112" t="e">
        <f>G201-#REF!</f>
        <v>#REF!</v>
      </c>
      <c r="H623" s="112" t="e">
        <f>H201-#REF!</f>
        <v>#REF!</v>
      </c>
      <c r="I623" s="112" t="e">
        <f>I201-#REF!</f>
        <v>#REF!</v>
      </c>
      <c r="J623" s="112" t="e">
        <f>J201-#REF!</f>
        <v>#REF!</v>
      </c>
      <c r="K623" s="112" t="e">
        <f>K201-#REF!</f>
        <v>#REF!</v>
      </c>
      <c r="L623" s="112" t="e">
        <f>L201-#REF!</f>
        <v>#REF!</v>
      </c>
      <c r="M623" s="112" t="e">
        <f>M201-#REF!</f>
        <v>#REF!</v>
      </c>
      <c r="N623" s="112" t="e">
        <f>N201-#REF!</f>
        <v>#REF!</v>
      </c>
      <c r="O623" s="112" t="e">
        <f>O201-#REF!</f>
        <v>#REF!</v>
      </c>
      <c r="P623" s="112" t="e">
        <f>P201-#REF!</f>
        <v>#REF!</v>
      </c>
      <c r="Q623" s="112" t="e">
        <f>Q201-#REF!</f>
        <v>#REF!</v>
      </c>
      <c r="R623" s="112" t="e">
        <f>R201-#REF!</f>
        <v>#REF!</v>
      </c>
      <c r="S623" s="112" t="e">
        <f>S201-#REF!</f>
        <v>#REF!</v>
      </c>
      <c r="T623" s="112" t="e">
        <f>T201-#REF!</f>
        <v>#REF!</v>
      </c>
      <c r="U623" s="112" t="e">
        <f>U201-#REF!</f>
        <v>#REF!</v>
      </c>
      <c r="V623" s="112" t="e">
        <f>V201-#REF!</f>
        <v>#REF!</v>
      </c>
      <c r="W623" s="112" t="e">
        <f>W201-#REF!</f>
        <v>#REF!</v>
      </c>
      <c r="X623" s="112" t="e">
        <f>X201-#REF!</f>
        <v>#REF!</v>
      </c>
      <c r="Y623" s="112" t="e">
        <f>Y201-#REF!</f>
        <v>#REF!</v>
      </c>
      <c r="Z623" s="112" t="e">
        <f>Z201-#REF!</f>
        <v>#REF!</v>
      </c>
      <c r="AA623" s="112" t="e">
        <f>AA201-#REF!</f>
        <v>#REF!</v>
      </c>
      <c r="AB623" s="112" t="e">
        <f>AB201-#REF!</f>
        <v>#REF!</v>
      </c>
      <c r="AC623" s="112" t="e">
        <f>AC201-#REF!</f>
        <v>#REF!</v>
      </c>
      <c r="AD623" s="112" t="e">
        <f>AD201-#REF!</f>
        <v>#REF!</v>
      </c>
      <c r="AE623" s="112" t="e">
        <f>AE201-#REF!</f>
        <v>#REF!</v>
      </c>
      <c r="AF623" s="112" t="e">
        <f>AF201-#REF!</f>
        <v>#REF!</v>
      </c>
      <c r="AG623" s="112" t="e">
        <f>AG201-#REF!</f>
        <v>#REF!</v>
      </c>
      <c r="AH623" s="112" t="e">
        <f>AH201-#REF!</f>
        <v>#REF!</v>
      </c>
      <c r="AI623" s="112" t="e">
        <f>AI201-#REF!</f>
        <v>#REF!</v>
      </c>
      <c r="AJ623" s="112" t="e">
        <f>AJ201-#REF!</f>
        <v>#REF!</v>
      </c>
      <c r="AK623" s="112" t="e">
        <f>AK201-#REF!</f>
        <v>#REF!</v>
      </c>
      <c r="AL623" s="112" t="e">
        <f>AL201-#REF!</f>
        <v>#REF!</v>
      </c>
      <c r="AM623" s="112" t="e">
        <f>AM201-#REF!</f>
        <v>#REF!</v>
      </c>
      <c r="AN623" s="112" t="e">
        <f>AN201-#REF!</f>
        <v>#REF!</v>
      </c>
      <c r="AO623" s="112" t="e">
        <f>AO201-#REF!</f>
        <v>#REF!</v>
      </c>
      <c r="AP623" s="112" t="e">
        <f>AP201-#REF!</f>
        <v>#REF!</v>
      </c>
      <c r="AQ623" s="112" t="e">
        <f>AQ201-#REF!</f>
        <v>#REF!</v>
      </c>
      <c r="AR623" s="112" t="e">
        <f>AR201-#REF!</f>
        <v>#REF!</v>
      </c>
      <c r="AS623" s="112" t="e">
        <f>AS201-#REF!</f>
        <v>#REF!</v>
      </c>
      <c r="AT623" s="112" t="e">
        <f>AT201-#REF!</f>
        <v>#REF!</v>
      </c>
      <c r="AU623" s="112" t="e">
        <f>AU201-#REF!</f>
        <v>#REF!</v>
      </c>
      <c r="AV623" s="112" t="e">
        <f>AV201-#REF!</f>
        <v>#REF!</v>
      </c>
      <c r="AW623" s="112" t="e">
        <f>AW201-#REF!</f>
        <v>#REF!</v>
      </c>
      <c r="AX623" s="112" t="e">
        <f>AX201-#REF!</f>
        <v>#REF!</v>
      </c>
      <c r="AY623" s="112" t="e">
        <f>AY201-#REF!</f>
        <v>#REF!</v>
      </c>
      <c r="AZ623" s="112" t="e">
        <f>AZ201-#REF!</f>
        <v>#REF!</v>
      </c>
      <c r="BA623" s="112" t="e">
        <f>BA201-#REF!</f>
        <v>#REF!</v>
      </c>
      <c r="BB623" s="112" t="e">
        <f>BB201-#REF!</f>
        <v>#REF!</v>
      </c>
      <c r="BC623" s="112" t="e">
        <f>BC201-#REF!</f>
        <v>#REF!</v>
      </c>
      <c r="BD623" s="112" t="e">
        <f>BD201-#REF!</f>
        <v>#REF!</v>
      </c>
      <c r="BE623" s="112" t="e">
        <f>BE201-#REF!</f>
        <v>#REF!</v>
      </c>
      <c r="BF623" s="112" t="e">
        <f>BF201-#REF!</f>
        <v>#REF!</v>
      </c>
      <c r="BG623" s="112" t="e">
        <f>BG201-#REF!</f>
        <v>#REF!</v>
      </c>
      <c r="BH623" s="112" t="e">
        <f>BH201-#REF!</f>
        <v>#REF!</v>
      </c>
      <c r="BI623" s="112" t="e">
        <f>BI201-#REF!</f>
        <v>#REF!</v>
      </c>
      <c r="BJ623" s="112" t="e">
        <f>BJ201-#REF!</f>
        <v>#REF!</v>
      </c>
      <c r="BK623" s="112" t="e">
        <f>BK201-#REF!</f>
        <v>#REF!</v>
      </c>
      <c r="BL623" s="112" t="e">
        <f>BL201-#REF!</f>
        <v>#REF!</v>
      </c>
      <c r="BM623" s="112" t="e">
        <f>BM201-#REF!</f>
        <v>#REF!</v>
      </c>
      <c r="BN623" s="112" t="e">
        <f>BN201-#REF!</f>
        <v>#REF!</v>
      </c>
      <c r="BO623" s="112" t="e">
        <f>BO201-#REF!</f>
        <v>#REF!</v>
      </c>
      <c r="BP623" s="112" t="e">
        <f>BP201-#REF!</f>
        <v>#REF!</v>
      </c>
      <c r="BQ623" s="112" t="e">
        <f>BQ201-#REF!</f>
        <v>#REF!</v>
      </c>
      <c r="BR623" s="112" t="e">
        <f>BR201-#REF!</f>
        <v>#REF!</v>
      </c>
      <c r="BS623" s="112" t="e">
        <f>BS201-#REF!</f>
        <v>#REF!</v>
      </c>
      <c r="BT623" s="112" t="e">
        <f>BT201-#REF!</f>
        <v>#REF!</v>
      </c>
      <c r="BU623" s="112" t="e">
        <f>BU201-#REF!</f>
        <v>#REF!</v>
      </c>
      <c r="BV623" s="112" t="e">
        <f>BV201-#REF!</f>
        <v>#REF!</v>
      </c>
      <c r="CA623" s="112"/>
    </row>
    <row r="624" spans="7:79" ht="13" hidden="1" x14ac:dyDescent="0.3">
      <c r="G624" s="112" t="e">
        <f>G202-#REF!</f>
        <v>#REF!</v>
      </c>
      <c r="H624" s="112" t="e">
        <f>H202-#REF!</f>
        <v>#REF!</v>
      </c>
      <c r="I624" s="112" t="e">
        <f>I202-#REF!</f>
        <v>#REF!</v>
      </c>
      <c r="J624" s="112" t="e">
        <f>J202-#REF!</f>
        <v>#REF!</v>
      </c>
      <c r="K624" s="112" t="e">
        <f>K202-#REF!</f>
        <v>#REF!</v>
      </c>
      <c r="L624" s="112" t="e">
        <f>L202-#REF!</f>
        <v>#REF!</v>
      </c>
      <c r="M624" s="112" t="e">
        <f>M202-#REF!</f>
        <v>#REF!</v>
      </c>
      <c r="N624" s="112" t="e">
        <f>N202-#REF!</f>
        <v>#REF!</v>
      </c>
      <c r="O624" s="112" t="e">
        <f>O202-#REF!</f>
        <v>#REF!</v>
      </c>
      <c r="P624" s="112" t="e">
        <f>P202-#REF!</f>
        <v>#REF!</v>
      </c>
      <c r="Q624" s="112" t="e">
        <f>Q202-#REF!</f>
        <v>#REF!</v>
      </c>
      <c r="R624" s="112" t="e">
        <f>R202-#REF!</f>
        <v>#REF!</v>
      </c>
      <c r="S624" s="112" t="e">
        <f>S202-#REF!</f>
        <v>#REF!</v>
      </c>
      <c r="T624" s="112" t="e">
        <f>T202-#REF!</f>
        <v>#REF!</v>
      </c>
      <c r="U624" s="112" t="e">
        <f>U202-#REF!</f>
        <v>#REF!</v>
      </c>
      <c r="V624" s="112" t="e">
        <f>V202-#REF!</f>
        <v>#REF!</v>
      </c>
      <c r="W624" s="112" t="e">
        <f>W202-#REF!</f>
        <v>#REF!</v>
      </c>
      <c r="X624" s="112" t="e">
        <f>X202-#REF!</f>
        <v>#REF!</v>
      </c>
      <c r="Y624" s="112" t="e">
        <f>Y202-#REF!</f>
        <v>#REF!</v>
      </c>
      <c r="Z624" s="112" t="e">
        <f>Z202-#REF!</f>
        <v>#REF!</v>
      </c>
      <c r="AA624" s="112" t="e">
        <f>AA202-#REF!</f>
        <v>#REF!</v>
      </c>
      <c r="AB624" s="112" t="e">
        <f>AB202-#REF!</f>
        <v>#REF!</v>
      </c>
      <c r="AC624" s="112" t="e">
        <f>AC202-#REF!</f>
        <v>#REF!</v>
      </c>
      <c r="AD624" s="112" t="e">
        <f>AD202-#REF!</f>
        <v>#REF!</v>
      </c>
      <c r="AE624" s="112" t="e">
        <f>AE202-#REF!</f>
        <v>#REF!</v>
      </c>
      <c r="AF624" s="112" t="e">
        <f>AF202-#REF!</f>
        <v>#REF!</v>
      </c>
      <c r="AG624" s="112" t="e">
        <f>AG202-#REF!</f>
        <v>#REF!</v>
      </c>
      <c r="AH624" s="112" t="e">
        <f>AH202-#REF!</f>
        <v>#REF!</v>
      </c>
      <c r="AI624" s="112" t="e">
        <f>AI202-#REF!</f>
        <v>#REF!</v>
      </c>
      <c r="AJ624" s="112" t="e">
        <f>AJ202-#REF!</f>
        <v>#REF!</v>
      </c>
      <c r="AK624" s="112" t="e">
        <f>AK202-#REF!</f>
        <v>#REF!</v>
      </c>
      <c r="AL624" s="112" t="e">
        <f>AL202-#REF!</f>
        <v>#REF!</v>
      </c>
      <c r="AM624" s="112" t="e">
        <f>AM202-#REF!</f>
        <v>#REF!</v>
      </c>
      <c r="AN624" s="112" t="e">
        <f>AN202-#REF!</f>
        <v>#REF!</v>
      </c>
      <c r="AO624" s="112" t="e">
        <f>AO202-#REF!</f>
        <v>#REF!</v>
      </c>
      <c r="AP624" s="112" t="e">
        <f>AP202-#REF!</f>
        <v>#REF!</v>
      </c>
      <c r="AQ624" s="112" t="e">
        <f>AQ202-#REF!</f>
        <v>#REF!</v>
      </c>
      <c r="AR624" s="112" t="e">
        <f>AR202-#REF!</f>
        <v>#REF!</v>
      </c>
      <c r="AS624" s="112" t="e">
        <f>AS202-#REF!</f>
        <v>#REF!</v>
      </c>
      <c r="AT624" s="112" t="e">
        <f>AT202-#REF!</f>
        <v>#REF!</v>
      </c>
      <c r="AU624" s="112" t="e">
        <f>AU202-#REF!</f>
        <v>#REF!</v>
      </c>
      <c r="AV624" s="112" t="e">
        <f>AV202-#REF!</f>
        <v>#REF!</v>
      </c>
      <c r="AW624" s="112" t="e">
        <f>AW202-#REF!</f>
        <v>#REF!</v>
      </c>
      <c r="AX624" s="112" t="e">
        <f>AX202-#REF!</f>
        <v>#REF!</v>
      </c>
      <c r="AY624" s="112" t="e">
        <f>AY202-#REF!</f>
        <v>#REF!</v>
      </c>
      <c r="AZ624" s="112" t="e">
        <f>AZ202-#REF!</f>
        <v>#REF!</v>
      </c>
      <c r="BA624" s="112" t="e">
        <f>BA202-#REF!</f>
        <v>#REF!</v>
      </c>
      <c r="BB624" s="112" t="e">
        <f>BB202-#REF!</f>
        <v>#REF!</v>
      </c>
      <c r="BC624" s="112" t="e">
        <f>BC202-#REF!</f>
        <v>#REF!</v>
      </c>
      <c r="BD624" s="112" t="e">
        <f>BD202-#REF!</f>
        <v>#REF!</v>
      </c>
      <c r="BE624" s="112" t="e">
        <f>BE202-#REF!</f>
        <v>#REF!</v>
      </c>
      <c r="BF624" s="112" t="e">
        <f>BF202-#REF!</f>
        <v>#REF!</v>
      </c>
      <c r="BG624" s="112" t="e">
        <f>BG202-#REF!</f>
        <v>#REF!</v>
      </c>
      <c r="BH624" s="112" t="e">
        <f>BH202-#REF!</f>
        <v>#REF!</v>
      </c>
      <c r="BI624" s="112" t="e">
        <f>BI202-#REF!</f>
        <v>#REF!</v>
      </c>
      <c r="BJ624" s="112" t="e">
        <f>BJ202-#REF!</f>
        <v>#REF!</v>
      </c>
      <c r="BK624" s="112" t="e">
        <f>BK202-#REF!</f>
        <v>#REF!</v>
      </c>
      <c r="BL624" s="112" t="e">
        <f>BL202-#REF!</f>
        <v>#REF!</v>
      </c>
      <c r="BM624" s="112" t="e">
        <f>BM202-#REF!</f>
        <v>#REF!</v>
      </c>
      <c r="BN624" s="112" t="e">
        <f>BN202-#REF!</f>
        <v>#REF!</v>
      </c>
      <c r="BO624" s="112" t="e">
        <f>BO202-#REF!</f>
        <v>#REF!</v>
      </c>
      <c r="BP624" s="112" t="e">
        <f>BP202-#REF!</f>
        <v>#REF!</v>
      </c>
      <c r="BQ624" s="112" t="e">
        <f>BQ202-#REF!</f>
        <v>#REF!</v>
      </c>
      <c r="BR624" s="112" t="e">
        <f>BR202-#REF!</f>
        <v>#REF!</v>
      </c>
      <c r="BS624" s="112" t="e">
        <f>BS202-#REF!</f>
        <v>#REF!</v>
      </c>
      <c r="BT624" s="112" t="e">
        <f>BT202-#REF!</f>
        <v>#REF!</v>
      </c>
      <c r="BU624" s="112" t="e">
        <f>BU202-#REF!</f>
        <v>#REF!</v>
      </c>
      <c r="BV624" s="112" t="e">
        <f>BV202-#REF!</f>
        <v>#REF!</v>
      </c>
      <c r="CA624" s="112"/>
    </row>
    <row r="625" spans="7:79" ht="13" hidden="1" x14ac:dyDescent="0.3">
      <c r="G625" s="112" t="e">
        <f>G203-#REF!</f>
        <v>#REF!</v>
      </c>
      <c r="H625" s="112" t="e">
        <f>H203-#REF!</f>
        <v>#REF!</v>
      </c>
      <c r="I625" s="112" t="e">
        <f>I203-#REF!</f>
        <v>#REF!</v>
      </c>
      <c r="J625" s="112" t="e">
        <f>J203-#REF!</f>
        <v>#REF!</v>
      </c>
      <c r="K625" s="112" t="e">
        <f>K203-#REF!</f>
        <v>#REF!</v>
      </c>
      <c r="L625" s="112" t="e">
        <f>L203-#REF!</f>
        <v>#REF!</v>
      </c>
      <c r="M625" s="112" t="e">
        <f>M203-#REF!</f>
        <v>#REF!</v>
      </c>
      <c r="N625" s="112" t="e">
        <f>N203-#REF!</f>
        <v>#REF!</v>
      </c>
      <c r="O625" s="112" t="e">
        <f>O203-#REF!</f>
        <v>#REF!</v>
      </c>
      <c r="P625" s="112" t="e">
        <f>P203-#REF!</f>
        <v>#REF!</v>
      </c>
      <c r="Q625" s="112" t="e">
        <f>Q203-#REF!</f>
        <v>#REF!</v>
      </c>
      <c r="R625" s="112" t="e">
        <f>R203-#REF!</f>
        <v>#REF!</v>
      </c>
      <c r="S625" s="112" t="e">
        <f>S203-#REF!</f>
        <v>#REF!</v>
      </c>
      <c r="T625" s="112" t="e">
        <f>T203-#REF!</f>
        <v>#REF!</v>
      </c>
      <c r="U625" s="112" t="e">
        <f>U203-#REF!</f>
        <v>#REF!</v>
      </c>
      <c r="V625" s="112" t="e">
        <f>V203-#REF!</f>
        <v>#REF!</v>
      </c>
      <c r="W625" s="112" t="e">
        <f>W203-#REF!</f>
        <v>#REF!</v>
      </c>
      <c r="X625" s="112" t="e">
        <f>X203-#REF!</f>
        <v>#REF!</v>
      </c>
      <c r="Y625" s="112" t="e">
        <f>Y203-#REF!</f>
        <v>#REF!</v>
      </c>
      <c r="Z625" s="112" t="e">
        <f>Z203-#REF!</f>
        <v>#REF!</v>
      </c>
      <c r="AA625" s="112" t="e">
        <f>AA203-#REF!</f>
        <v>#REF!</v>
      </c>
      <c r="AB625" s="112" t="e">
        <f>AB203-#REF!</f>
        <v>#REF!</v>
      </c>
      <c r="AC625" s="112" t="e">
        <f>AC203-#REF!</f>
        <v>#REF!</v>
      </c>
      <c r="AD625" s="112" t="e">
        <f>AD203-#REF!</f>
        <v>#REF!</v>
      </c>
      <c r="AE625" s="112" t="e">
        <f>AE203-#REF!</f>
        <v>#REF!</v>
      </c>
      <c r="AF625" s="112" t="e">
        <f>AF203-#REF!</f>
        <v>#REF!</v>
      </c>
      <c r="AG625" s="112" t="e">
        <f>AG203-#REF!</f>
        <v>#REF!</v>
      </c>
      <c r="AH625" s="112" t="e">
        <f>AH203-#REF!</f>
        <v>#REF!</v>
      </c>
      <c r="AI625" s="112" t="e">
        <f>AI203-#REF!</f>
        <v>#REF!</v>
      </c>
      <c r="AJ625" s="112" t="e">
        <f>AJ203-#REF!</f>
        <v>#REF!</v>
      </c>
      <c r="AK625" s="112" t="e">
        <f>AK203-#REF!</f>
        <v>#REF!</v>
      </c>
      <c r="AL625" s="112" t="e">
        <f>AL203-#REF!</f>
        <v>#REF!</v>
      </c>
      <c r="AM625" s="112" t="e">
        <f>AM203-#REF!</f>
        <v>#REF!</v>
      </c>
      <c r="AN625" s="112" t="e">
        <f>AN203-#REF!</f>
        <v>#REF!</v>
      </c>
      <c r="AO625" s="112" t="e">
        <f>AO203-#REF!</f>
        <v>#REF!</v>
      </c>
      <c r="AP625" s="112" t="e">
        <f>AP203-#REF!</f>
        <v>#REF!</v>
      </c>
      <c r="AQ625" s="112" t="e">
        <f>AQ203-#REF!</f>
        <v>#REF!</v>
      </c>
      <c r="AR625" s="112" t="e">
        <f>AR203-#REF!</f>
        <v>#REF!</v>
      </c>
      <c r="AS625" s="112" t="e">
        <f>AS203-#REF!</f>
        <v>#REF!</v>
      </c>
      <c r="AT625" s="112" t="e">
        <f>AT203-#REF!</f>
        <v>#REF!</v>
      </c>
      <c r="AU625" s="112" t="e">
        <f>AU203-#REF!</f>
        <v>#REF!</v>
      </c>
      <c r="AV625" s="112" t="e">
        <f>AV203-#REF!</f>
        <v>#REF!</v>
      </c>
      <c r="AW625" s="112" t="e">
        <f>AW203-#REF!</f>
        <v>#REF!</v>
      </c>
      <c r="AX625" s="112" t="e">
        <f>AX203-#REF!</f>
        <v>#REF!</v>
      </c>
      <c r="AY625" s="112" t="e">
        <f>AY203-#REF!</f>
        <v>#REF!</v>
      </c>
      <c r="AZ625" s="112" t="e">
        <f>AZ203-#REF!</f>
        <v>#REF!</v>
      </c>
      <c r="BA625" s="112" t="e">
        <f>BA203-#REF!</f>
        <v>#REF!</v>
      </c>
      <c r="BB625" s="112" t="e">
        <f>BB203-#REF!</f>
        <v>#REF!</v>
      </c>
      <c r="BC625" s="112" t="e">
        <f>BC203-#REF!</f>
        <v>#REF!</v>
      </c>
      <c r="BD625" s="112" t="e">
        <f>BD203-#REF!</f>
        <v>#REF!</v>
      </c>
      <c r="BE625" s="112" t="e">
        <f>BE203-#REF!</f>
        <v>#REF!</v>
      </c>
      <c r="BF625" s="112" t="e">
        <f>BF203-#REF!</f>
        <v>#REF!</v>
      </c>
      <c r="BG625" s="112" t="e">
        <f>BG203-#REF!</f>
        <v>#REF!</v>
      </c>
      <c r="BH625" s="112" t="e">
        <f>BH203-#REF!</f>
        <v>#REF!</v>
      </c>
      <c r="BI625" s="112" t="e">
        <f>BI203-#REF!</f>
        <v>#REF!</v>
      </c>
      <c r="BJ625" s="112" t="e">
        <f>BJ203-#REF!</f>
        <v>#REF!</v>
      </c>
      <c r="BK625" s="112" t="e">
        <f>BK203-#REF!</f>
        <v>#REF!</v>
      </c>
      <c r="BL625" s="112" t="e">
        <f>BL203-#REF!</f>
        <v>#REF!</v>
      </c>
      <c r="BM625" s="112" t="e">
        <f>BM203-#REF!</f>
        <v>#REF!</v>
      </c>
      <c r="BN625" s="112" t="e">
        <f>BN203-#REF!</f>
        <v>#REF!</v>
      </c>
      <c r="BO625" s="112" t="e">
        <f>BO203-#REF!</f>
        <v>#REF!</v>
      </c>
      <c r="BP625" s="112" t="e">
        <f>BP203-#REF!</f>
        <v>#REF!</v>
      </c>
      <c r="BQ625" s="112" t="e">
        <f>BQ203-#REF!</f>
        <v>#REF!</v>
      </c>
      <c r="BR625" s="112" t="e">
        <f>BR203-#REF!</f>
        <v>#REF!</v>
      </c>
      <c r="BS625" s="112" t="e">
        <f>BS203-#REF!</f>
        <v>#REF!</v>
      </c>
      <c r="BT625" s="112" t="e">
        <f>BT203-#REF!</f>
        <v>#REF!</v>
      </c>
      <c r="BU625" s="112" t="e">
        <f>BU203-#REF!</f>
        <v>#REF!</v>
      </c>
      <c r="BV625" s="112" t="e">
        <f>BV203-#REF!</f>
        <v>#REF!</v>
      </c>
      <c r="CA625" s="112"/>
    </row>
    <row r="626" spans="7:79" ht="13" hidden="1" x14ac:dyDescent="0.3">
      <c r="G626" s="112" t="e">
        <f>G204-#REF!</f>
        <v>#REF!</v>
      </c>
      <c r="H626" s="112" t="e">
        <f>H204-#REF!</f>
        <v>#REF!</v>
      </c>
      <c r="I626" s="112" t="e">
        <f>I204-#REF!</f>
        <v>#REF!</v>
      </c>
      <c r="J626" s="112" t="e">
        <f>J204-#REF!</f>
        <v>#REF!</v>
      </c>
      <c r="K626" s="112" t="e">
        <f>K204-#REF!</f>
        <v>#REF!</v>
      </c>
      <c r="L626" s="112" t="e">
        <f>L204-#REF!</f>
        <v>#REF!</v>
      </c>
      <c r="M626" s="112" t="e">
        <f>M204-#REF!</f>
        <v>#REF!</v>
      </c>
      <c r="N626" s="112" t="e">
        <f>N204-#REF!</f>
        <v>#REF!</v>
      </c>
      <c r="O626" s="112" t="e">
        <f>O204-#REF!</f>
        <v>#REF!</v>
      </c>
      <c r="P626" s="112" t="e">
        <f>P204-#REF!</f>
        <v>#REF!</v>
      </c>
      <c r="Q626" s="112" t="e">
        <f>Q204-#REF!</f>
        <v>#REF!</v>
      </c>
      <c r="R626" s="112" t="e">
        <f>R204-#REF!</f>
        <v>#REF!</v>
      </c>
      <c r="S626" s="112" t="e">
        <f>S204-#REF!</f>
        <v>#REF!</v>
      </c>
      <c r="T626" s="112" t="e">
        <f>T204-#REF!</f>
        <v>#REF!</v>
      </c>
      <c r="U626" s="112" t="e">
        <f>U204-#REF!</f>
        <v>#REF!</v>
      </c>
      <c r="V626" s="112" t="e">
        <f>V204-#REF!</f>
        <v>#REF!</v>
      </c>
      <c r="W626" s="112" t="e">
        <f>W204-#REF!</f>
        <v>#REF!</v>
      </c>
      <c r="X626" s="112" t="e">
        <f>X204-#REF!</f>
        <v>#REF!</v>
      </c>
      <c r="Y626" s="112" t="e">
        <f>Y204-#REF!</f>
        <v>#REF!</v>
      </c>
      <c r="Z626" s="112" t="e">
        <f>Z204-#REF!</f>
        <v>#REF!</v>
      </c>
      <c r="AA626" s="112" t="e">
        <f>AA204-#REF!</f>
        <v>#REF!</v>
      </c>
      <c r="AB626" s="112" t="e">
        <f>AB204-#REF!</f>
        <v>#REF!</v>
      </c>
      <c r="AC626" s="112" t="e">
        <f>AC204-#REF!</f>
        <v>#REF!</v>
      </c>
      <c r="AD626" s="112" t="e">
        <f>AD204-#REF!</f>
        <v>#REF!</v>
      </c>
      <c r="AE626" s="112" t="e">
        <f>AE204-#REF!</f>
        <v>#REF!</v>
      </c>
      <c r="AF626" s="112" t="e">
        <f>AF204-#REF!</f>
        <v>#REF!</v>
      </c>
      <c r="AG626" s="112" t="e">
        <f>AG204-#REF!</f>
        <v>#REF!</v>
      </c>
      <c r="AH626" s="112" t="e">
        <f>AH204-#REF!</f>
        <v>#REF!</v>
      </c>
      <c r="AI626" s="112" t="e">
        <f>AI204-#REF!</f>
        <v>#REF!</v>
      </c>
      <c r="AJ626" s="112" t="e">
        <f>AJ204-#REF!</f>
        <v>#REF!</v>
      </c>
      <c r="AK626" s="112" t="e">
        <f>AK204-#REF!</f>
        <v>#REF!</v>
      </c>
      <c r="AL626" s="112" t="e">
        <f>AL204-#REF!</f>
        <v>#REF!</v>
      </c>
      <c r="AM626" s="112" t="e">
        <f>AM204-#REF!</f>
        <v>#REF!</v>
      </c>
      <c r="AN626" s="112" t="e">
        <f>AN204-#REF!</f>
        <v>#REF!</v>
      </c>
      <c r="AO626" s="112" t="e">
        <f>AO204-#REF!</f>
        <v>#REF!</v>
      </c>
      <c r="AP626" s="112" t="e">
        <f>AP204-#REF!</f>
        <v>#REF!</v>
      </c>
      <c r="AQ626" s="112" t="e">
        <f>AQ204-#REF!</f>
        <v>#REF!</v>
      </c>
      <c r="AR626" s="112" t="e">
        <f>AR204-#REF!</f>
        <v>#REF!</v>
      </c>
      <c r="AS626" s="112" t="e">
        <f>AS204-#REF!</f>
        <v>#REF!</v>
      </c>
      <c r="AT626" s="112" t="e">
        <f>AT204-#REF!</f>
        <v>#REF!</v>
      </c>
      <c r="AU626" s="112" t="e">
        <f>AU204-#REF!</f>
        <v>#REF!</v>
      </c>
      <c r="AV626" s="112" t="e">
        <f>AV204-#REF!</f>
        <v>#REF!</v>
      </c>
      <c r="AW626" s="112" t="e">
        <f>AW204-#REF!</f>
        <v>#REF!</v>
      </c>
      <c r="AX626" s="112" t="e">
        <f>AX204-#REF!</f>
        <v>#REF!</v>
      </c>
      <c r="AY626" s="112" t="e">
        <f>AY204-#REF!</f>
        <v>#REF!</v>
      </c>
      <c r="AZ626" s="112" t="e">
        <f>AZ204-#REF!</f>
        <v>#REF!</v>
      </c>
      <c r="BA626" s="112" t="e">
        <f>BA204-#REF!</f>
        <v>#REF!</v>
      </c>
      <c r="BB626" s="112" t="e">
        <f>BB204-#REF!</f>
        <v>#REF!</v>
      </c>
      <c r="BC626" s="112" t="e">
        <f>BC204-#REF!</f>
        <v>#REF!</v>
      </c>
      <c r="BD626" s="112" t="e">
        <f>BD204-#REF!</f>
        <v>#REF!</v>
      </c>
      <c r="BE626" s="112" t="e">
        <f>BE204-#REF!</f>
        <v>#REF!</v>
      </c>
      <c r="BF626" s="112" t="e">
        <f>BF204-#REF!</f>
        <v>#REF!</v>
      </c>
      <c r="BG626" s="112" t="e">
        <f>BG204-#REF!</f>
        <v>#REF!</v>
      </c>
      <c r="BH626" s="112" t="e">
        <f>BH204-#REF!</f>
        <v>#REF!</v>
      </c>
      <c r="BI626" s="112" t="e">
        <f>BI204-#REF!</f>
        <v>#REF!</v>
      </c>
      <c r="BJ626" s="112" t="e">
        <f>BJ204-#REF!</f>
        <v>#REF!</v>
      </c>
      <c r="BK626" s="112" t="e">
        <f>BK204-#REF!</f>
        <v>#REF!</v>
      </c>
      <c r="BL626" s="112" t="e">
        <f>BL204-#REF!</f>
        <v>#REF!</v>
      </c>
      <c r="BM626" s="112" t="e">
        <f>BM204-#REF!</f>
        <v>#REF!</v>
      </c>
      <c r="BN626" s="112" t="e">
        <f>BN204-#REF!</f>
        <v>#REF!</v>
      </c>
      <c r="BO626" s="112" t="e">
        <f>BO204-#REF!</f>
        <v>#REF!</v>
      </c>
      <c r="BP626" s="112" t="e">
        <f>BP204-#REF!</f>
        <v>#REF!</v>
      </c>
      <c r="BQ626" s="112" t="e">
        <f>BQ204-#REF!</f>
        <v>#REF!</v>
      </c>
      <c r="BR626" s="112" t="e">
        <f>BR204-#REF!</f>
        <v>#REF!</v>
      </c>
      <c r="BS626" s="112" t="e">
        <f>BS204-#REF!</f>
        <v>#REF!</v>
      </c>
      <c r="BT626" s="112" t="e">
        <f>BT204-#REF!</f>
        <v>#REF!</v>
      </c>
      <c r="BU626" s="112" t="e">
        <f>BU204-#REF!</f>
        <v>#REF!</v>
      </c>
      <c r="BV626" s="112" t="e">
        <f>BV204-#REF!</f>
        <v>#REF!</v>
      </c>
      <c r="CA626" s="112"/>
    </row>
    <row r="627" spans="7:79" ht="13" hidden="1" x14ac:dyDescent="0.3">
      <c r="G627" s="112" t="e">
        <f>G205-#REF!</f>
        <v>#REF!</v>
      </c>
      <c r="H627" s="112" t="e">
        <f>H205-#REF!</f>
        <v>#REF!</v>
      </c>
      <c r="I627" s="112" t="e">
        <f>I205-#REF!</f>
        <v>#REF!</v>
      </c>
      <c r="J627" s="112" t="e">
        <f>J205-#REF!</f>
        <v>#REF!</v>
      </c>
      <c r="K627" s="112" t="e">
        <f>K205-#REF!</f>
        <v>#REF!</v>
      </c>
      <c r="L627" s="112" t="e">
        <f>L205-#REF!</f>
        <v>#REF!</v>
      </c>
      <c r="M627" s="112" t="e">
        <f>M205-#REF!</f>
        <v>#REF!</v>
      </c>
      <c r="N627" s="112" t="e">
        <f>N205-#REF!</f>
        <v>#REF!</v>
      </c>
      <c r="O627" s="112" t="e">
        <f>O205-#REF!</f>
        <v>#REF!</v>
      </c>
      <c r="P627" s="112" t="e">
        <f>P205-#REF!</f>
        <v>#REF!</v>
      </c>
      <c r="Q627" s="112" t="e">
        <f>Q205-#REF!</f>
        <v>#REF!</v>
      </c>
      <c r="R627" s="112" t="e">
        <f>R205-#REF!</f>
        <v>#REF!</v>
      </c>
      <c r="S627" s="112" t="e">
        <f>S205-#REF!</f>
        <v>#REF!</v>
      </c>
      <c r="T627" s="112" t="e">
        <f>T205-#REF!</f>
        <v>#REF!</v>
      </c>
      <c r="U627" s="112" t="e">
        <f>U205-#REF!</f>
        <v>#REF!</v>
      </c>
      <c r="V627" s="112" t="e">
        <f>V205-#REF!</f>
        <v>#REF!</v>
      </c>
      <c r="W627" s="112" t="e">
        <f>W205-#REF!</f>
        <v>#REF!</v>
      </c>
      <c r="X627" s="112" t="e">
        <f>X205-#REF!</f>
        <v>#REF!</v>
      </c>
      <c r="Y627" s="112" t="e">
        <f>Y205-#REF!</f>
        <v>#REF!</v>
      </c>
      <c r="Z627" s="112" t="e">
        <f>Z205-#REF!</f>
        <v>#REF!</v>
      </c>
      <c r="AA627" s="112" t="e">
        <f>AA205-#REF!</f>
        <v>#REF!</v>
      </c>
      <c r="AB627" s="112" t="e">
        <f>AB205-#REF!</f>
        <v>#REF!</v>
      </c>
      <c r="AC627" s="112" t="e">
        <f>AC205-#REF!</f>
        <v>#REF!</v>
      </c>
      <c r="AD627" s="112" t="e">
        <f>AD205-#REF!</f>
        <v>#REF!</v>
      </c>
      <c r="AE627" s="112" t="e">
        <f>AE205-#REF!</f>
        <v>#REF!</v>
      </c>
      <c r="AF627" s="112" t="e">
        <f>AF205-#REF!</f>
        <v>#REF!</v>
      </c>
      <c r="AG627" s="112" t="e">
        <f>AG205-#REF!</f>
        <v>#REF!</v>
      </c>
      <c r="AH627" s="112" t="e">
        <f>AH205-#REF!</f>
        <v>#REF!</v>
      </c>
      <c r="AI627" s="112" t="e">
        <f>AI205-#REF!</f>
        <v>#REF!</v>
      </c>
      <c r="AJ627" s="112" t="e">
        <f>AJ205-#REF!</f>
        <v>#REF!</v>
      </c>
      <c r="AK627" s="112" t="e">
        <f>AK205-#REF!</f>
        <v>#REF!</v>
      </c>
      <c r="AL627" s="112" t="e">
        <f>AL205-#REF!</f>
        <v>#REF!</v>
      </c>
      <c r="AM627" s="112" t="e">
        <f>AM205-#REF!</f>
        <v>#REF!</v>
      </c>
      <c r="AN627" s="112" t="e">
        <f>AN205-#REF!</f>
        <v>#REF!</v>
      </c>
      <c r="AO627" s="112" t="e">
        <f>AO205-#REF!</f>
        <v>#REF!</v>
      </c>
      <c r="AP627" s="112" t="e">
        <f>AP205-#REF!</f>
        <v>#REF!</v>
      </c>
      <c r="AQ627" s="112" t="e">
        <f>AQ205-#REF!</f>
        <v>#REF!</v>
      </c>
      <c r="AR627" s="112" t="e">
        <f>AR205-#REF!</f>
        <v>#REF!</v>
      </c>
      <c r="AS627" s="112" t="e">
        <f>AS205-#REF!</f>
        <v>#REF!</v>
      </c>
      <c r="AT627" s="112" t="e">
        <f>AT205-#REF!</f>
        <v>#REF!</v>
      </c>
      <c r="AU627" s="112" t="e">
        <f>AU205-#REF!</f>
        <v>#REF!</v>
      </c>
      <c r="AV627" s="112" t="e">
        <f>AV205-#REF!</f>
        <v>#REF!</v>
      </c>
      <c r="AW627" s="112" t="e">
        <f>AW205-#REF!</f>
        <v>#REF!</v>
      </c>
      <c r="AX627" s="112" t="e">
        <f>AX205-#REF!</f>
        <v>#REF!</v>
      </c>
      <c r="AY627" s="112" t="e">
        <f>AY205-#REF!</f>
        <v>#REF!</v>
      </c>
      <c r="AZ627" s="112" t="e">
        <f>AZ205-#REF!</f>
        <v>#REF!</v>
      </c>
      <c r="BA627" s="112" t="e">
        <f>BA205-#REF!</f>
        <v>#REF!</v>
      </c>
      <c r="BB627" s="112" t="e">
        <f>BB205-#REF!</f>
        <v>#REF!</v>
      </c>
      <c r="BC627" s="112" t="e">
        <f>BC205-#REF!</f>
        <v>#REF!</v>
      </c>
      <c r="BD627" s="112" t="e">
        <f>BD205-#REF!</f>
        <v>#REF!</v>
      </c>
      <c r="BE627" s="112" t="e">
        <f>BE205-#REF!</f>
        <v>#REF!</v>
      </c>
      <c r="BF627" s="112" t="e">
        <f>BF205-#REF!</f>
        <v>#REF!</v>
      </c>
      <c r="BG627" s="112" t="e">
        <f>BG205-#REF!</f>
        <v>#REF!</v>
      </c>
      <c r="BH627" s="112" t="e">
        <f>BH205-#REF!</f>
        <v>#REF!</v>
      </c>
      <c r="BI627" s="112" t="e">
        <f>BI205-#REF!</f>
        <v>#REF!</v>
      </c>
      <c r="BJ627" s="112" t="e">
        <f>BJ205-#REF!</f>
        <v>#REF!</v>
      </c>
      <c r="BK627" s="112" t="e">
        <f>BK205-#REF!</f>
        <v>#REF!</v>
      </c>
      <c r="BL627" s="112" t="e">
        <f>BL205-#REF!</f>
        <v>#REF!</v>
      </c>
      <c r="BM627" s="112" t="e">
        <f>BM205-#REF!</f>
        <v>#REF!</v>
      </c>
      <c r="BN627" s="112" t="e">
        <f>BN205-#REF!</f>
        <v>#REF!</v>
      </c>
      <c r="BO627" s="112" t="e">
        <f>BO205-#REF!</f>
        <v>#REF!</v>
      </c>
      <c r="BP627" s="112" t="e">
        <f>BP205-#REF!</f>
        <v>#REF!</v>
      </c>
      <c r="BQ627" s="112" t="e">
        <f>BQ205-#REF!</f>
        <v>#REF!</v>
      </c>
      <c r="BR627" s="112" t="e">
        <f>BR205-#REF!</f>
        <v>#REF!</v>
      </c>
      <c r="BS627" s="112" t="e">
        <f>BS205-#REF!</f>
        <v>#REF!</v>
      </c>
      <c r="BT627" s="112" t="e">
        <f>BT205-#REF!</f>
        <v>#REF!</v>
      </c>
      <c r="BU627" s="112" t="e">
        <f>BU205-#REF!</f>
        <v>#REF!</v>
      </c>
      <c r="BV627" s="112" t="e">
        <f>BV205-#REF!</f>
        <v>#REF!</v>
      </c>
      <c r="CA627" s="112"/>
    </row>
    <row r="628" spans="7:79" ht="13" hidden="1" x14ac:dyDescent="0.3">
      <c r="G628" s="112" t="e">
        <f>G206-#REF!</f>
        <v>#REF!</v>
      </c>
      <c r="H628" s="112" t="e">
        <f>H206-#REF!</f>
        <v>#REF!</v>
      </c>
      <c r="I628" s="112" t="e">
        <f>I206-#REF!</f>
        <v>#REF!</v>
      </c>
      <c r="J628" s="112" t="e">
        <f>J206-#REF!</f>
        <v>#REF!</v>
      </c>
      <c r="K628" s="112" t="e">
        <f>K206-#REF!</f>
        <v>#REF!</v>
      </c>
      <c r="L628" s="112" t="e">
        <f>L206-#REF!</f>
        <v>#REF!</v>
      </c>
      <c r="M628" s="112" t="e">
        <f>M206-#REF!</f>
        <v>#REF!</v>
      </c>
      <c r="N628" s="112" t="e">
        <f>N206-#REF!</f>
        <v>#REF!</v>
      </c>
      <c r="O628" s="112" t="e">
        <f>O206-#REF!</f>
        <v>#REF!</v>
      </c>
      <c r="P628" s="112" t="e">
        <f>P206-#REF!</f>
        <v>#REF!</v>
      </c>
      <c r="Q628" s="112" t="e">
        <f>Q206-#REF!</f>
        <v>#REF!</v>
      </c>
      <c r="R628" s="112" t="e">
        <f>R206-#REF!</f>
        <v>#REF!</v>
      </c>
      <c r="S628" s="112" t="e">
        <f>S206-#REF!</f>
        <v>#REF!</v>
      </c>
      <c r="T628" s="112" t="e">
        <f>T206-#REF!</f>
        <v>#REF!</v>
      </c>
      <c r="U628" s="112" t="e">
        <f>U206-#REF!</f>
        <v>#REF!</v>
      </c>
      <c r="V628" s="112" t="e">
        <f>V206-#REF!</f>
        <v>#REF!</v>
      </c>
      <c r="W628" s="112" t="e">
        <f>W206-#REF!</f>
        <v>#REF!</v>
      </c>
      <c r="X628" s="112" t="e">
        <f>X206-#REF!</f>
        <v>#REF!</v>
      </c>
      <c r="Y628" s="112" t="e">
        <f>Y206-#REF!</f>
        <v>#REF!</v>
      </c>
      <c r="Z628" s="112" t="e">
        <f>Z206-#REF!</f>
        <v>#REF!</v>
      </c>
      <c r="AA628" s="112" t="e">
        <f>AA206-#REF!</f>
        <v>#REF!</v>
      </c>
      <c r="AB628" s="112" t="e">
        <f>AB206-#REF!</f>
        <v>#REF!</v>
      </c>
      <c r="AC628" s="112" t="e">
        <f>AC206-#REF!</f>
        <v>#REF!</v>
      </c>
      <c r="AD628" s="112" t="e">
        <f>AD206-#REF!</f>
        <v>#REF!</v>
      </c>
      <c r="AE628" s="112" t="e">
        <f>AE206-#REF!</f>
        <v>#REF!</v>
      </c>
      <c r="AF628" s="112" t="e">
        <f>AF206-#REF!</f>
        <v>#REF!</v>
      </c>
      <c r="AG628" s="112" t="e">
        <f>AG206-#REF!</f>
        <v>#REF!</v>
      </c>
      <c r="AH628" s="112" t="e">
        <f>AH206-#REF!</f>
        <v>#REF!</v>
      </c>
      <c r="AI628" s="112" t="e">
        <f>AI206-#REF!</f>
        <v>#REF!</v>
      </c>
      <c r="AJ628" s="112" t="e">
        <f>AJ206-#REF!</f>
        <v>#REF!</v>
      </c>
      <c r="AK628" s="112" t="e">
        <f>AK206-#REF!</f>
        <v>#REF!</v>
      </c>
      <c r="AL628" s="112" t="e">
        <f>AL206-#REF!</f>
        <v>#REF!</v>
      </c>
      <c r="AM628" s="112" t="e">
        <f>AM206-#REF!</f>
        <v>#REF!</v>
      </c>
      <c r="AN628" s="112" t="e">
        <f>AN206-#REF!</f>
        <v>#REF!</v>
      </c>
      <c r="AO628" s="112" t="e">
        <f>AO206-#REF!</f>
        <v>#REF!</v>
      </c>
      <c r="AP628" s="112" t="e">
        <f>AP206-#REF!</f>
        <v>#REF!</v>
      </c>
      <c r="AQ628" s="112" t="e">
        <f>AQ206-#REF!</f>
        <v>#REF!</v>
      </c>
      <c r="AR628" s="112" t="e">
        <f>AR206-#REF!</f>
        <v>#REF!</v>
      </c>
      <c r="AS628" s="112" t="e">
        <f>AS206-#REF!</f>
        <v>#REF!</v>
      </c>
      <c r="AT628" s="112" t="e">
        <f>AT206-#REF!</f>
        <v>#REF!</v>
      </c>
      <c r="AU628" s="112" t="e">
        <f>AU206-#REF!</f>
        <v>#REF!</v>
      </c>
      <c r="AV628" s="112" t="e">
        <f>AV206-#REF!</f>
        <v>#REF!</v>
      </c>
      <c r="AW628" s="112" t="e">
        <f>AW206-#REF!</f>
        <v>#REF!</v>
      </c>
      <c r="AX628" s="112" t="e">
        <f>AX206-#REF!</f>
        <v>#REF!</v>
      </c>
      <c r="AY628" s="112" t="e">
        <f>AY206-#REF!</f>
        <v>#REF!</v>
      </c>
      <c r="AZ628" s="112" t="e">
        <f>AZ206-#REF!</f>
        <v>#REF!</v>
      </c>
      <c r="BA628" s="112" t="e">
        <f>BA206-#REF!</f>
        <v>#REF!</v>
      </c>
      <c r="BB628" s="112" t="e">
        <f>BB206-#REF!</f>
        <v>#REF!</v>
      </c>
      <c r="BC628" s="112" t="e">
        <f>BC206-#REF!</f>
        <v>#REF!</v>
      </c>
      <c r="BD628" s="112" t="e">
        <f>BD206-#REF!</f>
        <v>#REF!</v>
      </c>
      <c r="BE628" s="112" t="e">
        <f>BE206-#REF!</f>
        <v>#REF!</v>
      </c>
      <c r="BF628" s="112" t="e">
        <f>BF206-#REF!</f>
        <v>#REF!</v>
      </c>
      <c r="BG628" s="112" t="e">
        <f>BG206-#REF!</f>
        <v>#REF!</v>
      </c>
      <c r="BH628" s="112" t="e">
        <f>BH206-#REF!</f>
        <v>#REF!</v>
      </c>
      <c r="BI628" s="112" t="e">
        <f>BI206-#REF!</f>
        <v>#REF!</v>
      </c>
      <c r="BJ628" s="112" t="e">
        <f>BJ206-#REF!</f>
        <v>#REF!</v>
      </c>
      <c r="BK628" s="112" t="e">
        <f>BK206-#REF!</f>
        <v>#REF!</v>
      </c>
      <c r="BL628" s="112" t="e">
        <f>BL206-#REF!</f>
        <v>#REF!</v>
      </c>
      <c r="BM628" s="112" t="e">
        <f>BM206-#REF!</f>
        <v>#REF!</v>
      </c>
      <c r="BN628" s="112" t="e">
        <f>BN206-#REF!</f>
        <v>#REF!</v>
      </c>
      <c r="BO628" s="112" t="e">
        <f>BO206-#REF!</f>
        <v>#REF!</v>
      </c>
      <c r="BP628" s="112" t="e">
        <f>BP206-#REF!</f>
        <v>#REF!</v>
      </c>
      <c r="BQ628" s="112" t="e">
        <f>BQ206-#REF!</f>
        <v>#REF!</v>
      </c>
      <c r="BR628" s="112" t="e">
        <f>BR206-#REF!</f>
        <v>#REF!</v>
      </c>
      <c r="BS628" s="112" t="e">
        <f>BS206-#REF!</f>
        <v>#REF!</v>
      </c>
      <c r="BT628" s="112" t="e">
        <f>BT206-#REF!</f>
        <v>#REF!</v>
      </c>
      <c r="BU628" s="112" t="e">
        <f>BU206-#REF!</f>
        <v>#REF!</v>
      </c>
      <c r="BV628" s="112" t="e">
        <f>BV206-#REF!</f>
        <v>#REF!</v>
      </c>
      <c r="CA628" s="112"/>
    </row>
    <row r="629" spans="7:79" ht="13" hidden="1" x14ac:dyDescent="0.3">
      <c r="G629" s="112" t="e">
        <f>G207-#REF!</f>
        <v>#REF!</v>
      </c>
      <c r="H629" s="112" t="e">
        <f>H207-#REF!</f>
        <v>#REF!</v>
      </c>
      <c r="I629" s="112" t="e">
        <f>I207-#REF!</f>
        <v>#REF!</v>
      </c>
      <c r="J629" s="112" t="e">
        <f>J207-#REF!</f>
        <v>#REF!</v>
      </c>
      <c r="K629" s="112" t="e">
        <f>K207-#REF!</f>
        <v>#REF!</v>
      </c>
      <c r="L629" s="112" t="e">
        <f>L207-#REF!</f>
        <v>#REF!</v>
      </c>
      <c r="M629" s="112" t="e">
        <f>M207-#REF!</f>
        <v>#REF!</v>
      </c>
      <c r="N629" s="112" t="e">
        <f>N207-#REF!</f>
        <v>#REF!</v>
      </c>
      <c r="O629" s="112" t="e">
        <f>O207-#REF!</f>
        <v>#REF!</v>
      </c>
      <c r="P629" s="112" t="e">
        <f>P207-#REF!</f>
        <v>#REF!</v>
      </c>
      <c r="Q629" s="112" t="e">
        <f>Q207-#REF!</f>
        <v>#REF!</v>
      </c>
      <c r="R629" s="112" t="e">
        <f>R207-#REF!</f>
        <v>#REF!</v>
      </c>
      <c r="S629" s="112" t="e">
        <f>S207-#REF!</f>
        <v>#REF!</v>
      </c>
      <c r="T629" s="112" t="e">
        <f>T207-#REF!</f>
        <v>#REF!</v>
      </c>
      <c r="U629" s="112" t="e">
        <f>U207-#REF!</f>
        <v>#REF!</v>
      </c>
      <c r="V629" s="112" t="e">
        <f>V207-#REF!</f>
        <v>#REF!</v>
      </c>
      <c r="W629" s="112" t="e">
        <f>W207-#REF!</f>
        <v>#REF!</v>
      </c>
      <c r="X629" s="112" t="e">
        <f>X207-#REF!</f>
        <v>#REF!</v>
      </c>
      <c r="Y629" s="112" t="e">
        <f>Y207-#REF!</f>
        <v>#REF!</v>
      </c>
      <c r="Z629" s="112" t="e">
        <f>Z207-#REF!</f>
        <v>#REF!</v>
      </c>
      <c r="AA629" s="112" t="e">
        <f>AA207-#REF!</f>
        <v>#REF!</v>
      </c>
      <c r="AB629" s="112" t="e">
        <f>AB207-#REF!</f>
        <v>#REF!</v>
      </c>
      <c r="AC629" s="112" t="e">
        <f>AC207-#REF!</f>
        <v>#REF!</v>
      </c>
      <c r="AD629" s="112" t="e">
        <f>AD207-#REF!</f>
        <v>#REF!</v>
      </c>
      <c r="AE629" s="112" t="e">
        <f>AE207-#REF!</f>
        <v>#REF!</v>
      </c>
      <c r="AF629" s="112" t="e">
        <f>AF207-#REF!</f>
        <v>#REF!</v>
      </c>
      <c r="AG629" s="112" t="e">
        <f>AG207-#REF!</f>
        <v>#REF!</v>
      </c>
      <c r="AH629" s="112" t="e">
        <f>AH207-#REF!</f>
        <v>#REF!</v>
      </c>
      <c r="AI629" s="112" t="e">
        <f>AI207-#REF!</f>
        <v>#REF!</v>
      </c>
      <c r="AJ629" s="112" t="e">
        <f>AJ207-#REF!</f>
        <v>#REF!</v>
      </c>
      <c r="AK629" s="112" t="e">
        <f>AK207-#REF!</f>
        <v>#REF!</v>
      </c>
      <c r="AL629" s="112" t="e">
        <f>AL207-#REF!</f>
        <v>#REF!</v>
      </c>
      <c r="AM629" s="112" t="e">
        <f>AM207-#REF!</f>
        <v>#REF!</v>
      </c>
      <c r="AN629" s="112" t="e">
        <f>AN207-#REF!</f>
        <v>#REF!</v>
      </c>
      <c r="AO629" s="112" t="e">
        <f>AO207-#REF!</f>
        <v>#REF!</v>
      </c>
      <c r="AP629" s="112" t="e">
        <f>AP207-#REF!</f>
        <v>#REF!</v>
      </c>
      <c r="AQ629" s="112" t="e">
        <f>AQ207-#REF!</f>
        <v>#REF!</v>
      </c>
      <c r="AR629" s="112" t="e">
        <f>AR207-#REF!</f>
        <v>#REF!</v>
      </c>
      <c r="AS629" s="112" t="e">
        <f>AS207-#REF!</f>
        <v>#REF!</v>
      </c>
      <c r="AT629" s="112" t="e">
        <f>AT207-#REF!</f>
        <v>#REF!</v>
      </c>
      <c r="AU629" s="112" t="e">
        <f>AU207-#REF!</f>
        <v>#REF!</v>
      </c>
      <c r="AV629" s="112" t="e">
        <f>AV207-#REF!</f>
        <v>#REF!</v>
      </c>
      <c r="AW629" s="112" t="e">
        <f>AW207-#REF!</f>
        <v>#REF!</v>
      </c>
      <c r="AX629" s="112" t="e">
        <f>AX207-#REF!</f>
        <v>#REF!</v>
      </c>
      <c r="AY629" s="112" t="e">
        <f>AY207-#REF!</f>
        <v>#REF!</v>
      </c>
      <c r="AZ629" s="112" t="e">
        <f>AZ207-#REF!</f>
        <v>#REF!</v>
      </c>
      <c r="BA629" s="112" t="e">
        <f>BA207-#REF!</f>
        <v>#REF!</v>
      </c>
      <c r="BB629" s="112" t="e">
        <f>BB207-#REF!</f>
        <v>#REF!</v>
      </c>
      <c r="BC629" s="112" t="e">
        <f>BC207-#REF!</f>
        <v>#REF!</v>
      </c>
      <c r="BD629" s="112" t="e">
        <f>BD207-#REF!</f>
        <v>#REF!</v>
      </c>
      <c r="BE629" s="112" t="e">
        <f>BE207-#REF!</f>
        <v>#REF!</v>
      </c>
      <c r="BF629" s="112" t="e">
        <f>BF207-#REF!</f>
        <v>#REF!</v>
      </c>
      <c r="BG629" s="112" t="e">
        <f>BG207-#REF!</f>
        <v>#REF!</v>
      </c>
      <c r="BH629" s="112" t="e">
        <f>BH207-#REF!</f>
        <v>#REF!</v>
      </c>
      <c r="BI629" s="112" t="e">
        <f>BI207-#REF!</f>
        <v>#REF!</v>
      </c>
      <c r="BJ629" s="112" t="e">
        <f>BJ207-#REF!</f>
        <v>#REF!</v>
      </c>
      <c r="BK629" s="112" t="e">
        <f>BK207-#REF!</f>
        <v>#REF!</v>
      </c>
      <c r="BL629" s="112" t="e">
        <f>BL207-#REF!</f>
        <v>#REF!</v>
      </c>
      <c r="BM629" s="112" t="e">
        <f>BM207-#REF!</f>
        <v>#REF!</v>
      </c>
      <c r="BN629" s="112" t="e">
        <f>BN207-#REF!</f>
        <v>#REF!</v>
      </c>
      <c r="BO629" s="112" t="e">
        <f>BO207-#REF!</f>
        <v>#REF!</v>
      </c>
      <c r="BP629" s="112" t="e">
        <f>BP207-#REF!</f>
        <v>#REF!</v>
      </c>
      <c r="BQ629" s="112" t="e">
        <f>BQ207-#REF!</f>
        <v>#REF!</v>
      </c>
      <c r="BR629" s="112" t="e">
        <f>BR207-#REF!</f>
        <v>#REF!</v>
      </c>
      <c r="BS629" s="112" t="e">
        <f>BS207-#REF!</f>
        <v>#REF!</v>
      </c>
      <c r="BT629" s="112" t="e">
        <f>BT207-#REF!</f>
        <v>#REF!</v>
      </c>
      <c r="BU629" s="112" t="e">
        <f>BU207-#REF!</f>
        <v>#REF!</v>
      </c>
      <c r="BV629" s="112" t="e">
        <f>BV207-#REF!</f>
        <v>#REF!</v>
      </c>
      <c r="CA629" s="112"/>
    </row>
    <row r="630" spans="7:79" ht="13" hidden="1" x14ac:dyDescent="0.3">
      <c r="G630" s="112" t="e">
        <f>G209-#REF!</f>
        <v>#REF!</v>
      </c>
      <c r="H630" s="112" t="e">
        <f>H209-#REF!</f>
        <v>#REF!</v>
      </c>
      <c r="I630" s="112" t="e">
        <f>I209-#REF!</f>
        <v>#REF!</v>
      </c>
      <c r="J630" s="112" t="e">
        <f>J209-#REF!</f>
        <v>#REF!</v>
      </c>
      <c r="K630" s="112" t="e">
        <f>K209-#REF!</f>
        <v>#REF!</v>
      </c>
      <c r="L630" s="112" t="e">
        <f>L209-#REF!</f>
        <v>#REF!</v>
      </c>
      <c r="M630" s="112" t="e">
        <f>M209-#REF!</f>
        <v>#REF!</v>
      </c>
      <c r="N630" s="112" t="e">
        <f>N209-#REF!</f>
        <v>#REF!</v>
      </c>
      <c r="O630" s="112" t="e">
        <f>O209-#REF!</f>
        <v>#REF!</v>
      </c>
      <c r="P630" s="112" t="e">
        <f>P209-#REF!</f>
        <v>#REF!</v>
      </c>
      <c r="Q630" s="112" t="e">
        <f>Q209-#REF!</f>
        <v>#REF!</v>
      </c>
      <c r="R630" s="112" t="e">
        <f>R209-#REF!</f>
        <v>#REF!</v>
      </c>
      <c r="S630" s="112" t="e">
        <f>S209-#REF!</f>
        <v>#REF!</v>
      </c>
      <c r="T630" s="112" t="e">
        <f>T209-#REF!</f>
        <v>#REF!</v>
      </c>
      <c r="U630" s="112" t="e">
        <f>U209-#REF!</f>
        <v>#REF!</v>
      </c>
      <c r="V630" s="112" t="e">
        <f>V209-#REF!</f>
        <v>#REF!</v>
      </c>
      <c r="W630" s="112" t="e">
        <f>W209-#REF!</f>
        <v>#REF!</v>
      </c>
      <c r="X630" s="112" t="e">
        <f>X209-#REF!</f>
        <v>#REF!</v>
      </c>
      <c r="Y630" s="112" t="e">
        <f>Y209-#REF!</f>
        <v>#REF!</v>
      </c>
      <c r="Z630" s="112" t="e">
        <f>Z209-#REF!</f>
        <v>#REF!</v>
      </c>
      <c r="AA630" s="112" t="e">
        <f>AA209-#REF!</f>
        <v>#REF!</v>
      </c>
      <c r="AB630" s="112" t="e">
        <f>AB209-#REF!</f>
        <v>#REF!</v>
      </c>
      <c r="AC630" s="112" t="e">
        <f>AC209-#REF!</f>
        <v>#REF!</v>
      </c>
      <c r="AD630" s="112" t="e">
        <f>AD209-#REF!</f>
        <v>#REF!</v>
      </c>
      <c r="AE630" s="112" t="e">
        <f>AE209-#REF!</f>
        <v>#REF!</v>
      </c>
      <c r="AF630" s="112" t="e">
        <f>AF209-#REF!</f>
        <v>#REF!</v>
      </c>
      <c r="AG630" s="112" t="e">
        <f>AG209-#REF!</f>
        <v>#REF!</v>
      </c>
      <c r="AH630" s="112" t="e">
        <f>AH209-#REF!</f>
        <v>#REF!</v>
      </c>
      <c r="AI630" s="112" t="e">
        <f>AI209-#REF!</f>
        <v>#REF!</v>
      </c>
      <c r="AJ630" s="112" t="e">
        <f>AJ209-#REF!</f>
        <v>#REF!</v>
      </c>
      <c r="AK630" s="112" t="e">
        <f>AK209-#REF!</f>
        <v>#REF!</v>
      </c>
      <c r="AL630" s="112" t="e">
        <f>AL209-#REF!</f>
        <v>#REF!</v>
      </c>
      <c r="AM630" s="112" t="e">
        <f>AM209-#REF!</f>
        <v>#REF!</v>
      </c>
      <c r="AN630" s="112" t="e">
        <f>AN209-#REF!</f>
        <v>#REF!</v>
      </c>
      <c r="AO630" s="112" t="e">
        <f>AO209-#REF!</f>
        <v>#REF!</v>
      </c>
      <c r="AP630" s="112" t="e">
        <f>AP209-#REF!</f>
        <v>#REF!</v>
      </c>
      <c r="AQ630" s="112" t="e">
        <f>AQ209-#REF!</f>
        <v>#REF!</v>
      </c>
      <c r="AR630" s="112" t="e">
        <f>AR209-#REF!</f>
        <v>#REF!</v>
      </c>
      <c r="AS630" s="112" t="e">
        <f>AS209-#REF!</f>
        <v>#REF!</v>
      </c>
      <c r="AT630" s="112" t="e">
        <f>AT209-#REF!</f>
        <v>#REF!</v>
      </c>
      <c r="AU630" s="112" t="e">
        <f>AU209-#REF!</f>
        <v>#REF!</v>
      </c>
      <c r="AV630" s="112" t="e">
        <f>AV209-#REF!</f>
        <v>#REF!</v>
      </c>
      <c r="AW630" s="112" t="e">
        <f>AW209-#REF!</f>
        <v>#REF!</v>
      </c>
      <c r="AX630" s="112" t="e">
        <f>AX209-#REF!</f>
        <v>#REF!</v>
      </c>
      <c r="AY630" s="112" t="e">
        <f>AY209-#REF!</f>
        <v>#REF!</v>
      </c>
      <c r="AZ630" s="112" t="e">
        <f>AZ209-#REF!</f>
        <v>#REF!</v>
      </c>
      <c r="BA630" s="112" t="e">
        <f>BA209-#REF!</f>
        <v>#REF!</v>
      </c>
      <c r="BB630" s="112" t="e">
        <f>BB209-#REF!</f>
        <v>#REF!</v>
      </c>
      <c r="BC630" s="112" t="e">
        <f>BC209-#REF!</f>
        <v>#REF!</v>
      </c>
      <c r="BD630" s="112" t="e">
        <f>BD209-#REF!</f>
        <v>#REF!</v>
      </c>
      <c r="BE630" s="112" t="e">
        <f>BE209-#REF!</f>
        <v>#REF!</v>
      </c>
      <c r="BF630" s="112" t="e">
        <f>BF209-#REF!</f>
        <v>#REF!</v>
      </c>
      <c r="BG630" s="112" t="e">
        <f>BG209-#REF!</f>
        <v>#REF!</v>
      </c>
      <c r="BH630" s="112" t="e">
        <f>BH209-#REF!</f>
        <v>#REF!</v>
      </c>
      <c r="BI630" s="112" t="e">
        <f>BI209-#REF!</f>
        <v>#REF!</v>
      </c>
      <c r="BJ630" s="112" t="e">
        <f>BJ209-#REF!</f>
        <v>#REF!</v>
      </c>
      <c r="BK630" s="112" t="e">
        <f>BK209-#REF!</f>
        <v>#REF!</v>
      </c>
      <c r="BL630" s="112" t="e">
        <f>BL209-#REF!</f>
        <v>#REF!</v>
      </c>
      <c r="BM630" s="112" t="e">
        <f>BM209-#REF!</f>
        <v>#REF!</v>
      </c>
      <c r="BN630" s="112" t="e">
        <f>BN209-#REF!</f>
        <v>#REF!</v>
      </c>
      <c r="BO630" s="112" t="e">
        <f>BO209-#REF!</f>
        <v>#REF!</v>
      </c>
      <c r="BP630" s="112" t="e">
        <f>BP209-#REF!</f>
        <v>#REF!</v>
      </c>
      <c r="BQ630" s="112" t="e">
        <f>BQ209-#REF!</f>
        <v>#REF!</v>
      </c>
      <c r="BR630" s="112" t="e">
        <f>BR209-#REF!</f>
        <v>#REF!</v>
      </c>
      <c r="BS630" s="112" t="e">
        <f>BS209-#REF!</f>
        <v>#REF!</v>
      </c>
      <c r="BT630" s="112" t="e">
        <f>BT209-#REF!</f>
        <v>#REF!</v>
      </c>
      <c r="BU630" s="112" t="e">
        <f>BU209-#REF!</f>
        <v>#REF!</v>
      </c>
      <c r="BV630" s="112" t="e">
        <f>BV209-#REF!</f>
        <v>#REF!</v>
      </c>
      <c r="CA630" s="112"/>
    </row>
    <row r="631" spans="7:79" ht="13" hidden="1" x14ac:dyDescent="0.3">
      <c r="G631" s="112" t="e">
        <f>G210-#REF!</f>
        <v>#REF!</v>
      </c>
      <c r="H631" s="112" t="e">
        <f>H210-#REF!</f>
        <v>#REF!</v>
      </c>
      <c r="I631" s="112" t="e">
        <f>I210-#REF!</f>
        <v>#REF!</v>
      </c>
      <c r="J631" s="112" t="e">
        <f>J210-#REF!</f>
        <v>#REF!</v>
      </c>
      <c r="K631" s="112" t="e">
        <f>K210-#REF!</f>
        <v>#REF!</v>
      </c>
      <c r="L631" s="112" t="e">
        <f>L210-#REF!</f>
        <v>#REF!</v>
      </c>
      <c r="M631" s="112" t="e">
        <f>M210-#REF!</f>
        <v>#REF!</v>
      </c>
      <c r="N631" s="112" t="e">
        <f>N210-#REF!</f>
        <v>#REF!</v>
      </c>
      <c r="O631" s="112" t="e">
        <f>O210-#REF!</f>
        <v>#REF!</v>
      </c>
      <c r="P631" s="112" t="e">
        <f>P210-#REF!</f>
        <v>#REF!</v>
      </c>
      <c r="Q631" s="112" t="e">
        <f>Q210-#REF!</f>
        <v>#REF!</v>
      </c>
      <c r="R631" s="112" t="e">
        <f>R210-#REF!</f>
        <v>#REF!</v>
      </c>
      <c r="S631" s="112" t="e">
        <f>S210-#REF!</f>
        <v>#REF!</v>
      </c>
      <c r="T631" s="112" t="e">
        <f>T210-#REF!</f>
        <v>#REF!</v>
      </c>
      <c r="U631" s="112" t="e">
        <f>U210-#REF!</f>
        <v>#REF!</v>
      </c>
      <c r="V631" s="112" t="e">
        <f>V210-#REF!</f>
        <v>#REF!</v>
      </c>
      <c r="W631" s="112" t="e">
        <f>W210-#REF!</f>
        <v>#REF!</v>
      </c>
      <c r="X631" s="112" t="e">
        <f>X210-#REF!</f>
        <v>#REF!</v>
      </c>
      <c r="Y631" s="112" t="e">
        <f>Y210-#REF!</f>
        <v>#REF!</v>
      </c>
      <c r="Z631" s="112" t="e">
        <f>Z210-#REF!</f>
        <v>#REF!</v>
      </c>
      <c r="AA631" s="112" t="e">
        <f>AA210-#REF!</f>
        <v>#REF!</v>
      </c>
      <c r="AB631" s="112" t="e">
        <f>AB210-#REF!</f>
        <v>#REF!</v>
      </c>
      <c r="AC631" s="112" t="e">
        <f>AC210-#REF!</f>
        <v>#REF!</v>
      </c>
      <c r="AD631" s="112" t="e">
        <f>AD210-#REF!</f>
        <v>#REF!</v>
      </c>
      <c r="AE631" s="112" t="e">
        <f>AE210-#REF!</f>
        <v>#REF!</v>
      </c>
      <c r="AF631" s="112" t="e">
        <f>AF210-#REF!</f>
        <v>#REF!</v>
      </c>
      <c r="AG631" s="112" t="e">
        <f>AG210-#REF!</f>
        <v>#REF!</v>
      </c>
      <c r="AH631" s="112" t="e">
        <f>AH210-#REF!</f>
        <v>#REF!</v>
      </c>
      <c r="AI631" s="112" t="e">
        <f>AI210-#REF!</f>
        <v>#REF!</v>
      </c>
      <c r="AJ631" s="112" t="e">
        <f>AJ210-#REF!</f>
        <v>#REF!</v>
      </c>
      <c r="AK631" s="112" t="e">
        <f>AK210-#REF!</f>
        <v>#REF!</v>
      </c>
      <c r="AL631" s="112" t="e">
        <f>AL210-#REF!</f>
        <v>#REF!</v>
      </c>
      <c r="AM631" s="112" t="e">
        <f>AM210-#REF!</f>
        <v>#REF!</v>
      </c>
      <c r="AN631" s="112" t="e">
        <f>AN210-#REF!</f>
        <v>#REF!</v>
      </c>
      <c r="AO631" s="112" t="e">
        <f>AO210-#REF!</f>
        <v>#REF!</v>
      </c>
      <c r="AP631" s="112" t="e">
        <f>AP210-#REF!</f>
        <v>#REF!</v>
      </c>
      <c r="AQ631" s="112" t="e">
        <f>AQ210-#REF!</f>
        <v>#REF!</v>
      </c>
      <c r="AR631" s="112" t="e">
        <f>AR210-#REF!</f>
        <v>#REF!</v>
      </c>
      <c r="AS631" s="112" t="e">
        <f>AS210-#REF!</f>
        <v>#REF!</v>
      </c>
      <c r="AT631" s="112" t="e">
        <f>AT210-#REF!</f>
        <v>#REF!</v>
      </c>
      <c r="AU631" s="112" t="e">
        <f>AU210-#REF!</f>
        <v>#REF!</v>
      </c>
      <c r="AV631" s="112" t="e">
        <f>AV210-#REF!</f>
        <v>#REF!</v>
      </c>
      <c r="AW631" s="112" t="e">
        <f>AW210-#REF!</f>
        <v>#REF!</v>
      </c>
      <c r="AX631" s="112" t="e">
        <f>AX210-#REF!</f>
        <v>#REF!</v>
      </c>
      <c r="AY631" s="112" t="e">
        <f>AY210-#REF!</f>
        <v>#REF!</v>
      </c>
      <c r="AZ631" s="112" t="e">
        <f>AZ210-#REF!</f>
        <v>#REF!</v>
      </c>
      <c r="BA631" s="112" t="e">
        <f>BA210-#REF!</f>
        <v>#REF!</v>
      </c>
      <c r="BB631" s="112" t="e">
        <f>BB210-#REF!</f>
        <v>#REF!</v>
      </c>
      <c r="BC631" s="112" t="e">
        <f>BC210-#REF!</f>
        <v>#REF!</v>
      </c>
      <c r="BD631" s="112" t="e">
        <f>BD210-#REF!</f>
        <v>#REF!</v>
      </c>
      <c r="BE631" s="112" t="e">
        <f>BE210-#REF!</f>
        <v>#REF!</v>
      </c>
      <c r="BF631" s="112" t="e">
        <f>BF210-#REF!</f>
        <v>#REF!</v>
      </c>
      <c r="BG631" s="112" t="e">
        <f>BG210-#REF!</f>
        <v>#REF!</v>
      </c>
      <c r="BH631" s="112" t="e">
        <f>BH210-#REF!</f>
        <v>#REF!</v>
      </c>
      <c r="BI631" s="112" t="e">
        <f>BI210-#REF!</f>
        <v>#REF!</v>
      </c>
      <c r="BJ631" s="112" t="e">
        <f>BJ210-#REF!</f>
        <v>#REF!</v>
      </c>
      <c r="BK631" s="112" t="e">
        <f>BK210-#REF!</f>
        <v>#REF!</v>
      </c>
      <c r="BL631" s="112" t="e">
        <f>BL210-#REF!</f>
        <v>#REF!</v>
      </c>
      <c r="BM631" s="112" t="e">
        <f>BM210-#REF!</f>
        <v>#REF!</v>
      </c>
      <c r="BN631" s="112" t="e">
        <f>BN210-#REF!</f>
        <v>#REF!</v>
      </c>
      <c r="BO631" s="112" t="e">
        <f>BO210-#REF!</f>
        <v>#REF!</v>
      </c>
      <c r="BP631" s="112" t="e">
        <f>BP210-#REF!</f>
        <v>#REF!</v>
      </c>
      <c r="BQ631" s="112" t="e">
        <f>BQ210-#REF!</f>
        <v>#REF!</v>
      </c>
      <c r="BR631" s="112" t="e">
        <f>BR210-#REF!</f>
        <v>#REF!</v>
      </c>
      <c r="BS631" s="112" t="e">
        <f>BS210-#REF!</f>
        <v>#REF!</v>
      </c>
      <c r="BT631" s="112" t="e">
        <f>BT210-#REF!</f>
        <v>#REF!</v>
      </c>
      <c r="BU631" s="112" t="e">
        <f>BU210-#REF!</f>
        <v>#REF!</v>
      </c>
      <c r="BV631" s="112" t="e">
        <f>BV210-#REF!</f>
        <v>#REF!</v>
      </c>
      <c r="CA631" s="112"/>
    </row>
    <row r="632" spans="7:79" ht="13" hidden="1" x14ac:dyDescent="0.3">
      <c r="G632" s="112" t="e">
        <f>G211-#REF!</f>
        <v>#REF!</v>
      </c>
      <c r="H632" s="112" t="e">
        <f>H211-#REF!</f>
        <v>#REF!</v>
      </c>
      <c r="I632" s="112" t="e">
        <f>I211-#REF!</f>
        <v>#REF!</v>
      </c>
      <c r="J632" s="112" t="e">
        <f>J211-#REF!</f>
        <v>#REF!</v>
      </c>
      <c r="K632" s="112" t="e">
        <f>K211-#REF!</f>
        <v>#REF!</v>
      </c>
      <c r="L632" s="112" t="e">
        <f>L211-#REF!</f>
        <v>#REF!</v>
      </c>
      <c r="M632" s="112" t="e">
        <f>M211-#REF!</f>
        <v>#REF!</v>
      </c>
      <c r="N632" s="112" t="e">
        <f>N211-#REF!</f>
        <v>#REF!</v>
      </c>
      <c r="O632" s="112" t="e">
        <f>O211-#REF!</f>
        <v>#REF!</v>
      </c>
      <c r="P632" s="112" t="e">
        <f>P211-#REF!</f>
        <v>#REF!</v>
      </c>
      <c r="Q632" s="112" t="e">
        <f>Q211-#REF!</f>
        <v>#REF!</v>
      </c>
      <c r="R632" s="112" t="e">
        <f>R211-#REF!</f>
        <v>#REF!</v>
      </c>
      <c r="S632" s="112" t="e">
        <f>S211-#REF!</f>
        <v>#REF!</v>
      </c>
      <c r="T632" s="112" t="e">
        <f>T211-#REF!</f>
        <v>#REF!</v>
      </c>
      <c r="U632" s="112" t="e">
        <f>U211-#REF!</f>
        <v>#REF!</v>
      </c>
      <c r="V632" s="112" t="e">
        <f>V211-#REF!</f>
        <v>#REF!</v>
      </c>
      <c r="W632" s="112" t="e">
        <f>W211-#REF!</f>
        <v>#REF!</v>
      </c>
      <c r="X632" s="112" t="e">
        <f>X211-#REF!</f>
        <v>#REF!</v>
      </c>
      <c r="Y632" s="112" t="e">
        <f>Y211-#REF!</f>
        <v>#REF!</v>
      </c>
      <c r="Z632" s="112" t="e">
        <f>Z211-#REF!</f>
        <v>#REF!</v>
      </c>
      <c r="AA632" s="112" t="e">
        <f>AA211-#REF!</f>
        <v>#REF!</v>
      </c>
      <c r="AB632" s="112" t="e">
        <f>AB211-#REF!</f>
        <v>#REF!</v>
      </c>
      <c r="AC632" s="112" t="e">
        <f>AC211-#REF!</f>
        <v>#REF!</v>
      </c>
      <c r="AD632" s="112" t="e">
        <f>AD211-#REF!</f>
        <v>#REF!</v>
      </c>
      <c r="AE632" s="112" t="e">
        <f>AE211-#REF!</f>
        <v>#REF!</v>
      </c>
      <c r="AF632" s="112" t="e">
        <f>AF211-#REF!</f>
        <v>#REF!</v>
      </c>
      <c r="AG632" s="112" t="e">
        <f>AG211-#REF!</f>
        <v>#REF!</v>
      </c>
      <c r="AH632" s="112" t="e">
        <f>AH211-#REF!</f>
        <v>#REF!</v>
      </c>
      <c r="AI632" s="112" t="e">
        <f>AI211-#REF!</f>
        <v>#REF!</v>
      </c>
      <c r="AJ632" s="112" t="e">
        <f>AJ211-#REF!</f>
        <v>#REF!</v>
      </c>
      <c r="AK632" s="112" t="e">
        <f>AK211-#REF!</f>
        <v>#REF!</v>
      </c>
      <c r="AL632" s="112" t="e">
        <f>AL211-#REF!</f>
        <v>#REF!</v>
      </c>
      <c r="AM632" s="112" t="e">
        <f>AM211-#REF!</f>
        <v>#REF!</v>
      </c>
      <c r="AN632" s="112" t="e">
        <f>AN211-#REF!</f>
        <v>#REF!</v>
      </c>
      <c r="AO632" s="112" t="e">
        <f>AO211-#REF!</f>
        <v>#REF!</v>
      </c>
      <c r="AP632" s="112" t="e">
        <f>AP211-#REF!</f>
        <v>#REF!</v>
      </c>
      <c r="AQ632" s="112" t="e">
        <f>AQ211-#REF!</f>
        <v>#REF!</v>
      </c>
      <c r="AR632" s="112" t="e">
        <f>AR211-#REF!</f>
        <v>#REF!</v>
      </c>
      <c r="AS632" s="112" t="e">
        <f>AS211-#REF!</f>
        <v>#REF!</v>
      </c>
      <c r="AT632" s="112" t="e">
        <f>AT211-#REF!</f>
        <v>#REF!</v>
      </c>
      <c r="AU632" s="112" t="e">
        <f>AU211-#REF!</f>
        <v>#REF!</v>
      </c>
      <c r="AV632" s="112" t="e">
        <f>AV211-#REF!</f>
        <v>#REF!</v>
      </c>
      <c r="AW632" s="112" t="e">
        <f>AW211-#REF!</f>
        <v>#REF!</v>
      </c>
      <c r="AX632" s="112" t="e">
        <f>AX211-#REF!</f>
        <v>#REF!</v>
      </c>
      <c r="AY632" s="112" t="e">
        <f>AY211-#REF!</f>
        <v>#REF!</v>
      </c>
      <c r="AZ632" s="112" t="e">
        <f>AZ211-#REF!</f>
        <v>#REF!</v>
      </c>
      <c r="BA632" s="112" t="e">
        <f>BA211-#REF!</f>
        <v>#REF!</v>
      </c>
      <c r="BB632" s="112" t="e">
        <f>BB211-#REF!</f>
        <v>#REF!</v>
      </c>
      <c r="BC632" s="112" t="e">
        <f>BC211-#REF!</f>
        <v>#REF!</v>
      </c>
      <c r="BD632" s="112" t="e">
        <f>BD211-#REF!</f>
        <v>#REF!</v>
      </c>
      <c r="BE632" s="112" t="e">
        <f>BE211-#REF!</f>
        <v>#REF!</v>
      </c>
      <c r="BF632" s="112" t="e">
        <f>BF211-#REF!</f>
        <v>#REF!</v>
      </c>
      <c r="BG632" s="112" t="e">
        <f>BG211-#REF!</f>
        <v>#REF!</v>
      </c>
      <c r="BH632" s="112" t="e">
        <f>BH211-#REF!</f>
        <v>#REF!</v>
      </c>
      <c r="BI632" s="112" t="e">
        <f>BI211-#REF!</f>
        <v>#REF!</v>
      </c>
      <c r="BJ632" s="112" t="e">
        <f>BJ211-#REF!</f>
        <v>#REF!</v>
      </c>
      <c r="BK632" s="112" t="e">
        <f>BK211-#REF!</f>
        <v>#REF!</v>
      </c>
      <c r="BL632" s="112" t="e">
        <f>BL211-#REF!</f>
        <v>#REF!</v>
      </c>
      <c r="BM632" s="112" t="e">
        <f>BM211-#REF!</f>
        <v>#REF!</v>
      </c>
      <c r="BN632" s="112" t="e">
        <f>BN211-#REF!</f>
        <v>#REF!</v>
      </c>
      <c r="BO632" s="112" t="e">
        <f>BO211-#REF!</f>
        <v>#REF!</v>
      </c>
      <c r="BP632" s="112" t="e">
        <f>BP211-#REF!</f>
        <v>#REF!</v>
      </c>
      <c r="BQ632" s="112" t="e">
        <f>BQ211-#REF!</f>
        <v>#REF!</v>
      </c>
      <c r="BR632" s="112" t="e">
        <f>BR211-#REF!</f>
        <v>#REF!</v>
      </c>
      <c r="BS632" s="112" t="e">
        <f>BS211-#REF!</f>
        <v>#REF!</v>
      </c>
      <c r="BT632" s="112" t="e">
        <f>BT211-#REF!</f>
        <v>#REF!</v>
      </c>
      <c r="BU632" s="112" t="e">
        <f>BU211-#REF!</f>
        <v>#REF!</v>
      </c>
      <c r="BV632" s="112" t="e">
        <f>BV211-#REF!</f>
        <v>#REF!</v>
      </c>
      <c r="CA632" s="112"/>
    </row>
    <row r="633" spans="7:79" ht="13" hidden="1" x14ac:dyDescent="0.3">
      <c r="G633" s="112" t="e">
        <f>G212-#REF!</f>
        <v>#REF!</v>
      </c>
      <c r="H633" s="112" t="e">
        <f>H212-#REF!</f>
        <v>#REF!</v>
      </c>
      <c r="I633" s="112" t="e">
        <f>I212-#REF!</f>
        <v>#REF!</v>
      </c>
      <c r="J633" s="112" t="e">
        <f>J212-#REF!</f>
        <v>#REF!</v>
      </c>
      <c r="K633" s="112" t="e">
        <f>K212-#REF!</f>
        <v>#REF!</v>
      </c>
      <c r="L633" s="112" t="e">
        <f>L212-#REF!</f>
        <v>#REF!</v>
      </c>
      <c r="M633" s="112" t="e">
        <f>M212-#REF!</f>
        <v>#REF!</v>
      </c>
      <c r="N633" s="112" t="e">
        <f>N212-#REF!</f>
        <v>#REF!</v>
      </c>
      <c r="O633" s="112" t="e">
        <f>O212-#REF!</f>
        <v>#REF!</v>
      </c>
      <c r="P633" s="112" t="e">
        <f>P212-#REF!</f>
        <v>#REF!</v>
      </c>
      <c r="Q633" s="112" t="e">
        <f>Q212-#REF!</f>
        <v>#REF!</v>
      </c>
      <c r="R633" s="112" t="e">
        <f>R212-#REF!</f>
        <v>#REF!</v>
      </c>
      <c r="S633" s="112" t="e">
        <f>S212-#REF!</f>
        <v>#REF!</v>
      </c>
      <c r="T633" s="112" t="e">
        <f>T212-#REF!</f>
        <v>#REF!</v>
      </c>
      <c r="U633" s="112" t="e">
        <f>U212-#REF!</f>
        <v>#REF!</v>
      </c>
      <c r="V633" s="112" t="e">
        <f>V212-#REF!</f>
        <v>#REF!</v>
      </c>
      <c r="W633" s="112" t="e">
        <f>W212-#REF!</f>
        <v>#REF!</v>
      </c>
      <c r="X633" s="112" t="e">
        <f>X212-#REF!</f>
        <v>#REF!</v>
      </c>
      <c r="Y633" s="112" t="e">
        <f>Y212-#REF!</f>
        <v>#REF!</v>
      </c>
      <c r="Z633" s="112" t="e">
        <f>Z212-#REF!</f>
        <v>#REF!</v>
      </c>
      <c r="AA633" s="112" t="e">
        <f>AA212-#REF!</f>
        <v>#REF!</v>
      </c>
      <c r="AB633" s="112" t="e">
        <f>AB212-#REF!</f>
        <v>#REF!</v>
      </c>
      <c r="AC633" s="112" t="e">
        <f>AC212-#REF!</f>
        <v>#REF!</v>
      </c>
      <c r="AD633" s="112" t="e">
        <f>AD212-#REF!</f>
        <v>#REF!</v>
      </c>
      <c r="AE633" s="112" t="e">
        <f>AE212-#REF!</f>
        <v>#REF!</v>
      </c>
      <c r="AF633" s="112" t="e">
        <f>AF212-#REF!</f>
        <v>#REF!</v>
      </c>
      <c r="AG633" s="112" t="e">
        <f>AG212-#REF!</f>
        <v>#REF!</v>
      </c>
      <c r="AH633" s="112" t="e">
        <f>AH212-#REF!</f>
        <v>#REF!</v>
      </c>
      <c r="AI633" s="112" t="e">
        <f>AI212-#REF!</f>
        <v>#REF!</v>
      </c>
      <c r="AJ633" s="112" t="e">
        <f>AJ212-#REF!</f>
        <v>#REF!</v>
      </c>
      <c r="AK633" s="112" t="e">
        <f>AK212-#REF!</f>
        <v>#REF!</v>
      </c>
      <c r="AL633" s="112" t="e">
        <f>AL212-#REF!</f>
        <v>#REF!</v>
      </c>
      <c r="AM633" s="112" t="e">
        <f>AM212-#REF!</f>
        <v>#REF!</v>
      </c>
      <c r="AN633" s="112" t="e">
        <f>AN212-#REF!</f>
        <v>#REF!</v>
      </c>
      <c r="AO633" s="112" t="e">
        <f>AO212-#REF!</f>
        <v>#REF!</v>
      </c>
      <c r="AP633" s="112" t="e">
        <f>AP212-#REF!</f>
        <v>#REF!</v>
      </c>
      <c r="AQ633" s="112" t="e">
        <f>AQ212-#REF!</f>
        <v>#REF!</v>
      </c>
      <c r="AR633" s="112" t="e">
        <f>AR212-#REF!</f>
        <v>#REF!</v>
      </c>
      <c r="AS633" s="112" t="e">
        <f>AS212-#REF!</f>
        <v>#REF!</v>
      </c>
      <c r="AT633" s="112" t="e">
        <f>AT212-#REF!</f>
        <v>#REF!</v>
      </c>
      <c r="AU633" s="112" t="e">
        <f>AU212-#REF!</f>
        <v>#REF!</v>
      </c>
      <c r="AV633" s="112" t="e">
        <f>AV212-#REF!</f>
        <v>#REF!</v>
      </c>
      <c r="AW633" s="112" t="e">
        <f>AW212-#REF!</f>
        <v>#REF!</v>
      </c>
      <c r="AX633" s="112" t="e">
        <f>AX212-#REF!</f>
        <v>#REF!</v>
      </c>
      <c r="AY633" s="112" t="e">
        <f>AY212-#REF!</f>
        <v>#REF!</v>
      </c>
      <c r="AZ633" s="112" t="e">
        <f>AZ212-#REF!</f>
        <v>#REF!</v>
      </c>
      <c r="BA633" s="112" t="e">
        <f>BA212-#REF!</f>
        <v>#REF!</v>
      </c>
      <c r="BB633" s="112" t="e">
        <f>BB212-#REF!</f>
        <v>#REF!</v>
      </c>
      <c r="BC633" s="112" t="e">
        <f>BC212-#REF!</f>
        <v>#REF!</v>
      </c>
      <c r="BD633" s="112" t="e">
        <f>BD212-#REF!</f>
        <v>#REF!</v>
      </c>
      <c r="BE633" s="112" t="e">
        <f>BE212-#REF!</f>
        <v>#REF!</v>
      </c>
      <c r="BF633" s="112" t="e">
        <f>BF212-#REF!</f>
        <v>#REF!</v>
      </c>
      <c r="BG633" s="112" t="e">
        <f>BG212-#REF!</f>
        <v>#REF!</v>
      </c>
      <c r="BH633" s="112" t="e">
        <f>BH212-#REF!</f>
        <v>#REF!</v>
      </c>
      <c r="BI633" s="112" t="e">
        <f>BI212-#REF!</f>
        <v>#REF!</v>
      </c>
      <c r="BJ633" s="112" t="e">
        <f>BJ212-#REF!</f>
        <v>#REF!</v>
      </c>
      <c r="BK633" s="112" t="e">
        <f>BK212-#REF!</f>
        <v>#REF!</v>
      </c>
      <c r="BL633" s="112" t="e">
        <f>BL212-#REF!</f>
        <v>#REF!</v>
      </c>
      <c r="BM633" s="112" t="e">
        <f>BM212-#REF!</f>
        <v>#REF!</v>
      </c>
      <c r="BN633" s="112" t="e">
        <f>BN212-#REF!</f>
        <v>#REF!</v>
      </c>
      <c r="BO633" s="112" t="e">
        <f>BO212-#REF!</f>
        <v>#REF!</v>
      </c>
      <c r="BP633" s="112" t="e">
        <f>BP212-#REF!</f>
        <v>#REF!</v>
      </c>
      <c r="BQ633" s="112" t="e">
        <f>BQ212-#REF!</f>
        <v>#REF!</v>
      </c>
      <c r="BR633" s="112" t="e">
        <f>BR212-#REF!</f>
        <v>#REF!</v>
      </c>
      <c r="BS633" s="112" t="e">
        <f>BS212-#REF!</f>
        <v>#REF!</v>
      </c>
      <c r="BT633" s="112" t="e">
        <f>BT212-#REF!</f>
        <v>#REF!</v>
      </c>
      <c r="BU633" s="112" t="e">
        <f>BU212-#REF!</f>
        <v>#REF!</v>
      </c>
      <c r="BV633" s="112" t="e">
        <f>BV212-#REF!</f>
        <v>#REF!</v>
      </c>
      <c r="CA633" s="112"/>
    </row>
    <row r="634" spans="7:79" ht="13" hidden="1" x14ac:dyDescent="0.3">
      <c r="G634" s="112" t="e">
        <f>G213-#REF!</f>
        <v>#REF!</v>
      </c>
      <c r="H634" s="112" t="e">
        <f>H213-#REF!</f>
        <v>#REF!</v>
      </c>
      <c r="I634" s="112" t="e">
        <f>I213-#REF!</f>
        <v>#REF!</v>
      </c>
      <c r="J634" s="112" t="e">
        <f>J213-#REF!</f>
        <v>#REF!</v>
      </c>
      <c r="K634" s="112" t="e">
        <f>K213-#REF!</f>
        <v>#REF!</v>
      </c>
      <c r="L634" s="112" t="e">
        <f>L213-#REF!</f>
        <v>#REF!</v>
      </c>
      <c r="M634" s="112" t="e">
        <f>M213-#REF!</f>
        <v>#REF!</v>
      </c>
      <c r="N634" s="112" t="e">
        <f>N213-#REF!</f>
        <v>#REF!</v>
      </c>
      <c r="O634" s="112" t="e">
        <f>O213-#REF!</f>
        <v>#REF!</v>
      </c>
      <c r="P634" s="112" t="e">
        <f>P213-#REF!</f>
        <v>#REF!</v>
      </c>
      <c r="Q634" s="112" t="e">
        <f>Q213-#REF!</f>
        <v>#REF!</v>
      </c>
      <c r="R634" s="112" t="e">
        <f>R213-#REF!</f>
        <v>#REF!</v>
      </c>
      <c r="S634" s="112" t="e">
        <f>S213-#REF!</f>
        <v>#REF!</v>
      </c>
      <c r="T634" s="112" t="e">
        <f>T213-#REF!</f>
        <v>#REF!</v>
      </c>
      <c r="U634" s="112" t="e">
        <f>U213-#REF!</f>
        <v>#REF!</v>
      </c>
      <c r="V634" s="112" t="e">
        <f>V213-#REF!</f>
        <v>#REF!</v>
      </c>
      <c r="W634" s="112" t="e">
        <f>W213-#REF!</f>
        <v>#REF!</v>
      </c>
      <c r="X634" s="112" t="e">
        <f>X213-#REF!</f>
        <v>#REF!</v>
      </c>
      <c r="Y634" s="112" t="e">
        <f>Y213-#REF!</f>
        <v>#REF!</v>
      </c>
      <c r="Z634" s="112" t="e">
        <f>Z213-#REF!</f>
        <v>#REF!</v>
      </c>
      <c r="AA634" s="112" t="e">
        <f>AA213-#REF!</f>
        <v>#REF!</v>
      </c>
      <c r="AB634" s="112" t="e">
        <f>AB213-#REF!</f>
        <v>#REF!</v>
      </c>
      <c r="AC634" s="112" t="e">
        <f>AC213-#REF!</f>
        <v>#REF!</v>
      </c>
      <c r="AD634" s="112" t="e">
        <f>AD213-#REF!</f>
        <v>#REF!</v>
      </c>
      <c r="AE634" s="112" t="e">
        <f>AE213-#REF!</f>
        <v>#REF!</v>
      </c>
      <c r="AF634" s="112" t="e">
        <f>AF213-#REF!</f>
        <v>#REF!</v>
      </c>
      <c r="AG634" s="112" t="e">
        <f>AG213-#REF!</f>
        <v>#REF!</v>
      </c>
      <c r="AH634" s="112" t="e">
        <f>AH213-#REF!</f>
        <v>#REF!</v>
      </c>
      <c r="AI634" s="112" t="e">
        <f>AI213-#REF!</f>
        <v>#REF!</v>
      </c>
      <c r="AJ634" s="112" t="e">
        <f>AJ213-#REF!</f>
        <v>#REF!</v>
      </c>
      <c r="AK634" s="112" t="e">
        <f>AK213-#REF!</f>
        <v>#REF!</v>
      </c>
      <c r="AL634" s="112" t="e">
        <f>AL213-#REF!</f>
        <v>#REF!</v>
      </c>
      <c r="AM634" s="112" t="e">
        <f>AM213-#REF!</f>
        <v>#REF!</v>
      </c>
      <c r="AN634" s="112" t="e">
        <f>AN213-#REF!</f>
        <v>#REF!</v>
      </c>
      <c r="AO634" s="112" t="e">
        <f>AO213-#REF!</f>
        <v>#REF!</v>
      </c>
      <c r="AP634" s="112" t="e">
        <f>AP213-#REF!</f>
        <v>#REF!</v>
      </c>
      <c r="AQ634" s="112" t="e">
        <f>AQ213-#REF!</f>
        <v>#REF!</v>
      </c>
      <c r="AR634" s="112" t="e">
        <f>AR213-#REF!</f>
        <v>#REF!</v>
      </c>
      <c r="AS634" s="112" t="e">
        <f>AS213-#REF!</f>
        <v>#REF!</v>
      </c>
      <c r="AT634" s="112" t="e">
        <f>AT213-#REF!</f>
        <v>#REF!</v>
      </c>
      <c r="AU634" s="112" t="e">
        <f>AU213-#REF!</f>
        <v>#REF!</v>
      </c>
      <c r="AV634" s="112" t="e">
        <f>AV213-#REF!</f>
        <v>#REF!</v>
      </c>
      <c r="AW634" s="112" t="e">
        <f>AW213-#REF!</f>
        <v>#REF!</v>
      </c>
      <c r="AX634" s="112" t="e">
        <f>AX213-#REF!</f>
        <v>#REF!</v>
      </c>
      <c r="AY634" s="112" t="e">
        <f>AY213-#REF!</f>
        <v>#REF!</v>
      </c>
      <c r="AZ634" s="112" t="e">
        <f>AZ213-#REF!</f>
        <v>#REF!</v>
      </c>
      <c r="BA634" s="112" t="e">
        <f>BA213-#REF!</f>
        <v>#REF!</v>
      </c>
      <c r="BB634" s="112" t="e">
        <f>BB213-#REF!</f>
        <v>#REF!</v>
      </c>
      <c r="BC634" s="112" t="e">
        <f>BC213-#REF!</f>
        <v>#REF!</v>
      </c>
      <c r="BD634" s="112" t="e">
        <f>BD213-#REF!</f>
        <v>#REF!</v>
      </c>
      <c r="BE634" s="112" t="e">
        <f>BE213-#REF!</f>
        <v>#REF!</v>
      </c>
      <c r="BF634" s="112" t="e">
        <f>BF213-#REF!</f>
        <v>#REF!</v>
      </c>
      <c r="BG634" s="112" t="e">
        <f>BG213-#REF!</f>
        <v>#REF!</v>
      </c>
      <c r="BH634" s="112" t="e">
        <f>BH213-#REF!</f>
        <v>#REF!</v>
      </c>
      <c r="BI634" s="112" t="e">
        <f>BI213-#REF!</f>
        <v>#REF!</v>
      </c>
      <c r="BJ634" s="112" t="e">
        <f>BJ213-#REF!</f>
        <v>#REF!</v>
      </c>
      <c r="BK634" s="112" t="e">
        <f>BK213-#REF!</f>
        <v>#REF!</v>
      </c>
      <c r="BL634" s="112" t="e">
        <f>BL213-#REF!</f>
        <v>#REF!</v>
      </c>
      <c r="BM634" s="112" t="e">
        <f>BM213-#REF!</f>
        <v>#REF!</v>
      </c>
      <c r="BN634" s="112" t="e">
        <f>BN213-#REF!</f>
        <v>#REF!</v>
      </c>
      <c r="BO634" s="112" t="e">
        <f>BO213-#REF!</f>
        <v>#REF!</v>
      </c>
      <c r="BP634" s="112" t="e">
        <f>BP213-#REF!</f>
        <v>#REF!</v>
      </c>
      <c r="BQ634" s="112" t="e">
        <f>BQ213-#REF!</f>
        <v>#REF!</v>
      </c>
      <c r="BR634" s="112" t="e">
        <f>BR213-#REF!</f>
        <v>#REF!</v>
      </c>
      <c r="BS634" s="112" t="e">
        <f>BS213-#REF!</f>
        <v>#REF!</v>
      </c>
      <c r="BT634" s="112" t="e">
        <f>BT213-#REF!</f>
        <v>#REF!</v>
      </c>
      <c r="BU634" s="112" t="e">
        <f>BU213-#REF!</f>
        <v>#REF!</v>
      </c>
      <c r="BV634" s="112" t="e">
        <f>BV213-#REF!</f>
        <v>#REF!</v>
      </c>
      <c r="CA634" s="112"/>
    </row>
    <row r="635" spans="7:79" ht="13" hidden="1" x14ac:dyDescent="0.3">
      <c r="G635" s="112" t="e">
        <f>G215-#REF!</f>
        <v>#REF!</v>
      </c>
      <c r="H635" s="112" t="e">
        <f>H215-#REF!</f>
        <v>#REF!</v>
      </c>
      <c r="I635" s="112" t="e">
        <f>I215-#REF!</f>
        <v>#REF!</v>
      </c>
      <c r="J635" s="112" t="e">
        <f>J215-#REF!</f>
        <v>#REF!</v>
      </c>
      <c r="K635" s="112" t="e">
        <f>K215-#REF!</f>
        <v>#REF!</v>
      </c>
      <c r="L635" s="112" t="e">
        <f>L215-#REF!</f>
        <v>#REF!</v>
      </c>
      <c r="M635" s="112" t="e">
        <f>M215-#REF!</f>
        <v>#REF!</v>
      </c>
      <c r="N635" s="112" t="e">
        <f>N215-#REF!</f>
        <v>#REF!</v>
      </c>
      <c r="O635" s="112" t="e">
        <f>O215-#REF!</f>
        <v>#REF!</v>
      </c>
      <c r="P635" s="112" t="e">
        <f>P215-#REF!</f>
        <v>#REF!</v>
      </c>
      <c r="Q635" s="112" t="e">
        <f>Q215-#REF!</f>
        <v>#REF!</v>
      </c>
      <c r="R635" s="112" t="e">
        <f>R215-#REF!</f>
        <v>#REF!</v>
      </c>
      <c r="S635" s="112" t="e">
        <f>S215-#REF!</f>
        <v>#REF!</v>
      </c>
      <c r="T635" s="112" t="e">
        <f>T215-#REF!</f>
        <v>#REF!</v>
      </c>
      <c r="U635" s="112" t="e">
        <f>U215-#REF!</f>
        <v>#REF!</v>
      </c>
      <c r="V635" s="112" t="e">
        <f>V215-#REF!</f>
        <v>#REF!</v>
      </c>
      <c r="W635" s="112" t="e">
        <f>W215-#REF!</f>
        <v>#REF!</v>
      </c>
      <c r="X635" s="112" t="e">
        <f>X215-#REF!</f>
        <v>#REF!</v>
      </c>
      <c r="Y635" s="112" t="e">
        <f>Y215-#REF!</f>
        <v>#REF!</v>
      </c>
      <c r="Z635" s="112" t="e">
        <f>Z215-#REF!</f>
        <v>#REF!</v>
      </c>
      <c r="AA635" s="112" t="e">
        <f>AA215-#REF!</f>
        <v>#REF!</v>
      </c>
      <c r="AB635" s="112" t="e">
        <f>AB215-#REF!</f>
        <v>#REF!</v>
      </c>
      <c r="AC635" s="112" t="e">
        <f>AC215-#REF!</f>
        <v>#REF!</v>
      </c>
      <c r="AD635" s="112" t="e">
        <f>AD215-#REF!</f>
        <v>#REF!</v>
      </c>
      <c r="AE635" s="112" t="e">
        <f>AE215-#REF!</f>
        <v>#REF!</v>
      </c>
      <c r="AF635" s="112" t="e">
        <f>AF215-#REF!</f>
        <v>#REF!</v>
      </c>
      <c r="AG635" s="112" t="e">
        <f>AG215-#REF!</f>
        <v>#REF!</v>
      </c>
      <c r="AH635" s="112" t="e">
        <f>AH215-#REF!</f>
        <v>#REF!</v>
      </c>
      <c r="AI635" s="112" t="e">
        <f>AI215-#REF!</f>
        <v>#REF!</v>
      </c>
      <c r="AJ635" s="112" t="e">
        <f>AJ215-#REF!</f>
        <v>#REF!</v>
      </c>
      <c r="AK635" s="112" t="e">
        <f>AK215-#REF!</f>
        <v>#REF!</v>
      </c>
      <c r="AL635" s="112" t="e">
        <f>AL215-#REF!</f>
        <v>#REF!</v>
      </c>
      <c r="AM635" s="112" t="e">
        <f>AM215-#REF!</f>
        <v>#REF!</v>
      </c>
      <c r="AN635" s="112" t="e">
        <f>AN215-#REF!</f>
        <v>#REF!</v>
      </c>
      <c r="AO635" s="112" t="e">
        <f>AO215-#REF!</f>
        <v>#REF!</v>
      </c>
      <c r="AP635" s="112" t="e">
        <f>AP215-#REF!</f>
        <v>#REF!</v>
      </c>
      <c r="AQ635" s="112" t="e">
        <f>AQ215-#REF!</f>
        <v>#REF!</v>
      </c>
      <c r="AR635" s="112" t="e">
        <f>AR215-#REF!</f>
        <v>#REF!</v>
      </c>
      <c r="AS635" s="112" t="e">
        <f>AS215-#REF!</f>
        <v>#REF!</v>
      </c>
      <c r="AT635" s="112" t="e">
        <f>AT215-#REF!</f>
        <v>#REF!</v>
      </c>
      <c r="AU635" s="112" t="e">
        <f>AU215-#REF!</f>
        <v>#REF!</v>
      </c>
      <c r="AV635" s="112" t="e">
        <f>AV215-#REF!</f>
        <v>#REF!</v>
      </c>
      <c r="AW635" s="112" t="e">
        <f>AW215-#REF!</f>
        <v>#REF!</v>
      </c>
      <c r="AX635" s="112" t="e">
        <f>AX215-#REF!</f>
        <v>#REF!</v>
      </c>
      <c r="AY635" s="112" t="e">
        <f>AY215-#REF!</f>
        <v>#REF!</v>
      </c>
      <c r="AZ635" s="112" t="e">
        <f>AZ215-#REF!</f>
        <v>#REF!</v>
      </c>
      <c r="BA635" s="112" t="e">
        <f>BA215-#REF!</f>
        <v>#REF!</v>
      </c>
      <c r="BB635" s="112" t="e">
        <f>BB215-#REF!</f>
        <v>#REF!</v>
      </c>
      <c r="BC635" s="112" t="e">
        <f>BC215-#REF!</f>
        <v>#REF!</v>
      </c>
      <c r="BD635" s="112" t="e">
        <f>BD215-#REF!</f>
        <v>#REF!</v>
      </c>
      <c r="BE635" s="112" t="e">
        <f>BE215-#REF!</f>
        <v>#REF!</v>
      </c>
      <c r="BF635" s="112" t="e">
        <f>BF215-#REF!</f>
        <v>#REF!</v>
      </c>
      <c r="BG635" s="112" t="e">
        <f>BG215-#REF!</f>
        <v>#REF!</v>
      </c>
      <c r="BH635" s="112" t="e">
        <f>BH215-#REF!</f>
        <v>#REF!</v>
      </c>
      <c r="BI635" s="112" t="e">
        <f>BI215-#REF!</f>
        <v>#REF!</v>
      </c>
      <c r="BJ635" s="112" t="e">
        <f>BJ215-#REF!</f>
        <v>#REF!</v>
      </c>
      <c r="BK635" s="112" t="e">
        <f>BK215-#REF!</f>
        <v>#REF!</v>
      </c>
      <c r="BL635" s="112" t="e">
        <f>BL215-#REF!</f>
        <v>#REF!</v>
      </c>
      <c r="BM635" s="112" t="e">
        <f>BM215-#REF!</f>
        <v>#REF!</v>
      </c>
      <c r="BN635" s="112" t="e">
        <f>BN215-#REF!</f>
        <v>#REF!</v>
      </c>
      <c r="BO635" s="112" t="e">
        <f>BO215-#REF!</f>
        <v>#REF!</v>
      </c>
      <c r="BP635" s="112" t="e">
        <f>BP215-#REF!</f>
        <v>#REF!</v>
      </c>
      <c r="BQ635" s="112" t="e">
        <f>BQ215-#REF!</f>
        <v>#REF!</v>
      </c>
      <c r="BR635" s="112" t="e">
        <f>BR215-#REF!</f>
        <v>#REF!</v>
      </c>
      <c r="BS635" s="112" t="e">
        <f>BS215-#REF!</f>
        <v>#REF!</v>
      </c>
      <c r="BT635" s="112" t="e">
        <f>BT215-#REF!</f>
        <v>#REF!</v>
      </c>
      <c r="BU635" s="112" t="e">
        <f>BU215-#REF!</f>
        <v>#REF!</v>
      </c>
      <c r="BV635" s="112" t="e">
        <f>BV215-#REF!</f>
        <v>#REF!</v>
      </c>
      <c r="CA635" s="112"/>
    </row>
    <row r="636" spans="7:79" ht="13" hidden="1" x14ac:dyDescent="0.3">
      <c r="G636" s="112" t="e">
        <f>G216-#REF!</f>
        <v>#REF!</v>
      </c>
      <c r="H636" s="112" t="e">
        <f>H216-#REF!</f>
        <v>#REF!</v>
      </c>
      <c r="I636" s="112" t="e">
        <f>I216-#REF!</f>
        <v>#REF!</v>
      </c>
      <c r="J636" s="112" t="e">
        <f>J216-#REF!</f>
        <v>#REF!</v>
      </c>
      <c r="K636" s="112" t="e">
        <f>K216-#REF!</f>
        <v>#REF!</v>
      </c>
      <c r="L636" s="112" t="e">
        <f>L216-#REF!</f>
        <v>#REF!</v>
      </c>
      <c r="M636" s="112" t="e">
        <f>M216-#REF!</f>
        <v>#REF!</v>
      </c>
      <c r="N636" s="112" t="e">
        <f>N216-#REF!</f>
        <v>#REF!</v>
      </c>
      <c r="O636" s="112" t="e">
        <f>O216-#REF!</f>
        <v>#REF!</v>
      </c>
      <c r="P636" s="112" t="e">
        <f>P216-#REF!</f>
        <v>#REF!</v>
      </c>
      <c r="Q636" s="112" t="e">
        <f>Q216-#REF!</f>
        <v>#REF!</v>
      </c>
      <c r="R636" s="112" t="e">
        <f>R216-#REF!</f>
        <v>#REF!</v>
      </c>
      <c r="S636" s="112" t="e">
        <f>S216-#REF!</f>
        <v>#REF!</v>
      </c>
      <c r="T636" s="112" t="e">
        <f>T216-#REF!</f>
        <v>#REF!</v>
      </c>
      <c r="U636" s="112" t="e">
        <f>U216-#REF!</f>
        <v>#REF!</v>
      </c>
      <c r="V636" s="112" t="e">
        <f>V216-#REF!</f>
        <v>#REF!</v>
      </c>
      <c r="W636" s="112" t="e">
        <f>W216-#REF!</f>
        <v>#REF!</v>
      </c>
      <c r="X636" s="112" t="e">
        <f>X216-#REF!</f>
        <v>#REF!</v>
      </c>
      <c r="Y636" s="112" t="e">
        <f>Y216-#REF!</f>
        <v>#REF!</v>
      </c>
      <c r="Z636" s="112" t="e">
        <f>Z216-#REF!</f>
        <v>#REF!</v>
      </c>
      <c r="AA636" s="112" t="e">
        <f>AA216-#REF!</f>
        <v>#REF!</v>
      </c>
      <c r="AB636" s="112" t="e">
        <f>AB216-#REF!</f>
        <v>#REF!</v>
      </c>
      <c r="AC636" s="112" t="e">
        <f>AC216-#REF!</f>
        <v>#REF!</v>
      </c>
      <c r="AD636" s="112" t="e">
        <f>AD216-#REF!</f>
        <v>#REF!</v>
      </c>
      <c r="AE636" s="112" t="e">
        <f>AE216-#REF!</f>
        <v>#REF!</v>
      </c>
      <c r="AF636" s="112" t="e">
        <f>AF216-#REF!</f>
        <v>#REF!</v>
      </c>
      <c r="AG636" s="112" t="e">
        <f>AG216-#REF!</f>
        <v>#REF!</v>
      </c>
      <c r="AH636" s="112" t="e">
        <f>AH216-#REF!</f>
        <v>#REF!</v>
      </c>
      <c r="AI636" s="112" t="e">
        <f>AI216-#REF!</f>
        <v>#REF!</v>
      </c>
      <c r="AJ636" s="112" t="e">
        <f>AJ216-#REF!</f>
        <v>#REF!</v>
      </c>
      <c r="AK636" s="112" t="e">
        <f>AK216-#REF!</f>
        <v>#REF!</v>
      </c>
      <c r="AL636" s="112" t="e">
        <f>AL216-#REF!</f>
        <v>#REF!</v>
      </c>
      <c r="AM636" s="112" t="e">
        <f>AM216-#REF!</f>
        <v>#REF!</v>
      </c>
      <c r="AN636" s="112" t="e">
        <f>AN216-#REF!</f>
        <v>#REF!</v>
      </c>
      <c r="AO636" s="112" t="e">
        <f>AO216-#REF!</f>
        <v>#REF!</v>
      </c>
      <c r="AP636" s="112" t="e">
        <f>AP216-#REF!</f>
        <v>#REF!</v>
      </c>
      <c r="AQ636" s="112" t="e">
        <f>AQ216-#REF!</f>
        <v>#REF!</v>
      </c>
      <c r="AR636" s="112" t="e">
        <f>AR216-#REF!</f>
        <v>#REF!</v>
      </c>
      <c r="AS636" s="112" t="e">
        <f>AS216-#REF!</f>
        <v>#REF!</v>
      </c>
      <c r="AT636" s="112" t="e">
        <f>AT216-#REF!</f>
        <v>#REF!</v>
      </c>
      <c r="AU636" s="112" t="e">
        <f>AU216-#REF!</f>
        <v>#REF!</v>
      </c>
      <c r="AV636" s="112" t="e">
        <f>AV216-#REF!</f>
        <v>#REF!</v>
      </c>
      <c r="AW636" s="112" t="e">
        <f>AW216-#REF!</f>
        <v>#REF!</v>
      </c>
      <c r="AX636" s="112" t="e">
        <f>AX216-#REF!</f>
        <v>#REF!</v>
      </c>
      <c r="AY636" s="112" t="e">
        <f>AY216-#REF!</f>
        <v>#REF!</v>
      </c>
      <c r="AZ636" s="112" t="e">
        <f>AZ216-#REF!</f>
        <v>#REF!</v>
      </c>
      <c r="BA636" s="112" t="e">
        <f>BA216-#REF!</f>
        <v>#REF!</v>
      </c>
      <c r="BB636" s="112" t="e">
        <f>BB216-#REF!</f>
        <v>#REF!</v>
      </c>
      <c r="BC636" s="112" t="e">
        <f>BC216-#REF!</f>
        <v>#REF!</v>
      </c>
      <c r="BD636" s="112" t="e">
        <f>BD216-#REF!</f>
        <v>#REF!</v>
      </c>
      <c r="BE636" s="112" t="e">
        <f>BE216-#REF!</f>
        <v>#REF!</v>
      </c>
      <c r="BF636" s="112" t="e">
        <f>BF216-#REF!</f>
        <v>#REF!</v>
      </c>
      <c r="BG636" s="112" t="e">
        <f>BG216-#REF!</f>
        <v>#REF!</v>
      </c>
      <c r="BH636" s="112" t="e">
        <f>BH216-#REF!</f>
        <v>#REF!</v>
      </c>
      <c r="BI636" s="112" t="e">
        <f>BI216-#REF!</f>
        <v>#REF!</v>
      </c>
      <c r="BJ636" s="112" t="e">
        <f>BJ216-#REF!</f>
        <v>#REF!</v>
      </c>
      <c r="BK636" s="112" t="e">
        <f>BK216-#REF!</f>
        <v>#REF!</v>
      </c>
      <c r="BL636" s="112" t="e">
        <f>BL216-#REF!</f>
        <v>#REF!</v>
      </c>
      <c r="BM636" s="112" t="e">
        <f>BM216-#REF!</f>
        <v>#REF!</v>
      </c>
      <c r="BN636" s="112" t="e">
        <f>BN216-#REF!</f>
        <v>#REF!</v>
      </c>
      <c r="BO636" s="112" t="e">
        <f>BO216-#REF!</f>
        <v>#REF!</v>
      </c>
      <c r="BP636" s="112" t="e">
        <f>BP216-#REF!</f>
        <v>#REF!</v>
      </c>
      <c r="BQ636" s="112" t="e">
        <f>BQ216-#REF!</f>
        <v>#REF!</v>
      </c>
      <c r="BR636" s="112" t="e">
        <f>BR216-#REF!</f>
        <v>#REF!</v>
      </c>
      <c r="BS636" s="112" t="e">
        <f>BS216-#REF!</f>
        <v>#REF!</v>
      </c>
      <c r="BT636" s="112" t="e">
        <f>BT216-#REF!</f>
        <v>#REF!</v>
      </c>
      <c r="BU636" s="112" t="e">
        <f>BU216-#REF!</f>
        <v>#REF!</v>
      </c>
      <c r="BV636" s="112" t="e">
        <f>BV216-#REF!</f>
        <v>#REF!</v>
      </c>
      <c r="CA636" s="112"/>
    </row>
    <row r="637" spans="7:79" ht="13" hidden="1" x14ac:dyDescent="0.3">
      <c r="G637" s="112" t="e">
        <f>G217-#REF!</f>
        <v>#REF!</v>
      </c>
      <c r="H637" s="112" t="e">
        <f>H217-#REF!</f>
        <v>#REF!</v>
      </c>
      <c r="I637" s="112" t="e">
        <f>I217-#REF!</f>
        <v>#REF!</v>
      </c>
      <c r="J637" s="112" t="e">
        <f>J217-#REF!</f>
        <v>#REF!</v>
      </c>
      <c r="K637" s="112" t="e">
        <f>K217-#REF!</f>
        <v>#REF!</v>
      </c>
      <c r="L637" s="112" t="e">
        <f>L217-#REF!</f>
        <v>#REF!</v>
      </c>
      <c r="M637" s="112" t="e">
        <f>M217-#REF!</f>
        <v>#REF!</v>
      </c>
      <c r="N637" s="112" t="e">
        <f>N217-#REF!</f>
        <v>#REF!</v>
      </c>
      <c r="O637" s="112" t="e">
        <f>O217-#REF!</f>
        <v>#REF!</v>
      </c>
      <c r="P637" s="112" t="e">
        <f>P217-#REF!</f>
        <v>#REF!</v>
      </c>
      <c r="Q637" s="112" t="e">
        <f>Q217-#REF!</f>
        <v>#REF!</v>
      </c>
      <c r="R637" s="112" t="e">
        <f>R217-#REF!</f>
        <v>#REF!</v>
      </c>
      <c r="S637" s="112" t="e">
        <f>S217-#REF!</f>
        <v>#REF!</v>
      </c>
      <c r="T637" s="112" t="e">
        <f>T217-#REF!</f>
        <v>#REF!</v>
      </c>
      <c r="U637" s="112" t="e">
        <f>U217-#REF!</f>
        <v>#REF!</v>
      </c>
      <c r="V637" s="112" t="e">
        <f>V217-#REF!</f>
        <v>#REF!</v>
      </c>
      <c r="W637" s="112" t="e">
        <f>W217-#REF!</f>
        <v>#REF!</v>
      </c>
      <c r="X637" s="112" t="e">
        <f>X217-#REF!</f>
        <v>#REF!</v>
      </c>
      <c r="Y637" s="112" t="e">
        <f>Y217-#REF!</f>
        <v>#REF!</v>
      </c>
      <c r="Z637" s="112" t="e">
        <f>Z217-#REF!</f>
        <v>#REF!</v>
      </c>
      <c r="AA637" s="112" t="e">
        <f>AA217-#REF!</f>
        <v>#REF!</v>
      </c>
      <c r="AB637" s="112" t="e">
        <f>AB217-#REF!</f>
        <v>#REF!</v>
      </c>
      <c r="AC637" s="112" t="e">
        <f>AC217-#REF!</f>
        <v>#REF!</v>
      </c>
      <c r="AD637" s="112" t="e">
        <f>AD217-#REF!</f>
        <v>#REF!</v>
      </c>
      <c r="AE637" s="112" t="e">
        <f>AE217-#REF!</f>
        <v>#REF!</v>
      </c>
      <c r="AF637" s="112" t="e">
        <f>AF217-#REF!</f>
        <v>#REF!</v>
      </c>
      <c r="AG637" s="112" t="e">
        <f>AG217-#REF!</f>
        <v>#REF!</v>
      </c>
      <c r="AH637" s="112" t="e">
        <f>AH217-#REF!</f>
        <v>#REF!</v>
      </c>
      <c r="AI637" s="112" t="e">
        <f>AI217-#REF!</f>
        <v>#REF!</v>
      </c>
      <c r="AJ637" s="112" t="e">
        <f>AJ217-#REF!</f>
        <v>#REF!</v>
      </c>
      <c r="AK637" s="112" t="e">
        <f>AK217-#REF!</f>
        <v>#REF!</v>
      </c>
      <c r="AL637" s="112" t="e">
        <f>AL217-#REF!</f>
        <v>#REF!</v>
      </c>
      <c r="AM637" s="112" t="e">
        <f>AM217-#REF!</f>
        <v>#REF!</v>
      </c>
      <c r="AN637" s="112" t="e">
        <f>AN217-#REF!</f>
        <v>#REF!</v>
      </c>
      <c r="AO637" s="112" t="e">
        <f>AO217-#REF!</f>
        <v>#REF!</v>
      </c>
      <c r="AP637" s="112" t="e">
        <f>AP217-#REF!</f>
        <v>#REF!</v>
      </c>
      <c r="AQ637" s="112" t="e">
        <f>AQ217-#REF!</f>
        <v>#REF!</v>
      </c>
      <c r="AR637" s="112" t="e">
        <f>AR217-#REF!</f>
        <v>#REF!</v>
      </c>
      <c r="AS637" s="112" t="e">
        <f>AS217-#REF!</f>
        <v>#REF!</v>
      </c>
      <c r="AT637" s="112" t="e">
        <f>AT217-#REF!</f>
        <v>#REF!</v>
      </c>
      <c r="AU637" s="112" t="e">
        <f>AU217-#REF!</f>
        <v>#REF!</v>
      </c>
      <c r="AV637" s="112" t="e">
        <f>AV217-#REF!</f>
        <v>#REF!</v>
      </c>
      <c r="AW637" s="112" t="e">
        <f>AW217-#REF!</f>
        <v>#REF!</v>
      </c>
      <c r="AX637" s="112" t="e">
        <f>AX217-#REF!</f>
        <v>#REF!</v>
      </c>
      <c r="AY637" s="112" t="e">
        <f>AY217-#REF!</f>
        <v>#REF!</v>
      </c>
      <c r="AZ637" s="112" t="e">
        <f>AZ217-#REF!</f>
        <v>#REF!</v>
      </c>
      <c r="BA637" s="112" t="e">
        <f>BA217-#REF!</f>
        <v>#REF!</v>
      </c>
      <c r="BB637" s="112" t="e">
        <f>BB217-#REF!</f>
        <v>#REF!</v>
      </c>
      <c r="BC637" s="112" t="e">
        <f>BC217-#REF!</f>
        <v>#REF!</v>
      </c>
      <c r="BD637" s="112" t="e">
        <f>BD217-#REF!</f>
        <v>#REF!</v>
      </c>
      <c r="BE637" s="112" t="e">
        <f>BE217-#REF!</f>
        <v>#REF!</v>
      </c>
      <c r="BF637" s="112" t="e">
        <f>BF217-#REF!</f>
        <v>#REF!</v>
      </c>
      <c r="BG637" s="112" t="e">
        <f>BG217-#REF!</f>
        <v>#REF!</v>
      </c>
      <c r="BH637" s="112" t="e">
        <f>BH217-#REF!</f>
        <v>#REF!</v>
      </c>
      <c r="BI637" s="112" t="e">
        <f>BI217-#REF!</f>
        <v>#REF!</v>
      </c>
      <c r="BJ637" s="112" t="e">
        <f>BJ217-#REF!</f>
        <v>#REF!</v>
      </c>
      <c r="BK637" s="112" t="e">
        <f>BK217-#REF!</f>
        <v>#REF!</v>
      </c>
      <c r="BL637" s="112" t="e">
        <f>BL217-#REF!</f>
        <v>#REF!</v>
      </c>
      <c r="BM637" s="112" t="e">
        <f>BM217-#REF!</f>
        <v>#REF!</v>
      </c>
      <c r="BN637" s="112" t="e">
        <f>BN217-#REF!</f>
        <v>#REF!</v>
      </c>
      <c r="BO637" s="112" t="e">
        <f>BO217-#REF!</f>
        <v>#REF!</v>
      </c>
      <c r="BP637" s="112" t="e">
        <f>BP217-#REF!</f>
        <v>#REF!</v>
      </c>
      <c r="BQ637" s="112" t="e">
        <f>BQ217-#REF!</f>
        <v>#REF!</v>
      </c>
      <c r="BR637" s="112" t="e">
        <f>BR217-#REF!</f>
        <v>#REF!</v>
      </c>
      <c r="BS637" s="112" t="e">
        <f>BS217-#REF!</f>
        <v>#REF!</v>
      </c>
      <c r="BT637" s="112" t="e">
        <f>BT217-#REF!</f>
        <v>#REF!</v>
      </c>
      <c r="BU637" s="112" t="e">
        <f>BU217-#REF!</f>
        <v>#REF!</v>
      </c>
      <c r="BV637" s="112" t="e">
        <f>BV217-#REF!</f>
        <v>#REF!</v>
      </c>
      <c r="CA637" s="112"/>
    </row>
    <row r="638" spans="7:79" ht="13" hidden="1" x14ac:dyDescent="0.3">
      <c r="G638" s="112" t="e">
        <f>G218-#REF!</f>
        <v>#REF!</v>
      </c>
      <c r="H638" s="112" t="e">
        <f>H218-#REF!</f>
        <v>#REF!</v>
      </c>
      <c r="I638" s="112" t="e">
        <f>I218-#REF!</f>
        <v>#REF!</v>
      </c>
      <c r="J638" s="112" t="e">
        <f>J218-#REF!</f>
        <v>#REF!</v>
      </c>
      <c r="K638" s="112" t="e">
        <f>K218-#REF!</f>
        <v>#REF!</v>
      </c>
      <c r="L638" s="112" t="e">
        <f>L218-#REF!</f>
        <v>#REF!</v>
      </c>
      <c r="M638" s="112" t="e">
        <f>M218-#REF!</f>
        <v>#REF!</v>
      </c>
      <c r="N638" s="112" t="e">
        <f>N218-#REF!</f>
        <v>#REF!</v>
      </c>
      <c r="O638" s="112" t="e">
        <f>O218-#REF!</f>
        <v>#REF!</v>
      </c>
      <c r="P638" s="112" t="e">
        <f>P218-#REF!</f>
        <v>#REF!</v>
      </c>
      <c r="Q638" s="112" t="e">
        <f>Q218-#REF!</f>
        <v>#REF!</v>
      </c>
      <c r="R638" s="112" t="e">
        <f>R218-#REF!</f>
        <v>#REF!</v>
      </c>
      <c r="S638" s="112" t="e">
        <f>S218-#REF!</f>
        <v>#REF!</v>
      </c>
      <c r="T638" s="112" t="e">
        <f>T218-#REF!</f>
        <v>#REF!</v>
      </c>
      <c r="U638" s="112" t="e">
        <f>U218-#REF!</f>
        <v>#REF!</v>
      </c>
      <c r="V638" s="112" t="e">
        <f>V218-#REF!</f>
        <v>#REF!</v>
      </c>
      <c r="W638" s="112" t="e">
        <f>W218-#REF!</f>
        <v>#REF!</v>
      </c>
      <c r="X638" s="112" t="e">
        <f>X218-#REF!</f>
        <v>#REF!</v>
      </c>
      <c r="Y638" s="112" t="e">
        <f>Y218-#REF!</f>
        <v>#REF!</v>
      </c>
      <c r="Z638" s="112" t="e">
        <f>Z218-#REF!</f>
        <v>#REF!</v>
      </c>
      <c r="AA638" s="112" t="e">
        <f>AA218-#REF!</f>
        <v>#REF!</v>
      </c>
      <c r="AB638" s="112" t="e">
        <f>AB218-#REF!</f>
        <v>#REF!</v>
      </c>
      <c r="AC638" s="112" t="e">
        <f>AC218-#REF!</f>
        <v>#REF!</v>
      </c>
      <c r="AD638" s="112" t="e">
        <f>AD218-#REF!</f>
        <v>#REF!</v>
      </c>
      <c r="AE638" s="112" t="e">
        <f>AE218-#REF!</f>
        <v>#REF!</v>
      </c>
      <c r="AF638" s="112" t="e">
        <f>AF218-#REF!</f>
        <v>#REF!</v>
      </c>
      <c r="AG638" s="112" t="e">
        <f>AG218-#REF!</f>
        <v>#REF!</v>
      </c>
      <c r="AH638" s="112" t="e">
        <f>AH218-#REF!</f>
        <v>#REF!</v>
      </c>
      <c r="AI638" s="112" t="e">
        <f>AI218-#REF!</f>
        <v>#REF!</v>
      </c>
      <c r="AJ638" s="112" t="e">
        <f>AJ218-#REF!</f>
        <v>#REF!</v>
      </c>
      <c r="AK638" s="112" t="e">
        <f>AK218-#REF!</f>
        <v>#REF!</v>
      </c>
      <c r="AL638" s="112" t="e">
        <f>AL218-#REF!</f>
        <v>#REF!</v>
      </c>
      <c r="AM638" s="112" t="e">
        <f>AM218-#REF!</f>
        <v>#REF!</v>
      </c>
      <c r="AN638" s="112" t="e">
        <f>AN218-#REF!</f>
        <v>#REF!</v>
      </c>
      <c r="AO638" s="112" t="e">
        <f>AO218-#REF!</f>
        <v>#REF!</v>
      </c>
      <c r="AP638" s="112" t="e">
        <f>AP218-#REF!</f>
        <v>#REF!</v>
      </c>
      <c r="AQ638" s="112" t="e">
        <f>AQ218-#REF!</f>
        <v>#REF!</v>
      </c>
      <c r="AR638" s="112" t="e">
        <f>AR218-#REF!</f>
        <v>#REF!</v>
      </c>
      <c r="AS638" s="112" t="e">
        <f>AS218-#REF!</f>
        <v>#REF!</v>
      </c>
      <c r="AT638" s="112" t="e">
        <f>AT218-#REF!</f>
        <v>#REF!</v>
      </c>
      <c r="AU638" s="112" t="e">
        <f>AU218-#REF!</f>
        <v>#REF!</v>
      </c>
      <c r="AV638" s="112" t="e">
        <f>AV218-#REF!</f>
        <v>#REF!</v>
      </c>
      <c r="AW638" s="112" t="e">
        <f>AW218-#REF!</f>
        <v>#REF!</v>
      </c>
      <c r="AX638" s="112" t="e">
        <f>AX218-#REF!</f>
        <v>#REF!</v>
      </c>
      <c r="AY638" s="112" t="e">
        <f>AY218-#REF!</f>
        <v>#REF!</v>
      </c>
      <c r="AZ638" s="112" t="e">
        <f>AZ218-#REF!</f>
        <v>#REF!</v>
      </c>
      <c r="BA638" s="112" t="e">
        <f>BA218-#REF!</f>
        <v>#REF!</v>
      </c>
      <c r="BB638" s="112" t="e">
        <f>BB218-#REF!</f>
        <v>#REF!</v>
      </c>
      <c r="BC638" s="112" t="e">
        <f>BC218-#REF!</f>
        <v>#REF!</v>
      </c>
      <c r="BD638" s="112" t="e">
        <f>BD218-#REF!</f>
        <v>#REF!</v>
      </c>
      <c r="BE638" s="112" t="e">
        <f>BE218-#REF!</f>
        <v>#REF!</v>
      </c>
      <c r="BF638" s="112" t="e">
        <f>BF218-#REF!</f>
        <v>#REF!</v>
      </c>
      <c r="BG638" s="112" t="e">
        <f>BG218-#REF!</f>
        <v>#REF!</v>
      </c>
      <c r="BH638" s="112" t="e">
        <f>BH218-#REF!</f>
        <v>#REF!</v>
      </c>
      <c r="BI638" s="112" t="e">
        <f>BI218-#REF!</f>
        <v>#REF!</v>
      </c>
      <c r="BJ638" s="112" t="e">
        <f>BJ218-#REF!</f>
        <v>#REF!</v>
      </c>
      <c r="BK638" s="112" t="e">
        <f>BK218-#REF!</f>
        <v>#REF!</v>
      </c>
      <c r="BL638" s="112" t="e">
        <f>BL218-#REF!</f>
        <v>#REF!</v>
      </c>
      <c r="BM638" s="112" t="e">
        <f>BM218-#REF!</f>
        <v>#REF!</v>
      </c>
      <c r="BN638" s="112" t="e">
        <f>BN218-#REF!</f>
        <v>#REF!</v>
      </c>
      <c r="BO638" s="112" t="e">
        <f>BO218-#REF!</f>
        <v>#REF!</v>
      </c>
      <c r="BP638" s="112" t="e">
        <f>BP218-#REF!</f>
        <v>#REF!</v>
      </c>
      <c r="BQ638" s="112" t="e">
        <f>BQ218-#REF!</f>
        <v>#REF!</v>
      </c>
      <c r="BR638" s="112" t="e">
        <f>BR218-#REF!</f>
        <v>#REF!</v>
      </c>
      <c r="BS638" s="112" t="e">
        <f>BS218-#REF!</f>
        <v>#REF!</v>
      </c>
      <c r="BT638" s="112" t="e">
        <f>BT218-#REF!</f>
        <v>#REF!</v>
      </c>
      <c r="BU638" s="112" t="e">
        <f>BU218-#REF!</f>
        <v>#REF!</v>
      </c>
      <c r="BV638" s="112" t="e">
        <f>BV218-#REF!</f>
        <v>#REF!</v>
      </c>
      <c r="CA638" s="112"/>
    </row>
    <row r="639" spans="7:79" ht="13" hidden="1" x14ac:dyDescent="0.3">
      <c r="G639" s="112" t="e">
        <f>G219-#REF!</f>
        <v>#REF!</v>
      </c>
      <c r="H639" s="112" t="e">
        <f>H219-#REF!</f>
        <v>#REF!</v>
      </c>
      <c r="I639" s="112" t="e">
        <f>I219-#REF!</f>
        <v>#REF!</v>
      </c>
      <c r="J639" s="112" t="e">
        <f>J219-#REF!</f>
        <v>#REF!</v>
      </c>
      <c r="K639" s="112" t="e">
        <f>K219-#REF!</f>
        <v>#REF!</v>
      </c>
      <c r="L639" s="112" t="e">
        <f>L219-#REF!</f>
        <v>#REF!</v>
      </c>
      <c r="M639" s="112" t="e">
        <f>M219-#REF!</f>
        <v>#REF!</v>
      </c>
      <c r="N639" s="112" t="e">
        <f>N219-#REF!</f>
        <v>#REF!</v>
      </c>
      <c r="O639" s="112" t="e">
        <f>O219-#REF!</f>
        <v>#REF!</v>
      </c>
      <c r="P639" s="112" t="e">
        <f>P219-#REF!</f>
        <v>#REF!</v>
      </c>
      <c r="Q639" s="112" t="e">
        <f>Q219-#REF!</f>
        <v>#REF!</v>
      </c>
      <c r="R639" s="112" t="e">
        <f>R219-#REF!</f>
        <v>#REF!</v>
      </c>
      <c r="S639" s="112" t="e">
        <f>S219-#REF!</f>
        <v>#REF!</v>
      </c>
      <c r="T639" s="112" t="e">
        <f>T219-#REF!</f>
        <v>#REF!</v>
      </c>
      <c r="U639" s="112" t="e">
        <f>U219-#REF!</f>
        <v>#REF!</v>
      </c>
      <c r="V639" s="112" t="e">
        <f>V219-#REF!</f>
        <v>#REF!</v>
      </c>
      <c r="W639" s="112" t="e">
        <f>W219-#REF!</f>
        <v>#REF!</v>
      </c>
      <c r="X639" s="112" t="e">
        <f>X219-#REF!</f>
        <v>#REF!</v>
      </c>
      <c r="Y639" s="112" t="e">
        <f>Y219-#REF!</f>
        <v>#REF!</v>
      </c>
      <c r="Z639" s="112" t="e">
        <f>Z219-#REF!</f>
        <v>#REF!</v>
      </c>
      <c r="AA639" s="112" t="e">
        <f>AA219-#REF!</f>
        <v>#REF!</v>
      </c>
      <c r="AB639" s="112" t="e">
        <f>AB219-#REF!</f>
        <v>#REF!</v>
      </c>
      <c r="AC639" s="112" t="e">
        <f>AC219-#REF!</f>
        <v>#REF!</v>
      </c>
      <c r="AD639" s="112" t="e">
        <f>AD219-#REF!</f>
        <v>#REF!</v>
      </c>
      <c r="AE639" s="112" t="e">
        <f>AE219-#REF!</f>
        <v>#REF!</v>
      </c>
      <c r="AF639" s="112" t="e">
        <f>AF219-#REF!</f>
        <v>#REF!</v>
      </c>
      <c r="AG639" s="112" t="e">
        <f>AG219-#REF!</f>
        <v>#REF!</v>
      </c>
      <c r="AH639" s="112" t="e">
        <f>AH219-#REF!</f>
        <v>#REF!</v>
      </c>
      <c r="AI639" s="112" t="e">
        <f>AI219-#REF!</f>
        <v>#REF!</v>
      </c>
      <c r="AJ639" s="112" t="e">
        <f>AJ219-#REF!</f>
        <v>#REF!</v>
      </c>
      <c r="AK639" s="112" t="e">
        <f>AK219-#REF!</f>
        <v>#REF!</v>
      </c>
      <c r="AL639" s="112" t="e">
        <f>AL219-#REF!</f>
        <v>#REF!</v>
      </c>
      <c r="AM639" s="112" t="e">
        <f>AM219-#REF!</f>
        <v>#REF!</v>
      </c>
      <c r="AN639" s="112" t="e">
        <f>AN219-#REF!</f>
        <v>#REF!</v>
      </c>
      <c r="AO639" s="112" t="e">
        <f>AO219-#REF!</f>
        <v>#REF!</v>
      </c>
      <c r="AP639" s="112" t="e">
        <f>AP219-#REF!</f>
        <v>#REF!</v>
      </c>
      <c r="AQ639" s="112" t="e">
        <f>AQ219-#REF!</f>
        <v>#REF!</v>
      </c>
      <c r="AR639" s="112" t="e">
        <f>AR219-#REF!</f>
        <v>#REF!</v>
      </c>
      <c r="AS639" s="112" t="e">
        <f>AS219-#REF!</f>
        <v>#REF!</v>
      </c>
      <c r="AT639" s="112" t="e">
        <f>AT219-#REF!</f>
        <v>#REF!</v>
      </c>
      <c r="AU639" s="112" t="e">
        <f>AU219-#REF!</f>
        <v>#REF!</v>
      </c>
      <c r="AV639" s="112" t="e">
        <f>AV219-#REF!</f>
        <v>#REF!</v>
      </c>
      <c r="AW639" s="112" t="e">
        <f>AW219-#REF!</f>
        <v>#REF!</v>
      </c>
      <c r="AX639" s="112" t="e">
        <f>AX219-#REF!</f>
        <v>#REF!</v>
      </c>
      <c r="AY639" s="112" t="e">
        <f>AY219-#REF!</f>
        <v>#REF!</v>
      </c>
      <c r="AZ639" s="112" t="e">
        <f>AZ219-#REF!</f>
        <v>#REF!</v>
      </c>
      <c r="BA639" s="112" t="e">
        <f>BA219-#REF!</f>
        <v>#REF!</v>
      </c>
      <c r="BB639" s="112" t="e">
        <f>BB219-#REF!</f>
        <v>#REF!</v>
      </c>
      <c r="BC639" s="112" t="e">
        <f>BC219-#REF!</f>
        <v>#REF!</v>
      </c>
      <c r="BD639" s="112" t="e">
        <f>BD219-#REF!</f>
        <v>#REF!</v>
      </c>
      <c r="BE639" s="112" t="e">
        <f>BE219-#REF!</f>
        <v>#REF!</v>
      </c>
      <c r="BF639" s="112" t="e">
        <f>BF219-#REF!</f>
        <v>#REF!</v>
      </c>
      <c r="BG639" s="112" t="e">
        <f>BG219-#REF!</f>
        <v>#REF!</v>
      </c>
      <c r="BH639" s="112" t="e">
        <f>BH219-#REF!</f>
        <v>#REF!</v>
      </c>
      <c r="BI639" s="112" t="e">
        <f>BI219-#REF!</f>
        <v>#REF!</v>
      </c>
      <c r="BJ639" s="112" t="e">
        <f>BJ219-#REF!</f>
        <v>#REF!</v>
      </c>
      <c r="BK639" s="112" t="e">
        <f>BK219-#REF!</f>
        <v>#REF!</v>
      </c>
      <c r="BL639" s="112" t="e">
        <f>BL219-#REF!</f>
        <v>#REF!</v>
      </c>
      <c r="BM639" s="112" t="e">
        <f>BM219-#REF!</f>
        <v>#REF!</v>
      </c>
      <c r="BN639" s="112" t="e">
        <f>BN219-#REF!</f>
        <v>#REF!</v>
      </c>
      <c r="BO639" s="112" t="e">
        <f>BO219-#REF!</f>
        <v>#REF!</v>
      </c>
      <c r="BP639" s="112" t="e">
        <f>BP219-#REF!</f>
        <v>#REF!</v>
      </c>
      <c r="BQ639" s="112" t="e">
        <f>BQ219-#REF!</f>
        <v>#REF!</v>
      </c>
      <c r="BR639" s="112" t="e">
        <f>BR219-#REF!</f>
        <v>#REF!</v>
      </c>
      <c r="BS639" s="112" t="e">
        <f>BS219-#REF!</f>
        <v>#REF!</v>
      </c>
      <c r="BT639" s="112" t="e">
        <f>BT219-#REF!</f>
        <v>#REF!</v>
      </c>
      <c r="BU639" s="112" t="e">
        <f>BU219-#REF!</f>
        <v>#REF!</v>
      </c>
      <c r="BV639" s="112" t="e">
        <f>BV219-#REF!</f>
        <v>#REF!</v>
      </c>
      <c r="CA639" s="112"/>
    </row>
    <row r="640" spans="7:79" ht="13" hidden="1" x14ac:dyDescent="0.3">
      <c r="G640" s="112" t="e">
        <f>G221-#REF!</f>
        <v>#REF!</v>
      </c>
      <c r="H640" s="112" t="e">
        <f>H221-#REF!</f>
        <v>#REF!</v>
      </c>
      <c r="I640" s="112" t="e">
        <f>I221-#REF!</f>
        <v>#REF!</v>
      </c>
      <c r="J640" s="112" t="e">
        <f>J221-#REF!</f>
        <v>#REF!</v>
      </c>
      <c r="K640" s="112" t="e">
        <f>K221-#REF!</f>
        <v>#REF!</v>
      </c>
      <c r="L640" s="112" t="e">
        <f>L221-#REF!</f>
        <v>#REF!</v>
      </c>
      <c r="M640" s="112" t="e">
        <f>M221-#REF!</f>
        <v>#REF!</v>
      </c>
      <c r="N640" s="112" t="e">
        <f>N221-#REF!</f>
        <v>#REF!</v>
      </c>
      <c r="O640" s="112" t="e">
        <f>O221-#REF!</f>
        <v>#REF!</v>
      </c>
      <c r="P640" s="112" t="e">
        <f>P221-#REF!</f>
        <v>#REF!</v>
      </c>
      <c r="Q640" s="112" t="e">
        <f>Q221-#REF!</f>
        <v>#REF!</v>
      </c>
      <c r="R640" s="112" t="e">
        <f>R221-#REF!</f>
        <v>#REF!</v>
      </c>
      <c r="S640" s="112" t="e">
        <f>S221-#REF!</f>
        <v>#REF!</v>
      </c>
      <c r="T640" s="112" t="e">
        <f>T221-#REF!</f>
        <v>#REF!</v>
      </c>
      <c r="U640" s="112" t="e">
        <f>U221-#REF!</f>
        <v>#REF!</v>
      </c>
      <c r="V640" s="112" t="e">
        <f>V221-#REF!</f>
        <v>#REF!</v>
      </c>
      <c r="W640" s="112" t="e">
        <f>W221-#REF!</f>
        <v>#REF!</v>
      </c>
      <c r="X640" s="112" t="e">
        <f>X221-#REF!</f>
        <v>#REF!</v>
      </c>
      <c r="Y640" s="112" t="e">
        <f>Y221-#REF!</f>
        <v>#REF!</v>
      </c>
      <c r="Z640" s="112" t="e">
        <f>Z221-#REF!</f>
        <v>#REF!</v>
      </c>
      <c r="AA640" s="112" t="e">
        <f>AA221-#REF!</f>
        <v>#REF!</v>
      </c>
      <c r="AB640" s="112" t="e">
        <f>AB221-#REF!</f>
        <v>#REF!</v>
      </c>
      <c r="AC640" s="112" t="e">
        <f>AC221-#REF!</f>
        <v>#REF!</v>
      </c>
      <c r="AD640" s="112" t="e">
        <f>AD221-#REF!</f>
        <v>#REF!</v>
      </c>
      <c r="AE640" s="112" t="e">
        <f>AE221-#REF!</f>
        <v>#REF!</v>
      </c>
      <c r="AF640" s="112" t="e">
        <f>AF221-#REF!</f>
        <v>#REF!</v>
      </c>
      <c r="AG640" s="112" t="e">
        <f>AG221-#REF!</f>
        <v>#REF!</v>
      </c>
      <c r="AH640" s="112" t="e">
        <f>AH221-#REF!</f>
        <v>#REF!</v>
      </c>
      <c r="AI640" s="112" t="e">
        <f>AI221-#REF!</f>
        <v>#REF!</v>
      </c>
      <c r="AJ640" s="112" t="e">
        <f>AJ221-#REF!</f>
        <v>#REF!</v>
      </c>
      <c r="AK640" s="112" t="e">
        <f>AK221-#REF!</f>
        <v>#REF!</v>
      </c>
      <c r="AL640" s="112" t="e">
        <f>AL221-#REF!</f>
        <v>#REF!</v>
      </c>
      <c r="AM640" s="112" t="e">
        <f>AM221-#REF!</f>
        <v>#REF!</v>
      </c>
      <c r="AN640" s="112" t="e">
        <f>AN221-#REF!</f>
        <v>#REF!</v>
      </c>
      <c r="AO640" s="112" t="e">
        <f>AO221-#REF!</f>
        <v>#REF!</v>
      </c>
      <c r="AP640" s="112" t="e">
        <f>AP221-#REF!</f>
        <v>#REF!</v>
      </c>
      <c r="AQ640" s="112" t="e">
        <f>AQ221-#REF!</f>
        <v>#REF!</v>
      </c>
      <c r="AR640" s="112" t="e">
        <f>AR221-#REF!</f>
        <v>#REF!</v>
      </c>
      <c r="AS640" s="112" t="e">
        <f>AS221-#REF!</f>
        <v>#REF!</v>
      </c>
      <c r="AT640" s="112" t="e">
        <f>AT221-#REF!</f>
        <v>#REF!</v>
      </c>
      <c r="AU640" s="112" t="e">
        <f>AU221-#REF!</f>
        <v>#REF!</v>
      </c>
      <c r="AV640" s="112" t="e">
        <f>AV221-#REF!</f>
        <v>#REF!</v>
      </c>
      <c r="AW640" s="112" t="e">
        <f>AW221-#REF!</f>
        <v>#REF!</v>
      </c>
      <c r="AX640" s="112" t="e">
        <f>AX221-#REF!</f>
        <v>#REF!</v>
      </c>
      <c r="AY640" s="112" t="e">
        <f>AY221-#REF!</f>
        <v>#REF!</v>
      </c>
      <c r="AZ640" s="112" t="e">
        <f>AZ221-#REF!</f>
        <v>#REF!</v>
      </c>
      <c r="BA640" s="112" t="e">
        <f>BA221-#REF!</f>
        <v>#REF!</v>
      </c>
      <c r="BB640" s="112" t="e">
        <f>BB221-#REF!</f>
        <v>#REF!</v>
      </c>
      <c r="BC640" s="112" t="e">
        <f>BC221-#REF!</f>
        <v>#REF!</v>
      </c>
      <c r="BD640" s="112" t="e">
        <f>BD221-#REF!</f>
        <v>#REF!</v>
      </c>
      <c r="BE640" s="112" t="e">
        <f>BE221-#REF!</f>
        <v>#REF!</v>
      </c>
      <c r="BF640" s="112" t="e">
        <f>BF221-#REF!</f>
        <v>#REF!</v>
      </c>
      <c r="BG640" s="112" t="e">
        <f>BG221-#REF!</f>
        <v>#REF!</v>
      </c>
      <c r="BH640" s="112" t="e">
        <f>BH221-#REF!</f>
        <v>#REF!</v>
      </c>
      <c r="BI640" s="112" t="e">
        <f>BI221-#REF!</f>
        <v>#REF!</v>
      </c>
      <c r="BJ640" s="112" t="e">
        <f>BJ221-#REF!</f>
        <v>#REF!</v>
      </c>
      <c r="BK640" s="112" t="e">
        <f>BK221-#REF!</f>
        <v>#REF!</v>
      </c>
      <c r="BL640" s="112" t="e">
        <f>BL221-#REF!</f>
        <v>#REF!</v>
      </c>
      <c r="BM640" s="112" t="e">
        <f>BM221-#REF!</f>
        <v>#REF!</v>
      </c>
      <c r="BN640" s="112" t="e">
        <f>BN221-#REF!</f>
        <v>#REF!</v>
      </c>
      <c r="BO640" s="112" t="e">
        <f>BO221-#REF!</f>
        <v>#REF!</v>
      </c>
      <c r="BP640" s="112" t="e">
        <f>BP221-#REF!</f>
        <v>#REF!</v>
      </c>
      <c r="BQ640" s="112" t="e">
        <f>BQ221-#REF!</f>
        <v>#REF!</v>
      </c>
      <c r="BR640" s="112" t="e">
        <f>BR221-#REF!</f>
        <v>#REF!</v>
      </c>
      <c r="BS640" s="112" t="e">
        <f>BS221-#REF!</f>
        <v>#REF!</v>
      </c>
      <c r="BT640" s="112" t="e">
        <f>BT221-#REF!</f>
        <v>#REF!</v>
      </c>
      <c r="BU640" s="112" t="e">
        <f>BU221-#REF!</f>
        <v>#REF!</v>
      </c>
      <c r="BV640" s="112" t="e">
        <f>BV221-#REF!</f>
        <v>#REF!</v>
      </c>
      <c r="CA640" s="112"/>
    </row>
    <row r="641" spans="7:79" ht="13" hidden="1" x14ac:dyDescent="0.3">
      <c r="G641" s="112" t="e">
        <f>G222-#REF!</f>
        <v>#REF!</v>
      </c>
      <c r="H641" s="112" t="e">
        <f>H222-#REF!</f>
        <v>#REF!</v>
      </c>
      <c r="I641" s="112" t="e">
        <f>I222-#REF!</f>
        <v>#REF!</v>
      </c>
      <c r="J641" s="112" t="e">
        <f>J222-#REF!</f>
        <v>#REF!</v>
      </c>
      <c r="K641" s="112" t="e">
        <f>K222-#REF!</f>
        <v>#REF!</v>
      </c>
      <c r="L641" s="112" t="e">
        <f>L222-#REF!</f>
        <v>#REF!</v>
      </c>
      <c r="M641" s="112" t="e">
        <f>M222-#REF!</f>
        <v>#REF!</v>
      </c>
      <c r="N641" s="112" t="e">
        <f>N222-#REF!</f>
        <v>#REF!</v>
      </c>
      <c r="O641" s="112" t="e">
        <f>O222-#REF!</f>
        <v>#REF!</v>
      </c>
      <c r="P641" s="112" t="e">
        <f>P222-#REF!</f>
        <v>#REF!</v>
      </c>
      <c r="Q641" s="112" t="e">
        <f>Q222-#REF!</f>
        <v>#REF!</v>
      </c>
      <c r="R641" s="112" t="e">
        <f>R222-#REF!</f>
        <v>#REF!</v>
      </c>
      <c r="S641" s="112" t="e">
        <f>S222-#REF!</f>
        <v>#REF!</v>
      </c>
      <c r="T641" s="112" t="e">
        <f>T222-#REF!</f>
        <v>#REF!</v>
      </c>
      <c r="U641" s="112" t="e">
        <f>U222-#REF!</f>
        <v>#REF!</v>
      </c>
      <c r="V641" s="112" t="e">
        <f>V222-#REF!</f>
        <v>#REF!</v>
      </c>
      <c r="W641" s="112" t="e">
        <f>W222-#REF!</f>
        <v>#REF!</v>
      </c>
      <c r="X641" s="112" t="e">
        <f>X222-#REF!</f>
        <v>#REF!</v>
      </c>
      <c r="Y641" s="112" t="e">
        <f>Y222-#REF!</f>
        <v>#REF!</v>
      </c>
      <c r="Z641" s="112" t="e">
        <f>Z222-#REF!</f>
        <v>#REF!</v>
      </c>
      <c r="AA641" s="112" t="e">
        <f>AA222-#REF!</f>
        <v>#REF!</v>
      </c>
      <c r="AB641" s="112" t="e">
        <f>AB222-#REF!</f>
        <v>#REF!</v>
      </c>
      <c r="AC641" s="112" t="e">
        <f>AC222-#REF!</f>
        <v>#REF!</v>
      </c>
      <c r="AD641" s="112" t="e">
        <f>AD222-#REF!</f>
        <v>#REF!</v>
      </c>
      <c r="AE641" s="112" t="e">
        <f>AE222-#REF!</f>
        <v>#REF!</v>
      </c>
      <c r="AF641" s="112" t="e">
        <f>AF222-#REF!</f>
        <v>#REF!</v>
      </c>
      <c r="AG641" s="112" t="e">
        <f>AG222-#REF!</f>
        <v>#REF!</v>
      </c>
      <c r="AH641" s="112" t="e">
        <f>AH222-#REF!</f>
        <v>#REF!</v>
      </c>
      <c r="AI641" s="112" t="e">
        <f>AI222-#REF!</f>
        <v>#REF!</v>
      </c>
      <c r="AJ641" s="112" t="e">
        <f>AJ222-#REF!</f>
        <v>#REF!</v>
      </c>
      <c r="AK641" s="112" t="e">
        <f>AK222-#REF!</f>
        <v>#REF!</v>
      </c>
      <c r="AL641" s="112" t="e">
        <f>AL222-#REF!</f>
        <v>#REF!</v>
      </c>
      <c r="AM641" s="112" t="e">
        <f>AM222-#REF!</f>
        <v>#REF!</v>
      </c>
      <c r="AN641" s="112" t="e">
        <f>AN222-#REF!</f>
        <v>#REF!</v>
      </c>
      <c r="AO641" s="112" t="e">
        <f>AO222-#REF!</f>
        <v>#REF!</v>
      </c>
      <c r="AP641" s="112" t="e">
        <f>AP222-#REF!</f>
        <v>#REF!</v>
      </c>
      <c r="AQ641" s="112" t="e">
        <f>AQ222-#REF!</f>
        <v>#REF!</v>
      </c>
      <c r="AR641" s="112" t="e">
        <f>AR222-#REF!</f>
        <v>#REF!</v>
      </c>
      <c r="AS641" s="112" t="e">
        <f>AS222-#REF!</f>
        <v>#REF!</v>
      </c>
      <c r="AT641" s="112" t="e">
        <f>AT222-#REF!</f>
        <v>#REF!</v>
      </c>
      <c r="AU641" s="112" t="e">
        <f>AU222-#REF!</f>
        <v>#REF!</v>
      </c>
      <c r="AV641" s="112" t="e">
        <f>AV222-#REF!</f>
        <v>#REF!</v>
      </c>
      <c r="AW641" s="112" t="e">
        <f>AW222-#REF!</f>
        <v>#REF!</v>
      </c>
      <c r="AX641" s="112" t="e">
        <f>AX222-#REF!</f>
        <v>#REF!</v>
      </c>
      <c r="AY641" s="112" t="e">
        <f>AY222-#REF!</f>
        <v>#REF!</v>
      </c>
      <c r="AZ641" s="112" t="e">
        <f>AZ222-#REF!</f>
        <v>#REF!</v>
      </c>
      <c r="BA641" s="112" t="e">
        <f>BA222-#REF!</f>
        <v>#REF!</v>
      </c>
      <c r="BB641" s="112" t="e">
        <f>BB222-#REF!</f>
        <v>#REF!</v>
      </c>
      <c r="BC641" s="112" t="e">
        <f>BC222-#REF!</f>
        <v>#REF!</v>
      </c>
      <c r="BD641" s="112" t="e">
        <f>BD222-#REF!</f>
        <v>#REF!</v>
      </c>
      <c r="BE641" s="112" t="e">
        <f>BE222-#REF!</f>
        <v>#REF!</v>
      </c>
      <c r="BF641" s="112" t="e">
        <f>BF222-#REF!</f>
        <v>#REF!</v>
      </c>
      <c r="BG641" s="112" t="e">
        <f>BG222-#REF!</f>
        <v>#REF!</v>
      </c>
      <c r="BH641" s="112" t="e">
        <f>BH222-#REF!</f>
        <v>#REF!</v>
      </c>
      <c r="BI641" s="112" t="e">
        <f>BI222-#REF!</f>
        <v>#REF!</v>
      </c>
      <c r="BJ641" s="112" t="e">
        <f>BJ222-#REF!</f>
        <v>#REF!</v>
      </c>
      <c r="BK641" s="112" t="e">
        <f>BK222-#REF!</f>
        <v>#REF!</v>
      </c>
      <c r="BL641" s="112" t="e">
        <f>BL222-#REF!</f>
        <v>#REF!</v>
      </c>
      <c r="BM641" s="112" t="e">
        <f>BM222-#REF!</f>
        <v>#REF!</v>
      </c>
      <c r="BN641" s="112" t="e">
        <f>BN222-#REF!</f>
        <v>#REF!</v>
      </c>
      <c r="BO641" s="112" t="e">
        <f>BO222-#REF!</f>
        <v>#REF!</v>
      </c>
      <c r="BP641" s="112" t="e">
        <f>BP222-#REF!</f>
        <v>#REF!</v>
      </c>
      <c r="BQ641" s="112" t="e">
        <f>BQ222-#REF!</f>
        <v>#REF!</v>
      </c>
      <c r="BR641" s="112" t="e">
        <f>BR222-#REF!</f>
        <v>#REF!</v>
      </c>
      <c r="BS641" s="112" t="e">
        <f>BS222-#REF!</f>
        <v>#REF!</v>
      </c>
      <c r="BT641" s="112" t="e">
        <f>BT222-#REF!</f>
        <v>#REF!</v>
      </c>
      <c r="BU641" s="112" t="e">
        <f>BU222-#REF!</f>
        <v>#REF!</v>
      </c>
      <c r="BV641" s="112" t="e">
        <f>BV222-#REF!</f>
        <v>#REF!</v>
      </c>
      <c r="CA641" s="112"/>
    </row>
    <row r="642" spans="7:79" ht="13" hidden="1" x14ac:dyDescent="0.3">
      <c r="G642" s="112" t="e">
        <f>G223-#REF!</f>
        <v>#REF!</v>
      </c>
      <c r="H642" s="112" t="e">
        <f>H223-#REF!</f>
        <v>#REF!</v>
      </c>
      <c r="I642" s="112" t="e">
        <f>I223-#REF!</f>
        <v>#REF!</v>
      </c>
      <c r="J642" s="112" t="e">
        <f>J223-#REF!</f>
        <v>#REF!</v>
      </c>
      <c r="K642" s="112" t="e">
        <f>K223-#REF!</f>
        <v>#REF!</v>
      </c>
      <c r="L642" s="112" t="e">
        <f>L223-#REF!</f>
        <v>#REF!</v>
      </c>
      <c r="M642" s="112" t="e">
        <f>M223-#REF!</f>
        <v>#REF!</v>
      </c>
      <c r="N642" s="112" t="e">
        <f>N223-#REF!</f>
        <v>#REF!</v>
      </c>
      <c r="O642" s="112" t="e">
        <f>O223-#REF!</f>
        <v>#REF!</v>
      </c>
      <c r="P642" s="112" t="e">
        <f>P223-#REF!</f>
        <v>#REF!</v>
      </c>
      <c r="Q642" s="112" t="e">
        <f>Q223-#REF!</f>
        <v>#REF!</v>
      </c>
      <c r="R642" s="112" t="e">
        <f>R223-#REF!</f>
        <v>#REF!</v>
      </c>
      <c r="S642" s="112" t="e">
        <f>S223-#REF!</f>
        <v>#REF!</v>
      </c>
      <c r="T642" s="112" t="e">
        <f>T223-#REF!</f>
        <v>#REF!</v>
      </c>
      <c r="U642" s="112" t="e">
        <f>U223-#REF!</f>
        <v>#REF!</v>
      </c>
      <c r="V642" s="112" t="e">
        <f>V223-#REF!</f>
        <v>#REF!</v>
      </c>
      <c r="W642" s="112" t="e">
        <f>W223-#REF!</f>
        <v>#REF!</v>
      </c>
      <c r="X642" s="112" t="e">
        <f>X223-#REF!</f>
        <v>#REF!</v>
      </c>
      <c r="Y642" s="112" t="e">
        <f>Y223-#REF!</f>
        <v>#REF!</v>
      </c>
      <c r="Z642" s="112" t="e">
        <f>Z223-#REF!</f>
        <v>#REF!</v>
      </c>
      <c r="AA642" s="112" t="e">
        <f>AA223-#REF!</f>
        <v>#REF!</v>
      </c>
      <c r="AB642" s="112" t="e">
        <f>AB223-#REF!</f>
        <v>#REF!</v>
      </c>
      <c r="AC642" s="112" t="e">
        <f>AC223-#REF!</f>
        <v>#REF!</v>
      </c>
      <c r="AD642" s="112" t="e">
        <f>AD223-#REF!</f>
        <v>#REF!</v>
      </c>
      <c r="AE642" s="112" t="e">
        <f>AE223-#REF!</f>
        <v>#REF!</v>
      </c>
      <c r="AF642" s="112" t="e">
        <f>AF223-#REF!</f>
        <v>#REF!</v>
      </c>
      <c r="AG642" s="112" t="e">
        <f>AG223-#REF!</f>
        <v>#REF!</v>
      </c>
      <c r="AH642" s="112" t="e">
        <f>AH223-#REF!</f>
        <v>#REF!</v>
      </c>
      <c r="AI642" s="112" t="e">
        <f>AI223-#REF!</f>
        <v>#REF!</v>
      </c>
      <c r="AJ642" s="112" t="e">
        <f>AJ223-#REF!</f>
        <v>#REF!</v>
      </c>
      <c r="AK642" s="112" t="e">
        <f>AK223-#REF!</f>
        <v>#REF!</v>
      </c>
      <c r="AL642" s="112" t="e">
        <f>AL223-#REF!</f>
        <v>#REF!</v>
      </c>
      <c r="AM642" s="112" t="e">
        <f>AM223-#REF!</f>
        <v>#REF!</v>
      </c>
      <c r="AN642" s="112" t="e">
        <f>AN223-#REF!</f>
        <v>#REF!</v>
      </c>
      <c r="AO642" s="112" t="e">
        <f>AO223-#REF!</f>
        <v>#REF!</v>
      </c>
      <c r="AP642" s="112" t="e">
        <f>AP223-#REF!</f>
        <v>#REF!</v>
      </c>
      <c r="AQ642" s="112" t="e">
        <f>AQ223-#REF!</f>
        <v>#REF!</v>
      </c>
      <c r="AR642" s="112" t="e">
        <f>AR223-#REF!</f>
        <v>#REF!</v>
      </c>
      <c r="AS642" s="112" t="e">
        <f>AS223-#REF!</f>
        <v>#REF!</v>
      </c>
      <c r="AT642" s="112" t="e">
        <f>AT223-#REF!</f>
        <v>#REF!</v>
      </c>
      <c r="AU642" s="112" t="e">
        <f>AU223-#REF!</f>
        <v>#REF!</v>
      </c>
      <c r="AV642" s="112" t="e">
        <f>AV223-#REF!</f>
        <v>#REF!</v>
      </c>
      <c r="AW642" s="112" t="e">
        <f>AW223-#REF!</f>
        <v>#REF!</v>
      </c>
      <c r="AX642" s="112" t="e">
        <f>AX223-#REF!</f>
        <v>#REF!</v>
      </c>
      <c r="AY642" s="112" t="e">
        <f>AY223-#REF!</f>
        <v>#REF!</v>
      </c>
      <c r="AZ642" s="112" t="e">
        <f>AZ223-#REF!</f>
        <v>#REF!</v>
      </c>
      <c r="BA642" s="112" t="e">
        <f>BA223-#REF!</f>
        <v>#REF!</v>
      </c>
      <c r="BB642" s="112" t="e">
        <f>BB223-#REF!</f>
        <v>#REF!</v>
      </c>
      <c r="BC642" s="112" t="e">
        <f>BC223-#REF!</f>
        <v>#REF!</v>
      </c>
      <c r="BD642" s="112" t="e">
        <f>BD223-#REF!</f>
        <v>#REF!</v>
      </c>
      <c r="BE642" s="112" t="e">
        <f>BE223-#REF!</f>
        <v>#REF!</v>
      </c>
      <c r="BF642" s="112" t="e">
        <f>BF223-#REF!</f>
        <v>#REF!</v>
      </c>
      <c r="BG642" s="112" t="e">
        <f>BG223-#REF!</f>
        <v>#REF!</v>
      </c>
      <c r="BH642" s="112" t="e">
        <f>BH223-#REF!</f>
        <v>#REF!</v>
      </c>
      <c r="BI642" s="112" t="e">
        <f>BI223-#REF!</f>
        <v>#REF!</v>
      </c>
      <c r="BJ642" s="112" t="e">
        <f>BJ223-#REF!</f>
        <v>#REF!</v>
      </c>
      <c r="BK642" s="112" t="e">
        <f>BK223-#REF!</f>
        <v>#REF!</v>
      </c>
      <c r="BL642" s="112" t="e">
        <f>BL223-#REF!</f>
        <v>#REF!</v>
      </c>
      <c r="BM642" s="112" t="e">
        <f>BM223-#REF!</f>
        <v>#REF!</v>
      </c>
      <c r="BN642" s="112" t="e">
        <f>BN223-#REF!</f>
        <v>#REF!</v>
      </c>
      <c r="BO642" s="112" t="e">
        <f>BO223-#REF!</f>
        <v>#REF!</v>
      </c>
      <c r="BP642" s="112" t="e">
        <f>BP223-#REF!</f>
        <v>#REF!</v>
      </c>
      <c r="BQ642" s="112" t="e">
        <f>BQ223-#REF!</f>
        <v>#REF!</v>
      </c>
      <c r="BR642" s="112" t="e">
        <f>BR223-#REF!</f>
        <v>#REF!</v>
      </c>
      <c r="BS642" s="112" t="e">
        <f>BS223-#REF!</f>
        <v>#REF!</v>
      </c>
      <c r="BT642" s="112" t="e">
        <f>BT223-#REF!</f>
        <v>#REF!</v>
      </c>
      <c r="BU642" s="112" t="e">
        <f>BU223-#REF!</f>
        <v>#REF!</v>
      </c>
      <c r="BV642" s="112" t="e">
        <f>BV223-#REF!</f>
        <v>#REF!</v>
      </c>
      <c r="CA642" s="112"/>
    </row>
    <row r="643" spans="7:79" ht="13" hidden="1" x14ac:dyDescent="0.3">
      <c r="G643" s="112" t="e">
        <f>G224-#REF!</f>
        <v>#REF!</v>
      </c>
      <c r="H643" s="112" t="e">
        <f>H224-#REF!</f>
        <v>#REF!</v>
      </c>
      <c r="I643" s="112" t="e">
        <f>I224-#REF!</f>
        <v>#REF!</v>
      </c>
      <c r="J643" s="112" t="e">
        <f>J224-#REF!</f>
        <v>#REF!</v>
      </c>
      <c r="K643" s="112" t="e">
        <f>K224-#REF!</f>
        <v>#REF!</v>
      </c>
      <c r="L643" s="112" t="e">
        <f>L224-#REF!</f>
        <v>#REF!</v>
      </c>
      <c r="M643" s="112" t="e">
        <f>M224-#REF!</f>
        <v>#REF!</v>
      </c>
      <c r="N643" s="112" t="e">
        <f>N224-#REF!</f>
        <v>#REF!</v>
      </c>
      <c r="O643" s="112" t="e">
        <f>O224-#REF!</f>
        <v>#REF!</v>
      </c>
      <c r="P643" s="112" t="e">
        <f>P224-#REF!</f>
        <v>#REF!</v>
      </c>
      <c r="Q643" s="112" t="e">
        <f>Q224-#REF!</f>
        <v>#REF!</v>
      </c>
      <c r="R643" s="112" t="e">
        <f>R224-#REF!</f>
        <v>#REF!</v>
      </c>
      <c r="S643" s="112" t="e">
        <f>S224-#REF!</f>
        <v>#REF!</v>
      </c>
      <c r="T643" s="112" t="e">
        <f>T224-#REF!</f>
        <v>#REF!</v>
      </c>
      <c r="U643" s="112" t="e">
        <f>U224-#REF!</f>
        <v>#REF!</v>
      </c>
      <c r="V643" s="112" t="e">
        <f>V224-#REF!</f>
        <v>#REF!</v>
      </c>
      <c r="W643" s="112" t="e">
        <f>W224-#REF!</f>
        <v>#REF!</v>
      </c>
      <c r="X643" s="112" t="e">
        <f>X224-#REF!</f>
        <v>#REF!</v>
      </c>
      <c r="Y643" s="112" t="e">
        <f>Y224-#REF!</f>
        <v>#REF!</v>
      </c>
      <c r="Z643" s="112" t="e">
        <f>Z224-#REF!</f>
        <v>#REF!</v>
      </c>
      <c r="AA643" s="112" t="e">
        <f>AA224-#REF!</f>
        <v>#REF!</v>
      </c>
      <c r="AB643" s="112" t="e">
        <f>AB224-#REF!</f>
        <v>#REF!</v>
      </c>
      <c r="AC643" s="112" t="e">
        <f>AC224-#REF!</f>
        <v>#REF!</v>
      </c>
      <c r="AD643" s="112" t="e">
        <f>AD224-#REF!</f>
        <v>#REF!</v>
      </c>
      <c r="AE643" s="112" t="e">
        <f>AE224-#REF!</f>
        <v>#REF!</v>
      </c>
      <c r="AF643" s="112" t="e">
        <f>AF224-#REF!</f>
        <v>#REF!</v>
      </c>
      <c r="AG643" s="112" t="e">
        <f>AG224-#REF!</f>
        <v>#REF!</v>
      </c>
      <c r="AH643" s="112" t="e">
        <f>AH224-#REF!</f>
        <v>#REF!</v>
      </c>
      <c r="AI643" s="112" t="e">
        <f>AI224-#REF!</f>
        <v>#REF!</v>
      </c>
      <c r="AJ643" s="112" t="e">
        <f>AJ224-#REF!</f>
        <v>#REF!</v>
      </c>
      <c r="AK643" s="112" t="e">
        <f>AK224-#REF!</f>
        <v>#REF!</v>
      </c>
      <c r="AL643" s="112" t="e">
        <f>AL224-#REF!</f>
        <v>#REF!</v>
      </c>
      <c r="AM643" s="112" t="e">
        <f>AM224-#REF!</f>
        <v>#REF!</v>
      </c>
      <c r="AN643" s="112" t="e">
        <f>AN224-#REF!</f>
        <v>#REF!</v>
      </c>
      <c r="AO643" s="112" t="e">
        <f>AO224-#REF!</f>
        <v>#REF!</v>
      </c>
      <c r="AP643" s="112" t="e">
        <f>AP224-#REF!</f>
        <v>#REF!</v>
      </c>
      <c r="AQ643" s="112" t="e">
        <f>AQ224-#REF!</f>
        <v>#REF!</v>
      </c>
      <c r="AR643" s="112" t="e">
        <f>AR224-#REF!</f>
        <v>#REF!</v>
      </c>
      <c r="AS643" s="112" t="e">
        <f>AS224-#REF!</f>
        <v>#REF!</v>
      </c>
      <c r="AT643" s="112" t="e">
        <f>AT224-#REF!</f>
        <v>#REF!</v>
      </c>
      <c r="AU643" s="112" t="e">
        <f>AU224-#REF!</f>
        <v>#REF!</v>
      </c>
      <c r="AV643" s="112" t="e">
        <f>AV224-#REF!</f>
        <v>#REF!</v>
      </c>
      <c r="AW643" s="112" t="e">
        <f>AW224-#REF!</f>
        <v>#REF!</v>
      </c>
      <c r="AX643" s="112" t="e">
        <f>AX224-#REF!</f>
        <v>#REF!</v>
      </c>
      <c r="AY643" s="112" t="e">
        <f>AY224-#REF!</f>
        <v>#REF!</v>
      </c>
      <c r="AZ643" s="112" t="e">
        <f>AZ224-#REF!</f>
        <v>#REF!</v>
      </c>
      <c r="BA643" s="112" t="e">
        <f>BA224-#REF!</f>
        <v>#REF!</v>
      </c>
      <c r="BB643" s="112" t="e">
        <f>BB224-#REF!</f>
        <v>#REF!</v>
      </c>
      <c r="BC643" s="112" t="e">
        <f>BC224-#REF!</f>
        <v>#REF!</v>
      </c>
      <c r="BD643" s="112" t="e">
        <f>BD224-#REF!</f>
        <v>#REF!</v>
      </c>
      <c r="BE643" s="112" t="e">
        <f>BE224-#REF!</f>
        <v>#REF!</v>
      </c>
      <c r="BF643" s="112" t="e">
        <f>BF224-#REF!</f>
        <v>#REF!</v>
      </c>
      <c r="BG643" s="112" t="e">
        <f>BG224-#REF!</f>
        <v>#REF!</v>
      </c>
      <c r="BH643" s="112" t="e">
        <f>BH224-#REF!</f>
        <v>#REF!</v>
      </c>
      <c r="BI643" s="112" t="e">
        <f>BI224-#REF!</f>
        <v>#REF!</v>
      </c>
      <c r="BJ643" s="112" t="e">
        <f>BJ224-#REF!</f>
        <v>#REF!</v>
      </c>
      <c r="BK643" s="112" t="e">
        <f>BK224-#REF!</f>
        <v>#REF!</v>
      </c>
      <c r="BL643" s="112" t="e">
        <f>BL224-#REF!</f>
        <v>#REF!</v>
      </c>
      <c r="BM643" s="112" t="e">
        <f>BM224-#REF!</f>
        <v>#REF!</v>
      </c>
      <c r="BN643" s="112" t="e">
        <f>BN224-#REF!</f>
        <v>#REF!</v>
      </c>
      <c r="BO643" s="112" t="e">
        <f>BO224-#REF!</f>
        <v>#REF!</v>
      </c>
      <c r="BP643" s="112" t="e">
        <f>BP224-#REF!</f>
        <v>#REF!</v>
      </c>
      <c r="BQ643" s="112" t="e">
        <f>BQ224-#REF!</f>
        <v>#REF!</v>
      </c>
      <c r="BR643" s="112" t="e">
        <f>BR224-#REF!</f>
        <v>#REF!</v>
      </c>
      <c r="BS643" s="112" t="e">
        <f>BS224-#REF!</f>
        <v>#REF!</v>
      </c>
      <c r="BT643" s="112" t="e">
        <f>BT224-#REF!</f>
        <v>#REF!</v>
      </c>
      <c r="BU643" s="112" t="e">
        <f>BU224-#REF!</f>
        <v>#REF!</v>
      </c>
      <c r="BV643" s="112" t="e">
        <f>BV224-#REF!</f>
        <v>#REF!</v>
      </c>
      <c r="CA643" s="112"/>
    </row>
    <row r="644" spans="7:79" ht="13" hidden="1" x14ac:dyDescent="0.3">
      <c r="G644" s="112" t="e">
        <f>G225-#REF!</f>
        <v>#REF!</v>
      </c>
      <c r="H644" s="112" t="e">
        <f>H225-#REF!</f>
        <v>#REF!</v>
      </c>
      <c r="I644" s="112" t="e">
        <f>I225-#REF!</f>
        <v>#REF!</v>
      </c>
      <c r="J644" s="112" t="e">
        <f>J225-#REF!</f>
        <v>#REF!</v>
      </c>
      <c r="K644" s="112" t="e">
        <f>K225-#REF!</f>
        <v>#REF!</v>
      </c>
      <c r="L644" s="112" t="e">
        <f>L225-#REF!</f>
        <v>#REF!</v>
      </c>
      <c r="M644" s="112" t="e">
        <f>M225-#REF!</f>
        <v>#REF!</v>
      </c>
      <c r="N644" s="112" t="e">
        <f>N225-#REF!</f>
        <v>#REF!</v>
      </c>
      <c r="O644" s="112" t="e">
        <f>O225-#REF!</f>
        <v>#REF!</v>
      </c>
      <c r="P644" s="112" t="e">
        <f>P225-#REF!</f>
        <v>#REF!</v>
      </c>
      <c r="Q644" s="112" t="e">
        <f>Q225-#REF!</f>
        <v>#REF!</v>
      </c>
      <c r="R644" s="112" t="e">
        <f>R225-#REF!</f>
        <v>#REF!</v>
      </c>
      <c r="S644" s="112" t="e">
        <f>S225-#REF!</f>
        <v>#REF!</v>
      </c>
      <c r="T644" s="112" t="e">
        <f>T225-#REF!</f>
        <v>#REF!</v>
      </c>
      <c r="U644" s="112" t="e">
        <f>U225-#REF!</f>
        <v>#REF!</v>
      </c>
      <c r="V644" s="112" t="e">
        <f>V225-#REF!</f>
        <v>#REF!</v>
      </c>
      <c r="W644" s="112" t="e">
        <f>W225-#REF!</f>
        <v>#REF!</v>
      </c>
      <c r="X644" s="112" t="e">
        <f>X225-#REF!</f>
        <v>#REF!</v>
      </c>
      <c r="Y644" s="112" t="e">
        <f>Y225-#REF!</f>
        <v>#REF!</v>
      </c>
      <c r="Z644" s="112" t="e">
        <f>Z225-#REF!</f>
        <v>#REF!</v>
      </c>
      <c r="AA644" s="112" t="e">
        <f>AA225-#REF!</f>
        <v>#REF!</v>
      </c>
      <c r="AB644" s="112" t="e">
        <f>AB225-#REF!</f>
        <v>#REF!</v>
      </c>
      <c r="AC644" s="112" t="e">
        <f>AC225-#REF!</f>
        <v>#REF!</v>
      </c>
      <c r="AD644" s="112" t="e">
        <f>AD225-#REF!</f>
        <v>#REF!</v>
      </c>
      <c r="AE644" s="112" t="e">
        <f>AE225-#REF!</f>
        <v>#REF!</v>
      </c>
      <c r="AF644" s="112" t="e">
        <f>AF225-#REF!</f>
        <v>#REF!</v>
      </c>
      <c r="AG644" s="112" t="e">
        <f>AG225-#REF!</f>
        <v>#REF!</v>
      </c>
      <c r="AH644" s="112" t="e">
        <f>AH225-#REF!</f>
        <v>#REF!</v>
      </c>
      <c r="AI644" s="112" t="e">
        <f>AI225-#REF!</f>
        <v>#REF!</v>
      </c>
      <c r="AJ644" s="112" t="e">
        <f>AJ225-#REF!</f>
        <v>#REF!</v>
      </c>
      <c r="AK644" s="112" t="e">
        <f>AK225-#REF!</f>
        <v>#REF!</v>
      </c>
      <c r="AL644" s="112" t="e">
        <f>AL225-#REF!</f>
        <v>#REF!</v>
      </c>
      <c r="AM644" s="112" t="e">
        <f>AM225-#REF!</f>
        <v>#REF!</v>
      </c>
      <c r="AN644" s="112" t="e">
        <f>AN225-#REF!</f>
        <v>#REF!</v>
      </c>
      <c r="AO644" s="112" t="e">
        <f>AO225-#REF!</f>
        <v>#REF!</v>
      </c>
      <c r="AP644" s="112" t="e">
        <f>AP225-#REF!</f>
        <v>#REF!</v>
      </c>
      <c r="AQ644" s="112" t="e">
        <f>AQ225-#REF!</f>
        <v>#REF!</v>
      </c>
      <c r="AR644" s="112" t="e">
        <f>AR225-#REF!</f>
        <v>#REF!</v>
      </c>
      <c r="AS644" s="112" t="e">
        <f>AS225-#REF!</f>
        <v>#REF!</v>
      </c>
      <c r="AT644" s="112" t="e">
        <f>AT225-#REF!</f>
        <v>#REF!</v>
      </c>
      <c r="AU644" s="112" t="e">
        <f>AU225-#REF!</f>
        <v>#REF!</v>
      </c>
      <c r="AV644" s="112" t="e">
        <f>AV225-#REF!</f>
        <v>#REF!</v>
      </c>
      <c r="AW644" s="112" t="e">
        <f>AW225-#REF!</f>
        <v>#REF!</v>
      </c>
      <c r="AX644" s="112" t="e">
        <f>AX225-#REF!</f>
        <v>#REF!</v>
      </c>
      <c r="AY644" s="112" t="e">
        <f>AY225-#REF!</f>
        <v>#REF!</v>
      </c>
      <c r="AZ644" s="112" t="e">
        <f>AZ225-#REF!</f>
        <v>#REF!</v>
      </c>
      <c r="BA644" s="112" t="e">
        <f>BA225-#REF!</f>
        <v>#REF!</v>
      </c>
      <c r="BB644" s="112" t="e">
        <f>BB225-#REF!</f>
        <v>#REF!</v>
      </c>
      <c r="BC644" s="112" t="e">
        <f>BC225-#REF!</f>
        <v>#REF!</v>
      </c>
      <c r="BD644" s="112" t="e">
        <f>BD225-#REF!</f>
        <v>#REF!</v>
      </c>
      <c r="BE644" s="112" t="e">
        <f>BE225-#REF!</f>
        <v>#REF!</v>
      </c>
      <c r="BF644" s="112" t="e">
        <f>BF225-#REF!</f>
        <v>#REF!</v>
      </c>
      <c r="BG644" s="112" t="e">
        <f>BG225-#REF!</f>
        <v>#REF!</v>
      </c>
      <c r="BH644" s="112" t="e">
        <f>BH225-#REF!</f>
        <v>#REF!</v>
      </c>
      <c r="BI644" s="112" t="e">
        <f>BI225-#REF!</f>
        <v>#REF!</v>
      </c>
      <c r="BJ644" s="112" t="e">
        <f>BJ225-#REF!</f>
        <v>#REF!</v>
      </c>
      <c r="BK644" s="112" t="e">
        <f>BK225-#REF!</f>
        <v>#REF!</v>
      </c>
      <c r="BL644" s="112" t="e">
        <f>BL225-#REF!</f>
        <v>#REF!</v>
      </c>
      <c r="BM644" s="112" t="e">
        <f>BM225-#REF!</f>
        <v>#REF!</v>
      </c>
      <c r="BN644" s="112" t="e">
        <f>BN225-#REF!</f>
        <v>#REF!</v>
      </c>
      <c r="BO644" s="112" t="e">
        <f>BO225-#REF!</f>
        <v>#REF!</v>
      </c>
      <c r="BP644" s="112" t="e">
        <f>BP225-#REF!</f>
        <v>#REF!</v>
      </c>
      <c r="BQ644" s="112" t="e">
        <f>BQ225-#REF!</f>
        <v>#REF!</v>
      </c>
      <c r="BR644" s="112" t="e">
        <f>BR225-#REF!</f>
        <v>#REF!</v>
      </c>
      <c r="BS644" s="112" t="e">
        <f>BS225-#REF!</f>
        <v>#REF!</v>
      </c>
      <c r="BT644" s="112" t="e">
        <f>BT225-#REF!</f>
        <v>#REF!</v>
      </c>
      <c r="BU644" s="112" t="e">
        <f>BU225-#REF!</f>
        <v>#REF!</v>
      </c>
      <c r="BV644" s="112" t="e">
        <f>BV225-#REF!</f>
        <v>#REF!</v>
      </c>
      <c r="CA644" s="112"/>
    </row>
    <row r="645" spans="7:79" ht="13" hidden="1" x14ac:dyDescent="0.3">
      <c r="G645" s="112" t="e">
        <f>G227-#REF!</f>
        <v>#REF!</v>
      </c>
      <c r="H645" s="112" t="e">
        <f>H227-#REF!</f>
        <v>#REF!</v>
      </c>
      <c r="I645" s="112" t="e">
        <f>I227-#REF!</f>
        <v>#REF!</v>
      </c>
      <c r="J645" s="112" t="e">
        <f>J227-#REF!</f>
        <v>#REF!</v>
      </c>
      <c r="K645" s="112" t="e">
        <f>K227-#REF!</f>
        <v>#REF!</v>
      </c>
      <c r="L645" s="112" t="e">
        <f>L227-#REF!</f>
        <v>#REF!</v>
      </c>
      <c r="M645" s="112" t="e">
        <f>M227-#REF!</f>
        <v>#REF!</v>
      </c>
      <c r="N645" s="112" t="e">
        <f>N227-#REF!</f>
        <v>#REF!</v>
      </c>
      <c r="O645" s="112" t="e">
        <f>O227-#REF!</f>
        <v>#REF!</v>
      </c>
      <c r="P645" s="112" t="e">
        <f>P227-#REF!</f>
        <v>#REF!</v>
      </c>
      <c r="Q645" s="112" t="e">
        <f>Q227-#REF!</f>
        <v>#REF!</v>
      </c>
      <c r="R645" s="112" t="e">
        <f>R227-#REF!</f>
        <v>#REF!</v>
      </c>
      <c r="S645" s="112" t="e">
        <f>S227-#REF!</f>
        <v>#REF!</v>
      </c>
      <c r="T645" s="112" t="e">
        <f>T227-#REF!</f>
        <v>#REF!</v>
      </c>
      <c r="U645" s="112" t="e">
        <f>U227-#REF!</f>
        <v>#REF!</v>
      </c>
      <c r="V645" s="112" t="e">
        <f>V227-#REF!</f>
        <v>#REF!</v>
      </c>
      <c r="W645" s="112" t="e">
        <f>W227-#REF!</f>
        <v>#REF!</v>
      </c>
      <c r="X645" s="112" t="e">
        <f>X227-#REF!</f>
        <v>#REF!</v>
      </c>
      <c r="Y645" s="112" t="e">
        <f>Y227-#REF!</f>
        <v>#REF!</v>
      </c>
      <c r="Z645" s="112" t="e">
        <f>Z227-#REF!</f>
        <v>#REF!</v>
      </c>
      <c r="AA645" s="112" t="e">
        <f>AA227-#REF!</f>
        <v>#REF!</v>
      </c>
      <c r="AB645" s="112" t="e">
        <f>AB227-#REF!</f>
        <v>#REF!</v>
      </c>
      <c r="AC645" s="112" t="e">
        <f>AC227-#REF!</f>
        <v>#REF!</v>
      </c>
      <c r="AD645" s="112" t="e">
        <f>AD227-#REF!</f>
        <v>#REF!</v>
      </c>
      <c r="AE645" s="112" t="e">
        <f>AE227-#REF!</f>
        <v>#REF!</v>
      </c>
      <c r="AF645" s="112" t="e">
        <f>AF227-#REF!</f>
        <v>#REF!</v>
      </c>
      <c r="AG645" s="112" t="e">
        <f>AG227-#REF!</f>
        <v>#REF!</v>
      </c>
      <c r="AH645" s="112" t="e">
        <f>AH227-#REF!</f>
        <v>#REF!</v>
      </c>
      <c r="AI645" s="112" t="e">
        <f>AI227-#REF!</f>
        <v>#REF!</v>
      </c>
      <c r="AJ645" s="112" t="e">
        <f>AJ227-#REF!</f>
        <v>#REF!</v>
      </c>
      <c r="AK645" s="112" t="e">
        <f>AK227-#REF!</f>
        <v>#REF!</v>
      </c>
      <c r="AL645" s="112" t="e">
        <f>AL227-#REF!</f>
        <v>#REF!</v>
      </c>
      <c r="AM645" s="112" t="e">
        <f>AM227-#REF!</f>
        <v>#REF!</v>
      </c>
      <c r="AN645" s="112" t="e">
        <f>AN227-#REF!</f>
        <v>#REF!</v>
      </c>
      <c r="AO645" s="112" t="e">
        <f>AO227-#REF!</f>
        <v>#REF!</v>
      </c>
      <c r="AP645" s="112" t="e">
        <f>AP227-#REF!</f>
        <v>#REF!</v>
      </c>
      <c r="AQ645" s="112" t="e">
        <f>AQ227-#REF!</f>
        <v>#REF!</v>
      </c>
      <c r="AR645" s="112" t="e">
        <f>AR227-#REF!</f>
        <v>#REF!</v>
      </c>
      <c r="AS645" s="112" t="e">
        <f>AS227-#REF!</f>
        <v>#REF!</v>
      </c>
      <c r="AT645" s="112" t="e">
        <f>AT227-#REF!</f>
        <v>#REF!</v>
      </c>
      <c r="AU645" s="112" t="e">
        <f>AU227-#REF!</f>
        <v>#REF!</v>
      </c>
      <c r="AV645" s="112" t="e">
        <f>AV227-#REF!</f>
        <v>#REF!</v>
      </c>
      <c r="AW645" s="112" t="e">
        <f>AW227-#REF!</f>
        <v>#REF!</v>
      </c>
      <c r="AX645" s="112" t="e">
        <f>AX227-#REF!</f>
        <v>#REF!</v>
      </c>
      <c r="AY645" s="112" t="e">
        <f>AY227-#REF!</f>
        <v>#REF!</v>
      </c>
      <c r="AZ645" s="112" t="e">
        <f>AZ227-#REF!</f>
        <v>#REF!</v>
      </c>
      <c r="BA645" s="112" t="e">
        <f>BA227-#REF!</f>
        <v>#REF!</v>
      </c>
      <c r="BB645" s="112" t="e">
        <f>BB227-#REF!</f>
        <v>#REF!</v>
      </c>
      <c r="BC645" s="112" t="e">
        <f>BC227-#REF!</f>
        <v>#REF!</v>
      </c>
      <c r="BD645" s="112" t="e">
        <f>BD227-#REF!</f>
        <v>#REF!</v>
      </c>
      <c r="BE645" s="112" t="e">
        <f>BE227-#REF!</f>
        <v>#REF!</v>
      </c>
      <c r="BF645" s="112" t="e">
        <f>BF227-#REF!</f>
        <v>#REF!</v>
      </c>
      <c r="BG645" s="112" t="e">
        <f>BG227-#REF!</f>
        <v>#REF!</v>
      </c>
      <c r="BH645" s="112" t="e">
        <f>BH227-#REF!</f>
        <v>#REF!</v>
      </c>
      <c r="BI645" s="112" t="e">
        <f>BI227-#REF!</f>
        <v>#REF!</v>
      </c>
      <c r="BJ645" s="112" t="e">
        <f>BJ227-#REF!</f>
        <v>#REF!</v>
      </c>
      <c r="BK645" s="112" t="e">
        <f>BK227-#REF!</f>
        <v>#REF!</v>
      </c>
      <c r="BL645" s="112" t="e">
        <f>BL227-#REF!</f>
        <v>#REF!</v>
      </c>
      <c r="BM645" s="112" t="e">
        <f>BM227-#REF!</f>
        <v>#REF!</v>
      </c>
      <c r="BN645" s="112" t="e">
        <f>BN227-#REF!</f>
        <v>#REF!</v>
      </c>
      <c r="BO645" s="112" t="e">
        <f>BO227-#REF!</f>
        <v>#REF!</v>
      </c>
      <c r="BP645" s="112" t="e">
        <f>BP227-#REF!</f>
        <v>#REF!</v>
      </c>
      <c r="BQ645" s="112" t="e">
        <f>BQ227-#REF!</f>
        <v>#REF!</v>
      </c>
      <c r="BR645" s="112" t="e">
        <f>BR227-#REF!</f>
        <v>#REF!</v>
      </c>
      <c r="BS645" s="112" t="e">
        <f>BS227-#REF!</f>
        <v>#REF!</v>
      </c>
      <c r="BT645" s="112" t="e">
        <f>BT227-#REF!</f>
        <v>#REF!</v>
      </c>
      <c r="BU645" s="112" t="e">
        <f>BU227-#REF!</f>
        <v>#REF!</v>
      </c>
      <c r="BV645" s="112" t="e">
        <f>BV227-#REF!</f>
        <v>#REF!</v>
      </c>
      <c r="CA645" s="112"/>
    </row>
    <row r="646" spans="7:79" ht="13" hidden="1" x14ac:dyDescent="0.3">
      <c r="G646" s="112" t="e">
        <f>#REF!-#REF!</f>
        <v>#REF!</v>
      </c>
      <c r="H646" s="112" t="e">
        <f>#REF!-#REF!</f>
        <v>#REF!</v>
      </c>
      <c r="I646" s="112" t="e">
        <f>#REF!-#REF!</f>
        <v>#REF!</v>
      </c>
      <c r="J646" s="112" t="e">
        <f>#REF!-#REF!</f>
        <v>#REF!</v>
      </c>
      <c r="K646" s="112" t="e">
        <f>#REF!-#REF!</f>
        <v>#REF!</v>
      </c>
      <c r="L646" s="112" t="e">
        <f>#REF!-#REF!</f>
        <v>#REF!</v>
      </c>
      <c r="M646" s="112" t="e">
        <f>#REF!-#REF!</f>
        <v>#REF!</v>
      </c>
      <c r="N646" s="112" t="e">
        <f>#REF!-#REF!</f>
        <v>#REF!</v>
      </c>
      <c r="O646" s="112" t="e">
        <f>#REF!-#REF!</f>
        <v>#REF!</v>
      </c>
      <c r="P646" s="112" t="e">
        <f>#REF!-#REF!</f>
        <v>#REF!</v>
      </c>
      <c r="Q646" s="112" t="e">
        <f>#REF!-#REF!</f>
        <v>#REF!</v>
      </c>
      <c r="R646" s="112" t="e">
        <f>#REF!-#REF!</f>
        <v>#REF!</v>
      </c>
      <c r="S646" s="112" t="e">
        <f>#REF!-#REF!</f>
        <v>#REF!</v>
      </c>
      <c r="T646" s="112" t="e">
        <f>#REF!-#REF!</f>
        <v>#REF!</v>
      </c>
      <c r="U646" s="112" t="e">
        <f>#REF!-#REF!</f>
        <v>#REF!</v>
      </c>
      <c r="V646" s="112" t="e">
        <f>#REF!-#REF!</f>
        <v>#REF!</v>
      </c>
      <c r="W646" s="112" t="e">
        <f>#REF!-#REF!</f>
        <v>#REF!</v>
      </c>
      <c r="X646" s="112" t="e">
        <f>#REF!-#REF!</f>
        <v>#REF!</v>
      </c>
      <c r="Y646" s="112" t="e">
        <f>#REF!-#REF!</f>
        <v>#REF!</v>
      </c>
      <c r="Z646" s="112" t="e">
        <f>#REF!-#REF!</f>
        <v>#REF!</v>
      </c>
      <c r="AA646" s="112" t="e">
        <f>#REF!-#REF!</f>
        <v>#REF!</v>
      </c>
      <c r="AB646" s="112" t="e">
        <f>#REF!-#REF!</f>
        <v>#REF!</v>
      </c>
      <c r="AC646" s="112" t="e">
        <f>#REF!-#REF!</f>
        <v>#REF!</v>
      </c>
      <c r="AD646" s="112" t="e">
        <f>#REF!-#REF!</f>
        <v>#REF!</v>
      </c>
      <c r="AE646" s="112" t="e">
        <f>#REF!-#REF!</f>
        <v>#REF!</v>
      </c>
      <c r="AF646" s="112" t="e">
        <f>#REF!-#REF!</f>
        <v>#REF!</v>
      </c>
      <c r="AG646" s="112" t="e">
        <f>#REF!-#REF!</f>
        <v>#REF!</v>
      </c>
      <c r="AH646" s="112" t="e">
        <f>#REF!-#REF!</f>
        <v>#REF!</v>
      </c>
      <c r="AI646" s="112" t="e">
        <f>#REF!-#REF!</f>
        <v>#REF!</v>
      </c>
      <c r="AJ646" s="112" t="e">
        <f>#REF!-#REF!</f>
        <v>#REF!</v>
      </c>
      <c r="AK646" s="112" t="e">
        <f>#REF!-#REF!</f>
        <v>#REF!</v>
      </c>
      <c r="AL646" s="112" t="e">
        <f>#REF!-#REF!</f>
        <v>#REF!</v>
      </c>
      <c r="AM646" s="112" t="e">
        <f>#REF!-#REF!</f>
        <v>#REF!</v>
      </c>
      <c r="AN646" s="112" t="e">
        <f>#REF!-#REF!</f>
        <v>#REF!</v>
      </c>
      <c r="AO646" s="112" t="e">
        <f>#REF!-#REF!</f>
        <v>#REF!</v>
      </c>
      <c r="AP646" s="112" t="e">
        <f>#REF!-#REF!</f>
        <v>#REF!</v>
      </c>
      <c r="AQ646" s="112" t="e">
        <f>#REF!-#REF!</f>
        <v>#REF!</v>
      </c>
      <c r="AR646" s="112" t="e">
        <f>#REF!-#REF!</f>
        <v>#REF!</v>
      </c>
      <c r="AS646" s="112" t="e">
        <f>#REF!-#REF!</f>
        <v>#REF!</v>
      </c>
      <c r="AT646" s="112" t="e">
        <f>#REF!-#REF!</f>
        <v>#REF!</v>
      </c>
      <c r="AU646" s="112" t="e">
        <f>#REF!-#REF!</f>
        <v>#REF!</v>
      </c>
      <c r="AV646" s="112" t="e">
        <f>#REF!-#REF!</f>
        <v>#REF!</v>
      </c>
      <c r="AW646" s="112" t="e">
        <f>#REF!-#REF!</f>
        <v>#REF!</v>
      </c>
      <c r="AX646" s="112" t="e">
        <f>#REF!-#REF!</f>
        <v>#REF!</v>
      </c>
      <c r="AY646" s="112" t="e">
        <f>#REF!-#REF!</f>
        <v>#REF!</v>
      </c>
      <c r="AZ646" s="112" t="e">
        <f>#REF!-#REF!</f>
        <v>#REF!</v>
      </c>
      <c r="BA646" s="112" t="e">
        <f>#REF!-#REF!</f>
        <v>#REF!</v>
      </c>
      <c r="BB646" s="112" t="e">
        <f>#REF!-#REF!</f>
        <v>#REF!</v>
      </c>
      <c r="BC646" s="112" t="e">
        <f>#REF!-#REF!</f>
        <v>#REF!</v>
      </c>
      <c r="BD646" s="112" t="e">
        <f>#REF!-#REF!</f>
        <v>#REF!</v>
      </c>
      <c r="BE646" s="112" t="e">
        <f>#REF!-#REF!</f>
        <v>#REF!</v>
      </c>
      <c r="BF646" s="112" t="e">
        <f>#REF!-#REF!</f>
        <v>#REF!</v>
      </c>
      <c r="BG646" s="112" t="e">
        <f>#REF!-#REF!</f>
        <v>#REF!</v>
      </c>
      <c r="BH646" s="112" t="e">
        <f>#REF!-#REF!</f>
        <v>#REF!</v>
      </c>
      <c r="BI646" s="112" t="e">
        <f>#REF!-#REF!</f>
        <v>#REF!</v>
      </c>
      <c r="BJ646" s="112" t="e">
        <f>#REF!-#REF!</f>
        <v>#REF!</v>
      </c>
      <c r="BK646" s="112" t="e">
        <f>#REF!-#REF!</f>
        <v>#REF!</v>
      </c>
      <c r="BL646" s="112" t="e">
        <f>#REF!-#REF!</f>
        <v>#REF!</v>
      </c>
      <c r="BM646" s="112" t="e">
        <f>#REF!-#REF!</f>
        <v>#REF!</v>
      </c>
      <c r="BN646" s="112" t="e">
        <f>#REF!-#REF!</f>
        <v>#REF!</v>
      </c>
      <c r="BO646" s="112" t="e">
        <f>#REF!-#REF!</f>
        <v>#REF!</v>
      </c>
      <c r="BP646" s="112" t="e">
        <f>#REF!-#REF!</f>
        <v>#REF!</v>
      </c>
      <c r="BQ646" s="112" t="e">
        <f>#REF!-#REF!</f>
        <v>#REF!</v>
      </c>
      <c r="BR646" s="112" t="e">
        <f>#REF!-#REF!</f>
        <v>#REF!</v>
      </c>
      <c r="BS646" s="112" t="e">
        <f>#REF!-#REF!</f>
        <v>#REF!</v>
      </c>
      <c r="BT646" s="112" t="e">
        <f>#REF!-#REF!</f>
        <v>#REF!</v>
      </c>
      <c r="BU646" s="112" t="e">
        <f>#REF!-#REF!</f>
        <v>#REF!</v>
      </c>
      <c r="BV646" s="112" t="e">
        <f>#REF!-#REF!</f>
        <v>#REF!</v>
      </c>
      <c r="CA646" s="112"/>
    </row>
    <row r="647" spans="7:79" ht="13" hidden="1" x14ac:dyDescent="0.3">
      <c r="G647" s="112" t="e">
        <f>G228-#REF!</f>
        <v>#REF!</v>
      </c>
      <c r="H647" s="112" t="e">
        <f>H228-#REF!</f>
        <v>#REF!</v>
      </c>
      <c r="I647" s="112" t="e">
        <f>I228-#REF!</f>
        <v>#REF!</v>
      </c>
      <c r="J647" s="112" t="e">
        <f>J228-#REF!</f>
        <v>#REF!</v>
      </c>
      <c r="K647" s="112" t="e">
        <f>K228-#REF!</f>
        <v>#REF!</v>
      </c>
      <c r="L647" s="112" t="e">
        <f>L228-#REF!</f>
        <v>#REF!</v>
      </c>
      <c r="M647" s="112" t="e">
        <f>M228-#REF!</f>
        <v>#REF!</v>
      </c>
      <c r="N647" s="112" t="e">
        <f>N228-#REF!</f>
        <v>#REF!</v>
      </c>
      <c r="O647" s="112" t="e">
        <f>O228-#REF!</f>
        <v>#REF!</v>
      </c>
      <c r="P647" s="112" t="e">
        <f>P228-#REF!</f>
        <v>#REF!</v>
      </c>
      <c r="Q647" s="112" t="e">
        <f>Q228-#REF!</f>
        <v>#REF!</v>
      </c>
      <c r="R647" s="112" t="e">
        <f>R228-#REF!</f>
        <v>#REF!</v>
      </c>
      <c r="S647" s="112" t="e">
        <f>S228-#REF!</f>
        <v>#REF!</v>
      </c>
      <c r="T647" s="112" t="e">
        <f>T228-#REF!</f>
        <v>#REF!</v>
      </c>
      <c r="U647" s="112" t="e">
        <f>U228-#REF!</f>
        <v>#REF!</v>
      </c>
      <c r="V647" s="112" t="e">
        <f>V228-#REF!</f>
        <v>#REF!</v>
      </c>
      <c r="W647" s="112" t="e">
        <f>W228-#REF!</f>
        <v>#REF!</v>
      </c>
      <c r="X647" s="112" t="e">
        <f>X228-#REF!</f>
        <v>#REF!</v>
      </c>
      <c r="Y647" s="112" t="e">
        <f>Y228-#REF!</f>
        <v>#REF!</v>
      </c>
      <c r="Z647" s="112" t="e">
        <f>Z228-#REF!</f>
        <v>#REF!</v>
      </c>
      <c r="AA647" s="112" t="e">
        <f>AA228-#REF!</f>
        <v>#REF!</v>
      </c>
      <c r="AB647" s="112" t="e">
        <f>AB228-#REF!</f>
        <v>#REF!</v>
      </c>
      <c r="AC647" s="112" t="e">
        <f>AC228-#REF!</f>
        <v>#REF!</v>
      </c>
      <c r="AD647" s="112" t="e">
        <f>AD228-#REF!</f>
        <v>#REF!</v>
      </c>
      <c r="AE647" s="112" t="e">
        <f>AE228-#REF!</f>
        <v>#REF!</v>
      </c>
      <c r="AF647" s="112" t="e">
        <f>AF228-#REF!</f>
        <v>#REF!</v>
      </c>
      <c r="AG647" s="112" t="e">
        <f>AG228-#REF!</f>
        <v>#REF!</v>
      </c>
      <c r="AH647" s="112" t="e">
        <f>AH228-#REF!</f>
        <v>#REF!</v>
      </c>
      <c r="AI647" s="112" t="e">
        <f>AI228-#REF!</f>
        <v>#REF!</v>
      </c>
      <c r="AJ647" s="112" t="e">
        <f>AJ228-#REF!</f>
        <v>#REF!</v>
      </c>
      <c r="AK647" s="112" t="e">
        <f>AK228-#REF!</f>
        <v>#REF!</v>
      </c>
      <c r="AL647" s="112" t="e">
        <f>AL228-#REF!</f>
        <v>#REF!</v>
      </c>
      <c r="AM647" s="112" t="e">
        <f>AM228-#REF!</f>
        <v>#REF!</v>
      </c>
      <c r="AN647" s="112" t="e">
        <f>AN228-#REF!</f>
        <v>#REF!</v>
      </c>
      <c r="AO647" s="112" t="e">
        <f>AO228-#REF!</f>
        <v>#REF!</v>
      </c>
      <c r="AP647" s="112" t="e">
        <f>AP228-#REF!</f>
        <v>#REF!</v>
      </c>
      <c r="AQ647" s="112" t="e">
        <f>AQ228-#REF!</f>
        <v>#REF!</v>
      </c>
      <c r="AR647" s="112" t="e">
        <f>AR228-#REF!</f>
        <v>#REF!</v>
      </c>
      <c r="AS647" s="112" t="e">
        <f>AS228-#REF!</f>
        <v>#REF!</v>
      </c>
      <c r="AT647" s="112" t="e">
        <f>AT228-#REF!</f>
        <v>#REF!</v>
      </c>
      <c r="AU647" s="112" t="e">
        <f>AU228-#REF!</f>
        <v>#REF!</v>
      </c>
      <c r="AV647" s="112" t="e">
        <f>AV228-#REF!</f>
        <v>#REF!</v>
      </c>
      <c r="AW647" s="112" t="e">
        <f>AW228-#REF!</f>
        <v>#REF!</v>
      </c>
      <c r="AX647" s="112" t="e">
        <f>AX228-#REF!</f>
        <v>#REF!</v>
      </c>
      <c r="AY647" s="112" t="e">
        <f>AY228-#REF!</f>
        <v>#REF!</v>
      </c>
      <c r="AZ647" s="112" t="e">
        <f>AZ228-#REF!</f>
        <v>#REF!</v>
      </c>
      <c r="BA647" s="112" t="e">
        <f>BA228-#REF!</f>
        <v>#REF!</v>
      </c>
      <c r="BB647" s="112" t="e">
        <f>BB228-#REF!</f>
        <v>#REF!</v>
      </c>
      <c r="BC647" s="112" t="e">
        <f>BC228-#REF!</f>
        <v>#REF!</v>
      </c>
      <c r="BD647" s="112" t="e">
        <f>BD228-#REF!</f>
        <v>#REF!</v>
      </c>
      <c r="BE647" s="112" t="e">
        <f>BE228-#REF!</f>
        <v>#REF!</v>
      </c>
      <c r="BF647" s="112" t="e">
        <f>BF228-#REF!</f>
        <v>#REF!</v>
      </c>
      <c r="BG647" s="112" t="e">
        <f>BG228-#REF!</f>
        <v>#REF!</v>
      </c>
      <c r="BH647" s="112" t="e">
        <f>BH228-#REF!</f>
        <v>#REF!</v>
      </c>
      <c r="BI647" s="112" t="e">
        <f>BI228-#REF!</f>
        <v>#REF!</v>
      </c>
      <c r="BJ647" s="112" t="e">
        <f>BJ228-#REF!</f>
        <v>#REF!</v>
      </c>
      <c r="BK647" s="112" t="e">
        <f>BK228-#REF!</f>
        <v>#REF!</v>
      </c>
      <c r="BL647" s="112" t="e">
        <f>BL228-#REF!</f>
        <v>#REF!</v>
      </c>
      <c r="BM647" s="112" t="e">
        <f>BM228-#REF!</f>
        <v>#REF!</v>
      </c>
      <c r="BN647" s="112" t="e">
        <f>BN228-#REF!</f>
        <v>#REF!</v>
      </c>
      <c r="BO647" s="112" t="e">
        <f>BO228-#REF!</f>
        <v>#REF!</v>
      </c>
      <c r="BP647" s="112" t="e">
        <f>BP228-#REF!</f>
        <v>#REF!</v>
      </c>
      <c r="BQ647" s="112" t="e">
        <f>BQ228-#REF!</f>
        <v>#REF!</v>
      </c>
      <c r="BR647" s="112" t="e">
        <f>BR228-#REF!</f>
        <v>#REF!</v>
      </c>
      <c r="BS647" s="112" t="e">
        <f>BS228-#REF!</f>
        <v>#REF!</v>
      </c>
      <c r="BT647" s="112" t="e">
        <f>BT228-#REF!</f>
        <v>#REF!</v>
      </c>
      <c r="BU647" s="112" t="e">
        <f>BU228-#REF!</f>
        <v>#REF!</v>
      </c>
      <c r="BV647" s="112" t="e">
        <f>BV228-#REF!</f>
        <v>#REF!</v>
      </c>
      <c r="CA647" s="112"/>
    </row>
    <row r="648" spans="7:79" ht="13" hidden="1" x14ac:dyDescent="0.3">
      <c r="G648" s="112" t="e">
        <f>G229-#REF!</f>
        <v>#REF!</v>
      </c>
      <c r="H648" s="112" t="e">
        <f>H229-#REF!</f>
        <v>#REF!</v>
      </c>
      <c r="I648" s="112" t="e">
        <f>I229-#REF!</f>
        <v>#REF!</v>
      </c>
      <c r="J648" s="112" t="e">
        <f>J229-#REF!</f>
        <v>#REF!</v>
      </c>
      <c r="K648" s="112" t="e">
        <f>K229-#REF!</f>
        <v>#REF!</v>
      </c>
      <c r="L648" s="112" t="e">
        <f>L229-#REF!</f>
        <v>#REF!</v>
      </c>
      <c r="M648" s="112" t="e">
        <f>M229-#REF!</f>
        <v>#REF!</v>
      </c>
      <c r="N648" s="112" t="e">
        <f>N229-#REF!</f>
        <v>#REF!</v>
      </c>
      <c r="O648" s="112" t="e">
        <f>O229-#REF!</f>
        <v>#REF!</v>
      </c>
      <c r="P648" s="112" t="e">
        <f>P229-#REF!</f>
        <v>#REF!</v>
      </c>
      <c r="Q648" s="112" t="e">
        <f>Q229-#REF!</f>
        <v>#REF!</v>
      </c>
      <c r="R648" s="112" t="e">
        <f>R229-#REF!</f>
        <v>#REF!</v>
      </c>
      <c r="S648" s="112" t="e">
        <f>S229-#REF!</f>
        <v>#REF!</v>
      </c>
      <c r="T648" s="112" t="e">
        <f>T229-#REF!</f>
        <v>#REF!</v>
      </c>
      <c r="U648" s="112" t="e">
        <f>U229-#REF!</f>
        <v>#REF!</v>
      </c>
      <c r="V648" s="112" t="e">
        <f>V229-#REF!</f>
        <v>#REF!</v>
      </c>
      <c r="W648" s="112" t="e">
        <f>W229-#REF!</f>
        <v>#REF!</v>
      </c>
      <c r="X648" s="112" t="e">
        <f>X229-#REF!</f>
        <v>#REF!</v>
      </c>
      <c r="Y648" s="112" t="e">
        <f>Y229-#REF!</f>
        <v>#REF!</v>
      </c>
      <c r="Z648" s="112" t="e">
        <f>Z229-#REF!</f>
        <v>#REF!</v>
      </c>
      <c r="AA648" s="112" t="e">
        <f>AA229-#REF!</f>
        <v>#REF!</v>
      </c>
      <c r="AB648" s="112" t="e">
        <f>AB229-#REF!</f>
        <v>#REF!</v>
      </c>
      <c r="AC648" s="112" t="e">
        <f>AC229-#REF!</f>
        <v>#REF!</v>
      </c>
      <c r="AD648" s="112" t="e">
        <f>AD229-#REF!</f>
        <v>#REF!</v>
      </c>
      <c r="AE648" s="112" t="e">
        <f>AE229-#REF!</f>
        <v>#REF!</v>
      </c>
      <c r="AF648" s="112" t="e">
        <f>AF229-#REF!</f>
        <v>#REF!</v>
      </c>
      <c r="AG648" s="112" t="e">
        <f>AG229-#REF!</f>
        <v>#REF!</v>
      </c>
      <c r="AH648" s="112" t="e">
        <f>AH229-#REF!</f>
        <v>#REF!</v>
      </c>
      <c r="AI648" s="112" t="e">
        <f>AI229-#REF!</f>
        <v>#REF!</v>
      </c>
      <c r="AJ648" s="112" t="e">
        <f>AJ229-#REF!</f>
        <v>#REF!</v>
      </c>
      <c r="AK648" s="112" t="e">
        <f>AK229-#REF!</f>
        <v>#REF!</v>
      </c>
      <c r="AL648" s="112" t="e">
        <f>AL229-#REF!</f>
        <v>#REF!</v>
      </c>
      <c r="AM648" s="112" t="e">
        <f>AM229-#REF!</f>
        <v>#REF!</v>
      </c>
      <c r="AN648" s="112" t="e">
        <f>AN229-#REF!</f>
        <v>#REF!</v>
      </c>
      <c r="AO648" s="112" t="e">
        <f>AO229-#REF!</f>
        <v>#REF!</v>
      </c>
      <c r="AP648" s="112" t="e">
        <f>AP229-#REF!</f>
        <v>#REF!</v>
      </c>
      <c r="AQ648" s="112" t="e">
        <f>AQ229-#REF!</f>
        <v>#REF!</v>
      </c>
      <c r="AR648" s="112" t="e">
        <f>AR229-#REF!</f>
        <v>#REF!</v>
      </c>
      <c r="AS648" s="112" t="e">
        <f>AS229-#REF!</f>
        <v>#REF!</v>
      </c>
      <c r="AT648" s="112" t="e">
        <f>AT229-#REF!</f>
        <v>#REF!</v>
      </c>
      <c r="AU648" s="112" t="e">
        <f>AU229-#REF!</f>
        <v>#REF!</v>
      </c>
      <c r="AV648" s="112" t="e">
        <f>AV229-#REF!</f>
        <v>#REF!</v>
      </c>
      <c r="AW648" s="112" t="e">
        <f>AW229-#REF!</f>
        <v>#REF!</v>
      </c>
      <c r="AX648" s="112" t="e">
        <f>AX229-#REF!</f>
        <v>#REF!</v>
      </c>
      <c r="AY648" s="112" t="e">
        <f>AY229-#REF!</f>
        <v>#REF!</v>
      </c>
      <c r="AZ648" s="112" t="e">
        <f>AZ229-#REF!</f>
        <v>#REF!</v>
      </c>
      <c r="BA648" s="112" t="e">
        <f>BA229-#REF!</f>
        <v>#REF!</v>
      </c>
      <c r="BB648" s="112" t="e">
        <f>BB229-#REF!</f>
        <v>#REF!</v>
      </c>
      <c r="BC648" s="112" t="e">
        <f>BC229-#REF!</f>
        <v>#REF!</v>
      </c>
      <c r="BD648" s="112" t="e">
        <f>BD229-#REF!</f>
        <v>#REF!</v>
      </c>
      <c r="BE648" s="112" t="e">
        <f>BE229-#REF!</f>
        <v>#REF!</v>
      </c>
      <c r="BF648" s="112" t="e">
        <f>BF229-#REF!</f>
        <v>#REF!</v>
      </c>
      <c r="BG648" s="112" t="e">
        <f>BG229-#REF!</f>
        <v>#REF!</v>
      </c>
      <c r="BH648" s="112" t="e">
        <f>BH229-#REF!</f>
        <v>#REF!</v>
      </c>
      <c r="BI648" s="112" t="e">
        <f>BI229-#REF!</f>
        <v>#REF!</v>
      </c>
      <c r="BJ648" s="112" t="e">
        <f>BJ229-#REF!</f>
        <v>#REF!</v>
      </c>
      <c r="BK648" s="112" t="e">
        <f>BK229-#REF!</f>
        <v>#REF!</v>
      </c>
      <c r="BL648" s="112" t="e">
        <f>BL229-#REF!</f>
        <v>#REF!</v>
      </c>
      <c r="BM648" s="112" t="e">
        <f>BM229-#REF!</f>
        <v>#REF!</v>
      </c>
      <c r="BN648" s="112" t="e">
        <f>BN229-#REF!</f>
        <v>#REF!</v>
      </c>
      <c r="BO648" s="112" t="e">
        <f>BO229-#REF!</f>
        <v>#REF!</v>
      </c>
      <c r="BP648" s="112" t="e">
        <f>BP229-#REF!</f>
        <v>#REF!</v>
      </c>
      <c r="BQ648" s="112" t="e">
        <f>BQ229-#REF!</f>
        <v>#REF!</v>
      </c>
      <c r="BR648" s="112" t="e">
        <f>BR229-#REF!</f>
        <v>#REF!</v>
      </c>
      <c r="BS648" s="112" t="e">
        <f>BS229-#REF!</f>
        <v>#REF!</v>
      </c>
      <c r="BT648" s="112" t="e">
        <f>BT229-#REF!</f>
        <v>#REF!</v>
      </c>
      <c r="BU648" s="112" t="e">
        <f>BU229-#REF!</f>
        <v>#REF!</v>
      </c>
      <c r="BV648" s="112" t="e">
        <f>BV229-#REF!</f>
        <v>#REF!</v>
      </c>
      <c r="CA648" s="112"/>
    </row>
    <row r="649" spans="7:79" ht="13" hidden="1" x14ac:dyDescent="0.3">
      <c r="G649" s="112" t="e">
        <f>G230-#REF!</f>
        <v>#REF!</v>
      </c>
      <c r="H649" s="112" t="e">
        <f>H230-#REF!</f>
        <v>#REF!</v>
      </c>
      <c r="I649" s="112" t="e">
        <f>I230-#REF!</f>
        <v>#REF!</v>
      </c>
      <c r="J649" s="112" t="e">
        <f>J230-#REF!</f>
        <v>#REF!</v>
      </c>
      <c r="K649" s="112" t="e">
        <f>K230-#REF!</f>
        <v>#REF!</v>
      </c>
      <c r="L649" s="112" t="e">
        <f>L230-#REF!</f>
        <v>#REF!</v>
      </c>
      <c r="M649" s="112" t="e">
        <f>M230-#REF!</f>
        <v>#REF!</v>
      </c>
      <c r="N649" s="112" t="e">
        <f>N230-#REF!</f>
        <v>#REF!</v>
      </c>
      <c r="O649" s="112" t="e">
        <f>O230-#REF!</f>
        <v>#REF!</v>
      </c>
      <c r="P649" s="112" t="e">
        <f>P230-#REF!</f>
        <v>#REF!</v>
      </c>
      <c r="Q649" s="112" t="e">
        <f>Q230-#REF!</f>
        <v>#REF!</v>
      </c>
      <c r="R649" s="112" t="e">
        <f>R230-#REF!</f>
        <v>#REF!</v>
      </c>
      <c r="S649" s="112" t="e">
        <f>S230-#REF!</f>
        <v>#REF!</v>
      </c>
      <c r="T649" s="112" t="e">
        <f>T230-#REF!</f>
        <v>#REF!</v>
      </c>
      <c r="U649" s="112" t="e">
        <f>U230-#REF!</f>
        <v>#REF!</v>
      </c>
      <c r="V649" s="112" t="e">
        <f>V230-#REF!</f>
        <v>#REF!</v>
      </c>
      <c r="W649" s="112" t="e">
        <f>W230-#REF!</f>
        <v>#REF!</v>
      </c>
      <c r="X649" s="112" t="e">
        <f>X230-#REF!</f>
        <v>#REF!</v>
      </c>
      <c r="Y649" s="112" t="e">
        <f>Y230-#REF!</f>
        <v>#REF!</v>
      </c>
      <c r="Z649" s="112" t="e">
        <f>Z230-#REF!</f>
        <v>#REF!</v>
      </c>
      <c r="AA649" s="112" t="e">
        <f>AA230-#REF!</f>
        <v>#REF!</v>
      </c>
      <c r="AB649" s="112" t="e">
        <f>AB230-#REF!</f>
        <v>#REF!</v>
      </c>
      <c r="AC649" s="112" t="e">
        <f>AC230-#REF!</f>
        <v>#REF!</v>
      </c>
      <c r="AD649" s="112" t="e">
        <f>AD230-#REF!</f>
        <v>#REF!</v>
      </c>
      <c r="AE649" s="112" t="e">
        <f>AE230-#REF!</f>
        <v>#REF!</v>
      </c>
      <c r="AF649" s="112" t="e">
        <f>AF230-#REF!</f>
        <v>#REF!</v>
      </c>
      <c r="AG649" s="112" t="e">
        <f>AG230-#REF!</f>
        <v>#REF!</v>
      </c>
      <c r="AH649" s="112" t="e">
        <f>AH230-#REF!</f>
        <v>#REF!</v>
      </c>
      <c r="AI649" s="112" t="e">
        <f>AI230-#REF!</f>
        <v>#REF!</v>
      </c>
      <c r="AJ649" s="112" t="e">
        <f>AJ230-#REF!</f>
        <v>#REF!</v>
      </c>
      <c r="AK649" s="112" t="e">
        <f>AK230-#REF!</f>
        <v>#REF!</v>
      </c>
      <c r="AL649" s="112" t="e">
        <f>AL230-#REF!</f>
        <v>#REF!</v>
      </c>
      <c r="AM649" s="112" t="e">
        <f>AM230-#REF!</f>
        <v>#REF!</v>
      </c>
      <c r="AN649" s="112" t="e">
        <f>AN230-#REF!</f>
        <v>#REF!</v>
      </c>
      <c r="AO649" s="112" t="e">
        <f>AO230-#REF!</f>
        <v>#REF!</v>
      </c>
      <c r="AP649" s="112" t="e">
        <f>AP230-#REF!</f>
        <v>#REF!</v>
      </c>
      <c r="AQ649" s="112" t="e">
        <f>AQ230-#REF!</f>
        <v>#REF!</v>
      </c>
      <c r="AR649" s="112" t="e">
        <f>AR230-#REF!</f>
        <v>#REF!</v>
      </c>
      <c r="AS649" s="112" t="e">
        <f>AS230-#REF!</f>
        <v>#REF!</v>
      </c>
      <c r="AT649" s="112" t="e">
        <f>AT230-#REF!</f>
        <v>#REF!</v>
      </c>
      <c r="AU649" s="112" t="e">
        <f>AU230-#REF!</f>
        <v>#REF!</v>
      </c>
      <c r="AV649" s="112" t="e">
        <f>AV230-#REF!</f>
        <v>#REF!</v>
      </c>
      <c r="AW649" s="112" t="e">
        <f>AW230-#REF!</f>
        <v>#REF!</v>
      </c>
      <c r="AX649" s="112" t="e">
        <f>AX230-#REF!</f>
        <v>#REF!</v>
      </c>
      <c r="AY649" s="112" t="e">
        <f>AY230-#REF!</f>
        <v>#REF!</v>
      </c>
      <c r="AZ649" s="112" t="e">
        <f>AZ230-#REF!</f>
        <v>#REF!</v>
      </c>
      <c r="BA649" s="112" t="e">
        <f>BA230-#REF!</f>
        <v>#REF!</v>
      </c>
      <c r="BB649" s="112" t="e">
        <f>BB230-#REF!</f>
        <v>#REF!</v>
      </c>
      <c r="BC649" s="112" t="e">
        <f>BC230-#REF!</f>
        <v>#REF!</v>
      </c>
      <c r="BD649" s="112" t="e">
        <f>BD230-#REF!</f>
        <v>#REF!</v>
      </c>
      <c r="BE649" s="112" t="e">
        <f>BE230-#REF!</f>
        <v>#REF!</v>
      </c>
      <c r="BF649" s="112" t="e">
        <f>BF230-#REF!</f>
        <v>#REF!</v>
      </c>
      <c r="BG649" s="112" t="e">
        <f>BG230-#REF!</f>
        <v>#REF!</v>
      </c>
      <c r="BH649" s="112" t="e">
        <f>BH230-#REF!</f>
        <v>#REF!</v>
      </c>
      <c r="BI649" s="112" t="e">
        <f>BI230-#REF!</f>
        <v>#REF!</v>
      </c>
      <c r="BJ649" s="112" t="e">
        <f>BJ230-#REF!</f>
        <v>#REF!</v>
      </c>
      <c r="BK649" s="112" t="e">
        <f>BK230-#REF!</f>
        <v>#REF!</v>
      </c>
      <c r="BL649" s="112" t="e">
        <f>BL230-#REF!</f>
        <v>#REF!</v>
      </c>
      <c r="BM649" s="112" t="e">
        <f>BM230-#REF!</f>
        <v>#REF!</v>
      </c>
      <c r="BN649" s="112" t="e">
        <f>BN230-#REF!</f>
        <v>#REF!</v>
      </c>
      <c r="BO649" s="112" t="e">
        <f>BO230-#REF!</f>
        <v>#REF!</v>
      </c>
      <c r="BP649" s="112" t="e">
        <f>BP230-#REF!</f>
        <v>#REF!</v>
      </c>
      <c r="BQ649" s="112" t="e">
        <f>BQ230-#REF!</f>
        <v>#REF!</v>
      </c>
      <c r="BR649" s="112" t="e">
        <f>BR230-#REF!</f>
        <v>#REF!</v>
      </c>
      <c r="BS649" s="112" t="e">
        <f>BS230-#REF!</f>
        <v>#REF!</v>
      </c>
      <c r="BT649" s="112" t="e">
        <f>BT230-#REF!</f>
        <v>#REF!</v>
      </c>
      <c r="BU649" s="112" t="e">
        <f>BU230-#REF!</f>
        <v>#REF!</v>
      </c>
      <c r="BV649" s="112" t="e">
        <f>BV230-#REF!</f>
        <v>#REF!</v>
      </c>
      <c r="CA649" s="112"/>
    </row>
    <row r="650" spans="7:79" ht="13" hidden="1" x14ac:dyDescent="0.3">
      <c r="G650" s="112" t="e">
        <f>G231-#REF!</f>
        <v>#REF!</v>
      </c>
      <c r="H650" s="112" t="e">
        <f>H231-#REF!</f>
        <v>#REF!</v>
      </c>
      <c r="I650" s="112" t="e">
        <f>I231-#REF!</f>
        <v>#REF!</v>
      </c>
      <c r="J650" s="112" t="e">
        <f>J231-#REF!</f>
        <v>#REF!</v>
      </c>
      <c r="K650" s="112" t="e">
        <f>K231-#REF!</f>
        <v>#REF!</v>
      </c>
      <c r="L650" s="112" t="e">
        <f>L231-#REF!</f>
        <v>#REF!</v>
      </c>
      <c r="M650" s="112" t="e">
        <f>M231-#REF!</f>
        <v>#REF!</v>
      </c>
      <c r="N650" s="112" t="e">
        <f>N231-#REF!</f>
        <v>#REF!</v>
      </c>
      <c r="O650" s="112" t="e">
        <f>O231-#REF!</f>
        <v>#REF!</v>
      </c>
      <c r="P650" s="112" t="e">
        <f>P231-#REF!</f>
        <v>#REF!</v>
      </c>
      <c r="Q650" s="112" t="e">
        <f>Q231-#REF!</f>
        <v>#REF!</v>
      </c>
      <c r="R650" s="112" t="e">
        <f>R231-#REF!</f>
        <v>#REF!</v>
      </c>
      <c r="S650" s="112" t="e">
        <f>S231-#REF!</f>
        <v>#REF!</v>
      </c>
      <c r="T650" s="112" t="e">
        <f>T231-#REF!</f>
        <v>#REF!</v>
      </c>
      <c r="U650" s="112" t="e">
        <f>U231-#REF!</f>
        <v>#REF!</v>
      </c>
      <c r="V650" s="112" t="e">
        <f>V231-#REF!</f>
        <v>#REF!</v>
      </c>
      <c r="W650" s="112" t="e">
        <f>W231-#REF!</f>
        <v>#REF!</v>
      </c>
      <c r="X650" s="112" t="e">
        <f>X231-#REF!</f>
        <v>#REF!</v>
      </c>
      <c r="Y650" s="112" t="e">
        <f>Y231-#REF!</f>
        <v>#REF!</v>
      </c>
      <c r="Z650" s="112" t="e">
        <f>Z231-#REF!</f>
        <v>#REF!</v>
      </c>
      <c r="AA650" s="112" t="e">
        <f>AA231-#REF!</f>
        <v>#REF!</v>
      </c>
      <c r="AB650" s="112" t="e">
        <f>AB231-#REF!</f>
        <v>#REF!</v>
      </c>
      <c r="AC650" s="112" t="e">
        <f>AC231-#REF!</f>
        <v>#REF!</v>
      </c>
      <c r="AD650" s="112" t="e">
        <f>AD231-#REF!</f>
        <v>#REF!</v>
      </c>
      <c r="AE650" s="112" t="e">
        <f>AE231-#REF!</f>
        <v>#REF!</v>
      </c>
      <c r="AF650" s="112" t="e">
        <f>AF231-#REF!</f>
        <v>#REF!</v>
      </c>
      <c r="AG650" s="112" t="e">
        <f>AG231-#REF!</f>
        <v>#REF!</v>
      </c>
      <c r="AH650" s="112" t="e">
        <f>AH231-#REF!</f>
        <v>#REF!</v>
      </c>
      <c r="AI650" s="112" t="e">
        <f>AI231-#REF!</f>
        <v>#REF!</v>
      </c>
      <c r="AJ650" s="112" t="e">
        <f>AJ231-#REF!</f>
        <v>#REF!</v>
      </c>
      <c r="AK650" s="112" t="e">
        <f>AK231-#REF!</f>
        <v>#REF!</v>
      </c>
      <c r="AL650" s="112" t="e">
        <f>AL231-#REF!</f>
        <v>#REF!</v>
      </c>
      <c r="AM650" s="112" t="e">
        <f>AM231-#REF!</f>
        <v>#REF!</v>
      </c>
      <c r="AN650" s="112" t="e">
        <f>AN231-#REF!</f>
        <v>#REF!</v>
      </c>
      <c r="AO650" s="112" t="e">
        <f>AO231-#REF!</f>
        <v>#REF!</v>
      </c>
      <c r="AP650" s="112" t="e">
        <f>AP231-#REF!</f>
        <v>#REF!</v>
      </c>
      <c r="AQ650" s="112" t="e">
        <f>AQ231-#REF!</f>
        <v>#REF!</v>
      </c>
      <c r="AR650" s="112" t="e">
        <f>AR231-#REF!</f>
        <v>#REF!</v>
      </c>
      <c r="AS650" s="112" t="e">
        <f>AS231-#REF!</f>
        <v>#REF!</v>
      </c>
      <c r="AT650" s="112" t="e">
        <f>AT231-#REF!</f>
        <v>#REF!</v>
      </c>
      <c r="AU650" s="112" t="e">
        <f>AU231-#REF!</f>
        <v>#REF!</v>
      </c>
      <c r="AV650" s="112" t="e">
        <f>AV231-#REF!</f>
        <v>#REF!</v>
      </c>
      <c r="AW650" s="112" t="e">
        <f>AW231-#REF!</f>
        <v>#REF!</v>
      </c>
      <c r="AX650" s="112" t="e">
        <f>AX231-#REF!</f>
        <v>#REF!</v>
      </c>
      <c r="AY650" s="112" t="e">
        <f>AY231-#REF!</f>
        <v>#REF!</v>
      </c>
      <c r="AZ650" s="112" t="e">
        <f>AZ231-#REF!</f>
        <v>#REF!</v>
      </c>
      <c r="BA650" s="112" t="e">
        <f>BA231-#REF!</f>
        <v>#REF!</v>
      </c>
      <c r="BB650" s="112" t="e">
        <f>BB231-#REF!</f>
        <v>#REF!</v>
      </c>
      <c r="BC650" s="112" t="e">
        <f>BC231-#REF!</f>
        <v>#REF!</v>
      </c>
      <c r="BD650" s="112" t="e">
        <f>BD231-#REF!</f>
        <v>#REF!</v>
      </c>
      <c r="BE650" s="112" t="e">
        <f>BE231-#REF!</f>
        <v>#REF!</v>
      </c>
      <c r="BF650" s="112" t="e">
        <f>BF231-#REF!</f>
        <v>#REF!</v>
      </c>
      <c r="BG650" s="112" t="e">
        <f>BG231-#REF!</f>
        <v>#REF!</v>
      </c>
      <c r="BH650" s="112" t="e">
        <f>BH231-#REF!</f>
        <v>#REF!</v>
      </c>
      <c r="BI650" s="112" t="e">
        <f>BI231-#REF!</f>
        <v>#REF!</v>
      </c>
      <c r="BJ650" s="112" t="e">
        <f>BJ231-#REF!</f>
        <v>#REF!</v>
      </c>
      <c r="BK650" s="112" t="e">
        <f>BK231-#REF!</f>
        <v>#REF!</v>
      </c>
      <c r="BL650" s="112" t="e">
        <f>BL231-#REF!</f>
        <v>#REF!</v>
      </c>
      <c r="BM650" s="112" t="e">
        <f>BM231-#REF!</f>
        <v>#REF!</v>
      </c>
      <c r="BN650" s="112" t="e">
        <f>BN231-#REF!</f>
        <v>#REF!</v>
      </c>
      <c r="BO650" s="112" t="e">
        <f>BO231-#REF!</f>
        <v>#REF!</v>
      </c>
      <c r="BP650" s="112" t="e">
        <f>BP231-#REF!</f>
        <v>#REF!</v>
      </c>
      <c r="BQ650" s="112" t="e">
        <f>BQ231-#REF!</f>
        <v>#REF!</v>
      </c>
      <c r="BR650" s="112" t="e">
        <f>BR231-#REF!</f>
        <v>#REF!</v>
      </c>
      <c r="BS650" s="112" t="e">
        <f>BS231-#REF!</f>
        <v>#REF!</v>
      </c>
      <c r="BT650" s="112" t="e">
        <f>BT231-#REF!</f>
        <v>#REF!</v>
      </c>
      <c r="BU650" s="112" t="e">
        <f>BU231-#REF!</f>
        <v>#REF!</v>
      </c>
      <c r="BV650" s="112" t="e">
        <f>BV231-#REF!</f>
        <v>#REF!</v>
      </c>
      <c r="CA650" s="112"/>
    </row>
    <row r="651" spans="7:79" ht="13" hidden="1" x14ac:dyDescent="0.3">
      <c r="G651" s="112" t="e">
        <f>G232-#REF!</f>
        <v>#REF!</v>
      </c>
      <c r="H651" s="112" t="e">
        <f>H232-#REF!</f>
        <v>#REF!</v>
      </c>
      <c r="I651" s="112" t="e">
        <f>I232-#REF!</f>
        <v>#REF!</v>
      </c>
      <c r="J651" s="112" t="e">
        <f>J232-#REF!</f>
        <v>#REF!</v>
      </c>
      <c r="K651" s="112" t="e">
        <f>K232-#REF!</f>
        <v>#REF!</v>
      </c>
      <c r="L651" s="112" t="e">
        <f>L232-#REF!</f>
        <v>#REF!</v>
      </c>
      <c r="M651" s="112" t="e">
        <f>M232-#REF!</f>
        <v>#REF!</v>
      </c>
      <c r="N651" s="112" t="e">
        <f>N232-#REF!</f>
        <v>#REF!</v>
      </c>
      <c r="O651" s="112" t="e">
        <f>O232-#REF!</f>
        <v>#REF!</v>
      </c>
      <c r="P651" s="112" t="e">
        <f>P232-#REF!</f>
        <v>#REF!</v>
      </c>
      <c r="Q651" s="112" t="e">
        <f>Q232-#REF!</f>
        <v>#REF!</v>
      </c>
      <c r="R651" s="112" t="e">
        <f>R232-#REF!</f>
        <v>#REF!</v>
      </c>
      <c r="S651" s="112" t="e">
        <f>S232-#REF!</f>
        <v>#REF!</v>
      </c>
      <c r="T651" s="112" t="e">
        <f>T232-#REF!</f>
        <v>#REF!</v>
      </c>
      <c r="U651" s="112" t="e">
        <f>U232-#REF!</f>
        <v>#REF!</v>
      </c>
      <c r="V651" s="112" t="e">
        <f>V232-#REF!</f>
        <v>#REF!</v>
      </c>
      <c r="W651" s="112" t="e">
        <f>W232-#REF!</f>
        <v>#REF!</v>
      </c>
      <c r="X651" s="112" t="e">
        <f>X232-#REF!</f>
        <v>#REF!</v>
      </c>
      <c r="Y651" s="112" t="e">
        <f>Y232-#REF!</f>
        <v>#REF!</v>
      </c>
      <c r="Z651" s="112" t="e">
        <f>Z232-#REF!</f>
        <v>#REF!</v>
      </c>
      <c r="AA651" s="112" t="e">
        <f>AA232-#REF!</f>
        <v>#REF!</v>
      </c>
      <c r="AB651" s="112" t="e">
        <f>AB232-#REF!</f>
        <v>#REF!</v>
      </c>
      <c r="AC651" s="112" t="e">
        <f>AC232-#REF!</f>
        <v>#REF!</v>
      </c>
      <c r="AD651" s="112" t="e">
        <f>AD232-#REF!</f>
        <v>#REF!</v>
      </c>
      <c r="AE651" s="112" t="e">
        <f>AE232-#REF!</f>
        <v>#REF!</v>
      </c>
      <c r="AF651" s="112" t="e">
        <f>AF232-#REF!</f>
        <v>#REF!</v>
      </c>
      <c r="AG651" s="112" t="e">
        <f>AG232-#REF!</f>
        <v>#REF!</v>
      </c>
      <c r="AH651" s="112" t="e">
        <f>AH232-#REF!</f>
        <v>#REF!</v>
      </c>
      <c r="AI651" s="112" t="e">
        <f>AI232-#REF!</f>
        <v>#REF!</v>
      </c>
      <c r="AJ651" s="112" t="e">
        <f>AJ232-#REF!</f>
        <v>#REF!</v>
      </c>
      <c r="AK651" s="112" t="e">
        <f>AK232-#REF!</f>
        <v>#REF!</v>
      </c>
      <c r="AL651" s="112" t="e">
        <f>AL232-#REF!</f>
        <v>#REF!</v>
      </c>
      <c r="AM651" s="112" t="e">
        <f>AM232-#REF!</f>
        <v>#REF!</v>
      </c>
      <c r="AN651" s="112" t="e">
        <f>AN232-#REF!</f>
        <v>#REF!</v>
      </c>
      <c r="AO651" s="112" t="e">
        <f>AO232-#REF!</f>
        <v>#REF!</v>
      </c>
      <c r="AP651" s="112" t="e">
        <f>AP232-#REF!</f>
        <v>#REF!</v>
      </c>
      <c r="AQ651" s="112" t="e">
        <f>AQ232-#REF!</f>
        <v>#REF!</v>
      </c>
      <c r="AR651" s="112" t="e">
        <f>AR232-#REF!</f>
        <v>#REF!</v>
      </c>
      <c r="AS651" s="112" t="e">
        <f>AS232-#REF!</f>
        <v>#REF!</v>
      </c>
      <c r="AT651" s="112" t="e">
        <f>AT232-#REF!</f>
        <v>#REF!</v>
      </c>
      <c r="AU651" s="112" t="e">
        <f>AU232-#REF!</f>
        <v>#REF!</v>
      </c>
      <c r="AV651" s="112" t="e">
        <f>AV232-#REF!</f>
        <v>#REF!</v>
      </c>
      <c r="AW651" s="112" t="e">
        <f>AW232-#REF!</f>
        <v>#REF!</v>
      </c>
      <c r="AX651" s="112" t="e">
        <f>AX232-#REF!</f>
        <v>#REF!</v>
      </c>
      <c r="AY651" s="112" t="e">
        <f>AY232-#REF!</f>
        <v>#REF!</v>
      </c>
      <c r="AZ651" s="112" t="e">
        <f>AZ232-#REF!</f>
        <v>#REF!</v>
      </c>
      <c r="BA651" s="112" t="e">
        <f>BA232-#REF!</f>
        <v>#REF!</v>
      </c>
      <c r="BB651" s="112" t="e">
        <f>BB232-#REF!</f>
        <v>#REF!</v>
      </c>
      <c r="BC651" s="112" t="e">
        <f>BC232-#REF!</f>
        <v>#REF!</v>
      </c>
      <c r="BD651" s="112" t="e">
        <f>BD232-#REF!</f>
        <v>#REF!</v>
      </c>
      <c r="BE651" s="112" t="e">
        <f>BE232-#REF!</f>
        <v>#REF!</v>
      </c>
      <c r="BF651" s="112" t="e">
        <f>BF232-#REF!</f>
        <v>#REF!</v>
      </c>
      <c r="BG651" s="112" t="e">
        <f>BG232-#REF!</f>
        <v>#REF!</v>
      </c>
      <c r="BH651" s="112" t="e">
        <f>BH232-#REF!</f>
        <v>#REF!</v>
      </c>
      <c r="BI651" s="112" t="e">
        <f>BI232-#REF!</f>
        <v>#REF!</v>
      </c>
      <c r="BJ651" s="112" t="e">
        <f>BJ232-#REF!</f>
        <v>#REF!</v>
      </c>
      <c r="BK651" s="112" t="e">
        <f>BK232-#REF!</f>
        <v>#REF!</v>
      </c>
      <c r="BL651" s="112" t="e">
        <f>BL232-#REF!</f>
        <v>#REF!</v>
      </c>
      <c r="BM651" s="112" t="e">
        <f>BM232-#REF!</f>
        <v>#REF!</v>
      </c>
      <c r="BN651" s="112" t="e">
        <f>BN232-#REF!</f>
        <v>#REF!</v>
      </c>
      <c r="BO651" s="112" t="e">
        <f>BO232-#REF!</f>
        <v>#REF!</v>
      </c>
      <c r="BP651" s="112" t="e">
        <f>BP232-#REF!</f>
        <v>#REF!</v>
      </c>
      <c r="BQ651" s="112" t="e">
        <f>BQ232-#REF!</f>
        <v>#REF!</v>
      </c>
      <c r="BR651" s="112" t="e">
        <f>BR232-#REF!</f>
        <v>#REF!</v>
      </c>
      <c r="BS651" s="112" t="e">
        <f>BS232-#REF!</f>
        <v>#REF!</v>
      </c>
      <c r="BT651" s="112" t="e">
        <f>BT232-#REF!</f>
        <v>#REF!</v>
      </c>
      <c r="BU651" s="112" t="e">
        <f>BU232-#REF!</f>
        <v>#REF!</v>
      </c>
      <c r="BV651" s="112" t="e">
        <f>BV232-#REF!</f>
        <v>#REF!</v>
      </c>
      <c r="CA651" s="112"/>
    </row>
    <row r="652" spans="7:79" ht="13" hidden="1" x14ac:dyDescent="0.3">
      <c r="G652" s="112" t="e">
        <f>G233-#REF!</f>
        <v>#REF!</v>
      </c>
      <c r="H652" s="112" t="e">
        <f>H233-#REF!</f>
        <v>#REF!</v>
      </c>
      <c r="I652" s="112" t="e">
        <f>I233-#REF!</f>
        <v>#REF!</v>
      </c>
      <c r="J652" s="112" t="e">
        <f>J233-#REF!</f>
        <v>#REF!</v>
      </c>
      <c r="K652" s="112" t="e">
        <f>K233-#REF!</f>
        <v>#REF!</v>
      </c>
      <c r="L652" s="112" t="e">
        <f>L233-#REF!</f>
        <v>#REF!</v>
      </c>
      <c r="M652" s="112" t="e">
        <f>M233-#REF!</f>
        <v>#REF!</v>
      </c>
      <c r="N652" s="112" t="e">
        <f>N233-#REF!</f>
        <v>#REF!</v>
      </c>
      <c r="O652" s="112" t="e">
        <f>O233-#REF!</f>
        <v>#REF!</v>
      </c>
      <c r="P652" s="112" t="e">
        <f>P233-#REF!</f>
        <v>#REF!</v>
      </c>
      <c r="Q652" s="112" t="e">
        <f>Q233-#REF!</f>
        <v>#REF!</v>
      </c>
      <c r="R652" s="112" t="e">
        <f>R233-#REF!</f>
        <v>#REF!</v>
      </c>
      <c r="S652" s="112" t="e">
        <f>S233-#REF!</f>
        <v>#REF!</v>
      </c>
      <c r="T652" s="112" t="e">
        <f>T233-#REF!</f>
        <v>#REF!</v>
      </c>
      <c r="U652" s="112" t="e">
        <f>U233-#REF!</f>
        <v>#REF!</v>
      </c>
      <c r="V652" s="112" t="e">
        <f>V233-#REF!</f>
        <v>#REF!</v>
      </c>
      <c r="W652" s="112" t="e">
        <f>W233-#REF!</f>
        <v>#REF!</v>
      </c>
      <c r="X652" s="112" t="e">
        <f>X233-#REF!</f>
        <v>#REF!</v>
      </c>
      <c r="Y652" s="112" t="e">
        <f>Y233-#REF!</f>
        <v>#REF!</v>
      </c>
      <c r="Z652" s="112" t="e">
        <f>Z233-#REF!</f>
        <v>#REF!</v>
      </c>
      <c r="AA652" s="112" t="e">
        <f>AA233-#REF!</f>
        <v>#REF!</v>
      </c>
      <c r="AB652" s="112" t="e">
        <f>AB233-#REF!</f>
        <v>#REF!</v>
      </c>
      <c r="AC652" s="112" t="e">
        <f>AC233-#REF!</f>
        <v>#REF!</v>
      </c>
      <c r="AD652" s="112" t="e">
        <f>AD233-#REF!</f>
        <v>#REF!</v>
      </c>
      <c r="AE652" s="112" t="e">
        <f>AE233-#REF!</f>
        <v>#REF!</v>
      </c>
      <c r="AF652" s="112" t="e">
        <f>AF233-#REF!</f>
        <v>#REF!</v>
      </c>
      <c r="AG652" s="112" t="e">
        <f>AG233-#REF!</f>
        <v>#REF!</v>
      </c>
      <c r="AH652" s="112" t="e">
        <f>AH233-#REF!</f>
        <v>#REF!</v>
      </c>
      <c r="AI652" s="112" t="e">
        <f>AI233-#REF!</f>
        <v>#REF!</v>
      </c>
      <c r="AJ652" s="112" t="e">
        <f>AJ233-#REF!</f>
        <v>#REF!</v>
      </c>
      <c r="AK652" s="112" t="e">
        <f>AK233-#REF!</f>
        <v>#REF!</v>
      </c>
      <c r="AL652" s="112" t="e">
        <f>AL233-#REF!</f>
        <v>#REF!</v>
      </c>
      <c r="AM652" s="112" t="e">
        <f>AM233-#REF!</f>
        <v>#REF!</v>
      </c>
      <c r="AN652" s="112" t="e">
        <f>AN233-#REF!</f>
        <v>#REF!</v>
      </c>
      <c r="AO652" s="112" t="e">
        <f>AO233-#REF!</f>
        <v>#REF!</v>
      </c>
      <c r="AP652" s="112" t="e">
        <f>AP233-#REF!</f>
        <v>#REF!</v>
      </c>
      <c r="AQ652" s="112" t="e">
        <f>AQ233-#REF!</f>
        <v>#REF!</v>
      </c>
      <c r="AR652" s="112" t="e">
        <f>AR233-#REF!</f>
        <v>#REF!</v>
      </c>
      <c r="AS652" s="112" t="e">
        <f>AS233-#REF!</f>
        <v>#REF!</v>
      </c>
      <c r="AT652" s="112" t="e">
        <f>AT233-#REF!</f>
        <v>#REF!</v>
      </c>
      <c r="AU652" s="112" t="e">
        <f>AU233-#REF!</f>
        <v>#REF!</v>
      </c>
      <c r="AV652" s="112" t="e">
        <f>AV233-#REF!</f>
        <v>#REF!</v>
      </c>
      <c r="AW652" s="112" t="e">
        <f>AW233-#REF!</f>
        <v>#REF!</v>
      </c>
      <c r="AX652" s="112" t="e">
        <f>AX233-#REF!</f>
        <v>#REF!</v>
      </c>
      <c r="AY652" s="112" t="e">
        <f>AY233-#REF!</f>
        <v>#REF!</v>
      </c>
      <c r="AZ652" s="112" t="e">
        <f>AZ233-#REF!</f>
        <v>#REF!</v>
      </c>
      <c r="BA652" s="112" t="e">
        <f>BA233-#REF!</f>
        <v>#REF!</v>
      </c>
      <c r="BB652" s="112" t="e">
        <f>BB233-#REF!</f>
        <v>#REF!</v>
      </c>
      <c r="BC652" s="112" t="e">
        <f>BC233-#REF!</f>
        <v>#REF!</v>
      </c>
      <c r="BD652" s="112" t="e">
        <f>BD233-#REF!</f>
        <v>#REF!</v>
      </c>
      <c r="BE652" s="112" t="e">
        <f>BE233-#REF!</f>
        <v>#REF!</v>
      </c>
      <c r="BF652" s="112" t="e">
        <f>BF233-#REF!</f>
        <v>#REF!</v>
      </c>
      <c r="BG652" s="112" t="e">
        <f>BG233-#REF!</f>
        <v>#REF!</v>
      </c>
      <c r="BH652" s="112" t="e">
        <f>BH233-#REF!</f>
        <v>#REF!</v>
      </c>
      <c r="BI652" s="112" t="e">
        <f>BI233-#REF!</f>
        <v>#REF!</v>
      </c>
      <c r="BJ652" s="112" t="e">
        <f>BJ233-#REF!</f>
        <v>#REF!</v>
      </c>
      <c r="BK652" s="112" t="e">
        <f>BK233-#REF!</f>
        <v>#REF!</v>
      </c>
      <c r="BL652" s="112" t="e">
        <f>BL233-#REF!</f>
        <v>#REF!</v>
      </c>
      <c r="BM652" s="112" t="e">
        <f>BM233-#REF!</f>
        <v>#REF!</v>
      </c>
      <c r="BN652" s="112" t="e">
        <f>BN233-#REF!</f>
        <v>#REF!</v>
      </c>
      <c r="BO652" s="112" t="e">
        <f>BO233-#REF!</f>
        <v>#REF!</v>
      </c>
      <c r="BP652" s="112" t="e">
        <f>BP233-#REF!</f>
        <v>#REF!</v>
      </c>
      <c r="BQ652" s="112" t="e">
        <f>BQ233-#REF!</f>
        <v>#REF!</v>
      </c>
      <c r="BR652" s="112" t="e">
        <f>BR233-#REF!</f>
        <v>#REF!</v>
      </c>
      <c r="BS652" s="112" t="e">
        <f>BS233-#REF!</f>
        <v>#REF!</v>
      </c>
      <c r="BT652" s="112" t="e">
        <f>BT233-#REF!</f>
        <v>#REF!</v>
      </c>
      <c r="BU652" s="112" t="e">
        <f>BU233-#REF!</f>
        <v>#REF!</v>
      </c>
      <c r="BV652" s="112" t="e">
        <f>BV233-#REF!</f>
        <v>#REF!</v>
      </c>
      <c r="CA652" s="112"/>
    </row>
    <row r="653" spans="7:79" ht="13" hidden="1" x14ac:dyDescent="0.3">
      <c r="G653" s="112" t="e">
        <f>G234-#REF!</f>
        <v>#REF!</v>
      </c>
      <c r="H653" s="112" t="e">
        <f>H234-#REF!</f>
        <v>#REF!</v>
      </c>
      <c r="I653" s="112" t="e">
        <f>I234-#REF!</f>
        <v>#REF!</v>
      </c>
      <c r="J653" s="112" t="e">
        <f>J234-#REF!</f>
        <v>#REF!</v>
      </c>
      <c r="K653" s="112" t="e">
        <f>K234-#REF!</f>
        <v>#REF!</v>
      </c>
      <c r="L653" s="112" t="e">
        <f>L234-#REF!</f>
        <v>#REF!</v>
      </c>
      <c r="M653" s="112" t="e">
        <f>M234-#REF!</f>
        <v>#REF!</v>
      </c>
      <c r="N653" s="112" t="e">
        <f>N234-#REF!</f>
        <v>#REF!</v>
      </c>
      <c r="O653" s="112" t="e">
        <f>O234-#REF!</f>
        <v>#REF!</v>
      </c>
      <c r="P653" s="112" t="e">
        <f>P234-#REF!</f>
        <v>#REF!</v>
      </c>
      <c r="Q653" s="112" t="e">
        <f>Q234-#REF!</f>
        <v>#REF!</v>
      </c>
      <c r="R653" s="112" t="e">
        <f>R234-#REF!</f>
        <v>#REF!</v>
      </c>
      <c r="S653" s="112" t="e">
        <f>S234-#REF!</f>
        <v>#REF!</v>
      </c>
      <c r="T653" s="112" t="e">
        <f>T234-#REF!</f>
        <v>#REF!</v>
      </c>
      <c r="U653" s="112" t="e">
        <f>U234-#REF!</f>
        <v>#REF!</v>
      </c>
      <c r="V653" s="112" t="e">
        <f>V234-#REF!</f>
        <v>#REF!</v>
      </c>
      <c r="W653" s="112" t="e">
        <f>W234-#REF!</f>
        <v>#REF!</v>
      </c>
      <c r="X653" s="112" t="e">
        <f>X234-#REF!</f>
        <v>#REF!</v>
      </c>
      <c r="Y653" s="112" t="e">
        <f>Y234-#REF!</f>
        <v>#REF!</v>
      </c>
      <c r="Z653" s="112" t="e">
        <f>Z234-#REF!</f>
        <v>#REF!</v>
      </c>
      <c r="AA653" s="112" t="e">
        <f>AA234-#REF!</f>
        <v>#REF!</v>
      </c>
      <c r="AB653" s="112" t="e">
        <f>AB234-#REF!</f>
        <v>#REF!</v>
      </c>
      <c r="AC653" s="112" t="e">
        <f>AC234-#REF!</f>
        <v>#REF!</v>
      </c>
      <c r="AD653" s="112" t="e">
        <f>AD234-#REF!</f>
        <v>#REF!</v>
      </c>
      <c r="AE653" s="112" t="e">
        <f>AE234-#REF!</f>
        <v>#REF!</v>
      </c>
      <c r="AF653" s="112" t="e">
        <f>AF234-#REF!</f>
        <v>#REF!</v>
      </c>
      <c r="AG653" s="112" t="e">
        <f>AG234-#REF!</f>
        <v>#REF!</v>
      </c>
      <c r="AH653" s="112" t="e">
        <f>AH234-#REF!</f>
        <v>#REF!</v>
      </c>
      <c r="AI653" s="112" t="e">
        <f>AI234-#REF!</f>
        <v>#REF!</v>
      </c>
      <c r="AJ653" s="112" t="e">
        <f>AJ234-#REF!</f>
        <v>#REF!</v>
      </c>
      <c r="AK653" s="112" t="e">
        <f>AK234-#REF!</f>
        <v>#REF!</v>
      </c>
      <c r="AL653" s="112" t="e">
        <f>AL234-#REF!</f>
        <v>#REF!</v>
      </c>
      <c r="AM653" s="112" t="e">
        <f>AM234-#REF!</f>
        <v>#REF!</v>
      </c>
      <c r="AN653" s="112" t="e">
        <f>AN234-#REF!</f>
        <v>#REF!</v>
      </c>
      <c r="AO653" s="112" t="e">
        <f>AO234-#REF!</f>
        <v>#REF!</v>
      </c>
      <c r="AP653" s="112" t="e">
        <f>AP234-#REF!</f>
        <v>#REF!</v>
      </c>
      <c r="AQ653" s="112" t="e">
        <f>AQ234-#REF!</f>
        <v>#REF!</v>
      </c>
      <c r="AR653" s="112" t="e">
        <f>AR234-#REF!</f>
        <v>#REF!</v>
      </c>
      <c r="AS653" s="112" t="e">
        <f>AS234-#REF!</f>
        <v>#REF!</v>
      </c>
      <c r="AT653" s="112" t="e">
        <f>AT234-#REF!</f>
        <v>#REF!</v>
      </c>
      <c r="AU653" s="112" t="e">
        <f>AU234-#REF!</f>
        <v>#REF!</v>
      </c>
      <c r="AV653" s="112" t="e">
        <f>AV234-#REF!</f>
        <v>#REF!</v>
      </c>
      <c r="AW653" s="112" t="e">
        <f>AW234-#REF!</f>
        <v>#REF!</v>
      </c>
      <c r="AX653" s="112" t="e">
        <f>AX234-#REF!</f>
        <v>#REF!</v>
      </c>
      <c r="AY653" s="112" t="e">
        <f>AY234-#REF!</f>
        <v>#REF!</v>
      </c>
      <c r="AZ653" s="112" t="e">
        <f>AZ234-#REF!</f>
        <v>#REF!</v>
      </c>
      <c r="BA653" s="112" t="e">
        <f>BA234-#REF!</f>
        <v>#REF!</v>
      </c>
      <c r="BB653" s="112" t="e">
        <f>BB234-#REF!</f>
        <v>#REF!</v>
      </c>
      <c r="BC653" s="112" t="e">
        <f>BC234-#REF!</f>
        <v>#REF!</v>
      </c>
      <c r="BD653" s="112" t="e">
        <f>BD234-#REF!</f>
        <v>#REF!</v>
      </c>
      <c r="BE653" s="112" t="e">
        <f>BE234-#REF!</f>
        <v>#REF!</v>
      </c>
      <c r="BF653" s="112" t="e">
        <f>BF234-#REF!</f>
        <v>#REF!</v>
      </c>
      <c r="BG653" s="112" t="e">
        <f>BG234-#REF!</f>
        <v>#REF!</v>
      </c>
      <c r="BH653" s="112" t="e">
        <f>BH234-#REF!</f>
        <v>#REF!</v>
      </c>
      <c r="BI653" s="112" t="e">
        <f>BI234-#REF!</f>
        <v>#REF!</v>
      </c>
      <c r="BJ653" s="112" t="e">
        <f>BJ234-#REF!</f>
        <v>#REF!</v>
      </c>
      <c r="BK653" s="112" t="e">
        <f>BK234-#REF!</f>
        <v>#REF!</v>
      </c>
      <c r="BL653" s="112" t="e">
        <f>BL234-#REF!</f>
        <v>#REF!</v>
      </c>
      <c r="BM653" s="112" t="e">
        <f>BM234-#REF!</f>
        <v>#REF!</v>
      </c>
      <c r="BN653" s="112" t="e">
        <f>BN234-#REF!</f>
        <v>#REF!</v>
      </c>
      <c r="BO653" s="112" t="e">
        <f>BO234-#REF!</f>
        <v>#REF!</v>
      </c>
      <c r="BP653" s="112" t="e">
        <f>BP234-#REF!</f>
        <v>#REF!</v>
      </c>
      <c r="BQ653" s="112" t="e">
        <f>BQ234-#REF!</f>
        <v>#REF!</v>
      </c>
      <c r="BR653" s="112" t="e">
        <f>BR234-#REF!</f>
        <v>#REF!</v>
      </c>
      <c r="BS653" s="112" t="e">
        <f>BS234-#REF!</f>
        <v>#REF!</v>
      </c>
      <c r="BT653" s="112" t="e">
        <f>BT234-#REF!</f>
        <v>#REF!</v>
      </c>
      <c r="BU653" s="112" t="e">
        <f>BU234-#REF!</f>
        <v>#REF!</v>
      </c>
      <c r="BV653" s="112" t="e">
        <f>BV234-#REF!</f>
        <v>#REF!</v>
      </c>
      <c r="CA653" s="112"/>
    </row>
    <row r="654" spans="7:79" ht="13" hidden="1" x14ac:dyDescent="0.3">
      <c r="G654" s="112" t="e">
        <f>G235-#REF!</f>
        <v>#REF!</v>
      </c>
      <c r="H654" s="112" t="e">
        <f>H235-#REF!</f>
        <v>#REF!</v>
      </c>
      <c r="I654" s="112" t="e">
        <f>I235-#REF!</f>
        <v>#REF!</v>
      </c>
      <c r="J654" s="112" t="e">
        <f>J235-#REF!</f>
        <v>#REF!</v>
      </c>
      <c r="K654" s="112" t="e">
        <f>K235-#REF!</f>
        <v>#REF!</v>
      </c>
      <c r="L654" s="112" t="e">
        <f>L235-#REF!</f>
        <v>#REF!</v>
      </c>
      <c r="M654" s="112" t="e">
        <f>M235-#REF!</f>
        <v>#REF!</v>
      </c>
      <c r="N654" s="112" t="e">
        <f>N235-#REF!</f>
        <v>#REF!</v>
      </c>
      <c r="O654" s="112" t="e">
        <f>O235-#REF!</f>
        <v>#REF!</v>
      </c>
      <c r="P654" s="112" t="e">
        <f>P235-#REF!</f>
        <v>#REF!</v>
      </c>
      <c r="Q654" s="112" t="e">
        <f>Q235-#REF!</f>
        <v>#REF!</v>
      </c>
      <c r="R654" s="112" t="e">
        <f>R235-#REF!</f>
        <v>#REF!</v>
      </c>
      <c r="S654" s="112" t="e">
        <f>S235-#REF!</f>
        <v>#REF!</v>
      </c>
      <c r="T654" s="112" t="e">
        <f>T235-#REF!</f>
        <v>#REF!</v>
      </c>
      <c r="U654" s="112" t="e">
        <f>U235-#REF!</f>
        <v>#REF!</v>
      </c>
      <c r="V654" s="112" t="e">
        <f>V235-#REF!</f>
        <v>#REF!</v>
      </c>
      <c r="W654" s="112" t="e">
        <f>W235-#REF!</f>
        <v>#REF!</v>
      </c>
      <c r="X654" s="112" t="e">
        <f>X235-#REF!</f>
        <v>#REF!</v>
      </c>
      <c r="Y654" s="112" t="e">
        <f>Y235-#REF!</f>
        <v>#REF!</v>
      </c>
      <c r="Z654" s="112" t="e">
        <f>Z235-#REF!</f>
        <v>#REF!</v>
      </c>
      <c r="AA654" s="112" t="e">
        <f>AA235-#REF!</f>
        <v>#REF!</v>
      </c>
      <c r="AB654" s="112" t="e">
        <f>AB235-#REF!</f>
        <v>#REF!</v>
      </c>
      <c r="AC654" s="112" t="e">
        <f>AC235-#REF!</f>
        <v>#REF!</v>
      </c>
      <c r="AD654" s="112" t="e">
        <f>AD235-#REF!</f>
        <v>#REF!</v>
      </c>
      <c r="AE654" s="112" t="e">
        <f>AE235-#REF!</f>
        <v>#REF!</v>
      </c>
      <c r="AF654" s="112" t="e">
        <f>AF235-#REF!</f>
        <v>#REF!</v>
      </c>
      <c r="AG654" s="112" t="e">
        <f>AG235-#REF!</f>
        <v>#REF!</v>
      </c>
      <c r="AH654" s="112" t="e">
        <f>AH235-#REF!</f>
        <v>#REF!</v>
      </c>
      <c r="AI654" s="112" t="e">
        <f>AI235-#REF!</f>
        <v>#REF!</v>
      </c>
      <c r="AJ654" s="112" t="e">
        <f>AJ235-#REF!</f>
        <v>#REF!</v>
      </c>
      <c r="AK654" s="112" t="e">
        <f>AK235-#REF!</f>
        <v>#REF!</v>
      </c>
      <c r="AL654" s="112" t="e">
        <f>AL235-#REF!</f>
        <v>#REF!</v>
      </c>
      <c r="AM654" s="112" t="e">
        <f>AM235-#REF!</f>
        <v>#REF!</v>
      </c>
      <c r="AN654" s="112" t="e">
        <f>AN235-#REF!</f>
        <v>#REF!</v>
      </c>
      <c r="AO654" s="112" t="e">
        <f>AO235-#REF!</f>
        <v>#REF!</v>
      </c>
      <c r="AP654" s="112" t="e">
        <f>AP235-#REF!</f>
        <v>#REF!</v>
      </c>
      <c r="AQ654" s="112" t="e">
        <f>AQ235-#REF!</f>
        <v>#REF!</v>
      </c>
      <c r="AR654" s="112" t="e">
        <f>AR235-#REF!</f>
        <v>#REF!</v>
      </c>
      <c r="AS654" s="112" t="e">
        <f>AS235-#REF!</f>
        <v>#REF!</v>
      </c>
      <c r="AT654" s="112" t="e">
        <f>AT235-#REF!</f>
        <v>#REF!</v>
      </c>
      <c r="AU654" s="112" t="e">
        <f>AU235-#REF!</f>
        <v>#REF!</v>
      </c>
      <c r="AV654" s="112" t="e">
        <f>AV235-#REF!</f>
        <v>#REF!</v>
      </c>
      <c r="AW654" s="112" t="e">
        <f>AW235-#REF!</f>
        <v>#REF!</v>
      </c>
      <c r="AX654" s="112" t="e">
        <f>AX235-#REF!</f>
        <v>#REF!</v>
      </c>
      <c r="AY654" s="112" t="e">
        <f>AY235-#REF!</f>
        <v>#REF!</v>
      </c>
      <c r="AZ654" s="112" t="e">
        <f>AZ235-#REF!</f>
        <v>#REF!</v>
      </c>
      <c r="BA654" s="112" t="e">
        <f>BA235-#REF!</f>
        <v>#REF!</v>
      </c>
      <c r="BB654" s="112" t="e">
        <f>BB235-#REF!</f>
        <v>#REF!</v>
      </c>
      <c r="BC654" s="112" t="e">
        <f>BC235-#REF!</f>
        <v>#REF!</v>
      </c>
      <c r="BD654" s="112" t="e">
        <f>BD235-#REF!</f>
        <v>#REF!</v>
      </c>
      <c r="BE654" s="112" t="e">
        <f>BE235-#REF!</f>
        <v>#REF!</v>
      </c>
      <c r="BF654" s="112" t="e">
        <f>BF235-#REF!</f>
        <v>#REF!</v>
      </c>
      <c r="BG654" s="112" t="e">
        <f>BG235-#REF!</f>
        <v>#REF!</v>
      </c>
      <c r="BH654" s="112" t="e">
        <f>BH235-#REF!</f>
        <v>#REF!</v>
      </c>
      <c r="BI654" s="112" t="e">
        <f>BI235-#REF!</f>
        <v>#REF!</v>
      </c>
      <c r="BJ654" s="112" t="e">
        <f>BJ235-#REF!</f>
        <v>#REF!</v>
      </c>
      <c r="BK654" s="112" t="e">
        <f>BK235-#REF!</f>
        <v>#REF!</v>
      </c>
      <c r="BL654" s="112" t="e">
        <f>BL235-#REF!</f>
        <v>#REF!</v>
      </c>
      <c r="BM654" s="112" t="e">
        <f>BM235-#REF!</f>
        <v>#REF!</v>
      </c>
      <c r="BN654" s="112" t="e">
        <f>BN235-#REF!</f>
        <v>#REF!</v>
      </c>
      <c r="BO654" s="112" t="e">
        <f>BO235-#REF!</f>
        <v>#REF!</v>
      </c>
      <c r="BP654" s="112" t="e">
        <f>BP235-#REF!</f>
        <v>#REF!</v>
      </c>
      <c r="BQ654" s="112" t="e">
        <f>BQ235-#REF!</f>
        <v>#REF!</v>
      </c>
      <c r="BR654" s="112" t="e">
        <f>BR235-#REF!</f>
        <v>#REF!</v>
      </c>
      <c r="BS654" s="112" t="e">
        <f>BS235-#REF!</f>
        <v>#REF!</v>
      </c>
      <c r="BT654" s="112" t="e">
        <f>BT235-#REF!</f>
        <v>#REF!</v>
      </c>
      <c r="BU654" s="112" t="e">
        <f>BU235-#REF!</f>
        <v>#REF!</v>
      </c>
      <c r="BV654" s="112" t="e">
        <f>BV235-#REF!</f>
        <v>#REF!</v>
      </c>
      <c r="CA654" s="112"/>
    </row>
    <row r="655" spans="7:79" ht="13" hidden="1" x14ac:dyDescent="0.3">
      <c r="G655" s="112" t="e">
        <f>G236-#REF!</f>
        <v>#REF!</v>
      </c>
      <c r="H655" s="112" t="e">
        <f>H236-#REF!</f>
        <v>#REF!</v>
      </c>
      <c r="I655" s="112" t="e">
        <f>I236-#REF!</f>
        <v>#REF!</v>
      </c>
      <c r="J655" s="112" t="e">
        <f>J236-#REF!</f>
        <v>#REF!</v>
      </c>
      <c r="K655" s="112" t="e">
        <f>K236-#REF!</f>
        <v>#REF!</v>
      </c>
      <c r="L655" s="112" t="e">
        <f>L236-#REF!</f>
        <v>#REF!</v>
      </c>
      <c r="M655" s="112" t="e">
        <f>M236-#REF!</f>
        <v>#REF!</v>
      </c>
      <c r="N655" s="112" t="e">
        <f>N236-#REF!</f>
        <v>#REF!</v>
      </c>
      <c r="O655" s="112" t="e">
        <f>O236-#REF!</f>
        <v>#REF!</v>
      </c>
      <c r="P655" s="112" t="e">
        <f>P236-#REF!</f>
        <v>#REF!</v>
      </c>
      <c r="Q655" s="112" t="e">
        <f>Q236-#REF!</f>
        <v>#REF!</v>
      </c>
      <c r="R655" s="112" t="e">
        <f>R236-#REF!</f>
        <v>#REF!</v>
      </c>
      <c r="S655" s="112" t="e">
        <f>S236-#REF!</f>
        <v>#REF!</v>
      </c>
      <c r="T655" s="112" t="e">
        <f>T236-#REF!</f>
        <v>#REF!</v>
      </c>
      <c r="U655" s="112" t="e">
        <f>U236-#REF!</f>
        <v>#REF!</v>
      </c>
      <c r="V655" s="112" t="e">
        <f>V236-#REF!</f>
        <v>#REF!</v>
      </c>
      <c r="W655" s="112" t="e">
        <f>W236-#REF!</f>
        <v>#REF!</v>
      </c>
      <c r="X655" s="112" t="e">
        <f>X236-#REF!</f>
        <v>#REF!</v>
      </c>
      <c r="Y655" s="112" t="e">
        <f>Y236-#REF!</f>
        <v>#REF!</v>
      </c>
      <c r="Z655" s="112" t="e">
        <f>Z236-#REF!</f>
        <v>#REF!</v>
      </c>
      <c r="AA655" s="112" t="e">
        <f>AA236-#REF!</f>
        <v>#REF!</v>
      </c>
      <c r="AB655" s="112" t="e">
        <f>AB236-#REF!</f>
        <v>#REF!</v>
      </c>
      <c r="AC655" s="112" t="e">
        <f>AC236-#REF!</f>
        <v>#REF!</v>
      </c>
      <c r="AD655" s="112" t="e">
        <f>AD236-#REF!</f>
        <v>#REF!</v>
      </c>
      <c r="AE655" s="112" t="e">
        <f>AE236-#REF!</f>
        <v>#REF!</v>
      </c>
      <c r="AF655" s="112" t="e">
        <f>AF236-#REF!</f>
        <v>#REF!</v>
      </c>
      <c r="AG655" s="112" t="e">
        <f>AG236-#REF!</f>
        <v>#REF!</v>
      </c>
      <c r="AH655" s="112" t="e">
        <f>AH236-#REF!</f>
        <v>#REF!</v>
      </c>
      <c r="AI655" s="112" t="e">
        <f>AI236-#REF!</f>
        <v>#REF!</v>
      </c>
      <c r="AJ655" s="112" t="e">
        <f>AJ236-#REF!</f>
        <v>#REF!</v>
      </c>
      <c r="AK655" s="112" t="e">
        <f>AK236-#REF!</f>
        <v>#REF!</v>
      </c>
      <c r="AL655" s="112" t="e">
        <f>AL236-#REF!</f>
        <v>#REF!</v>
      </c>
      <c r="AM655" s="112" t="e">
        <f>AM236-#REF!</f>
        <v>#REF!</v>
      </c>
      <c r="AN655" s="112" t="e">
        <f>AN236-#REF!</f>
        <v>#REF!</v>
      </c>
      <c r="AO655" s="112" t="e">
        <f>AO236-#REF!</f>
        <v>#REF!</v>
      </c>
      <c r="AP655" s="112" t="e">
        <f>AP236-#REF!</f>
        <v>#REF!</v>
      </c>
      <c r="AQ655" s="112" t="e">
        <f>AQ236-#REF!</f>
        <v>#REF!</v>
      </c>
      <c r="AR655" s="112" t="e">
        <f>AR236-#REF!</f>
        <v>#REF!</v>
      </c>
      <c r="AS655" s="112" t="e">
        <f>AS236-#REF!</f>
        <v>#REF!</v>
      </c>
      <c r="AT655" s="112" t="e">
        <f>AT236-#REF!</f>
        <v>#REF!</v>
      </c>
      <c r="AU655" s="112" t="e">
        <f>AU236-#REF!</f>
        <v>#REF!</v>
      </c>
      <c r="AV655" s="112" t="e">
        <f>AV236-#REF!</f>
        <v>#REF!</v>
      </c>
      <c r="AW655" s="112" t="e">
        <f>AW236-#REF!</f>
        <v>#REF!</v>
      </c>
      <c r="AX655" s="112" t="e">
        <f>AX236-#REF!</f>
        <v>#REF!</v>
      </c>
      <c r="AY655" s="112" t="e">
        <f>AY236-#REF!</f>
        <v>#REF!</v>
      </c>
      <c r="AZ655" s="112" t="e">
        <f>AZ236-#REF!</f>
        <v>#REF!</v>
      </c>
      <c r="BA655" s="112" t="e">
        <f>BA236-#REF!</f>
        <v>#REF!</v>
      </c>
      <c r="BB655" s="112" t="e">
        <f>BB236-#REF!</f>
        <v>#REF!</v>
      </c>
      <c r="BC655" s="112" t="e">
        <f>BC236-#REF!</f>
        <v>#REF!</v>
      </c>
      <c r="BD655" s="112" t="e">
        <f>BD236-#REF!</f>
        <v>#REF!</v>
      </c>
      <c r="BE655" s="112" t="e">
        <f>BE236-#REF!</f>
        <v>#REF!</v>
      </c>
      <c r="BF655" s="112" t="e">
        <f>BF236-#REF!</f>
        <v>#REF!</v>
      </c>
      <c r="BG655" s="112" t="e">
        <f>BG236-#REF!</f>
        <v>#REF!</v>
      </c>
      <c r="BH655" s="112" t="e">
        <f>BH236-#REF!</f>
        <v>#REF!</v>
      </c>
      <c r="BI655" s="112" t="e">
        <f>BI236-#REF!</f>
        <v>#REF!</v>
      </c>
      <c r="BJ655" s="112" t="e">
        <f>BJ236-#REF!</f>
        <v>#REF!</v>
      </c>
      <c r="BK655" s="112" t="e">
        <f>BK236-#REF!</f>
        <v>#REF!</v>
      </c>
      <c r="BL655" s="112" t="e">
        <f>BL236-#REF!</f>
        <v>#REF!</v>
      </c>
      <c r="BM655" s="112" t="e">
        <f>BM236-#REF!</f>
        <v>#REF!</v>
      </c>
      <c r="BN655" s="112" t="e">
        <f>BN236-#REF!</f>
        <v>#REF!</v>
      </c>
      <c r="BO655" s="112" t="e">
        <f>BO236-#REF!</f>
        <v>#REF!</v>
      </c>
      <c r="BP655" s="112" t="e">
        <f>BP236-#REF!</f>
        <v>#REF!</v>
      </c>
      <c r="BQ655" s="112" t="e">
        <f>BQ236-#REF!</f>
        <v>#REF!</v>
      </c>
      <c r="BR655" s="112" t="e">
        <f>BR236-#REF!</f>
        <v>#REF!</v>
      </c>
      <c r="BS655" s="112" t="e">
        <f>BS236-#REF!</f>
        <v>#REF!</v>
      </c>
      <c r="BT655" s="112" t="e">
        <f>BT236-#REF!</f>
        <v>#REF!</v>
      </c>
      <c r="BU655" s="112" t="e">
        <f>BU236-#REF!</f>
        <v>#REF!</v>
      </c>
      <c r="BV655" s="112" t="e">
        <f>BV236-#REF!</f>
        <v>#REF!</v>
      </c>
      <c r="CA655" s="112"/>
    </row>
    <row r="656" spans="7:79" ht="13" hidden="1" x14ac:dyDescent="0.3">
      <c r="G656" s="112" t="e">
        <f>G237-#REF!</f>
        <v>#REF!</v>
      </c>
      <c r="H656" s="112" t="e">
        <f>H237-#REF!</f>
        <v>#REF!</v>
      </c>
      <c r="I656" s="112" t="e">
        <f>I237-#REF!</f>
        <v>#REF!</v>
      </c>
      <c r="J656" s="112" t="e">
        <f>J237-#REF!</f>
        <v>#REF!</v>
      </c>
      <c r="K656" s="112" t="e">
        <f>K237-#REF!</f>
        <v>#REF!</v>
      </c>
      <c r="L656" s="112" t="e">
        <f>L237-#REF!</f>
        <v>#REF!</v>
      </c>
      <c r="M656" s="112" t="e">
        <f>M237-#REF!</f>
        <v>#REF!</v>
      </c>
      <c r="N656" s="112" t="e">
        <f>N237-#REF!</f>
        <v>#REF!</v>
      </c>
      <c r="O656" s="112" t="e">
        <f>O237-#REF!</f>
        <v>#REF!</v>
      </c>
      <c r="P656" s="112" t="e">
        <f>P237-#REF!</f>
        <v>#REF!</v>
      </c>
      <c r="Q656" s="112" t="e">
        <f>Q237-#REF!</f>
        <v>#REF!</v>
      </c>
      <c r="R656" s="112" t="e">
        <f>R237-#REF!</f>
        <v>#REF!</v>
      </c>
      <c r="S656" s="112" t="e">
        <f>S237-#REF!</f>
        <v>#REF!</v>
      </c>
      <c r="T656" s="112" t="e">
        <f>T237-#REF!</f>
        <v>#REF!</v>
      </c>
      <c r="U656" s="112" t="e">
        <f>U237-#REF!</f>
        <v>#REF!</v>
      </c>
      <c r="V656" s="112" t="e">
        <f>V237-#REF!</f>
        <v>#REF!</v>
      </c>
      <c r="W656" s="112" t="e">
        <f>W237-#REF!</f>
        <v>#REF!</v>
      </c>
      <c r="X656" s="112" t="e">
        <f>X237-#REF!</f>
        <v>#REF!</v>
      </c>
      <c r="Y656" s="112" t="e">
        <f>Y237-#REF!</f>
        <v>#REF!</v>
      </c>
      <c r="Z656" s="112" t="e">
        <f>Z237-#REF!</f>
        <v>#REF!</v>
      </c>
      <c r="AA656" s="112" t="e">
        <f>AA237-#REF!</f>
        <v>#REF!</v>
      </c>
      <c r="AB656" s="112" t="e">
        <f>AB237-#REF!</f>
        <v>#REF!</v>
      </c>
      <c r="AC656" s="112" t="e">
        <f>AC237-#REF!</f>
        <v>#REF!</v>
      </c>
      <c r="AD656" s="112" t="e">
        <f>AD237-#REF!</f>
        <v>#REF!</v>
      </c>
      <c r="AE656" s="112" t="e">
        <f>AE237-#REF!</f>
        <v>#REF!</v>
      </c>
      <c r="AF656" s="112" t="e">
        <f>AF237-#REF!</f>
        <v>#REF!</v>
      </c>
      <c r="AG656" s="112" t="e">
        <f>AG237-#REF!</f>
        <v>#REF!</v>
      </c>
      <c r="AH656" s="112" t="e">
        <f>AH237-#REF!</f>
        <v>#REF!</v>
      </c>
      <c r="AI656" s="112" t="e">
        <f>AI237-#REF!</f>
        <v>#REF!</v>
      </c>
      <c r="AJ656" s="112" t="e">
        <f>AJ237-#REF!</f>
        <v>#REF!</v>
      </c>
      <c r="AK656" s="112" t="e">
        <f>AK237-#REF!</f>
        <v>#REF!</v>
      </c>
      <c r="AL656" s="112" t="e">
        <f>AL237-#REF!</f>
        <v>#REF!</v>
      </c>
      <c r="AM656" s="112" t="e">
        <f>AM237-#REF!</f>
        <v>#REF!</v>
      </c>
      <c r="AN656" s="112" t="e">
        <f>AN237-#REF!</f>
        <v>#REF!</v>
      </c>
      <c r="AO656" s="112" t="e">
        <f>AO237-#REF!</f>
        <v>#REF!</v>
      </c>
      <c r="AP656" s="112" t="e">
        <f>AP237-#REF!</f>
        <v>#REF!</v>
      </c>
      <c r="AQ656" s="112" t="e">
        <f>AQ237-#REF!</f>
        <v>#REF!</v>
      </c>
      <c r="AR656" s="112" t="e">
        <f>AR237-#REF!</f>
        <v>#REF!</v>
      </c>
      <c r="AS656" s="112" t="e">
        <f>AS237-#REF!</f>
        <v>#REF!</v>
      </c>
      <c r="AT656" s="112" t="e">
        <f>AT237-#REF!</f>
        <v>#REF!</v>
      </c>
      <c r="AU656" s="112" t="e">
        <f>AU237-#REF!</f>
        <v>#REF!</v>
      </c>
      <c r="AV656" s="112" t="e">
        <f>AV237-#REF!</f>
        <v>#REF!</v>
      </c>
      <c r="AW656" s="112" t="e">
        <f>AW237-#REF!</f>
        <v>#REF!</v>
      </c>
      <c r="AX656" s="112" t="e">
        <f>AX237-#REF!</f>
        <v>#REF!</v>
      </c>
      <c r="AY656" s="112" t="e">
        <f>AY237-#REF!</f>
        <v>#REF!</v>
      </c>
      <c r="AZ656" s="112" t="e">
        <f>AZ237-#REF!</f>
        <v>#REF!</v>
      </c>
      <c r="BA656" s="112" t="e">
        <f>BA237-#REF!</f>
        <v>#REF!</v>
      </c>
      <c r="BB656" s="112" t="e">
        <f>BB237-#REF!</f>
        <v>#REF!</v>
      </c>
      <c r="BC656" s="112" t="e">
        <f>BC237-#REF!</f>
        <v>#REF!</v>
      </c>
      <c r="BD656" s="112" t="e">
        <f>BD237-#REF!</f>
        <v>#REF!</v>
      </c>
      <c r="BE656" s="112" t="e">
        <f>BE237-#REF!</f>
        <v>#REF!</v>
      </c>
      <c r="BF656" s="112" t="e">
        <f>BF237-#REF!</f>
        <v>#REF!</v>
      </c>
      <c r="BG656" s="112" t="e">
        <f>BG237-#REF!</f>
        <v>#REF!</v>
      </c>
      <c r="BH656" s="112" t="e">
        <f>BH237-#REF!</f>
        <v>#REF!</v>
      </c>
      <c r="BI656" s="112" t="e">
        <f>BI237-#REF!</f>
        <v>#REF!</v>
      </c>
      <c r="BJ656" s="112" t="e">
        <f>BJ237-#REF!</f>
        <v>#REF!</v>
      </c>
      <c r="BK656" s="112" t="e">
        <f>BK237-#REF!</f>
        <v>#REF!</v>
      </c>
      <c r="BL656" s="112" t="e">
        <f>BL237-#REF!</f>
        <v>#REF!</v>
      </c>
      <c r="BM656" s="112" t="e">
        <f>BM237-#REF!</f>
        <v>#REF!</v>
      </c>
      <c r="BN656" s="112" t="e">
        <f>BN237-#REF!</f>
        <v>#REF!</v>
      </c>
      <c r="BO656" s="112" t="e">
        <f>BO237-#REF!</f>
        <v>#REF!</v>
      </c>
      <c r="BP656" s="112" t="e">
        <f>BP237-#REF!</f>
        <v>#REF!</v>
      </c>
      <c r="BQ656" s="112" t="e">
        <f>BQ237-#REF!</f>
        <v>#REF!</v>
      </c>
      <c r="BR656" s="112" t="e">
        <f>BR237-#REF!</f>
        <v>#REF!</v>
      </c>
      <c r="BS656" s="112" t="e">
        <f>BS237-#REF!</f>
        <v>#REF!</v>
      </c>
      <c r="BT656" s="112" t="e">
        <f>BT237-#REF!</f>
        <v>#REF!</v>
      </c>
      <c r="BU656" s="112" t="e">
        <f>BU237-#REF!</f>
        <v>#REF!</v>
      </c>
      <c r="BV656" s="112" t="e">
        <f>BV237-#REF!</f>
        <v>#REF!</v>
      </c>
      <c r="CA656" s="112"/>
    </row>
    <row r="657" spans="7:79" ht="13" hidden="1" x14ac:dyDescent="0.3">
      <c r="G657" s="112" t="e">
        <f>G239-#REF!</f>
        <v>#REF!</v>
      </c>
      <c r="H657" s="112" t="e">
        <f>H239-#REF!</f>
        <v>#REF!</v>
      </c>
      <c r="I657" s="112" t="e">
        <f>I239-#REF!</f>
        <v>#REF!</v>
      </c>
      <c r="J657" s="112" t="e">
        <f>J239-#REF!</f>
        <v>#REF!</v>
      </c>
      <c r="K657" s="112" t="e">
        <f>K239-#REF!</f>
        <v>#REF!</v>
      </c>
      <c r="L657" s="112" t="e">
        <f>L239-#REF!</f>
        <v>#REF!</v>
      </c>
      <c r="M657" s="112" t="e">
        <f>M239-#REF!</f>
        <v>#REF!</v>
      </c>
      <c r="N657" s="112" t="e">
        <f>N239-#REF!</f>
        <v>#REF!</v>
      </c>
      <c r="O657" s="112" t="e">
        <f>O239-#REF!</f>
        <v>#REF!</v>
      </c>
      <c r="P657" s="112" t="e">
        <f>P239-#REF!</f>
        <v>#REF!</v>
      </c>
      <c r="Q657" s="112" t="e">
        <f>Q239-#REF!</f>
        <v>#REF!</v>
      </c>
      <c r="R657" s="112" t="e">
        <f>R239-#REF!</f>
        <v>#REF!</v>
      </c>
      <c r="S657" s="112" t="e">
        <f>S239-#REF!</f>
        <v>#REF!</v>
      </c>
      <c r="T657" s="112" t="e">
        <f>T239-#REF!</f>
        <v>#REF!</v>
      </c>
      <c r="U657" s="112" t="e">
        <f>U239-#REF!</f>
        <v>#REF!</v>
      </c>
      <c r="V657" s="112" t="e">
        <f>V239-#REF!</f>
        <v>#REF!</v>
      </c>
      <c r="W657" s="112" t="e">
        <f>W239-#REF!</f>
        <v>#REF!</v>
      </c>
      <c r="X657" s="112" t="e">
        <f>X239-#REF!</f>
        <v>#REF!</v>
      </c>
      <c r="Y657" s="112" t="e">
        <f>Y239-#REF!</f>
        <v>#REF!</v>
      </c>
      <c r="Z657" s="112" t="e">
        <f>Z239-#REF!</f>
        <v>#REF!</v>
      </c>
      <c r="AA657" s="112" t="e">
        <f>AA239-#REF!</f>
        <v>#REF!</v>
      </c>
      <c r="AB657" s="112" t="e">
        <f>AB239-#REF!</f>
        <v>#REF!</v>
      </c>
      <c r="AC657" s="112" t="e">
        <f>AC239-#REF!</f>
        <v>#REF!</v>
      </c>
      <c r="AD657" s="112" t="e">
        <f>AD239-#REF!</f>
        <v>#REF!</v>
      </c>
      <c r="AE657" s="112" t="e">
        <f>AE239-#REF!</f>
        <v>#REF!</v>
      </c>
      <c r="AF657" s="112" t="e">
        <f>AF239-#REF!</f>
        <v>#REF!</v>
      </c>
      <c r="AG657" s="112" t="e">
        <f>AG239-#REF!</f>
        <v>#REF!</v>
      </c>
      <c r="AH657" s="112" t="e">
        <f>AH239-#REF!</f>
        <v>#REF!</v>
      </c>
      <c r="AI657" s="112" t="e">
        <f>AI239-#REF!</f>
        <v>#REF!</v>
      </c>
      <c r="AJ657" s="112" t="e">
        <f>AJ239-#REF!</f>
        <v>#REF!</v>
      </c>
      <c r="AK657" s="112" t="e">
        <f>AK239-#REF!</f>
        <v>#REF!</v>
      </c>
      <c r="AL657" s="112" t="e">
        <f>AL239-#REF!</f>
        <v>#REF!</v>
      </c>
      <c r="AM657" s="112" t="e">
        <f>AM239-#REF!</f>
        <v>#REF!</v>
      </c>
      <c r="AN657" s="112" t="e">
        <f>AN239-#REF!</f>
        <v>#REF!</v>
      </c>
      <c r="AO657" s="112" t="e">
        <f>AO239-#REF!</f>
        <v>#REF!</v>
      </c>
      <c r="AP657" s="112" t="e">
        <f>AP239-#REF!</f>
        <v>#REF!</v>
      </c>
      <c r="AQ657" s="112" t="e">
        <f>AQ239-#REF!</f>
        <v>#REF!</v>
      </c>
      <c r="AR657" s="112" t="e">
        <f>AR239-#REF!</f>
        <v>#REF!</v>
      </c>
      <c r="AS657" s="112" t="e">
        <f>AS239-#REF!</f>
        <v>#REF!</v>
      </c>
      <c r="AT657" s="112" t="e">
        <f>AT239-#REF!</f>
        <v>#REF!</v>
      </c>
      <c r="AU657" s="112" t="e">
        <f>AU239-#REF!</f>
        <v>#REF!</v>
      </c>
      <c r="AV657" s="112" t="e">
        <f>AV239-#REF!</f>
        <v>#REF!</v>
      </c>
      <c r="AW657" s="112" t="e">
        <f>AW239-#REF!</f>
        <v>#REF!</v>
      </c>
      <c r="AX657" s="112" t="e">
        <f>AX239-#REF!</f>
        <v>#REF!</v>
      </c>
      <c r="AY657" s="112" t="e">
        <f>AY239-#REF!</f>
        <v>#REF!</v>
      </c>
      <c r="AZ657" s="112" t="e">
        <f>AZ239-#REF!</f>
        <v>#REF!</v>
      </c>
      <c r="BA657" s="112" t="e">
        <f>BA239-#REF!</f>
        <v>#REF!</v>
      </c>
      <c r="BB657" s="112" t="e">
        <f>BB239-#REF!</f>
        <v>#REF!</v>
      </c>
      <c r="BC657" s="112" t="e">
        <f>BC239-#REF!</f>
        <v>#REF!</v>
      </c>
      <c r="BD657" s="112" t="e">
        <f>BD239-#REF!</f>
        <v>#REF!</v>
      </c>
      <c r="BE657" s="112" t="e">
        <f>BE239-#REF!</f>
        <v>#REF!</v>
      </c>
      <c r="BF657" s="112" t="e">
        <f>BF239-#REF!</f>
        <v>#REF!</v>
      </c>
      <c r="BG657" s="112" t="e">
        <f>BG239-#REF!</f>
        <v>#REF!</v>
      </c>
      <c r="BH657" s="112" t="e">
        <f>BH239-#REF!</f>
        <v>#REF!</v>
      </c>
      <c r="BI657" s="112" t="e">
        <f>BI239-#REF!</f>
        <v>#REF!</v>
      </c>
      <c r="BJ657" s="112" t="e">
        <f>BJ239-#REF!</f>
        <v>#REF!</v>
      </c>
      <c r="BK657" s="112" t="e">
        <f>BK239-#REF!</f>
        <v>#REF!</v>
      </c>
      <c r="BL657" s="112" t="e">
        <f>BL239-#REF!</f>
        <v>#REF!</v>
      </c>
      <c r="BM657" s="112" t="e">
        <f>BM239-#REF!</f>
        <v>#REF!</v>
      </c>
      <c r="BN657" s="112" t="e">
        <f>BN239-#REF!</f>
        <v>#REF!</v>
      </c>
      <c r="BO657" s="112" t="e">
        <f>BO239-#REF!</f>
        <v>#REF!</v>
      </c>
      <c r="BP657" s="112" t="e">
        <f>BP239-#REF!</f>
        <v>#REF!</v>
      </c>
      <c r="BQ657" s="112" t="e">
        <f>BQ239-#REF!</f>
        <v>#REF!</v>
      </c>
      <c r="BR657" s="112" t="e">
        <f>BR239-#REF!</f>
        <v>#REF!</v>
      </c>
      <c r="BS657" s="112" t="e">
        <f>BS239-#REF!</f>
        <v>#REF!</v>
      </c>
      <c r="BT657" s="112" t="e">
        <f>BT239-#REF!</f>
        <v>#REF!</v>
      </c>
      <c r="BU657" s="112" t="e">
        <f>BU239-#REF!</f>
        <v>#REF!</v>
      </c>
      <c r="BV657" s="112" t="e">
        <f>BV239-#REF!</f>
        <v>#REF!</v>
      </c>
      <c r="CA657" s="112"/>
    </row>
    <row r="658" spans="7:79" ht="13" hidden="1" x14ac:dyDescent="0.3">
      <c r="G658" s="112" t="e">
        <f>#REF!-#REF!</f>
        <v>#REF!</v>
      </c>
      <c r="H658" s="112" t="e">
        <f>#REF!-#REF!</f>
        <v>#REF!</v>
      </c>
      <c r="I658" s="112" t="e">
        <f>#REF!-#REF!</f>
        <v>#REF!</v>
      </c>
      <c r="J658" s="112" t="e">
        <f>#REF!-#REF!</f>
        <v>#REF!</v>
      </c>
      <c r="K658" s="112" t="e">
        <f>#REF!-#REF!</f>
        <v>#REF!</v>
      </c>
      <c r="L658" s="112" t="e">
        <f>#REF!-#REF!</f>
        <v>#REF!</v>
      </c>
      <c r="M658" s="112" t="e">
        <f>#REF!-#REF!</f>
        <v>#REF!</v>
      </c>
      <c r="N658" s="112" t="e">
        <f>#REF!-#REF!</f>
        <v>#REF!</v>
      </c>
      <c r="O658" s="112" t="e">
        <f>#REF!-#REF!</f>
        <v>#REF!</v>
      </c>
      <c r="P658" s="112" t="e">
        <f>#REF!-#REF!</f>
        <v>#REF!</v>
      </c>
      <c r="Q658" s="112" t="e">
        <f>#REF!-#REF!</f>
        <v>#REF!</v>
      </c>
      <c r="R658" s="112" t="e">
        <f>#REF!-#REF!</f>
        <v>#REF!</v>
      </c>
      <c r="S658" s="112" t="e">
        <f>#REF!-#REF!</f>
        <v>#REF!</v>
      </c>
      <c r="T658" s="112" t="e">
        <f>#REF!-#REF!</f>
        <v>#REF!</v>
      </c>
      <c r="U658" s="112" t="e">
        <f>#REF!-#REF!</f>
        <v>#REF!</v>
      </c>
      <c r="V658" s="112" t="e">
        <f>#REF!-#REF!</f>
        <v>#REF!</v>
      </c>
      <c r="W658" s="112" t="e">
        <f>#REF!-#REF!</f>
        <v>#REF!</v>
      </c>
      <c r="X658" s="112" t="e">
        <f>#REF!-#REF!</f>
        <v>#REF!</v>
      </c>
      <c r="Y658" s="112" t="e">
        <f>#REF!-#REF!</f>
        <v>#REF!</v>
      </c>
      <c r="Z658" s="112" t="e">
        <f>#REF!-#REF!</f>
        <v>#REF!</v>
      </c>
      <c r="AA658" s="112" t="e">
        <f>#REF!-#REF!</f>
        <v>#REF!</v>
      </c>
      <c r="AB658" s="112" t="e">
        <f>#REF!-#REF!</f>
        <v>#REF!</v>
      </c>
      <c r="AC658" s="112" t="e">
        <f>#REF!-#REF!</f>
        <v>#REF!</v>
      </c>
      <c r="AD658" s="112" t="e">
        <f>#REF!-#REF!</f>
        <v>#REF!</v>
      </c>
      <c r="AE658" s="112" t="e">
        <f>#REF!-#REF!</f>
        <v>#REF!</v>
      </c>
      <c r="AF658" s="112" t="e">
        <f>#REF!-#REF!</f>
        <v>#REF!</v>
      </c>
      <c r="AG658" s="112" t="e">
        <f>#REF!-#REF!</f>
        <v>#REF!</v>
      </c>
      <c r="AH658" s="112" t="e">
        <f>#REF!-#REF!</f>
        <v>#REF!</v>
      </c>
      <c r="AI658" s="112" t="e">
        <f>#REF!-#REF!</f>
        <v>#REF!</v>
      </c>
      <c r="AJ658" s="112" t="e">
        <f>#REF!-#REF!</f>
        <v>#REF!</v>
      </c>
      <c r="AK658" s="112" t="e">
        <f>#REF!-#REF!</f>
        <v>#REF!</v>
      </c>
      <c r="AL658" s="112" t="e">
        <f>#REF!-#REF!</f>
        <v>#REF!</v>
      </c>
      <c r="AM658" s="112" t="e">
        <f>#REF!-#REF!</f>
        <v>#REF!</v>
      </c>
      <c r="AN658" s="112" t="e">
        <f>#REF!-#REF!</f>
        <v>#REF!</v>
      </c>
      <c r="AO658" s="112" t="e">
        <f>#REF!-#REF!</f>
        <v>#REF!</v>
      </c>
      <c r="AP658" s="112" t="e">
        <f>#REF!-#REF!</f>
        <v>#REF!</v>
      </c>
      <c r="AQ658" s="112" t="e">
        <f>#REF!-#REF!</f>
        <v>#REF!</v>
      </c>
      <c r="AR658" s="112" t="e">
        <f>#REF!-#REF!</f>
        <v>#REF!</v>
      </c>
      <c r="AS658" s="112" t="e">
        <f>#REF!-#REF!</f>
        <v>#REF!</v>
      </c>
      <c r="AT658" s="112" t="e">
        <f>#REF!-#REF!</f>
        <v>#REF!</v>
      </c>
      <c r="AU658" s="112" t="e">
        <f>#REF!-#REF!</f>
        <v>#REF!</v>
      </c>
      <c r="AV658" s="112" t="e">
        <f>#REF!-#REF!</f>
        <v>#REF!</v>
      </c>
      <c r="AW658" s="112" t="e">
        <f>#REF!-#REF!</f>
        <v>#REF!</v>
      </c>
      <c r="AX658" s="112" t="e">
        <f>#REF!-#REF!</f>
        <v>#REF!</v>
      </c>
      <c r="AY658" s="112" t="e">
        <f>#REF!-#REF!</f>
        <v>#REF!</v>
      </c>
      <c r="AZ658" s="112" t="e">
        <f>#REF!-#REF!</f>
        <v>#REF!</v>
      </c>
      <c r="BA658" s="112" t="e">
        <f>#REF!-#REF!</f>
        <v>#REF!</v>
      </c>
      <c r="BB658" s="112" t="e">
        <f>#REF!-#REF!</f>
        <v>#REF!</v>
      </c>
      <c r="BC658" s="112" t="e">
        <f>#REF!-#REF!</f>
        <v>#REF!</v>
      </c>
      <c r="BD658" s="112" t="e">
        <f>#REF!-#REF!</f>
        <v>#REF!</v>
      </c>
      <c r="BE658" s="112" t="e">
        <f>#REF!-#REF!</f>
        <v>#REF!</v>
      </c>
      <c r="BF658" s="112" t="e">
        <f>#REF!-#REF!</f>
        <v>#REF!</v>
      </c>
      <c r="BG658" s="112" t="e">
        <f>#REF!-#REF!</f>
        <v>#REF!</v>
      </c>
      <c r="BH658" s="112" t="e">
        <f>#REF!-#REF!</f>
        <v>#REF!</v>
      </c>
      <c r="BI658" s="112" t="e">
        <f>#REF!-#REF!</f>
        <v>#REF!</v>
      </c>
      <c r="BJ658" s="112" t="e">
        <f>#REF!-#REF!</f>
        <v>#REF!</v>
      </c>
      <c r="BK658" s="112" t="e">
        <f>#REF!-#REF!</f>
        <v>#REF!</v>
      </c>
      <c r="BL658" s="112" t="e">
        <f>#REF!-#REF!</f>
        <v>#REF!</v>
      </c>
      <c r="BM658" s="112" t="e">
        <f>#REF!-#REF!</f>
        <v>#REF!</v>
      </c>
      <c r="BN658" s="112" t="e">
        <f>#REF!-#REF!</f>
        <v>#REF!</v>
      </c>
      <c r="BO658" s="112" t="e">
        <f>#REF!-#REF!</f>
        <v>#REF!</v>
      </c>
      <c r="BP658" s="112" t="e">
        <f>#REF!-#REF!</f>
        <v>#REF!</v>
      </c>
      <c r="BQ658" s="112" t="e">
        <f>#REF!-#REF!</f>
        <v>#REF!</v>
      </c>
      <c r="BR658" s="112" t="e">
        <f>#REF!-#REF!</f>
        <v>#REF!</v>
      </c>
      <c r="BS658" s="112" t="e">
        <f>#REF!-#REF!</f>
        <v>#REF!</v>
      </c>
      <c r="BT658" s="112" t="e">
        <f>#REF!-#REF!</f>
        <v>#REF!</v>
      </c>
      <c r="BU658" s="112" t="e">
        <f>#REF!-#REF!</f>
        <v>#REF!</v>
      </c>
      <c r="BV658" s="112" t="e">
        <f>#REF!-#REF!</f>
        <v>#REF!</v>
      </c>
      <c r="CA658" s="112"/>
    </row>
    <row r="659" spans="7:79" ht="13" hidden="1" x14ac:dyDescent="0.3">
      <c r="G659" s="112" t="e">
        <f>G240-#REF!</f>
        <v>#REF!</v>
      </c>
      <c r="H659" s="112" t="e">
        <f>H240-#REF!</f>
        <v>#REF!</v>
      </c>
      <c r="I659" s="112" t="e">
        <f>I240-#REF!</f>
        <v>#REF!</v>
      </c>
      <c r="J659" s="112" t="e">
        <f>J240-#REF!</f>
        <v>#REF!</v>
      </c>
      <c r="K659" s="112" t="e">
        <f>K240-#REF!</f>
        <v>#REF!</v>
      </c>
      <c r="L659" s="112" t="e">
        <f>L240-#REF!</f>
        <v>#REF!</v>
      </c>
      <c r="M659" s="112" t="e">
        <f>M240-#REF!</f>
        <v>#REF!</v>
      </c>
      <c r="N659" s="112" t="e">
        <f>N240-#REF!</f>
        <v>#REF!</v>
      </c>
      <c r="O659" s="112" t="e">
        <f>O240-#REF!</f>
        <v>#REF!</v>
      </c>
      <c r="P659" s="112" t="e">
        <f>P240-#REF!</f>
        <v>#REF!</v>
      </c>
      <c r="Q659" s="112" t="e">
        <f>Q240-#REF!</f>
        <v>#REF!</v>
      </c>
      <c r="R659" s="112" t="e">
        <f>R240-#REF!</f>
        <v>#REF!</v>
      </c>
      <c r="S659" s="112" t="e">
        <f>S240-#REF!</f>
        <v>#REF!</v>
      </c>
      <c r="T659" s="112" t="e">
        <f>T240-#REF!</f>
        <v>#REF!</v>
      </c>
      <c r="U659" s="112" t="e">
        <f>U240-#REF!</f>
        <v>#REF!</v>
      </c>
      <c r="V659" s="112" t="e">
        <f>V240-#REF!</f>
        <v>#REF!</v>
      </c>
      <c r="W659" s="112" t="e">
        <f>W240-#REF!</f>
        <v>#REF!</v>
      </c>
      <c r="X659" s="112" t="e">
        <f>X240-#REF!</f>
        <v>#REF!</v>
      </c>
      <c r="Y659" s="112" t="e">
        <f>Y240-#REF!</f>
        <v>#REF!</v>
      </c>
      <c r="Z659" s="112" t="e">
        <f>Z240-#REF!</f>
        <v>#REF!</v>
      </c>
      <c r="AA659" s="112" t="e">
        <f>AA240-#REF!</f>
        <v>#REF!</v>
      </c>
      <c r="AB659" s="112" t="e">
        <f>AB240-#REF!</f>
        <v>#REF!</v>
      </c>
      <c r="AC659" s="112" t="e">
        <f>AC240-#REF!</f>
        <v>#REF!</v>
      </c>
      <c r="AD659" s="112" t="e">
        <f>AD240-#REF!</f>
        <v>#REF!</v>
      </c>
      <c r="AE659" s="112" t="e">
        <f>AE240-#REF!</f>
        <v>#REF!</v>
      </c>
      <c r="AF659" s="112" t="e">
        <f>AF240-#REF!</f>
        <v>#REF!</v>
      </c>
      <c r="AG659" s="112" t="e">
        <f>AG240-#REF!</f>
        <v>#REF!</v>
      </c>
      <c r="AH659" s="112" t="e">
        <f>AH240-#REF!</f>
        <v>#REF!</v>
      </c>
      <c r="AI659" s="112" t="e">
        <f>AI240-#REF!</f>
        <v>#REF!</v>
      </c>
      <c r="AJ659" s="112" t="e">
        <f>AJ240-#REF!</f>
        <v>#REF!</v>
      </c>
      <c r="AK659" s="112" t="e">
        <f>AK240-#REF!</f>
        <v>#REF!</v>
      </c>
      <c r="AL659" s="112" t="e">
        <f>AL240-#REF!</f>
        <v>#REF!</v>
      </c>
      <c r="AM659" s="112" t="e">
        <f>AM240-#REF!</f>
        <v>#REF!</v>
      </c>
      <c r="AN659" s="112" t="e">
        <f>AN240-#REF!</f>
        <v>#REF!</v>
      </c>
      <c r="AO659" s="112" t="e">
        <f>AO240-#REF!</f>
        <v>#REF!</v>
      </c>
      <c r="AP659" s="112" t="e">
        <f>AP240-#REF!</f>
        <v>#REF!</v>
      </c>
      <c r="AQ659" s="112" t="e">
        <f>AQ240-#REF!</f>
        <v>#REF!</v>
      </c>
      <c r="AR659" s="112" t="e">
        <f>AR240-#REF!</f>
        <v>#REF!</v>
      </c>
      <c r="AS659" s="112" t="e">
        <f>AS240-#REF!</f>
        <v>#REF!</v>
      </c>
      <c r="AT659" s="112" t="e">
        <f>AT240-#REF!</f>
        <v>#REF!</v>
      </c>
      <c r="AU659" s="112" t="e">
        <f>AU240-#REF!</f>
        <v>#REF!</v>
      </c>
      <c r="AV659" s="112" t="e">
        <f>AV240-#REF!</f>
        <v>#REF!</v>
      </c>
      <c r="AW659" s="112" t="e">
        <f>AW240-#REF!</f>
        <v>#REF!</v>
      </c>
      <c r="AX659" s="112" t="e">
        <f>AX240-#REF!</f>
        <v>#REF!</v>
      </c>
      <c r="AY659" s="112" t="e">
        <f>AY240-#REF!</f>
        <v>#REF!</v>
      </c>
      <c r="AZ659" s="112" t="e">
        <f>AZ240-#REF!</f>
        <v>#REF!</v>
      </c>
      <c r="BA659" s="112" t="e">
        <f>BA240-#REF!</f>
        <v>#REF!</v>
      </c>
      <c r="BB659" s="112" t="e">
        <f>BB240-#REF!</f>
        <v>#REF!</v>
      </c>
      <c r="BC659" s="112" t="e">
        <f>BC240-#REF!</f>
        <v>#REF!</v>
      </c>
      <c r="BD659" s="112" t="e">
        <f>BD240-#REF!</f>
        <v>#REF!</v>
      </c>
      <c r="BE659" s="112" t="e">
        <f>BE240-#REF!</f>
        <v>#REF!</v>
      </c>
      <c r="BF659" s="112" t="e">
        <f>BF240-#REF!</f>
        <v>#REF!</v>
      </c>
      <c r="BG659" s="112" t="e">
        <f>BG240-#REF!</f>
        <v>#REF!</v>
      </c>
      <c r="BH659" s="112" t="e">
        <f>BH240-#REF!</f>
        <v>#REF!</v>
      </c>
      <c r="BI659" s="112" t="e">
        <f>BI240-#REF!</f>
        <v>#REF!</v>
      </c>
      <c r="BJ659" s="112" t="e">
        <f>BJ240-#REF!</f>
        <v>#REF!</v>
      </c>
      <c r="BK659" s="112" t="e">
        <f>BK240-#REF!</f>
        <v>#REF!</v>
      </c>
      <c r="BL659" s="112" t="e">
        <f>BL240-#REF!</f>
        <v>#REF!</v>
      </c>
      <c r="BM659" s="112" t="e">
        <f>BM240-#REF!</f>
        <v>#REF!</v>
      </c>
      <c r="BN659" s="112" t="e">
        <f>BN240-#REF!</f>
        <v>#REF!</v>
      </c>
      <c r="BO659" s="112" t="e">
        <f>BO240-#REF!</f>
        <v>#REF!</v>
      </c>
      <c r="BP659" s="112" t="e">
        <f>BP240-#REF!</f>
        <v>#REF!</v>
      </c>
      <c r="BQ659" s="112" t="e">
        <f>BQ240-#REF!</f>
        <v>#REF!</v>
      </c>
      <c r="BR659" s="112" t="e">
        <f>BR240-#REF!</f>
        <v>#REF!</v>
      </c>
      <c r="BS659" s="112" t="e">
        <f>BS240-#REF!</f>
        <v>#REF!</v>
      </c>
      <c r="BT659" s="112" t="e">
        <f>BT240-#REF!</f>
        <v>#REF!</v>
      </c>
      <c r="BU659" s="112" t="e">
        <f>BU240-#REF!</f>
        <v>#REF!</v>
      </c>
      <c r="BV659" s="112" t="e">
        <f>BV240-#REF!</f>
        <v>#REF!</v>
      </c>
      <c r="CA659" s="112"/>
    </row>
    <row r="660" spans="7:79" ht="13" hidden="1" x14ac:dyDescent="0.3">
      <c r="G660" s="112" t="e">
        <f>G241-#REF!</f>
        <v>#REF!</v>
      </c>
      <c r="H660" s="112" t="e">
        <f>H241-#REF!</f>
        <v>#REF!</v>
      </c>
      <c r="I660" s="112" t="e">
        <f>I241-#REF!</f>
        <v>#REF!</v>
      </c>
      <c r="J660" s="112" t="e">
        <f>J241-#REF!</f>
        <v>#REF!</v>
      </c>
      <c r="K660" s="112" t="e">
        <f>K241-#REF!</f>
        <v>#REF!</v>
      </c>
      <c r="L660" s="112" t="e">
        <f>L241-#REF!</f>
        <v>#REF!</v>
      </c>
      <c r="M660" s="112" t="e">
        <f>M241-#REF!</f>
        <v>#REF!</v>
      </c>
      <c r="N660" s="112" t="e">
        <f>N241-#REF!</f>
        <v>#REF!</v>
      </c>
      <c r="O660" s="112" t="e">
        <f>O241-#REF!</f>
        <v>#REF!</v>
      </c>
      <c r="P660" s="112" t="e">
        <f>P241-#REF!</f>
        <v>#REF!</v>
      </c>
      <c r="Q660" s="112" t="e">
        <f>Q241-#REF!</f>
        <v>#REF!</v>
      </c>
      <c r="R660" s="112" t="e">
        <f>R241-#REF!</f>
        <v>#REF!</v>
      </c>
      <c r="S660" s="112" t="e">
        <f>S241-#REF!</f>
        <v>#REF!</v>
      </c>
      <c r="T660" s="112" t="e">
        <f>T241-#REF!</f>
        <v>#REF!</v>
      </c>
      <c r="U660" s="112" t="e">
        <f>U241-#REF!</f>
        <v>#REF!</v>
      </c>
      <c r="V660" s="112" t="e">
        <f>V241-#REF!</f>
        <v>#REF!</v>
      </c>
      <c r="W660" s="112" t="e">
        <f>W241-#REF!</f>
        <v>#REF!</v>
      </c>
      <c r="X660" s="112" t="e">
        <f>X241-#REF!</f>
        <v>#REF!</v>
      </c>
      <c r="Y660" s="112" t="e">
        <f>Y241-#REF!</f>
        <v>#REF!</v>
      </c>
      <c r="Z660" s="112" t="e">
        <f>Z241-#REF!</f>
        <v>#REF!</v>
      </c>
      <c r="AA660" s="112" t="e">
        <f>AA241-#REF!</f>
        <v>#REF!</v>
      </c>
      <c r="AB660" s="112" t="e">
        <f>AB241-#REF!</f>
        <v>#REF!</v>
      </c>
      <c r="AC660" s="112" t="e">
        <f>AC241-#REF!</f>
        <v>#REF!</v>
      </c>
      <c r="AD660" s="112" t="e">
        <f>AD241-#REF!</f>
        <v>#REF!</v>
      </c>
      <c r="AE660" s="112" t="e">
        <f>AE241-#REF!</f>
        <v>#REF!</v>
      </c>
      <c r="AF660" s="112" t="e">
        <f>AF241-#REF!</f>
        <v>#REF!</v>
      </c>
      <c r="AG660" s="112" t="e">
        <f>AG241-#REF!</f>
        <v>#REF!</v>
      </c>
      <c r="AH660" s="112" t="e">
        <f>AH241-#REF!</f>
        <v>#REF!</v>
      </c>
      <c r="AI660" s="112" t="e">
        <f>AI241-#REF!</f>
        <v>#REF!</v>
      </c>
      <c r="AJ660" s="112" t="e">
        <f>AJ241-#REF!</f>
        <v>#REF!</v>
      </c>
      <c r="AK660" s="112" t="e">
        <f>AK241-#REF!</f>
        <v>#REF!</v>
      </c>
      <c r="AL660" s="112" t="e">
        <f>AL241-#REF!</f>
        <v>#REF!</v>
      </c>
      <c r="AM660" s="112" t="e">
        <f>AM241-#REF!</f>
        <v>#REF!</v>
      </c>
      <c r="AN660" s="112" t="e">
        <f>AN241-#REF!</f>
        <v>#REF!</v>
      </c>
      <c r="AO660" s="112" t="e">
        <f>AO241-#REF!</f>
        <v>#REF!</v>
      </c>
      <c r="AP660" s="112" t="e">
        <f>AP241-#REF!</f>
        <v>#REF!</v>
      </c>
      <c r="AQ660" s="112" t="e">
        <f>AQ241-#REF!</f>
        <v>#REF!</v>
      </c>
      <c r="AR660" s="112" t="e">
        <f>AR241-#REF!</f>
        <v>#REF!</v>
      </c>
      <c r="AS660" s="112" t="e">
        <f>AS241-#REF!</f>
        <v>#REF!</v>
      </c>
      <c r="AT660" s="112" t="e">
        <f>AT241-#REF!</f>
        <v>#REF!</v>
      </c>
      <c r="AU660" s="112" t="e">
        <f>AU241-#REF!</f>
        <v>#REF!</v>
      </c>
      <c r="AV660" s="112" t="e">
        <f>AV241-#REF!</f>
        <v>#REF!</v>
      </c>
      <c r="AW660" s="112" t="e">
        <f>AW241-#REF!</f>
        <v>#REF!</v>
      </c>
      <c r="AX660" s="112" t="e">
        <f>AX241-#REF!</f>
        <v>#REF!</v>
      </c>
      <c r="AY660" s="112" t="e">
        <f>AY241-#REF!</f>
        <v>#REF!</v>
      </c>
      <c r="AZ660" s="112" t="e">
        <f>AZ241-#REF!</f>
        <v>#REF!</v>
      </c>
      <c r="BA660" s="112" t="e">
        <f>BA241-#REF!</f>
        <v>#REF!</v>
      </c>
      <c r="BB660" s="112" t="e">
        <f>BB241-#REF!</f>
        <v>#REF!</v>
      </c>
      <c r="BC660" s="112" t="e">
        <f>BC241-#REF!</f>
        <v>#REF!</v>
      </c>
      <c r="BD660" s="112" t="e">
        <f>BD241-#REF!</f>
        <v>#REF!</v>
      </c>
      <c r="BE660" s="112" t="e">
        <f>BE241-#REF!</f>
        <v>#REF!</v>
      </c>
      <c r="BF660" s="112" t="e">
        <f>BF241-#REF!</f>
        <v>#REF!</v>
      </c>
      <c r="BG660" s="112" t="e">
        <f>BG241-#REF!</f>
        <v>#REF!</v>
      </c>
      <c r="BH660" s="112" t="e">
        <f>BH241-#REF!</f>
        <v>#REF!</v>
      </c>
      <c r="BI660" s="112" t="e">
        <f>BI241-#REF!</f>
        <v>#REF!</v>
      </c>
      <c r="BJ660" s="112" t="e">
        <f>BJ241-#REF!</f>
        <v>#REF!</v>
      </c>
      <c r="BK660" s="112" t="e">
        <f>BK241-#REF!</f>
        <v>#REF!</v>
      </c>
      <c r="BL660" s="112" t="e">
        <f>BL241-#REF!</f>
        <v>#REF!</v>
      </c>
      <c r="BM660" s="112" t="e">
        <f>BM241-#REF!</f>
        <v>#REF!</v>
      </c>
      <c r="BN660" s="112" t="e">
        <f>BN241-#REF!</f>
        <v>#REF!</v>
      </c>
      <c r="BO660" s="112" t="e">
        <f>BO241-#REF!</f>
        <v>#REF!</v>
      </c>
      <c r="BP660" s="112" t="e">
        <f>BP241-#REF!</f>
        <v>#REF!</v>
      </c>
      <c r="BQ660" s="112" t="e">
        <f>BQ241-#REF!</f>
        <v>#REF!</v>
      </c>
      <c r="BR660" s="112" t="e">
        <f>BR241-#REF!</f>
        <v>#REF!</v>
      </c>
      <c r="BS660" s="112" t="e">
        <f>BS241-#REF!</f>
        <v>#REF!</v>
      </c>
      <c r="BT660" s="112" t="e">
        <f>BT241-#REF!</f>
        <v>#REF!</v>
      </c>
      <c r="BU660" s="112" t="e">
        <f>BU241-#REF!</f>
        <v>#REF!</v>
      </c>
      <c r="BV660" s="112" t="e">
        <f>BV241-#REF!</f>
        <v>#REF!</v>
      </c>
      <c r="CA660" s="112"/>
    </row>
    <row r="661" spans="7:79" ht="13" hidden="1" x14ac:dyDescent="0.3">
      <c r="G661" s="112" t="e">
        <f>G242-#REF!</f>
        <v>#REF!</v>
      </c>
      <c r="H661" s="112" t="e">
        <f>H242-#REF!</f>
        <v>#REF!</v>
      </c>
      <c r="I661" s="112" t="e">
        <f>I242-#REF!</f>
        <v>#REF!</v>
      </c>
      <c r="J661" s="112" t="e">
        <f>J242-#REF!</f>
        <v>#REF!</v>
      </c>
      <c r="K661" s="112" t="e">
        <f>K242-#REF!</f>
        <v>#REF!</v>
      </c>
      <c r="L661" s="112" t="e">
        <f>L242-#REF!</f>
        <v>#REF!</v>
      </c>
      <c r="M661" s="112" t="e">
        <f>M242-#REF!</f>
        <v>#REF!</v>
      </c>
      <c r="N661" s="112" t="e">
        <f>N242-#REF!</f>
        <v>#REF!</v>
      </c>
      <c r="O661" s="112" t="e">
        <f>O242-#REF!</f>
        <v>#REF!</v>
      </c>
      <c r="P661" s="112" t="e">
        <f>P242-#REF!</f>
        <v>#REF!</v>
      </c>
      <c r="Q661" s="112" t="e">
        <f>Q242-#REF!</f>
        <v>#REF!</v>
      </c>
      <c r="R661" s="112" t="e">
        <f>R242-#REF!</f>
        <v>#REF!</v>
      </c>
      <c r="S661" s="112" t="e">
        <f>S242-#REF!</f>
        <v>#REF!</v>
      </c>
      <c r="T661" s="112" t="e">
        <f>T242-#REF!</f>
        <v>#REF!</v>
      </c>
      <c r="U661" s="112" t="e">
        <f>U242-#REF!</f>
        <v>#REF!</v>
      </c>
      <c r="V661" s="112" t="e">
        <f>V242-#REF!</f>
        <v>#REF!</v>
      </c>
      <c r="W661" s="112" t="e">
        <f>W242-#REF!</f>
        <v>#REF!</v>
      </c>
      <c r="X661" s="112" t="e">
        <f>X242-#REF!</f>
        <v>#REF!</v>
      </c>
      <c r="Y661" s="112" t="e">
        <f>Y242-#REF!</f>
        <v>#REF!</v>
      </c>
      <c r="Z661" s="112" t="e">
        <f>Z242-#REF!</f>
        <v>#REF!</v>
      </c>
      <c r="AA661" s="112" t="e">
        <f>AA242-#REF!</f>
        <v>#REF!</v>
      </c>
      <c r="AB661" s="112" t="e">
        <f>AB242-#REF!</f>
        <v>#REF!</v>
      </c>
      <c r="AC661" s="112" t="e">
        <f>AC242-#REF!</f>
        <v>#REF!</v>
      </c>
      <c r="AD661" s="112" t="e">
        <f>AD242-#REF!</f>
        <v>#REF!</v>
      </c>
      <c r="AE661" s="112" t="e">
        <f>AE242-#REF!</f>
        <v>#REF!</v>
      </c>
      <c r="AF661" s="112" t="e">
        <f>AF242-#REF!</f>
        <v>#REF!</v>
      </c>
      <c r="AG661" s="112" t="e">
        <f>AG242-#REF!</f>
        <v>#REF!</v>
      </c>
      <c r="AH661" s="112" t="e">
        <f>AH242-#REF!</f>
        <v>#REF!</v>
      </c>
      <c r="AI661" s="112" t="e">
        <f>AI242-#REF!</f>
        <v>#REF!</v>
      </c>
      <c r="AJ661" s="112" t="e">
        <f>AJ242-#REF!</f>
        <v>#REF!</v>
      </c>
      <c r="AK661" s="112" t="e">
        <f>AK242-#REF!</f>
        <v>#REF!</v>
      </c>
      <c r="AL661" s="112" t="e">
        <f>AL242-#REF!</f>
        <v>#REF!</v>
      </c>
      <c r="AM661" s="112" t="e">
        <f>AM242-#REF!</f>
        <v>#REF!</v>
      </c>
      <c r="AN661" s="112" t="e">
        <f>AN242-#REF!</f>
        <v>#REF!</v>
      </c>
      <c r="AO661" s="112" t="e">
        <f>AO242-#REF!</f>
        <v>#REF!</v>
      </c>
      <c r="AP661" s="112" t="e">
        <f>AP242-#REF!</f>
        <v>#REF!</v>
      </c>
      <c r="AQ661" s="112" t="e">
        <f>AQ242-#REF!</f>
        <v>#REF!</v>
      </c>
      <c r="AR661" s="112" t="e">
        <f>AR242-#REF!</f>
        <v>#REF!</v>
      </c>
      <c r="AS661" s="112" t="e">
        <f>AS242-#REF!</f>
        <v>#REF!</v>
      </c>
      <c r="AT661" s="112" t="e">
        <f>AT242-#REF!</f>
        <v>#REF!</v>
      </c>
      <c r="AU661" s="112" t="e">
        <f>AU242-#REF!</f>
        <v>#REF!</v>
      </c>
      <c r="AV661" s="112" t="e">
        <f>AV242-#REF!</f>
        <v>#REF!</v>
      </c>
      <c r="AW661" s="112" t="e">
        <f>AW242-#REF!</f>
        <v>#REF!</v>
      </c>
      <c r="AX661" s="112" t="e">
        <f>AX242-#REF!</f>
        <v>#REF!</v>
      </c>
      <c r="AY661" s="112" t="e">
        <f>AY242-#REF!</f>
        <v>#REF!</v>
      </c>
      <c r="AZ661" s="112" t="e">
        <f>AZ242-#REF!</f>
        <v>#REF!</v>
      </c>
      <c r="BA661" s="112" t="e">
        <f>BA242-#REF!</f>
        <v>#REF!</v>
      </c>
      <c r="BB661" s="112" t="e">
        <f>BB242-#REF!</f>
        <v>#REF!</v>
      </c>
      <c r="BC661" s="112" t="e">
        <f>BC242-#REF!</f>
        <v>#REF!</v>
      </c>
      <c r="BD661" s="112" t="e">
        <f>BD242-#REF!</f>
        <v>#REF!</v>
      </c>
      <c r="BE661" s="112" t="e">
        <f>BE242-#REF!</f>
        <v>#REF!</v>
      </c>
      <c r="BF661" s="112" t="e">
        <f>BF242-#REF!</f>
        <v>#REF!</v>
      </c>
      <c r="BG661" s="112" t="e">
        <f>BG242-#REF!</f>
        <v>#REF!</v>
      </c>
      <c r="BH661" s="112" t="e">
        <f>BH242-#REF!</f>
        <v>#REF!</v>
      </c>
      <c r="BI661" s="112" t="e">
        <f>BI242-#REF!</f>
        <v>#REF!</v>
      </c>
      <c r="BJ661" s="112" t="e">
        <f>BJ242-#REF!</f>
        <v>#REF!</v>
      </c>
      <c r="BK661" s="112" t="e">
        <f>BK242-#REF!</f>
        <v>#REF!</v>
      </c>
      <c r="BL661" s="112" t="e">
        <f>BL242-#REF!</f>
        <v>#REF!</v>
      </c>
      <c r="BM661" s="112" t="e">
        <f>BM242-#REF!</f>
        <v>#REF!</v>
      </c>
      <c r="BN661" s="112" t="e">
        <f>BN242-#REF!</f>
        <v>#REF!</v>
      </c>
      <c r="BO661" s="112" t="e">
        <f>BO242-#REF!</f>
        <v>#REF!</v>
      </c>
      <c r="BP661" s="112" t="e">
        <f>BP242-#REF!</f>
        <v>#REF!</v>
      </c>
      <c r="BQ661" s="112" t="e">
        <f>BQ242-#REF!</f>
        <v>#REF!</v>
      </c>
      <c r="BR661" s="112" t="e">
        <f>BR242-#REF!</f>
        <v>#REF!</v>
      </c>
      <c r="BS661" s="112" t="e">
        <f>BS242-#REF!</f>
        <v>#REF!</v>
      </c>
      <c r="BT661" s="112" t="e">
        <f>BT242-#REF!</f>
        <v>#REF!</v>
      </c>
      <c r="BU661" s="112" t="e">
        <f>BU242-#REF!</f>
        <v>#REF!</v>
      </c>
      <c r="BV661" s="112" t="e">
        <f>BV242-#REF!</f>
        <v>#REF!</v>
      </c>
      <c r="CA661" s="112"/>
    </row>
    <row r="662" spans="7:79" ht="13" hidden="1" x14ac:dyDescent="0.3">
      <c r="G662" s="112" t="e">
        <f>G243-#REF!</f>
        <v>#REF!</v>
      </c>
      <c r="H662" s="112" t="e">
        <f>H243-#REF!</f>
        <v>#REF!</v>
      </c>
      <c r="I662" s="112" t="e">
        <f>I243-#REF!</f>
        <v>#REF!</v>
      </c>
      <c r="J662" s="112" t="e">
        <f>J243-#REF!</f>
        <v>#REF!</v>
      </c>
      <c r="K662" s="112" t="e">
        <f>K243-#REF!</f>
        <v>#REF!</v>
      </c>
      <c r="L662" s="112" t="e">
        <f>L243-#REF!</f>
        <v>#REF!</v>
      </c>
      <c r="M662" s="112" t="e">
        <f>M243-#REF!</f>
        <v>#REF!</v>
      </c>
      <c r="N662" s="112" t="e">
        <f>N243-#REF!</f>
        <v>#REF!</v>
      </c>
      <c r="O662" s="112" t="e">
        <f>O243-#REF!</f>
        <v>#REF!</v>
      </c>
      <c r="P662" s="112" t="e">
        <f>P243-#REF!</f>
        <v>#REF!</v>
      </c>
      <c r="Q662" s="112" t="e">
        <f>Q243-#REF!</f>
        <v>#REF!</v>
      </c>
      <c r="R662" s="112" t="e">
        <f>R243-#REF!</f>
        <v>#REF!</v>
      </c>
      <c r="S662" s="112" t="e">
        <f>S243-#REF!</f>
        <v>#REF!</v>
      </c>
      <c r="T662" s="112" t="e">
        <f>T243-#REF!</f>
        <v>#REF!</v>
      </c>
      <c r="U662" s="112" t="e">
        <f>U243-#REF!</f>
        <v>#REF!</v>
      </c>
      <c r="V662" s="112" t="e">
        <f>V243-#REF!</f>
        <v>#REF!</v>
      </c>
      <c r="W662" s="112" t="e">
        <f>W243-#REF!</f>
        <v>#REF!</v>
      </c>
      <c r="X662" s="112" t="e">
        <f>X243-#REF!</f>
        <v>#REF!</v>
      </c>
      <c r="Y662" s="112" t="e">
        <f>Y243-#REF!</f>
        <v>#REF!</v>
      </c>
      <c r="Z662" s="112" t="e">
        <f>Z243-#REF!</f>
        <v>#REF!</v>
      </c>
      <c r="AA662" s="112" t="e">
        <f>AA243-#REF!</f>
        <v>#REF!</v>
      </c>
      <c r="AB662" s="112" t="e">
        <f>AB243-#REF!</f>
        <v>#REF!</v>
      </c>
      <c r="AC662" s="112" t="e">
        <f>AC243-#REF!</f>
        <v>#REF!</v>
      </c>
      <c r="AD662" s="112" t="e">
        <f>AD243-#REF!</f>
        <v>#REF!</v>
      </c>
      <c r="AE662" s="112" t="e">
        <f>AE243-#REF!</f>
        <v>#REF!</v>
      </c>
      <c r="AF662" s="112" t="e">
        <f>AF243-#REF!</f>
        <v>#REF!</v>
      </c>
      <c r="AG662" s="112" t="e">
        <f>AG243-#REF!</f>
        <v>#REF!</v>
      </c>
      <c r="AH662" s="112" t="e">
        <f>AH243-#REF!</f>
        <v>#REF!</v>
      </c>
      <c r="AI662" s="112" t="e">
        <f>AI243-#REF!</f>
        <v>#REF!</v>
      </c>
      <c r="AJ662" s="112" t="e">
        <f>AJ243-#REF!</f>
        <v>#REF!</v>
      </c>
      <c r="AK662" s="112" t="e">
        <f>AK243-#REF!</f>
        <v>#REF!</v>
      </c>
      <c r="AL662" s="112" t="e">
        <f>AL243-#REF!</f>
        <v>#REF!</v>
      </c>
      <c r="AM662" s="112" t="e">
        <f>AM243-#REF!</f>
        <v>#REF!</v>
      </c>
      <c r="AN662" s="112" t="e">
        <f>AN243-#REF!</f>
        <v>#REF!</v>
      </c>
      <c r="AO662" s="112" t="e">
        <f>AO243-#REF!</f>
        <v>#REF!</v>
      </c>
      <c r="AP662" s="112" t="e">
        <f>AP243-#REF!</f>
        <v>#REF!</v>
      </c>
      <c r="AQ662" s="112" t="e">
        <f>AQ243-#REF!</f>
        <v>#REF!</v>
      </c>
      <c r="AR662" s="112" t="e">
        <f>AR243-#REF!</f>
        <v>#REF!</v>
      </c>
      <c r="AS662" s="112" t="e">
        <f>AS243-#REF!</f>
        <v>#REF!</v>
      </c>
      <c r="AT662" s="112" t="e">
        <f>AT243-#REF!</f>
        <v>#REF!</v>
      </c>
      <c r="AU662" s="112" t="e">
        <f>AU243-#REF!</f>
        <v>#REF!</v>
      </c>
      <c r="AV662" s="112" t="e">
        <f>AV243-#REF!</f>
        <v>#REF!</v>
      </c>
      <c r="AW662" s="112" t="e">
        <f>AW243-#REF!</f>
        <v>#REF!</v>
      </c>
      <c r="AX662" s="112" t="e">
        <f>AX243-#REF!</f>
        <v>#REF!</v>
      </c>
      <c r="AY662" s="112" t="e">
        <f>AY243-#REF!</f>
        <v>#REF!</v>
      </c>
      <c r="AZ662" s="112" t="e">
        <f>AZ243-#REF!</f>
        <v>#REF!</v>
      </c>
      <c r="BA662" s="112" t="e">
        <f>BA243-#REF!</f>
        <v>#REF!</v>
      </c>
      <c r="BB662" s="112" t="e">
        <f>BB243-#REF!</f>
        <v>#REF!</v>
      </c>
      <c r="BC662" s="112" t="e">
        <f>BC243-#REF!</f>
        <v>#REF!</v>
      </c>
      <c r="BD662" s="112" t="e">
        <f>BD243-#REF!</f>
        <v>#REF!</v>
      </c>
      <c r="BE662" s="112" t="e">
        <f>BE243-#REF!</f>
        <v>#REF!</v>
      </c>
      <c r="BF662" s="112" t="e">
        <f>BF243-#REF!</f>
        <v>#REF!</v>
      </c>
      <c r="BG662" s="112" t="e">
        <f>BG243-#REF!</f>
        <v>#REF!</v>
      </c>
      <c r="BH662" s="112" t="e">
        <f>BH243-#REF!</f>
        <v>#REF!</v>
      </c>
      <c r="BI662" s="112" t="e">
        <f>BI243-#REF!</f>
        <v>#REF!</v>
      </c>
      <c r="BJ662" s="112" t="e">
        <f>BJ243-#REF!</f>
        <v>#REF!</v>
      </c>
      <c r="BK662" s="112" t="e">
        <f>BK243-#REF!</f>
        <v>#REF!</v>
      </c>
      <c r="BL662" s="112" t="e">
        <f>BL243-#REF!</f>
        <v>#REF!</v>
      </c>
      <c r="BM662" s="112" t="e">
        <f>BM243-#REF!</f>
        <v>#REF!</v>
      </c>
      <c r="BN662" s="112" t="e">
        <f>BN243-#REF!</f>
        <v>#REF!</v>
      </c>
      <c r="BO662" s="112" t="e">
        <f>BO243-#REF!</f>
        <v>#REF!</v>
      </c>
      <c r="BP662" s="112" t="e">
        <f>BP243-#REF!</f>
        <v>#REF!</v>
      </c>
      <c r="BQ662" s="112" t="e">
        <f>BQ243-#REF!</f>
        <v>#REF!</v>
      </c>
      <c r="BR662" s="112" t="e">
        <f>BR243-#REF!</f>
        <v>#REF!</v>
      </c>
      <c r="BS662" s="112" t="e">
        <f>BS243-#REF!</f>
        <v>#REF!</v>
      </c>
      <c r="BT662" s="112" t="e">
        <f>BT243-#REF!</f>
        <v>#REF!</v>
      </c>
      <c r="BU662" s="112" t="e">
        <f>BU243-#REF!</f>
        <v>#REF!</v>
      </c>
      <c r="BV662" s="112" t="e">
        <f>BV243-#REF!</f>
        <v>#REF!</v>
      </c>
      <c r="CA662" s="112"/>
    </row>
    <row r="663" spans="7:79" ht="13" hidden="1" x14ac:dyDescent="0.3">
      <c r="G663" s="112" t="e">
        <f>G245-#REF!</f>
        <v>#REF!</v>
      </c>
      <c r="H663" s="112" t="e">
        <f>H245-#REF!</f>
        <v>#REF!</v>
      </c>
      <c r="I663" s="112" t="e">
        <f>I245-#REF!</f>
        <v>#REF!</v>
      </c>
      <c r="J663" s="112" t="e">
        <f>J245-#REF!</f>
        <v>#REF!</v>
      </c>
      <c r="K663" s="112" t="e">
        <f>K245-#REF!</f>
        <v>#REF!</v>
      </c>
      <c r="L663" s="112" t="e">
        <f>L245-#REF!</f>
        <v>#REF!</v>
      </c>
      <c r="M663" s="112" t="e">
        <f>M245-#REF!</f>
        <v>#REF!</v>
      </c>
      <c r="N663" s="112" t="e">
        <f>N245-#REF!</f>
        <v>#REF!</v>
      </c>
      <c r="O663" s="112" t="e">
        <f>O245-#REF!</f>
        <v>#REF!</v>
      </c>
      <c r="P663" s="112" t="e">
        <f>P245-#REF!</f>
        <v>#REF!</v>
      </c>
      <c r="Q663" s="112" t="e">
        <f>Q245-#REF!</f>
        <v>#REF!</v>
      </c>
      <c r="R663" s="112" t="e">
        <f>R245-#REF!</f>
        <v>#REF!</v>
      </c>
      <c r="S663" s="112" t="e">
        <f>S245-#REF!</f>
        <v>#REF!</v>
      </c>
      <c r="T663" s="112" t="e">
        <f>T245-#REF!</f>
        <v>#REF!</v>
      </c>
      <c r="U663" s="112" t="e">
        <f>U245-#REF!</f>
        <v>#REF!</v>
      </c>
      <c r="V663" s="112" t="e">
        <f>V245-#REF!</f>
        <v>#REF!</v>
      </c>
      <c r="W663" s="112" t="e">
        <f>W245-#REF!</f>
        <v>#REF!</v>
      </c>
      <c r="X663" s="112" t="e">
        <f>X245-#REF!</f>
        <v>#REF!</v>
      </c>
      <c r="Y663" s="112" t="e">
        <f>Y245-#REF!</f>
        <v>#REF!</v>
      </c>
      <c r="Z663" s="112" t="e">
        <f>Z245-#REF!</f>
        <v>#REF!</v>
      </c>
      <c r="AA663" s="112" t="e">
        <f>AA245-#REF!</f>
        <v>#REF!</v>
      </c>
      <c r="AB663" s="112" t="e">
        <f>AB245-#REF!</f>
        <v>#REF!</v>
      </c>
      <c r="AC663" s="112" t="e">
        <f>AC245-#REF!</f>
        <v>#REF!</v>
      </c>
      <c r="AD663" s="112" t="e">
        <f>AD245-#REF!</f>
        <v>#REF!</v>
      </c>
      <c r="AE663" s="112" t="e">
        <f>AE245-#REF!</f>
        <v>#REF!</v>
      </c>
      <c r="AF663" s="112" t="e">
        <f>AF245-#REF!</f>
        <v>#REF!</v>
      </c>
      <c r="AG663" s="112" t="e">
        <f>AG245-#REF!</f>
        <v>#REF!</v>
      </c>
      <c r="AH663" s="112" t="e">
        <f>AH245-#REF!</f>
        <v>#REF!</v>
      </c>
      <c r="AI663" s="112" t="e">
        <f>AI245-#REF!</f>
        <v>#REF!</v>
      </c>
      <c r="AJ663" s="112" t="e">
        <f>AJ245-#REF!</f>
        <v>#REF!</v>
      </c>
      <c r="AK663" s="112" t="e">
        <f>AK245-#REF!</f>
        <v>#REF!</v>
      </c>
      <c r="AL663" s="112" t="e">
        <f>AL245-#REF!</f>
        <v>#REF!</v>
      </c>
      <c r="AM663" s="112" t="e">
        <f>AM245-#REF!</f>
        <v>#REF!</v>
      </c>
      <c r="AN663" s="112" t="e">
        <f>AN245-#REF!</f>
        <v>#REF!</v>
      </c>
      <c r="AO663" s="112" t="e">
        <f>AO245-#REF!</f>
        <v>#REF!</v>
      </c>
      <c r="AP663" s="112" t="e">
        <f>AP245-#REF!</f>
        <v>#REF!</v>
      </c>
      <c r="AQ663" s="112" t="e">
        <f>AQ245-#REF!</f>
        <v>#REF!</v>
      </c>
      <c r="AR663" s="112" t="e">
        <f>AR245-#REF!</f>
        <v>#REF!</v>
      </c>
      <c r="AS663" s="112" t="e">
        <f>AS245-#REF!</f>
        <v>#REF!</v>
      </c>
      <c r="AT663" s="112" t="e">
        <f>AT245-#REF!</f>
        <v>#REF!</v>
      </c>
      <c r="AU663" s="112" t="e">
        <f>AU245-#REF!</f>
        <v>#REF!</v>
      </c>
      <c r="AV663" s="112" t="e">
        <f>AV245-#REF!</f>
        <v>#REF!</v>
      </c>
      <c r="AW663" s="112" t="e">
        <f>AW245-#REF!</f>
        <v>#REF!</v>
      </c>
      <c r="AX663" s="112" t="e">
        <f>AX245-#REF!</f>
        <v>#REF!</v>
      </c>
      <c r="AY663" s="112" t="e">
        <f>AY245-#REF!</f>
        <v>#REF!</v>
      </c>
      <c r="AZ663" s="112" t="e">
        <f>AZ245-#REF!</f>
        <v>#REF!</v>
      </c>
      <c r="BA663" s="112" t="e">
        <f>BA245-#REF!</f>
        <v>#REF!</v>
      </c>
      <c r="BB663" s="112" t="e">
        <f>BB245-#REF!</f>
        <v>#REF!</v>
      </c>
      <c r="BC663" s="112" t="e">
        <f>BC245-#REF!</f>
        <v>#REF!</v>
      </c>
      <c r="BD663" s="112" t="e">
        <f>BD245-#REF!</f>
        <v>#REF!</v>
      </c>
      <c r="BE663" s="112" t="e">
        <f>BE245-#REF!</f>
        <v>#REF!</v>
      </c>
      <c r="BF663" s="112" t="e">
        <f>BF245-#REF!</f>
        <v>#REF!</v>
      </c>
      <c r="BG663" s="112" t="e">
        <f>BG245-#REF!</f>
        <v>#REF!</v>
      </c>
      <c r="BH663" s="112" t="e">
        <f>BH245-#REF!</f>
        <v>#REF!</v>
      </c>
      <c r="BI663" s="112" t="e">
        <f>BI245-#REF!</f>
        <v>#REF!</v>
      </c>
      <c r="BJ663" s="112" t="e">
        <f>BJ245-#REF!</f>
        <v>#REF!</v>
      </c>
      <c r="BK663" s="112" t="e">
        <f>BK245-#REF!</f>
        <v>#REF!</v>
      </c>
      <c r="BL663" s="112" t="e">
        <f>BL245-#REF!</f>
        <v>#REF!</v>
      </c>
      <c r="BM663" s="112" t="e">
        <f>BM245-#REF!</f>
        <v>#REF!</v>
      </c>
      <c r="BN663" s="112" t="e">
        <f>BN245-#REF!</f>
        <v>#REF!</v>
      </c>
      <c r="BO663" s="112" t="e">
        <f>BO245-#REF!</f>
        <v>#REF!</v>
      </c>
      <c r="BP663" s="112" t="e">
        <f>BP245-#REF!</f>
        <v>#REF!</v>
      </c>
      <c r="BQ663" s="112" t="e">
        <f>BQ245-#REF!</f>
        <v>#REF!</v>
      </c>
      <c r="BR663" s="112" t="e">
        <f>BR245-#REF!</f>
        <v>#REF!</v>
      </c>
      <c r="BS663" s="112" t="e">
        <f>BS245-#REF!</f>
        <v>#REF!</v>
      </c>
      <c r="BT663" s="112" t="e">
        <f>BT245-#REF!</f>
        <v>#REF!</v>
      </c>
      <c r="BU663" s="112" t="e">
        <f>BU245-#REF!</f>
        <v>#REF!</v>
      </c>
      <c r="BV663" s="112" t="e">
        <f>BV245-#REF!</f>
        <v>#REF!</v>
      </c>
      <c r="CA663" s="112"/>
    </row>
    <row r="664" spans="7:79" ht="13" hidden="1" x14ac:dyDescent="0.3">
      <c r="G664" s="112" t="e">
        <f>G252-#REF!</f>
        <v>#REF!</v>
      </c>
      <c r="H664" s="112" t="e">
        <f>H252-#REF!</f>
        <v>#REF!</v>
      </c>
      <c r="I664" s="112" t="e">
        <f>I252-#REF!</f>
        <v>#REF!</v>
      </c>
      <c r="J664" s="112" t="e">
        <f>J252-#REF!</f>
        <v>#REF!</v>
      </c>
      <c r="K664" s="112" t="e">
        <f>K252-#REF!</f>
        <v>#REF!</v>
      </c>
      <c r="L664" s="112" t="e">
        <f>L252-#REF!</f>
        <v>#REF!</v>
      </c>
      <c r="M664" s="112" t="e">
        <f>M252-#REF!</f>
        <v>#REF!</v>
      </c>
      <c r="N664" s="112" t="e">
        <f>N252-#REF!</f>
        <v>#REF!</v>
      </c>
      <c r="O664" s="112" t="e">
        <f>O252-#REF!</f>
        <v>#REF!</v>
      </c>
      <c r="P664" s="112" t="e">
        <f>P252-#REF!</f>
        <v>#REF!</v>
      </c>
      <c r="Q664" s="112" t="e">
        <f>Q252-#REF!</f>
        <v>#REF!</v>
      </c>
      <c r="R664" s="112" t="e">
        <f>R252-#REF!</f>
        <v>#REF!</v>
      </c>
      <c r="S664" s="112" t="e">
        <f>S252-#REF!</f>
        <v>#REF!</v>
      </c>
      <c r="T664" s="112" t="e">
        <f>T252-#REF!</f>
        <v>#REF!</v>
      </c>
      <c r="U664" s="112" t="e">
        <f>U252-#REF!</f>
        <v>#REF!</v>
      </c>
      <c r="V664" s="112" t="e">
        <f>V252-#REF!</f>
        <v>#REF!</v>
      </c>
      <c r="W664" s="112" t="e">
        <f>W252-#REF!</f>
        <v>#REF!</v>
      </c>
      <c r="X664" s="112" t="e">
        <f>X252-#REF!</f>
        <v>#REF!</v>
      </c>
      <c r="Y664" s="112" t="e">
        <f>Y252-#REF!</f>
        <v>#REF!</v>
      </c>
      <c r="Z664" s="112" t="e">
        <f>Z252-#REF!</f>
        <v>#REF!</v>
      </c>
      <c r="AA664" s="112" t="e">
        <f>AA252-#REF!</f>
        <v>#REF!</v>
      </c>
      <c r="AB664" s="112" t="e">
        <f>AB252-#REF!</f>
        <v>#REF!</v>
      </c>
      <c r="AC664" s="112" t="e">
        <f>AC252-#REF!</f>
        <v>#REF!</v>
      </c>
      <c r="AD664" s="112" t="e">
        <f>AD252-#REF!</f>
        <v>#REF!</v>
      </c>
      <c r="AE664" s="112" t="e">
        <f>AE252-#REF!</f>
        <v>#REF!</v>
      </c>
      <c r="AF664" s="112" t="e">
        <f>AF252-#REF!</f>
        <v>#REF!</v>
      </c>
      <c r="AG664" s="112" t="e">
        <f>AG252-#REF!</f>
        <v>#REF!</v>
      </c>
      <c r="AH664" s="112" t="e">
        <f>AH252-#REF!</f>
        <v>#REF!</v>
      </c>
      <c r="AI664" s="112" t="e">
        <f>AI252-#REF!</f>
        <v>#REF!</v>
      </c>
      <c r="AJ664" s="112" t="e">
        <f>AJ252-#REF!</f>
        <v>#REF!</v>
      </c>
      <c r="AK664" s="112" t="e">
        <f>AK252-#REF!</f>
        <v>#REF!</v>
      </c>
      <c r="AL664" s="112" t="e">
        <f>AL252-#REF!</f>
        <v>#REF!</v>
      </c>
      <c r="AM664" s="112" t="e">
        <f>AM252-#REF!</f>
        <v>#REF!</v>
      </c>
      <c r="AN664" s="112" t="e">
        <f>AN252-#REF!</f>
        <v>#REF!</v>
      </c>
      <c r="AO664" s="112" t="e">
        <f>AO252-#REF!</f>
        <v>#REF!</v>
      </c>
      <c r="AP664" s="112" t="e">
        <f>AP252-#REF!</f>
        <v>#REF!</v>
      </c>
      <c r="AQ664" s="112" t="e">
        <f>AQ252-#REF!</f>
        <v>#REF!</v>
      </c>
      <c r="AR664" s="112" t="e">
        <f>AR252-#REF!</f>
        <v>#REF!</v>
      </c>
      <c r="AS664" s="112" t="e">
        <f>AS252-#REF!</f>
        <v>#REF!</v>
      </c>
      <c r="AT664" s="112" t="e">
        <f>AT252-#REF!</f>
        <v>#REF!</v>
      </c>
      <c r="AU664" s="112" t="e">
        <f>AU252-#REF!</f>
        <v>#REF!</v>
      </c>
      <c r="AV664" s="112" t="e">
        <f>AV252-#REF!</f>
        <v>#REF!</v>
      </c>
      <c r="AW664" s="112" t="e">
        <f>AW252-#REF!</f>
        <v>#REF!</v>
      </c>
      <c r="AX664" s="112" t="e">
        <f>AX252-#REF!</f>
        <v>#REF!</v>
      </c>
      <c r="AY664" s="112" t="e">
        <f>AY252-#REF!</f>
        <v>#REF!</v>
      </c>
      <c r="AZ664" s="112" t="e">
        <f>AZ252-#REF!</f>
        <v>#REF!</v>
      </c>
      <c r="BA664" s="112" t="e">
        <f>BA252-#REF!</f>
        <v>#REF!</v>
      </c>
      <c r="BB664" s="112" t="e">
        <f>BB252-#REF!</f>
        <v>#REF!</v>
      </c>
      <c r="BC664" s="112" t="e">
        <f>BC252-#REF!</f>
        <v>#REF!</v>
      </c>
      <c r="BD664" s="112" t="e">
        <f>BD252-#REF!</f>
        <v>#REF!</v>
      </c>
      <c r="BE664" s="112" t="e">
        <f>BE252-#REF!</f>
        <v>#REF!</v>
      </c>
      <c r="BF664" s="112" t="e">
        <f>BF252-#REF!</f>
        <v>#REF!</v>
      </c>
      <c r="BG664" s="112" t="e">
        <f>BG252-#REF!</f>
        <v>#REF!</v>
      </c>
      <c r="BH664" s="112" t="e">
        <f>BH252-#REF!</f>
        <v>#REF!</v>
      </c>
      <c r="BI664" s="112" t="e">
        <f>BI252-#REF!</f>
        <v>#REF!</v>
      </c>
      <c r="BJ664" s="112" t="e">
        <f>BJ252-#REF!</f>
        <v>#REF!</v>
      </c>
      <c r="BK664" s="112" t="e">
        <f>BK252-#REF!</f>
        <v>#REF!</v>
      </c>
      <c r="BL664" s="112" t="e">
        <f>BL252-#REF!</f>
        <v>#REF!</v>
      </c>
      <c r="BM664" s="112" t="e">
        <f>BM252-#REF!</f>
        <v>#REF!</v>
      </c>
      <c r="BN664" s="112" t="e">
        <f>BN252-#REF!</f>
        <v>#REF!</v>
      </c>
      <c r="BO664" s="112" t="e">
        <f>BO252-#REF!</f>
        <v>#REF!</v>
      </c>
      <c r="BP664" s="112" t="e">
        <f>BP252-#REF!</f>
        <v>#REF!</v>
      </c>
      <c r="BQ664" s="112" t="e">
        <f>BQ252-#REF!</f>
        <v>#REF!</v>
      </c>
      <c r="BR664" s="112" t="e">
        <f>BR252-#REF!</f>
        <v>#REF!</v>
      </c>
      <c r="BS664" s="112" t="e">
        <f>BS252-#REF!</f>
        <v>#REF!</v>
      </c>
      <c r="BT664" s="112" t="e">
        <f>BT252-#REF!</f>
        <v>#REF!</v>
      </c>
      <c r="BU664" s="112" t="e">
        <f>BU252-#REF!</f>
        <v>#REF!</v>
      </c>
      <c r="BV664" s="112" t="e">
        <f>BV252-#REF!</f>
        <v>#REF!</v>
      </c>
      <c r="CA664" s="112"/>
    </row>
    <row r="665" spans="7:79" ht="13" hidden="1" x14ac:dyDescent="0.3">
      <c r="G665" s="112" t="e">
        <f>G253-#REF!</f>
        <v>#REF!</v>
      </c>
      <c r="H665" s="112" t="e">
        <f>H253-#REF!</f>
        <v>#REF!</v>
      </c>
      <c r="I665" s="112" t="e">
        <f>I253-#REF!</f>
        <v>#REF!</v>
      </c>
      <c r="J665" s="112" t="e">
        <f>J253-#REF!</f>
        <v>#REF!</v>
      </c>
      <c r="K665" s="112" t="e">
        <f>K253-#REF!</f>
        <v>#REF!</v>
      </c>
      <c r="L665" s="112" t="e">
        <f>L253-#REF!</f>
        <v>#REF!</v>
      </c>
      <c r="M665" s="112" t="e">
        <f>M253-#REF!</f>
        <v>#REF!</v>
      </c>
      <c r="N665" s="112" t="e">
        <f>N253-#REF!</f>
        <v>#REF!</v>
      </c>
      <c r="O665" s="112" t="e">
        <f>O253-#REF!</f>
        <v>#REF!</v>
      </c>
      <c r="P665" s="112" t="e">
        <f>P253-#REF!</f>
        <v>#REF!</v>
      </c>
      <c r="Q665" s="112" t="e">
        <f>Q253-#REF!</f>
        <v>#REF!</v>
      </c>
      <c r="R665" s="112" t="e">
        <f>R253-#REF!</f>
        <v>#REF!</v>
      </c>
      <c r="S665" s="112" t="e">
        <f>S253-#REF!</f>
        <v>#REF!</v>
      </c>
      <c r="T665" s="112" t="e">
        <f>T253-#REF!</f>
        <v>#REF!</v>
      </c>
      <c r="U665" s="112" t="e">
        <f>U253-#REF!</f>
        <v>#REF!</v>
      </c>
      <c r="V665" s="112" t="e">
        <f>V253-#REF!</f>
        <v>#REF!</v>
      </c>
      <c r="W665" s="112" t="e">
        <f>W253-#REF!</f>
        <v>#REF!</v>
      </c>
      <c r="X665" s="112" t="e">
        <f>X253-#REF!</f>
        <v>#REF!</v>
      </c>
      <c r="Y665" s="112" t="e">
        <f>Y253-#REF!</f>
        <v>#REF!</v>
      </c>
      <c r="Z665" s="112" t="e">
        <f>Z253-#REF!</f>
        <v>#REF!</v>
      </c>
      <c r="AA665" s="112" t="e">
        <f>AA253-#REF!</f>
        <v>#REF!</v>
      </c>
      <c r="AB665" s="112" t="e">
        <f>AB253-#REF!</f>
        <v>#REF!</v>
      </c>
      <c r="AC665" s="112" t="e">
        <f>AC253-#REF!</f>
        <v>#REF!</v>
      </c>
      <c r="AD665" s="112" t="e">
        <f>AD253-#REF!</f>
        <v>#REF!</v>
      </c>
      <c r="AE665" s="112" t="e">
        <f>AE253-#REF!</f>
        <v>#REF!</v>
      </c>
      <c r="AF665" s="112" t="e">
        <f>AF253-#REF!</f>
        <v>#REF!</v>
      </c>
      <c r="AG665" s="112" t="e">
        <f>AG253-#REF!</f>
        <v>#REF!</v>
      </c>
      <c r="AH665" s="112" t="e">
        <f>AH253-#REF!</f>
        <v>#REF!</v>
      </c>
      <c r="AI665" s="112" t="e">
        <f>AI253-#REF!</f>
        <v>#REF!</v>
      </c>
      <c r="AJ665" s="112" t="e">
        <f>AJ253-#REF!</f>
        <v>#REF!</v>
      </c>
      <c r="AK665" s="112" t="e">
        <f>AK253-#REF!</f>
        <v>#REF!</v>
      </c>
      <c r="AL665" s="112" t="e">
        <f>AL253-#REF!</f>
        <v>#REF!</v>
      </c>
      <c r="AM665" s="112" t="e">
        <f>AM253-#REF!</f>
        <v>#REF!</v>
      </c>
      <c r="AN665" s="112" t="e">
        <f>AN253-#REF!</f>
        <v>#REF!</v>
      </c>
      <c r="AO665" s="112" t="e">
        <f>AO253-#REF!</f>
        <v>#REF!</v>
      </c>
      <c r="AP665" s="112" t="e">
        <f>AP253-#REF!</f>
        <v>#REF!</v>
      </c>
      <c r="AQ665" s="112" t="e">
        <f>AQ253-#REF!</f>
        <v>#REF!</v>
      </c>
      <c r="AR665" s="112" t="e">
        <f>AR253-#REF!</f>
        <v>#REF!</v>
      </c>
      <c r="AS665" s="112" t="e">
        <f>AS253-#REF!</f>
        <v>#REF!</v>
      </c>
      <c r="AT665" s="112" t="e">
        <f>AT253-#REF!</f>
        <v>#REF!</v>
      </c>
      <c r="AU665" s="112" t="e">
        <f>AU253-#REF!</f>
        <v>#REF!</v>
      </c>
      <c r="AV665" s="112" t="e">
        <f>AV253-#REF!</f>
        <v>#REF!</v>
      </c>
      <c r="AW665" s="112" t="e">
        <f>AW253-#REF!</f>
        <v>#REF!</v>
      </c>
      <c r="AX665" s="112" t="e">
        <f>AX253-#REF!</f>
        <v>#REF!</v>
      </c>
      <c r="AY665" s="112" t="e">
        <f>AY253-#REF!</f>
        <v>#REF!</v>
      </c>
      <c r="AZ665" s="112" t="e">
        <f>AZ253-#REF!</f>
        <v>#REF!</v>
      </c>
      <c r="BA665" s="112" t="e">
        <f>BA253-#REF!</f>
        <v>#REF!</v>
      </c>
      <c r="BB665" s="112" t="e">
        <f>BB253-#REF!</f>
        <v>#REF!</v>
      </c>
      <c r="BC665" s="112" t="e">
        <f>BC253-#REF!</f>
        <v>#REF!</v>
      </c>
      <c r="BD665" s="112" t="e">
        <f>BD253-#REF!</f>
        <v>#REF!</v>
      </c>
      <c r="BE665" s="112" t="e">
        <f>BE253-#REF!</f>
        <v>#REF!</v>
      </c>
      <c r="BF665" s="112" t="e">
        <f>BF253-#REF!</f>
        <v>#REF!</v>
      </c>
      <c r="BG665" s="112" t="e">
        <f>BG253-#REF!</f>
        <v>#REF!</v>
      </c>
      <c r="BH665" s="112" t="e">
        <f>BH253-#REF!</f>
        <v>#REF!</v>
      </c>
      <c r="BI665" s="112" t="e">
        <f>BI253-#REF!</f>
        <v>#REF!</v>
      </c>
      <c r="BJ665" s="112" t="e">
        <f>BJ253-#REF!</f>
        <v>#REF!</v>
      </c>
      <c r="BK665" s="112" t="e">
        <f>BK253-#REF!</f>
        <v>#REF!</v>
      </c>
      <c r="BL665" s="112" t="e">
        <f>BL253-#REF!</f>
        <v>#REF!</v>
      </c>
      <c r="BM665" s="112" t="e">
        <f>BM253-#REF!</f>
        <v>#REF!</v>
      </c>
      <c r="BN665" s="112" t="e">
        <f>BN253-#REF!</f>
        <v>#REF!</v>
      </c>
      <c r="BO665" s="112" t="e">
        <f>BO253-#REF!</f>
        <v>#REF!</v>
      </c>
      <c r="BP665" s="112" t="e">
        <f>BP253-#REF!</f>
        <v>#REF!</v>
      </c>
      <c r="BQ665" s="112" t="e">
        <f>BQ253-#REF!</f>
        <v>#REF!</v>
      </c>
      <c r="BR665" s="112" t="e">
        <f>BR253-#REF!</f>
        <v>#REF!</v>
      </c>
      <c r="BS665" s="112" t="e">
        <f>BS253-#REF!</f>
        <v>#REF!</v>
      </c>
      <c r="BT665" s="112" t="e">
        <f>BT253-#REF!</f>
        <v>#REF!</v>
      </c>
      <c r="BU665" s="112" t="e">
        <f>BU253-#REF!</f>
        <v>#REF!</v>
      </c>
      <c r="BV665" s="112" t="e">
        <f>BV253-#REF!</f>
        <v>#REF!</v>
      </c>
      <c r="CA665" s="112"/>
    </row>
    <row r="666" spans="7:79" ht="13" hidden="1" x14ac:dyDescent="0.3">
      <c r="G666" s="112" t="e">
        <f>G254-#REF!</f>
        <v>#REF!</v>
      </c>
      <c r="H666" s="112" t="e">
        <f>H254-#REF!</f>
        <v>#REF!</v>
      </c>
      <c r="I666" s="112" t="e">
        <f>I254-#REF!</f>
        <v>#REF!</v>
      </c>
      <c r="J666" s="112" t="e">
        <f>J254-#REF!</f>
        <v>#REF!</v>
      </c>
      <c r="K666" s="112" t="e">
        <f>K254-#REF!</f>
        <v>#REF!</v>
      </c>
      <c r="L666" s="112" t="e">
        <f>L254-#REF!</f>
        <v>#REF!</v>
      </c>
      <c r="M666" s="112" t="e">
        <f>M254-#REF!</f>
        <v>#REF!</v>
      </c>
      <c r="N666" s="112" t="e">
        <f>N254-#REF!</f>
        <v>#REF!</v>
      </c>
      <c r="O666" s="112" t="e">
        <f>O254-#REF!</f>
        <v>#REF!</v>
      </c>
      <c r="P666" s="112" t="e">
        <f>P254-#REF!</f>
        <v>#REF!</v>
      </c>
      <c r="Q666" s="112" t="e">
        <f>Q254-#REF!</f>
        <v>#REF!</v>
      </c>
      <c r="R666" s="112" t="e">
        <f>R254-#REF!</f>
        <v>#REF!</v>
      </c>
      <c r="S666" s="112" t="e">
        <f>S254-#REF!</f>
        <v>#REF!</v>
      </c>
      <c r="T666" s="112" t="e">
        <f>T254-#REF!</f>
        <v>#REF!</v>
      </c>
      <c r="U666" s="112" t="e">
        <f>U254-#REF!</f>
        <v>#REF!</v>
      </c>
      <c r="V666" s="112" t="e">
        <f>V254-#REF!</f>
        <v>#REF!</v>
      </c>
      <c r="W666" s="112" t="e">
        <f>W254-#REF!</f>
        <v>#REF!</v>
      </c>
      <c r="X666" s="112" t="e">
        <f>X254-#REF!</f>
        <v>#REF!</v>
      </c>
      <c r="Y666" s="112" t="e">
        <f>Y254-#REF!</f>
        <v>#REF!</v>
      </c>
      <c r="Z666" s="112" t="e">
        <f>Z254-#REF!</f>
        <v>#REF!</v>
      </c>
      <c r="AA666" s="112" t="e">
        <f>AA254-#REF!</f>
        <v>#REF!</v>
      </c>
      <c r="AB666" s="112" t="e">
        <f>AB254-#REF!</f>
        <v>#REF!</v>
      </c>
      <c r="AC666" s="112" t="e">
        <f>AC254-#REF!</f>
        <v>#REF!</v>
      </c>
      <c r="AD666" s="112" t="e">
        <f>AD254-#REF!</f>
        <v>#REF!</v>
      </c>
      <c r="AE666" s="112" t="e">
        <f>AE254-#REF!</f>
        <v>#REF!</v>
      </c>
      <c r="AF666" s="112" t="e">
        <f>AF254-#REF!</f>
        <v>#REF!</v>
      </c>
      <c r="AG666" s="112" t="e">
        <f>AG254-#REF!</f>
        <v>#REF!</v>
      </c>
      <c r="AH666" s="112" t="e">
        <f>AH254-#REF!</f>
        <v>#REF!</v>
      </c>
      <c r="AI666" s="112" t="e">
        <f>AI254-#REF!</f>
        <v>#REF!</v>
      </c>
      <c r="AJ666" s="112" t="e">
        <f>AJ254-#REF!</f>
        <v>#REF!</v>
      </c>
      <c r="AK666" s="112" t="e">
        <f>AK254-#REF!</f>
        <v>#REF!</v>
      </c>
      <c r="AL666" s="112" t="e">
        <f>AL254-#REF!</f>
        <v>#REF!</v>
      </c>
      <c r="AM666" s="112" t="e">
        <f>AM254-#REF!</f>
        <v>#REF!</v>
      </c>
      <c r="AN666" s="112" t="e">
        <f>AN254-#REF!</f>
        <v>#REF!</v>
      </c>
      <c r="AO666" s="112" t="e">
        <f>AO254-#REF!</f>
        <v>#REF!</v>
      </c>
      <c r="AP666" s="112" t="e">
        <f>AP254-#REF!</f>
        <v>#REF!</v>
      </c>
      <c r="AQ666" s="112" t="e">
        <f>AQ254-#REF!</f>
        <v>#REF!</v>
      </c>
      <c r="AR666" s="112" t="e">
        <f>AR254-#REF!</f>
        <v>#REF!</v>
      </c>
      <c r="AS666" s="112" t="e">
        <f>AS254-#REF!</f>
        <v>#REF!</v>
      </c>
      <c r="AT666" s="112" t="e">
        <f>AT254-#REF!</f>
        <v>#REF!</v>
      </c>
      <c r="AU666" s="112" t="e">
        <f>AU254-#REF!</f>
        <v>#REF!</v>
      </c>
      <c r="AV666" s="112" t="e">
        <f>AV254-#REF!</f>
        <v>#REF!</v>
      </c>
      <c r="AW666" s="112" t="e">
        <f>AW254-#REF!</f>
        <v>#REF!</v>
      </c>
      <c r="AX666" s="112" t="e">
        <f>AX254-#REF!</f>
        <v>#REF!</v>
      </c>
      <c r="AY666" s="112" t="e">
        <f>AY254-#REF!</f>
        <v>#REF!</v>
      </c>
      <c r="AZ666" s="112" t="e">
        <f>AZ254-#REF!</f>
        <v>#REF!</v>
      </c>
      <c r="BA666" s="112" t="e">
        <f>BA254-#REF!</f>
        <v>#REF!</v>
      </c>
      <c r="BB666" s="112" t="e">
        <f>BB254-#REF!</f>
        <v>#REF!</v>
      </c>
      <c r="BC666" s="112" t="e">
        <f>BC254-#REF!</f>
        <v>#REF!</v>
      </c>
      <c r="BD666" s="112" t="e">
        <f>BD254-#REF!</f>
        <v>#REF!</v>
      </c>
      <c r="BE666" s="112" t="e">
        <f>BE254-#REF!</f>
        <v>#REF!</v>
      </c>
      <c r="BF666" s="112" t="e">
        <f>BF254-#REF!</f>
        <v>#REF!</v>
      </c>
      <c r="BG666" s="112" t="e">
        <f>BG254-#REF!</f>
        <v>#REF!</v>
      </c>
      <c r="BH666" s="112" t="e">
        <f>BH254-#REF!</f>
        <v>#REF!</v>
      </c>
      <c r="BI666" s="112" t="e">
        <f>BI254-#REF!</f>
        <v>#REF!</v>
      </c>
      <c r="BJ666" s="112" t="e">
        <f>BJ254-#REF!</f>
        <v>#REF!</v>
      </c>
      <c r="BK666" s="112" t="e">
        <f>BK254-#REF!</f>
        <v>#REF!</v>
      </c>
      <c r="BL666" s="112" t="e">
        <f>BL254-#REF!</f>
        <v>#REF!</v>
      </c>
      <c r="BM666" s="112" t="e">
        <f>BM254-#REF!</f>
        <v>#REF!</v>
      </c>
      <c r="BN666" s="112" t="e">
        <f>BN254-#REF!</f>
        <v>#REF!</v>
      </c>
      <c r="BO666" s="112" t="e">
        <f>BO254-#REF!</f>
        <v>#REF!</v>
      </c>
      <c r="BP666" s="112" t="e">
        <f>BP254-#REF!</f>
        <v>#REF!</v>
      </c>
      <c r="BQ666" s="112" t="e">
        <f>BQ254-#REF!</f>
        <v>#REF!</v>
      </c>
      <c r="BR666" s="112" t="e">
        <f>BR254-#REF!</f>
        <v>#REF!</v>
      </c>
      <c r="BS666" s="112" t="e">
        <f>BS254-#REF!</f>
        <v>#REF!</v>
      </c>
      <c r="BT666" s="112" t="e">
        <f>BT254-#REF!</f>
        <v>#REF!</v>
      </c>
      <c r="BU666" s="112" t="e">
        <f>BU254-#REF!</f>
        <v>#REF!</v>
      </c>
      <c r="BV666" s="112" t="e">
        <f>BV254-#REF!</f>
        <v>#REF!</v>
      </c>
      <c r="CA666" s="112"/>
    </row>
    <row r="667" spans="7:79" ht="13" hidden="1" x14ac:dyDescent="0.3">
      <c r="G667" s="112" t="e">
        <f>G255-#REF!</f>
        <v>#REF!</v>
      </c>
      <c r="H667" s="112" t="e">
        <f>H255-#REF!</f>
        <v>#REF!</v>
      </c>
      <c r="I667" s="112" t="e">
        <f>I255-#REF!</f>
        <v>#REF!</v>
      </c>
      <c r="J667" s="112" t="e">
        <f>J255-#REF!</f>
        <v>#REF!</v>
      </c>
      <c r="K667" s="112" t="e">
        <f>K255-#REF!</f>
        <v>#REF!</v>
      </c>
      <c r="L667" s="112" t="e">
        <f>L255-#REF!</f>
        <v>#REF!</v>
      </c>
      <c r="M667" s="112" t="e">
        <f>M255-#REF!</f>
        <v>#REF!</v>
      </c>
      <c r="N667" s="112" t="e">
        <f>N255-#REF!</f>
        <v>#REF!</v>
      </c>
      <c r="O667" s="112" t="e">
        <f>O255-#REF!</f>
        <v>#REF!</v>
      </c>
      <c r="P667" s="112" t="e">
        <f>P255-#REF!</f>
        <v>#REF!</v>
      </c>
      <c r="Q667" s="112" t="e">
        <f>Q255-#REF!</f>
        <v>#REF!</v>
      </c>
      <c r="R667" s="112" t="e">
        <f>R255-#REF!</f>
        <v>#REF!</v>
      </c>
      <c r="S667" s="112" t="e">
        <f>S255-#REF!</f>
        <v>#REF!</v>
      </c>
      <c r="T667" s="112" t="e">
        <f>T255-#REF!</f>
        <v>#REF!</v>
      </c>
      <c r="U667" s="112" t="e">
        <f>U255-#REF!</f>
        <v>#REF!</v>
      </c>
      <c r="V667" s="112" t="e">
        <f>V255-#REF!</f>
        <v>#REF!</v>
      </c>
      <c r="W667" s="112" t="e">
        <f>W255-#REF!</f>
        <v>#REF!</v>
      </c>
      <c r="X667" s="112" t="e">
        <f>X255-#REF!</f>
        <v>#REF!</v>
      </c>
      <c r="Y667" s="112" t="e">
        <f>Y255-#REF!</f>
        <v>#REF!</v>
      </c>
      <c r="Z667" s="112" t="e">
        <f>Z255-#REF!</f>
        <v>#REF!</v>
      </c>
      <c r="AA667" s="112" t="e">
        <f>AA255-#REF!</f>
        <v>#REF!</v>
      </c>
      <c r="AB667" s="112" t="e">
        <f>AB255-#REF!</f>
        <v>#REF!</v>
      </c>
      <c r="AC667" s="112" t="e">
        <f>AC255-#REF!</f>
        <v>#REF!</v>
      </c>
      <c r="AD667" s="112" t="e">
        <f>AD255-#REF!</f>
        <v>#REF!</v>
      </c>
      <c r="AE667" s="112" t="e">
        <f>AE255-#REF!</f>
        <v>#REF!</v>
      </c>
      <c r="AF667" s="112" t="e">
        <f>AF255-#REF!</f>
        <v>#REF!</v>
      </c>
      <c r="AG667" s="112" t="e">
        <f>AG255-#REF!</f>
        <v>#REF!</v>
      </c>
      <c r="AH667" s="112" t="e">
        <f>AH255-#REF!</f>
        <v>#REF!</v>
      </c>
      <c r="AI667" s="112" t="e">
        <f>AI255-#REF!</f>
        <v>#REF!</v>
      </c>
      <c r="AJ667" s="112" t="e">
        <f>AJ255-#REF!</f>
        <v>#REF!</v>
      </c>
      <c r="AK667" s="112" t="e">
        <f>AK255-#REF!</f>
        <v>#REF!</v>
      </c>
      <c r="AL667" s="112" t="e">
        <f>AL255-#REF!</f>
        <v>#REF!</v>
      </c>
      <c r="AM667" s="112" t="e">
        <f>AM255-#REF!</f>
        <v>#REF!</v>
      </c>
      <c r="AN667" s="112" t="e">
        <f>AN255-#REF!</f>
        <v>#REF!</v>
      </c>
      <c r="AO667" s="112" t="e">
        <f>AO255-#REF!</f>
        <v>#REF!</v>
      </c>
      <c r="AP667" s="112" t="e">
        <f>AP255-#REF!</f>
        <v>#REF!</v>
      </c>
      <c r="AQ667" s="112" t="e">
        <f>AQ255-#REF!</f>
        <v>#REF!</v>
      </c>
      <c r="AR667" s="112" t="e">
        <f>AR255-#REF!</f>
        <v>#REF!</v>
      </c>
      <c r="AS667" s="112" t="e">
        <f>AS255-#REF!</f>
        <v>#REF!</v>
      </c>
      <c r="AT667" s="112" t="e">
        <f>AT255-#REF!</f>
        <v>#REF!</v>
      </c>
      <c r="AU667" s="112" t="e">
        <f>AU255-#REF!</f>
        <v>#REF!</v>
      </c>
      <c r="AV667" s="112" t="e">
        <f>AV255-#REF!</f>
        <v>#REF!</v>
      </c>
      <c r="AW667" s="112" t="e">
        <f>AW255-#REF!</f>
        <v>#REF!</v>
      </c>
      <c r="AX667" s="112" t="e">
        <f>AX255-#REF!</f>
        <v>#REF!</v>
      </c>
      <c r="AY667" s="112" t="e">
        <f>AY255-#REF!</f>
        <v>#REF!</v>
      </c>
      <c r="AZ667" s="112" t="e">
        <f>AZ255-#REF!</f>
        <v>#REF!</v>
      </c>
      <c r="BA667" s="112" t="e">
        <f>BA255-#REF!</f>
        <v>#REF!</v>
      </c>
      <c r="BB667" s="112" t="e">
        <f>BB255-#REF!</f>
        <v>#REF!</v>
      </c>
      <c r="BC667" s="112" t="e">
        <f>BC255-#REF!</f>
        <v>#REF!</v>
      </c>
      <c r="BD667" s="112" t="e">
        <f>BD255-#REF!</f>
        <v>#REF!</v>
      </c>
      <c r="BE667" s="112" t="e">
        <f>BE255-#REF!</f>
        <v>#REF!</v>
      </c>
      <c r="BF667" s="112" t="e">
        <f>BF255-#REF!</f>
        <v>#REF!</v>
      </c>
      <c r="BG667" s="112" t="e">
        <f>BG255-#REF!</f>
        <v>#REF!</v>
      </c>
      <c r="BH667" s="112" t="e">
        <f>BH255-#REF!</f>
        <v>#REF!</v>
      </c>
      <c r="BI667" s="112" t="e">
        <f>BI255-#REF!</f>
        <v>#REF!</v>
      </c>
      <c r="BJ667" s="112" t="e">
        <f>BJ255-#REF!</f>
        <v>#REF!</v>
      </c>
      <c r="BK667" s="112" t="e">
        <f>BK255-#REF!</f>
        <v>#REF!</v>
      </c>
      <c r="BL667" s="112" t="e">
        <f>BL255-#REF!</f>
        <v>#REF!</v>
      </c>
      <c r="BM667" s="112" t="e">
        <f>BM255-#REF!</f>
        <v>#REF!</v>
      </c>
      <c r="BN667" s="112" t="e">
        <f>BN255-#REF!</f>
        <v>#REF!</v>
      </c>
      <c r="BO667" s="112" t="e">
        <f>BO255-#REF!</f>
        <v>#REF!</v>
      </c>
      <c r="BP667" s="112" t="e">
        <f>BP255-#REF!</f>
        <v>#REF!</v>
      </c>
      <c r="BQ667" s="112" t="e">
        <f>BQ255-#REF!</f>
        <v>#REF!</v>
      </c>
      <c r="BR667" s="112" t="e">
        <f>BR255-#REF!</f>
        <v>#REF!</v>
      </c>
      <c r="BS667" s="112" t="e">
        <f>BS255-#REF!</f>
        <v>#REF!</v>
      </c>
      <c r="BT667" s="112" t="e">
        <f>BT255-#REF!</f>
        <v>#REF!</v>
      </c>
      <c r="BU667" s="112" t="e">
        <f>BU255-#REF!</f>
        <v>#REF!</v>
      </c>
      <c r="BV667" s="112" t="e">
        <f>BV255-#REF!</f>
        <v>#REF!</v>
      </c>
      <c r="CA667" s="112"/>
    </row>
    <row r="668" spans="7:79" ht="13" hidden="1" x14ac:dyDescent="0.3">
      <c r="G668" s="112" t="e">
        <f>G256-#REF!</f>
        <v>#REF!</v>
      </c>
      <c r="H668" s="112" t="e">
        <f>H256-#REF!</f>
        <v>#REF!</v>
      </c>
      <c r="I668" s="112" t="e">
        <f>I256-#REF!</f>
        <v>#REF!</v>
      </c>
      <c r="J668" s="112" t="e">
        <f>J256-#REF!</f>
        <v>#REF!</v>
      </c>
      <c r="K668" s="112" t="e">
        <f>K256-#REF!</f>
        <v>#REF!</v>
      </c>
      <c r="L668" s="112" t="e">
        <f>L256-#REF!</f>
        <v>#REF!</v>
      </c>
      <c r="M668" s="112" t="e">
        <f>M256-#REF!</f>
        <v>#REF!</v>
      </c>
      <c r="N668" s="112" t="e">
        <f>N256-#REF!</f>
        <v>#REF!</v>
      </c>
      <c r="O668" s="112" t="e">
        <f>O256-#REF!</f>
        <v>#REF!</v>
      </c>
      <c r="P668" s="112" t="e">
        <f>P256-#REF!</f>
        <v>#REF!</v>
      </c>
      <c r="Q668" s="112" t="e">
        <f>Q256-#REF!</f>
        <v>#REF!</v>
      </c>
      <c r="R668" s="112" t="e">
        <f>R256-#REF!</f>
        <v>#REF!</v>
      </c>
      <c r="S668" s="112" t="e">
        <f>S256-#REF!</f>
        <v>#REF!</v>
      </c>
      <c r="T668" s="112" t="e">
        <f>T256-#REF!</f>
        <v>#REF!</v>
      </c>
      <c r="U668" s="112" t="e">
        <f>U256-#REF!</f>
        <v>#REF!</v>
      </c>
      <c r="V668" s="112" t="e">
        <f>V256-#REF!</f>
        <v>#REF!</v>
      </c>
      <c r="W668" s="112" t="e">
        <f>W256-#REF!</f>
        <v>#REF!</v>
      </c>
      <c r="X668" s="112" t="e">
        <f>X256-#REF!</f>
        <v>#REF!</v>
      </c>
      <c r="Y668" s="112" t="e">
        <f>Y256-#REF!</f>
        <v>#REF!</v>
      </c>
      <c r="Z668" s="112" t="e">
        <f>Z256-#REF!</f>
        <v>#REF!</v>
      </c>
      <c r="AA668" s="112" t="e">
        <f>AA256-#REF!</f>
        <v>#REF!</v>
      </c>
      <c r="AB668" s="112" t="e">
        <f>AB256-#REF!</f>
        <v>#REF!</v>
      </c>
      <c r="AC668" s="112" t="e">
        <f>AC256-#REF!</f>
        <v>#REF!</v>
      </c>
      <c r="AD668" s="112" t="e">
        <f>AD256-#REF!</f>
        <v>#REF!</v>
      </c>
      <c r="AE668" s="112" t="e">
        <f>AE256-#REF!</f>
        <v>#REF!</v>
      </c>
      <c r="AF668" s="112" t="e">
        <f>AF256-#REF!</f>
        <v>#REF!</v>
      </c>
      <c r="AG668" s="112" t="e">
        <f>AG256-#REF!</f>
        <v>#REF!</v>
      </c>
      <c r="AH668" s="112" t="e">
        <f>AH256-#REF!</f>
        <v>#REF!</v>
      </c>
      <c r="AI668" s="112" t="e">
        <f>AI256-#REF!</f>
        <v>#REF!</v>
      </c>
      <c r="AJ668" s="112" t="e">
        <f>AJ256-#REF!</f>
        <v>#REF!</v>
      </c>
      <c r="AK668" s="112" t="e">
        <f>AK256-#REF!</f>
        <v>#REF!</v>
      </c>
      <c r="AL668" s="112" t="e">
        <f>AL256-#REF!</f>
        <v>#REF!</v>
      </c>
      <c r="AM668" s="112" t="e">
        <f>AM256-#REF!</f>
        <v>#REF!</v>
      </c>
      <c r="AN668" s="112" t="e">
        <f>AN256-#REF!</f>
        <v>#REF!</v>
      </c>
      <c r="AO668" s="112" t="e">
        <f>AO256-#REF!</f>
        <v>#REF!</v>
      </c>
      <c r="AP668" s="112" t="e">
        <f>AP256-#REF!</f>
        <v>#REF!</v>
      </c>
      <c r="AQ668" s="112" t="e">
        <f>AQ256-#REF!</f>
        <v>#REF!</v>
      </c>
      <c r="AR668" s="112" t="e">
        <f>AR256-#REF!</f>
        <v>#REF!</v>
      </c>
      <c r="AS668" s="112" t="e">
        <f>AS256-#REF!</f>
        <v>#REF!</v>
      </c>
      <c r="AT668" s="112" t="e">
        <f>AT256-#REF!</f>
        <v>#REF!</v>
      </c>
      <c r="AU668" s="112" t="e">
        <f>AU256-#REF!</f>
        <v>#REF!</v>
      </c>
      <c r="AV668" s="112" t="e">
        <f>AV256-#REF!</f>
        <v>#REF!</v>
      </c>
      <c r="AW668" s="112" t="e">
        <f>AW256-#REF!</f>
        <v>#REF!</v>
      </c>
      <c r="AX668" s="112" t="e">
        <f>AX256-#REF!</f>
        <v>#REF!</v>
      </c>
      <c r="AY668" s="112" t="e">
        <f>AY256-#REF!</f>
        <v>#REF!</v>
      </c>
      <c r="AZ668" s="112" t="e">
        <f>AZ256-#REF!</f>
        <v>#REF!</v>
      </c>
      <c r="BA668" s="112" t="e">
        <f>BA256-#REF!</f>
        <v>#REF!</v>
      </c>
      <c r="BB668" s="112" t="e">
        <f>BB256-#REF!</f>
        <v>#REF!</v>
      </c>
      <c r="BC668" s="112" t="e">
        <f>BC256-#REF!</f>
        <v>#REF!</v>
      </c>
      <c r="BD668" s="112" t="e">
        <f>BD256-#REF!</f>
        <v>#REF!</v>
      </c>
      <c r="BE668" s="112" t="e">
        <f>BE256-#REF!</f>
        <v>#REF!</v>
      </c>
      <c r="BF668" s="112" t="e">
        <f>BF256-#REF!</f>
        <v>#REF!</v>
      </c>
      <c r="BG668" s="112" t="e">
        <f>BG256-#REF!</f>
        <v>#REF!</v>
      </c>
      <c r="BH668" s="112" t="e">
        <f>BH256-#REF!</f>
        <v>#REF!</v>
      </c>
      <c r="BI668" s="112" t="e">
        <f>BI256-#REF!</f>
        <v>#REF!</v>
      </c>
      <c r="BJ668" s="112" t="e">
        <f>BJ256-#REF!</f>
        <v>#REF!</v>
      </c>
      <c r="BK668" s="112" t="e">
        <f>BK256-#REF!</f>
        <v>#REF!</v>
      </c>
      <c r="BL668" s="112" t="e">
        <f>BL256-#REF!</f>
        <v>#REF!</v>
      </c>
      <c r="BM668" s="112" t="e">
        <f>BM256-#REF!</f>
        <v>#REF!</v>
      </c>
      <c r="BN668" s="112" t="e">
        <f>BN256-#REF!</f>
        <v>#REF!</v>
      </c>
      <c r="BO668" s="112" t="e">
        <f>BO256-#REF!</f>
        <v>#REF!</v>
      </c>
      <c r="BP668" s="112" t="e">
        <f>BP256-#REF!</f>
        <v>#REF!</v>
      </c>
      <c r="BQ668" s="112" t="e">
        <f>BQ256-#REF!</f>
        <v>#REF!</v>
      </c>
      <c r="BR668" s="112" t="e">
        <f>BR256-#REF!</f>
        <v>#REF!</v>
      </c>
      <c r="BS668" s="112" t="e">
        <f>BS256-#REF!</f>
        <v>#REF!</v>
      </c>
      <c r="BT668" s="112" t="e">
        <f>BT256-#REF!</f>
        <v>#REF!</v>
      </c>
      <c r="BU668" s="112" t="e">
        <f>BU256-#REF!</f>
        <v>#REF!</v>
      </c>
      <c r="BV668" s="112" t="e">
        <f>BV256-#REF!</f>
        <v>#REF!</v>
      </c>
      <c r="CA668" s="112"/>
    </row>
    <row r="669" spans="7:79" ht="13" hidden="1" x14ac:dyDescent="0.3">
      <c r="G669" s="112" t="e">
        <f>G257-#REF!</f>
        <v>#REF!</v>
      </c>
      <c r="H669" s="112" t="e">
        <f>H257-#REF!</f>
        <v>#REF!</v>
      </c>
      <c r="I669" s="112" t="e">
        <f>I257-#REF!</f>
        <v>#REF!</v>
      </c>
      <c r="J669" s="112" t="e">
        <f>J257-#REF!</f>
        <v>#REF!</v>
      </c>
      <c r="K669" s="112" t="e">
        <f>K257-#REF!</f>
        <v>#REF!</v>
      </c>
      <c r="L669" s="112" t="e">
        <f>L257-#REF!</f>
        <v>#REF!</v>
      </c>
      <c r="M669" s="112" t="e">
        <f>M257-#REF!</f>
        <v>#REF!</v>
      </c>
      <c r="N669" s="112" t="e">
        <f>N257-#REF!</f>
        <v>#REF!</v>
      </c>
      <c r="O669" s="112" t="e">
        <f>O257-#REF!</f>
        <v>#REF!</v>
      </c>
      <c r="P669" s="112" t="e">
        <f>P257-#REF!</f>
        <v>#REF!</v>
      </c>
      <c r="Q669" s="112" t="e">
        <f>Q257-#REF!</f>
        <v>#REF!</v>
      </c>
      <c r="R669" s="112" t="e">
        <f>R257-#REF!</f>
        <v>#REF!</v>
      </c>
      <c r="S669" s="112" t="e">
        <f>S257-#REF!</f>
        <v>#REF!</v>
      </c>
      <c r="T669" s="112" t="e">
        <f>T257-#REF!</f>
        <v>#REF!</v>
      </c>
      <c r="U669" s="112" t="e">
        <f>U257-#REF!</f>
        <v>#REF!</v>
      </c>
      <c r="V669" s="112" t="e">
        <f>V257-#REF!</f>
        <v>#REF!</v>
      </c>
      <c r="W669" s="112" t="e">
        <f>W257-#REF!</f>
        <v>#REF!</v>
      </c>
      <c r="X669" s="112" t="e">
        <f>X257-#REF!</f>
        <v>#REF!</v>
      </c>
      <c r="Y669" s="112" t="e">
        <f>Y257-#REF!</f>
        <v>#REF!</v>
      </c>
      <c r="Z669" s="112" t="e">
        <f>Z257-#REF!</f>
        <v>#REF!</v>
      </c>
      <c r="AA669" s="112" t="e">
        <f>AA257-#REF!</f>
        <v>#REF!</v>
      </c>
      <c r="AB669" s="112" t="e">
        <f>AB257-#REF!</f>
        <v>#REF!</v>
      </c>
      <c r="AC669" s="112" t="e">
        <f>AC257-#REF!</f>
        <v>#REF!</v>
      </c>
      <c r="AD669" s="112" t="e">
        <f>AD257-#REF!</f>
        <v>#REF!</v>
      </c>
      <c r="AE669" s="112" t="e">
        <f>AE257-#REF!</f>
        <v>#REF!</v>
      </c>
      <c r="AF669" s="112" t="e">
        <f>AF257-#REF!</f>
        <v>#REF!</v>
      </c>
      <c r="AG669" s="112" t="e">
        <f>AG257-#REF!</f>
        <v>#REF!</v>
      </c>
      <c r="AH669" s="112" t="e">
        <f>AH257-#REF!</f>
        <v>#REF!</v>
      </c>
      <c r="AI669" s="112" t="e">
        <f>AI257-#REF!</f>
        <v>#REF!</v>
      </c>
      <c r="AJ669" s="112" t="e">
        <f>AJ257-#REF!</f>
        <v>#REF!</v>
      </c>
      <c r="AK669" s="112" t="e">
        <f>AK257-#REF!</f>
        <v>#REF!</v>
      </c>
      <c r="AL669" s="112" t="e">
        <f>AL257-#REF!</f>
        <v>#REF!</v>
      </c>
      <c r="AM669" s="112" t="e">
        <f>AM257-#REF!</f>
        <v>#REF!</v>
      </c>
      <c r="AN669" s="112" t="e">
        <f>AN257-#REF!</f>
        <v>#REF!</v>
      </c>
      <c r="AO669" s="112" t="e">
        <f>AO257-#REF!</f>
        <v>#REF!</v>
      </c>
      <c r="AP669" s="112" t="e">
        <f>AP257-#REF!</f>
        <v>#REF!</v>
      </c>
      <c r="AQ669" s="112" t="e">
        <f>AQ257-#REF!</f>
        <v>#REF!</v>
      </c>
      <c r="AR669" s="112" t="e">
        <f>AR257-#REF!</f>
        <v>#REF!</v>
      </c>
      <c r="AS669" s="112" t="e">
        <f>AS257-#REF!</f>
        <v>#REF!</v>
      </c>
      <c r="AT669" s="112" t="e">
        <f>AT257-#REF!</f>
        <v>#REF!</v>
      </c>
      <c r="AU669" s="112" t="e">
        <f>AU257-#REF!</f>
        <v>#REF!</v>
      </c>
      <c r="AV669" s="112" t="e">
        <f>AV257-#REF!</f>
        <v>#REF!</v>
      </c>
      <c r="AW669" s="112" t="e">
        <f>AW257-#REF!</f>
        <v>#REF!</v>
      </c>
      <c r="AX669" s="112" t="e">
        <f>AX257-#REF!</f>
        <v>#REF!</v>
      </c>
      <c r="AY669" s="112" t="e">
        <f>AY257-#REF!</f>
        <v>#REF!</v>
      </c>
      <c r="AZ669" s="112" t="e">
        <f>AZ257-#REF!</f>
        <v>#REF!</v>
      </c>
      <c r="BA669" s="112" t="e">
        <f>BA257-#REF!</f>
        <v>#REF!</v>
      </c>
      <c r="BB669" s="112" t="e">
        <f>BB257-#REF!</f>
        <v>#REF!</v>
      </c>
      <c r="BC669" s="112" t="e">
        <f>BC257-#REF!</f>
        <v>#REF!</v>
      </c>
      <c r="BD669" s="112" t="e">
        <f>BD257-#REF!</f>
        <v>#REF!</v>
      </c>
      <c r="BE669" s="112" t="e">
        <f>BE257-#REF!</f>
        <v>#REF!</v>
      </c>
      <c r="BF669" s="112" t="e">
        <f>BF257-#REF!</f>
        <v>#REF!</v>
      </c>
      <c r="BG669" s="112" t="e">
        <f>BG257-#REF!</f>
        <v>#REF!</v>
      </c>
      <c r="BH669" s="112" t="e">
        <f>BH257-#REF!</f>
        <v>#REF!</v>
      </c>
      <c r="BI669" s="112" t="e">
        <f>BI257-#REF!</f>
        <v>#REF!</v>
      </c>
      <c r="BJ669" s="112" t="e">
        <f>BJ257-#REF!</f>
        <v>#REF!</v>
      </c>
      <c r="BK669" s="112" t="e">
        <f>BK257-#REF!</f>
        <v>#REF!</v>
      </c>
      <c r="BL669" s="112" t="e">
        <f>BL257-#REF!</f>
        <v>#REF!</v>
      </c>
      <c r="BM669" s="112" t="e">
        <f>BM257-#REF!</f>
        <v>#REF!</v>
      </c>
      <c r="BN669" s="112" t="e">
        <f>BN257-#REF!</f>
        <v>#REF!</v>
      </c>
      <c r="BO669" s="112" t="e">
        <f>BO257-#REF!</f>
        <v>#REF!</v>
      </c>
      <c r="BP669" s="112" t="e">
        <f>BP257-#REF!</f>
        <v>#REF!</v>
      </c>
      <c r="BQ669" s="112" t="e">
        <f>BQ257-#REF!</f>
        <v>#REF!</v>
      </c>
      <c r="BR669" s="112" t="e">
        <f>BR257-#REF!</f>
        <v>#REF!</v>
      </c>
      <c r="BS669" s="112" t="e">
        <f>BS257-#REF!</f>
        <v>#REF!</v>
      </c>
      <c r="BT669" s="112" t="e">
        <f>BT257-#REF!</f>
        <v>#REF!</v>
      </c>
      <c r="BU669" s="112" t="e">
        <f>BU257-#REF!</f>
        <v>#REF!</v>
      </c>
      <c r="BV669" s="112" t="e">
        <f>BV257-#REF!</f>
        <v>#REF!</v>
      </c>
      <c r="CA669" s="112"/>
    </row>
    <row r="670" spans="7:79" ht="13" hidden="1" x14ac:dyDescent="0.3">
      <c r="G670" s="112" t="e">
        <f>G258-#REF!</f>
        <v>#REF!</v>
      </c>
      <c r="H670" s="112" t="e">
        <f>H258-#REF!</f>
        <v>#REF!</v>
      </c>
      <c r="I670" s="112" t="e">
        <f>I258-#REF!</f>
        <v>#REF!</v>
      </c>
      <c r="J670" s="112" t="e">
        <f>J258-#REF!</f>
        <v>#REF!</v>
      </c>
      <c r="K670" s="112" t="e">
        <f>K258-#REF!</f>
        <v>#REF!</v>
      </c>
      <c r="L670" s="112" t="e">
        <f>L258-#REF!</f>
        <v>#REF!</v>
      </c>
      <c r="M670" s="112" t="e">
        <f>M258-#REF!</f>
        <v>#REF!</v>
      </c>
      <c r="N670" s="112" t="e">
        <f>N258-#REF!</f>
        <v>#REF!</v>
      </c>
      <c r="O670" s="112" t="e">
        <f>O258-#REF!</f>
        <v>#REF!</v>
      </c>
      <c r="P670" s="112" t="e">
        <f>P258-#REF!</f>
        <v>#REF!</v>
      </c>
      <c r="Q670" s="112" t="e">
        <f>Q258-#REF!</f>
        <v>#REF!</v>
      </c>
      <c r="R670" s="112" t="e">
        <f>R258-#REF!</f>
        <v>#REF!</v>
      </c>
      <c r="S670" s="112" t="e">
        <f>S258-#REF!</f>
        <v>#REF!</v>
      </c>
      <c r="T670" s="112" t="e">
        <f>T258-#REF!</f>
        <v>#REF!</v>
      </c>
      <c r="U670" s="112" t="e">
        <f>U258-#REF!</f>
        <v>#REF!</v>
      </c>
      <c r="V670" s="112" t="e">
        <f>V258-#REF!</f>
        <v>#REF!</v>
      </c>
      <c r="W670" s="112" t="e">
        <f>W258-#REF!</f>
        <v>#REF!</v>
      </c>
      <c r="X670" s="112" t="e">
        <f>X258-#REF!</f>
        <v>#REF!</v>
      </c>
      <c r="Y670" s="112" t="e">
        <f>Y258-#REF!</f>
        <v>#REF!</v>
      </c>
      <c r="Z670" s="112" t="e">
        <f>Z258-#REF!</f>
        <v>#REF!</v>
      </c>
      <c r="AA670" s="112" t="e">
        <f>AA258-#REF!</f>
        <v>#REF!</v>
      </c>
      <c r="AB670" s="112" t="e">
        <f>AB258-#REF!</f>
        <v>#REF!</v>
      </c>
      <c r="AC670" s="112" t="e">
        <f>AC258-#REF!</f>
        <v>#REF!</v>
      </c>
      <c r="AD670" s="112" t="e">
        <f>AD258-#REF!</f>
        <v>#REF!</v>
      </c>
      <c r="AE670" s="112" t="e">
        <f>AE258-#REF!</f>
        <v>#REF!</v>
      </c>
      <c r="AF670" s="112" t="e">
        <f>AF258-#REF!</f>
        <v>#REF!</v>
      </c>
      <c r="AG670" s="112" t="e">
        <f>AG258-#REF!</f>
        <v>#REF!</v>
      </c>
      <c r="AH670" s="112" t="e">
        <f>AH258-#REF!</f>
        <v>#REF!</v>
      </c>
      <c r="AI670" s="112" t="e">
        <f>AI258-#REF!</f>
        <v>#REF!</v>
      </c>
      <c r="AJ670" s="112" t="e">
        <f>AJ258-#REF!</f>
        <v>#REF!</v>
      </c>
      <c r="AK670" s="112" t="e">
        <f>AK258-#REF!</f>
        <v>#REF!</v>
      </c>
      <c r="AL670" s="112" t="e">
        <f>AL258-#REF!</f>
        <v>#REF!</v>
      </c>
      <c r="AM670" s="112" t="e">
        <f>AM258-#REF!</f>
        <v>#REF!</v>
      </c>
      <c r="AN670" s="112" t="e">
        <f>AN258-#REF!</f>
        <v>#REF!</v>
      </c>
      <c r="AO670" s="112" t="e">
        <f>AO258-#REF!</f>
        <v>#REF!</v>
      </c>
      <c r="AP670" s="112" t="e">
        <f>AP258-#REF!</f>
        <v>#REF!</v>
      </c>
      <c r="AQ670" s="112" t="e">
        <f>AQ258-#REF!</f>
        <v>#REF!</v>
      </c>
      <c r="AR670" s="112" t="e">
        <f>AR258-#REF!</f>
        <v>#REF!</v>
      </c>
      <c r="AS670" s="112" t="e">
        <f>AS258-#REF!</f>
        <v>#REF!</v>
      </c>
      <c r="AT670" s="112" t="e">
        <f>AT258-#REF!</f>
        <v>#REF!</v>
      </c>
      <c r="AU670" s="112" t="e">
        <f>AU258-#REF!</f>
        <v>#REF!</v>
      </c>
      <c r="AV670" s="112" t="e">
        <f>AV258-#REF!</f>
        <v>#REF!</v>
      </c>
      <c r="AW670" s="112" t="e">
        <f>AW258-#REF!</f>
        <v>#REF!</v>
      </c>
      <c r="AX670" s="112" t="e">
        <f>AX258-#REF!</f>
        <v>#REF!</v>
      </c>
      <c r="AY670" s="112" t="e">
        <f>AY258-#REF!</f>
        <v>#REF!</v>
      </c>
      <c r="AZ670" s="112" t="e">
        <f>AZ258-#REF!</f>
        <v>#REF!</v>
      </c>
      <c r="BA670" s="112" t="e">
        <f>BA258-#REF!</f>
        <v>#REF!</v>
      </c>
      <c r="BB670" s="112" t="e">
        <f>BB258-#REF!</f>
        <v>#REF!</v>
      </c>
      <c r="BC670" s="112" t="e">
        <f>BC258-#REF!</f>
        <v>#REF!</v>
      </c>
      <c r="BD670" s="112" t="e">
        <f>BD258-#REF!</f>
        <v>#REF!</v>
      </c>
      <c r="BE670" s="112" t="e">
        <f>BE258-#REF!</f>
        <v>#REF!</v>
      </c>
      <c r="BF670" s="112" t="e">
        <f>BF258-#REF!</f>
        <v>#REF!</v>
      </c>
      <c r="BG670" s="112" t="e">
        <f>BG258-#REF!</f>
        <v>#REF!</v>
      </c>
      <c r="BH670" s="112" t="e">
        <f>BH258-#REF!</f>
        <v>#REF!</v>
      </c>
      <c r="BI670" s="112" t="e">
        <f>BI258-#REF!</f>
        <v>#REF!</v>
      </c>
      <c r="BJ670" s="112" t="e">
        <f>BJ258-#REF!</f>
        <v>#REF!</v>
      </c>
      <c r="BK670" s="112" t="e">
        <f>BK258-#REF!</f>
        <v>#REF!</v>
      </c>
      <c r="BL670" s="112" t="e">
        <f>BL258-#REF!</f>
        <v>#REF!</v>
      </c>
      <c r="BM670" s="112" t="e">
        <f>BM258-#REF!</f>
        <v>#REF!</v>
      </c>
      <c r="BN670" s="112" t="e">
        <f>BN258-#REF!</f>
        <v>#REF!</v>
      </c>
      <c r="BO670" s="112" t="e">
        <f>BO258-#REF!</f>
        <v>#REF!</v>
      </c>
      <c r="BP670" s="112" t="e">
        <f>BP258-#REF!</f>
        <v>#REF!</v>
      </c>
      <c r="BQ670" s="112" t="e">
        <f>BQ258-#REF!</f>
        <v>#REF!</v>
      </c>
      <c r="BR670" s="112" t="e">
        <f>BR258-#REF!</f>
        <v>#REF!</v>
      </c>
      <c r="BS670" s="112" t="e">
        <f>BS258-#REF!</f>
        <v>#REF!</v>
      </c>
      <c r="BT670" s="112" t="e">
        <f>BT258-#REF!</f>
        <v>#REF!</v>
      </c>
      <c r="BU670" s="112" t="e">
        <f>BU258-#REF!</f>
        <v>#REF!</v>
      </c>
      <c r="BV670" s="112" t="e">
        <f>BV258-#REF!</f>
        <v>#REF!</v>
      </c>
      <c r="CA670" s="112"/>
    </row>
    <row r="671" spans="7:79" ht="13" hidden="1" x14ac:dyDescent="0.3">
      <c r="G671" s="112" t="e">
        <f>G259-#REF!</f>
        <v>#REF!</v>
      </c>
      <c r="H671" s="112" t="e">
        <f>H259-#REF!</f>
        <v>#REF!</v>
      </c>
      <c r="I671" s="112" t="e">
        <f>I259-#REF!</f>
        <v>#REF!</v>
      </c>
      <c r="J671" s="112" t="e">
        <f>J259-#REF!</f>
        <v>#REF!</v>
      </c>
      <c r="K671" s="112" t="e">
        <f>K259-#REF!</f>
        <v>#REF!</v>
      </c>
      <c r="L671" s="112" t="e">
        <f>L259-#REF!</f>
        <v>#REF!</v>
      </c>
      <c r="M671" s="112" t="e">
        <f>M259-#REF!</f>
        <v>#REF!</v>
      </c>
      <c r="N671" s="112" t="e">
        <f>N259-#REF!</f>
        <v>#REF!</v>
      </c>
      <c r="O671" s="112" t="e">
        <f>O259-#REF!</f>
        <v>#REF!</v>
      </c>
      <c r="P671" s="112" t="e">
        <f>P259-#REF!</f>
        <v>#REF!</v>
      </c>
      <c r="Q671" s="112" t="e">
        <f>Q259-#REF!</f>
        <v>#REF!</v>
      </c>
      <c r="R671" s="112" t="e">
        <f>R259-#REF!</f>
        <v>#REF!</v>
      </c>
      <c r="S671" s="112" t="e">
        <f>S259-#REF!</f>
        <v>#REF!</v>
      </c>
      <c r="T671" s="112" t="e">
        <f>T259-#REF!</f>
        <v>#REF!</v>
      </c>
      <c r="U671" s="112" t="e">
        <f>U259-#REF!</f>
        <v>#REF!</v>
      </c>
      <c r="V671" s="112" t="e">
        <f>V259-#REF!</f>
        <v>#REF!</v>
      </c>
      <c r="W671" s="112" t="e">
        <f>W259-#REF!</f>
        <v>#REF!</v>
      </c>
      <c r="X671" s="112" t="e">
        <f>X259-#REF!</f>
        <v>#REF!</v>
      </c>
      <c r="Y671" s="112" t="e">
        <f>Y259-#REF!</f>
        <v>#REF!</v>
      </c>
      <c r="Z671" s="112" t="e">
        <f>Z259-#REF!</f>
        <v>#REF!</v>
      </c>
      <c r="AA671" s="112" t="e">
        <f>AA259-#REF!</f>
        <v>#REF!</v>
      </c>
      <c r="AB671" s="112" t="e">
        <f>AB259-#REF!</f>
        <v>#REF!</v>
      </c>
      <c r="AC671" s="112" t="e">
        <f>AC259-#REF!</f>
        <v>#REF!</v>
      </c>
      <c r="AD671" s="112" t="e">
        <f>AD259-#REF!</f>
        <v>#REF!</v>
      </c>
      <c r="AE671" s="112" t="e">
        <f>AE259-#REF!</f>
        <v>#REF!</v>
      </c>
      <c r="AF671" s="112" t="e">
        <f>AF259-#REF!</f>
        <v>#REF!</v>
      </c>
      <c r="AG671" s="112" t="e">
        <f>AG259-#REF!</f>
        <v>#REF!</v>
      </c>
      <c r="AH671" s="112" t="e">
        <f>AH259-#REF!</f>
        <v>#REF!</v>
      </c>
      <c r="AI671" s="112" t="e">
        <f>AI259-#REF!</f>
        <v>#REF!</v>
      </c>
      <c r="AJ671" s="112" t="e">
        <f>AJ259-#REF!</f>
        <v>#REF!</v>
      </c>
      <c r="AK671" s="112" t="e">
        <f>AK259-#REF!</f>
        <v>#REF!</v>
      </c>
      <c r="AL671" s="112" t="e">
        <f>AL259-#REF!</f>
        <v>#REF!</v>
      </c>
      <c r="AM671" s="112" t="e">
        <f>AM259-#REF!</f>
        <v>#REF!</v>
      </c>
      <c r="AN671" s="112" t="e">
        <f>AN259-#REF!</f>
        <v>#REF!</v>
      </c>
      <c r="AO671" s="112" t="e">
        <f>AO259-#REF!</f>
        <v>#REF!</v>
      </c>
      <c r="AP671" s="112" t="e">
        <f>AP259-#REF!</f>
        <v>#REF!</v>
      </c>
      <c r="AQ671" s="112" t="e">
        <f>AQ259-#REF!</f>
        <v>#REF!</v>
      </c>
      <c r="AR671" s="112" t="e">
        <f>AR259-#REF!</f>
        <v>#REF!</v>
      </c>
      <c r="AS671" s="112" t="e">
        <f>AS259-#REF!</f>
        <v>#REF!</v>
      </c>
      <c r="AT671" s="112" t="e">
        <f>AT259-#REF!</f>
        <v>#REF!</v>
      </c>
      <c r="AU671" s="112" t="e">
        <f>AU259-#REF!</f>
        <v>#REF!</v>
      </c>
      <c r="AV671" s="112" t="e">
        <f>AV259-#REF!</f>
        <v>#REF!</v>
      </c>
      <c r="AW671" s="112" t="e">
        <f>AW259-#REF!</f>
        <v>#REF!</v>
      </c>
      <c r="AX671" s="112" t="e">
        <f>AX259-#REF!</f>
        <v>#REF!</v>
      </c>
      <c r="AY671" s="112" t="e">
        <f>AY259-#REF!</f>
        <v>#REF!</v>
      </c>
      <c r="AZ671" s="112" t="e">
        <f>AZ259-#REF!</f>
        <v>#REF!</v>
      </c>
      <c r="BA671" s="112" t="e">
        <f>BA259-#REF!</f>
        <v>#REF!</v>
      </c>
      <c r="BB671" s="112" t="e">
        <f>BB259-#REF!</f>
        <v>#REF!</v>
      </c>
      <c r="BC671" s="112" t="e">
        <f>BC259-#REF!</f>
        <v>#REF!</v>
      </c>
      <c r="BD671" s="112" t="e">
        <f>BD259-#REF!</f>
        <v>#REF!</v>
      </c>
      <c r="BE671" s="112" t="e">
        <f>BE259-#REF!</f>
        <v>#REF!</v>
      </c>
      <c r="BF671" s="112" t="e">
        <f>BF259-#REF!</f>
        <v>#REF!</v>
      </c>
      <c r="BG671" s="112" t="e">
        <f>BG259-#REF!</f>
        <v>#REF!</v>
      </c>
      <c r="BH671" s="112" t="e">
        <f>BH259-#REF!</f>
        <v>#REF!</v>
      </c>
      <c r="BI671" s="112" t="e">
        <f>BI259-#REF!</f>
        <v>#REF!</v>
      </c>
      <c r="BJ671" s="112" t="e">
        <f>BJ259-#REF!</f>
        <v>#REF!</v>
      </c>
      <c r="BK671" s="112" t="e">
        <f>BK259-#REF!</f>
        <v>#REF!</v>
      </c>
      <c r="BL671" s="112" t="e">
        <f>BL259-#REF!</f>
        <v>#REF!</v>
      </c>
      <c r="BM671" s="112" t="e">
        <f>BM259-#REF!</f>
        <v>#REF!</v>
      </c>
      <c r="BN671" s="112" t="e">
        <f>BN259-#REF!</f>
        <v>#REF!</v>
      </c>
      <c r="BO671" s="112" t="e">
        <f>BO259-#REF!</f>
        <v>#REF!</v>
      </c>
      <c r="BP671" s="112" t="e">
        <f>BP259-#REF!</f>
        <v>#REF!</v>
      </c>
      <c r="BQ671" s="112" t="e">
        <f>BQ259-#REF!</f>
        <v>#REF!</v>
      </c>
      <c r="BR671" s="112" t="e">
        <f>BR259-#REF!</f>
        <v>#REF!</v>
      </c>
      <c r="BS671" s="112" t="e">
        <f>BS259-#REF!</f>
        <v>#REF!</v>
      </c>
      <c r="BT671" s="112" t="e">
        <f>BT259-#REF!</f>
        <v>#REF!</v>
      </c>
      <c r="BU671" s="112" t="e">
        <f>BU259-#REF!</f>
        <v>#REF!</v>
      </c>
      <c r="BV671" s="112" t="e">
        <f>BV259-#REF!</f>
        <v>#REF!</v>
      </c>
      <c r="CA671" s="112"/>
    </row>
    <row r="672" spans="7:79" ht="13" hidden="1" x14ac:dyDescent="0.3">
      <c r="G672" s="112" t="e">
        <f>G260-#REF!</f>
        <v>#REF!</v>
      </c>
      <c r="H672" s="112" t="e">
        <f>H260-#REF!</f>
        <v>#REF!</v>
      </c>
      <c r="I672" s="112" t="e">
        <f>I260-#REF!</f>
        <v>#REF!</v>
      </c>
      <c r="J672" s="112" t="e">
        <f>J260-#REF!</f>
        <v>#REF!</v>
      </c>
      <c r="K672" s="112" t="e">
        <f>K260-#REF!</f>
        <v>#REF!</v>
      </c>
      <c r="L672" s="112" t="e">
        <f>L260-#REF!</f>
        <v>#REF!</v>
      </c>
      <c r="M672" s="112" t="e">
        <f>M260-#REF!</f>
        <v>#REF!</v>
      </c>
      <c r="N672" s="112" t="e">
        <f>N260-#REF!</f>
        <v>#REF!</v>
      </c>
      <c r="O672" s="112" t="e">
        <f>O260-#REF!</f>
        <v>#REF!</v>
      </c>
      <c r="P672" s="112" t="e">
        <f>P260-#REF!</f>
        <v>#REF!</v>
      </c>
      <c r="Q672" s="112" t="e">
        <f>Q260-#REF!</f>
        <v>#REF!</v>
      </c>
      <c r="R672" s="112" t="e">
        <f>R260-#REF!</f>
        <v>#REF!</v>
      </c>
      <c r="S672" s="112" t="e">
        <f>S260-#REF!</f>
        <v>#REF!</v>
      </c>
      <c r="T672" s="112" t="e">
        <f>T260-#REF!</f>
        <v>#REF!</v>
      </c>
      <c r="U672" s="112" t="e">
        <f>U260-#REF!</f>
        <v>#REF!</v>
      </c>
      <c r="V672" s="112" t="e">
        <f>V260-#REF!</f>
        <v>#REF!</v>
      </c>
      <c r="W672" s="112" t="e">
        <f>W260-#REF!</f>
        <v>#REF!</v>
      </c>
      <c r="X672" s="112" t="e">
        <f>X260-#REF!</f>
        <v>#REF!</v>
      </c>
      <c r="Y672" s="112" t="e">
        <f>Y260-#REF!</f>
        <v>#REF!</v>
      </c>
      <c r="Z672" s="112" t="e">
        <f>Z260-#REF!</f>
        <v>#REF!</v>
      </c>
      <c r="AA672" s="112" t="e">
        <f>AA260-#REF!</f>
        <v>#REF!</v>
      </c>
      <c r="AB672" s="112" t="e">
        <f>AB260-#REF!</f>
        <v>#REF!</v>
      </c>
      <c r="AC672" s="112" t="e">
        <f>AC260-#REF!</f>
        <v>#REF!</v>
      </c>
      <c r="AD672" s="112" t="e">
        <f>AD260-#REF!</f>
        <v>#REF!</v>
      </c>
      <c r="AE672" s="112" t="e">
        <f>AE260-#REF!</f>
        <v>#REF!</v>
      </c>
      <c r="AF672" s="112" t="e">
        <f>AF260-#REF!</f>
        <v>#REF!</v>
      </c>
      <c r="AG672" s="112" t="e">
        <f>AG260-#REF!</f>
        <v>#REF!</v>
      </c>
      <c r="AH672" s="112" t="e">
        <f>AH260-#REF!</f>
        <v>#REF!</v>
      </c>
      <c r="AI672" s="112" t="e">
        <f>AI260-#REF!</f>
        <v>#REF!</v>
      </c>
      <c r="AJ672" s="112" t="e">
        <f>AJ260-#REF!</f>
        <v>#REF!</v>
      </c>
      <c r="AK672" s="112" t="e">
        <f>AK260-#REF!</f>
        <v>#REF!</v>
      </c>
      <c r="AL672" s="112" t="e">
        <f>AL260-#REF!</f>
        <v>#REF!</v>
      </c>
      <c r="AM672" s="112" t="e">
        <f>AM260-#REF!</f>
        <v>#REF!</v>
      </c>
      <c r="AN672" s="112" t="e">
        <f>AN260-#REF!</f>
        <v>#REF!</v>
      </c>
      <c r="AO672" s="112" t="e">
        <f>AO260-#REF!</f>
        <v>#REF!</v>
      </c>
      <c r="AP672" s="112" t="e">
        <f>AP260-#REF!</f>
        <v>#REF!</v>
      </c>
      <c r="AQ672" s="112" t="e">
        <f>AQ260-#REF!</f>
        <v>#REF!</v>
      </c>
      <c r="AR672" s="112" t="e">
        <f>AR260-#REF!</f>
        <v>#REF!</v>
      </c>
      <c r="AS672" s="112" t="e">
        <f>AS260-#REF!</f>
        <v>#REF!</v>
      </c>
      <c r="AT672" s="112" t="e">
        <f>AT260-#REF!</f>
        <v>#REF!</v>
      </c>
      <c r="AU672" s="112" t="e">
        <f>AU260-#REF!</f>
        <v>#REF!</v>
      </c>
      <c r="AV672" s="112" t="e">
        <f>AV260-#REF!</f>
        <v>#REF!</v>
      </c>
      <c r="AW672" s="112" t="e">
        <f>AW260-#REF!</f>
        <v>#REF!</v>
      </c>
      <c r="AX672" s="112" t="e">
        <f>AX260-#REF!</f>
        <v>#REF!</v>
      </c>
      <c r="AY672" s="112" t="e">
        <f>AY260-#REF!</f>
        <v>#REF!</v>
      </c>
      <c r="AZ672" s="112" t="e">
        <f>AZ260-#REF!</f>
        <v>#REF!</v>
      </c>
      <c r="BA672" s="112" t="e">
        <f>BA260-#REF!</f>
        <v>#REF!</v>
      </c>
      <c r="BB672" s="112" t="e">
        <f>BB260-#REF!</f>
        <v>#REF!</v>
      </c>
      <c r="BC672" s="112" t="e">
        <f>BC260-#REF!</f>
        <v>#REF!</v>
      </c>
      <c r="BD672" s="112" t="e">
        <f>BD260-#REF!</f>
        <v>#REF!</v>
      </c>
      <c r="BE672" s="112" t="e">
        <f>BE260-#REF!</f>
        <v>#REF!</v>
      </c>
      <c r="BF672" s="112" t="e">
        <f>BF260-#REF!</f>
        <v>#REF!</v>
      </c>
      <c r="BG672" s="112" t="e">
        <f>BG260-#REF!</f>
        <v>#REF!</v>
      </c>
      <c r="BH672" s="112" t="e">
        <f>BH260-#REF!</f>
        <v>#REF!</v>
      </c>
      <c r="BI672" s="112" t="e">
        <f>BI260-#REF!</f>
        <v>#REF!</v>
      </c>
      <c r="BJ672" s="112" t="e">
        <f>BJ260-#REF!</f>
        <v>#REF!</v>
      </c>
      <c r="BK672" s="112" t="e">
        <f>BK260-#REF!</f>
        <v>#REF!</v>
      </c>
      <c r="BL672" s="112" t="e">
        <f>BL260-#REF!</f>
        <v>#REF!</v>
      </c>
      <c r="BM672" s="112" t="e">
        <f>BM260-#REF!</f>
        <v>#REF!</v>
      </c>
      <c r="BN672" s="112" t="e">
        <f>BN260-#REF!</f>
        <v>#REF!</v>
      </c>
      <c r="BO672" s="112" t="e">
        <f>BO260-#REF!</f>
        <v>#REF!</v>
      </c>
      <c r="BP672" s="112" t="e">
        <f>BP260-#REF!</f>
        <v>#REF!</v>
      </c>
      <c r="BQ672" s="112" t="e">
        <f>BQ260-#REF!</f>
        <v>#REF!</v>
      </c>
      <c r="BR672" s="112" t="e">
        <f>BR260-#REF!</f>
        <v>#REF!</v>
      </c>
      <c r="BS672" s="112" t="e">
        <f>BS260-#REF!</f>
        <v>#REF!</v>
      </c>
      <c r="BT672" s="112" t="e">
        <f>BT260-#REF!</f>
        <v>#REF!</v>
      </c>
      <c r="BU672" s="112" t="e">
        <f>BU260-#REF!</f>
        <v>#REF!</v>
      </c>
      <c r="BV672" s="112" t="e">
        <f>BV260-#REF!</f>
        <v>#REF!</v>
      </c>
      <c r="CA672" s="112"/>
    </row>
    <row r="673" spans="7:79" ht="13" hidden="1" x14ac:dyDescent="0.3">
      <c r="G673" s="112" t="e">
        <f>G261-#REF!</f>
        <v>#REF!</v>
      </c>
      <c r="H673" s="112" t="e">
        <f>H261-#REF!</f>
        <v>#REF!</v>
      </c>
      <c r="I673" s="112" t="e">
        <f>I261-#REF!</f>
        <v>#REF!</v>
      </c>
      <c r="J673" s="112" t="e">
        <f>J261-#REF!</f>
        <v>#REF!</v>
      </c>
      <c r="K673" s="112" t="e">
        <f>K261-#REF!</f>
        <v>#REF!</v>
      </c>
      <c r="L673" s="112" t="e">
        <f>L261-#REF!</f>
        <v>#REF!</v>
      </c>
      <c r="M673" s="112" t="e">
        <f>M261-#REF!</f>
        <v>#REF!</v>
      </c>
      <c r="N673" s="112" t="e">
        <f>N261-#REF!</f>
        <v>#REF!</v>
      </c>
      <c r="O673" s="112" t="e">
        <f>O261-#REF!</f>
        <v>#REF!</v>
      </c>
      <c r="P673" s="112" t="e">
        <f>P261-#REF!</f>
        <v>#REF!</v>
      </c>
      <c r="Q673" s="112" t="e">
        <f>Q261-#REF!</f>
        <v>#REF!</v>
      </c>
      <c r="R673" s="112" t="e">
        <f>R261-#REF!</f>
        <v>#REF!</v>
      </c>
      <c r="S673" s="112" t="e">
        <f>S261-#REF!</f>
        <v>#REF!</v>
      </c>
      <c r="T673" s="112" t="e">
        <f>T261-#REF!</f>
        <v>#REF!</v>
      </c>
      <c r="U673" s="112" t="e">
        <f>U261-#REF!</f>
        <v>#REF!</v>
      </c>
      <c r="V673" s="112" t="e">
        <f>V261-#REF!</f>
        <v>#REF!</v>
      </c>
      <c r="W673" s="112" t="e">
        <f>W261-#REF!</f>
        <v>#REF!</v>
      </c>
      <c r="X673" s="112" t="e">
        <f>X261-#REF!</f>
        <v>#REF!</v>
      </c>
      <c r="Y673" s="112" t="e">
        <f>Y261-#REF!</f>
        <v>#REF!</v>
      </c>
      <c r="Z673" s="112" t="e">
        <f>Z261-#REF!</f>
        <v>#REF!</v>
      </c>
      <c r="AA673" s="112" t="e">
        <f>AA261-#REF!</f>
        <v>#REF!</v>
      </c>
      <c r="AB673" s="112" t="e">
        <f>AB261-#REF!</f>
        <v>#REF!</v>
      </c>
      <c r="AC673" s="112" t="e">
        <f>AC261-#REF!</f>
        <v>#REF!</v>
      </c>
      <c r="AD673" s="112" t="e">
        <f>AD261-#REF!</f>
        <v>#REF!</v>
      </c>
      <c r="AE673" s="112" t="e">
        <f>AE261-#REF!</f>
        <v>#REF!</v>
      </c>
      <c r="AF673" s="112" t="e">
        <f>AF261-#REF!</f>
        <v>#REF!</v>
      </c>
      <c r="AG673" s="112" t="e">
        <f>AG261-#REF!</f>
        <v>#REF!</v>
      </c>
      <c r="AH673" s="112" t="e">
        <f>AH261-#REF!</f>
        <v>#REF!</v>
      </c>
      <c r="AI673" s="112" t="e">
        <f>AI261-#REF!</f>
        <v>#REF!</v>
      </c>
      <c r="AJ673" s="112" t="e">
        <f>AJ261-#REF!</f>
        <v>#REF!</v>
      </c>
      <c r="AK673" s="112" t="e">
        <f>AK261-#REF!</f>
        <v>#REF!</v>
      </c>
      <c r="AL673" s="112" t="e">
        <f>AL261-#REF!</f>
        <v>#REF!</v>
      </c>
      <c r="AM673" s="112" t="e">
        <f>AM261-#REF!</f>
        <v>#REF!</v>
      </c>
      <c r="AN673" s="112" t="e">
        <f>AN261-#REF!</f>
        <v>#REF!</v>
      </c>
      <c r="AO673" s="112" t="e">
        <f>AO261-#REF!</f>
        <v>#REF!</v>
      </c>
      <c r="AP673" s="112" t="e">
        <f>AP261-#REF!</f>
        <v>#REF!</v>
      </c>
      <c r="AQ673" s="112" t="e">
        <f>AQ261-#REF!</f>
        <v>#REF!</v>
      </c>
      <c r="AR673" s="112" t="e">
        <f>AR261-#REF!</f>
        <v>#REF!</v>
      </c>
      <c r="AS673" s="112" t="e">
        <f>AS261-#REF!</f>
        <v>#REF!</v>
      </c>
      <c r="AT673" s="112" t="e">
        <f>AT261-#REF!</f>
        <v>#REF!</v>
      </c>
      <c r="AU673" s="112" t="e">
        <f>AU261-#REF!</f>
        <v>#REF!</v>
      </c>
      <c r="AV673" s="112" t="e">
        <f>AV261-#REF!</f>
        <v>#REF!</v>
      </c>
      <c r="AW673" s="112" t="e">
        <f>AW261-#REF!</f>
        <v>#REF!</v>
      </c>
      <c r="AX673" s="112" t="e">
        <f>AX261-#REF!</f>
        <v>#REF!</v>
      </c>
      <c r="AY673" s="112" t="e">
        <f>AY261-#REF!</f>
        <v>#REF!</v>
      </c>
      <c r="AZ673" s="112" t="e">
        <f>AZ261-#REF!</f>
        <v>#REF!</v>
      </c>
      <c r="BA673" s="112" t="e">
        <f>BA261-#REF!</f>
        <v>#REF!</v>
      </c>
      <c r="BB673" s="112" t="e">
        <f>BB261-#REF!</f>
        <v>#REF!</v>
      </c>
      <c r="BC673" s="112" t="e">
        <f>BC261-#REF!</f>
        <v>#REF!</v>
      </c>
      <c r="BD673" s="112" t="e">
        <f>BD261-#REF!</f>
        <v>#REF!</v>
      </c>
      <c r="BE673" s="112" t="e">
        <f>BE261-#REF!</f>
        <v>#REF!</v>
      </c>
      <c r="BF673" s="112" t="e">
        <f>BF261-#REF!</f>
        <v>#REF!</v>
      </c>
      <c r="BG673" s="112" t="e">
        <f>BG261-#REF!</f>
        <v>#REF!</v>
      </c>
      <c r="BH673" s="112" t="e">
        <f>BH261-#REF!</f>
        <v>#REF!</v>
      </c>
      <c r="BI673" s="112" t="e">
        <f>BI261-#REF!</f>
        <v>#REF!</v>
      </c>
      <c r="BJ673" s="112" t="e">
        <f>BJ261-#REF!</f>
        <v>#REF!</v>
      </c>
      <c r="BK673" s="112" t="e">
        <f>BK261-#REF!</f>
        <v>#REF!</v>
      </c>
      <c r="BL673" s="112" t="e">
        <f>BL261-#REF!</f>
        <v>#REF!</v>
      </c>
      <c r="BM673" s="112" t="e">
        <f>BM261-#REF!</f>
        <v>#REF!</v>
      </c>
      <c r="BN673" s="112" t="e">
        <f>BN261-#REF!</f>
        <v>#REF!</v>
      </c>
      <c r="BO673" s="112" t="e">
        <f>BO261-#REF!</f>
        <v>#REF!</v>
      </c>
      <c r="BP673" s="112" t="e">
        <f>BP261-#REF!</f>
        <v>#REF!</v>
      </c>
      <c r="BQ673" s="112" t="e">
        <f>BQ261-#REF!</f>
        <v>#REF!</v>
      </c>
      <c r="BR673" s="112" t="e">
        <f>BR261-#REF!</f>
        <v>#REF!</v>
      </c>
      <c r="BS673" s="112" t="e">
        <f>BS261-#REF!</f>
        <v>#REF!</v>
      </c>
      <c r="BT673" s="112" t="e">
        <f>BT261-#REF!</f>
        <v>#REF!</v>
      </c>
      <c r="BU673" s="112" t="e">
        <f>BU261-#REF!</f>
        <v>#REF!</v>
      </c>
      <c r="BV673" s="112" t="e">
        <f>BV261-#REF!</f>
        <v>#REF!</v>
      </c>
      <c r="CA673" s="112"/>
    </row>
    <row r="674" spans="7:79" ht="13" hidden="1" x14ac:dyDescent="0.3">
      <c r="G674" s="112" t="e">
        <f>#REF!-#REF!</f>
        <v>#REF!</v>
      </c>
      <c r="H674" s="112" t="e">
        <f>#REF!-#REF!</f>
        <v>#REF!</v>
      </c>
      <c r="I674" s="112" t="e">
        <f>#REF!-#REF!</f>
        <v>#REF!</v>
      </c>
      <c r="J674" s="112" t="e">
        <f>#REF!-#REF!</f>
        <v>#REF!</v>
      </c>
      <c r="K674" s="112" t="e">
        <f>#REF!-#REF!</f>
        <v>#REF!</v>
      </c>
      <c r="L674" s="112" t="e">
        <f>#REF!-#REF!</f>
        <v>#REF!</v>
      </c>
      <c r="M674" s="112" t="e">
        <f>#REF!-#REF!</f>
        <v>#REF!</v>
      </c>
      <c r="N674" s="112" t="e">
        <f>#REF!-#REF!</f>
        <v>#REF!</v>
      </c>
      <c r="O674" s="112" t="e">
        <f>#REF!-#REF!</f>
        <v>#REF!</v>
      </c>
      <c r="P674" s="112" t="e">
        <f>#REF!-#REF!</f>
        <v>#REF!</v>
      </c>
      <c r="Q674" s="112" t="e">
        <f>#REF!-#REF!</f>
        <v>#REF!</v>
      </c>
      <c r="R674" s="112" t="e">
        <f>#REF!-#REF!</f>
        <v>#REF!</v>
      </c>
      <c r="S674" s="112" t="e">
        <f>#REF!-#REF!</f>
        <v>#REF!</v>
      </c>
      <c r="T674" s="112" t="e">
        <f>#REF!-#REF!</f>
        <v>#REF!</v>
      </c>
      <c r="U674" s="112" t="e">
        <f>#REF!-#REF!</f>
        <v>#REF!</v>
      </c>
      <c r="V674" s="112" t="e">
        <f>#REF!-#REF!</f>
        <v>#REF!</v>
      </c>
      <c r="W674" s="112" t="e">
        <f>#REF!-#REF!</f>
        <v>#REF!</v>
      </c>
      <c r="X674" s="112" t="e">
        <f>#REF!-#REF!</f>
        <v>#REF!</v>
      </c>
      <c r="Y674" s="112" t="e">
        <f>#REF!-#REF!</f>
        <v>#REF!</v>
      </c>
      <c r="Z674" s="112" t="e">
        <f>#REF!-#REF!</f>
        <v>#REF!</v>
      </c>
      <c r="AA674" s="112" t="e">
        <f>#REF!-#REF!</f>
        <v>#REF!</v>
      </c>
      <c r="AB674" s="112" t="e">
        <f>#REF!-#REF!</f>
        <v>#REF!</v>
      </c>
      <c r="AC674" s="112" t="e">
        <f>#REF!-#REF!</f>
        <v>#REF!</v>
      </c>
      <c r="AD674" s="112" t="e">
        <f>#REF!-#REF!</f>
        <v>#REF!</v>
      </c>
      <c r="AE674" s="112" t="e">
        <f>#REF!-#REF!</f>
        <v>#REF!</v>
      </c>
      <c r="AF674" s="112" t="e">
        <f>#REF!-#REF!</f>
        <v>#REF!</v>
      </c>
      <c r="AG674" s="112" t="e">
        <f>#REF!-#REF!</f>
        <v>#REF!</v>
      </c>
      <c r="AH674" s="112" t="e">
        <f>#REF!-#REF!</f>
        <v>#REF!</v>
      </c>
      <c r="AI674" s="112" t="e">
        <f>#REF!-#REF!</f>
        <v>#REF!</v>
      </c>
      <c r="AJ674" s="112" t="e">
        <f>#REF!-#REF!</f>
        <v>#REF!</v>
      </c>
      <c r="AK674" s="112" t="e">
        <f>#REF!-#REF!</f>
        <v>#REF!</v>
      </c>
      <c r="AL674" s="112" t="e">
        <f>#REF!-#REF!</f>
        <v>#REF!</v>
      </c>
      <c r="AM674" s="112" t="e">
        <f>#REF!-#REF!</f>
        <v>#REF!</v>
      </c>
      <c r="AN674" s="112" t="e">
        <f>#REF!-#REF!</f>
        <v>#REF!</v>
      </c>
      <c r="AO674" s="112" t="e">
        <f>#REF!-#REF!</f>
        <v>#REF!</v>
      </c>
      <c r="AP674" s="112" t="e">
        <f>#REF!-#REF!</f>
        <v>#REF!</v>
      </c>
      <c r="AQ674" s="112" t="e">
        <f>#REF!-#REF!</f>
        <v>#REF!</v>
      </c>
      <c r="AR674" s="112" t="e">
        <f>#REF!-#REF!</f>
        <v>#REF!</v>
      </c>
      <c r="AS674" s="112" t="e">
        <f>#REF!-#REF!</f>
        <v>#REF!</v>
      </c>
      <c r="AT674" s="112" t="e">
        <f>#REF!-#REF!</f>
        <v>#REF!</v>
      </c>
      <c r="AU674" s="112" t="e">
        <f>#REF!-#REF!</f>
        <v>#REF!</v>
      </c>
      <c r="AV674" s="112" t="e">
        <f>#REF!-#REF!</f>
        <v>#REF!</v>
      </c>
      <c r="AW674" s="112" t="e">
        <f>#REF!-#REF!</f>
        <v>#REF!</v>
      </c>
      <c r="AX674" s="112" t="e">
        <f>#REF!-#REF!</f>
        <v>#REF!</v>
      </c>
      <c r="AY674" s="112" t="e">
        <f>#REF!-#REF!</f>
        <v>#REF!</v>
      </c>
      <c r="AZ674" s="112" t="e">
        <f>#REF!-#REF!</f>
        <v>#REF!</v>
      </c>
      <c r="BA674" s="112" t="e">
        <f>#REF!-#REF!</f>
        <v>#REF!</v>
      </c>
      <c r="BB674" s="112" t="e">
        <f>#REF!-#REF!</f>
        <v>#REF!</v>
      </c>
      <c r="BC674" s="112" t="e">
        <f>#REF!-#REF!</f>
        <v>#REF!</v>
      </c>
      <c r="BD674" s="112" t="e">
        <f>#REF!-#REF!</f>
        <v>#REF!</v>
      </c>
      <c r="BE674" s="112" t="e">
        <f>#REF!-#REF!</f>
        <v>#REF!</v>
      </c>
      <c r="BF674" s="112" t="e">
        <f>#REF!-#REF!</f>
        <v>#REF!</v>
      </c>
      <c r="BG674" s="112" t="e">
        <f>#REF!-#REF!</f>
        <v>#REF!</v>
      </c>
      <c r="BH674" s="112" t="e">
        <f>#REF!-#REF!</f>
        <v>#REF!</v>
      </c>
      <c r="BI674" s="112" t="e">
        <f>#REF!-#REF!</f>
        <v>#REF!</v>
      </c>
      <c r="BJ674" s="112" t="e">
        <f>#REF!-#REF!</f>
        <v>#REF!</v>
      </c>
      <c r="BK674" s="112" t="e">
        <f>#REF!-#REF!</f>
        <v>#REF!</v>
      </c>
      <c r="BL674" s="112" t="e">
        <f>#REF!-#REF!</f>
        <v>#REF!</v>
      </c>
      <c r="BM674" s="112" t="e">
        <f>#REF!-#REF!</f>
        <v>#REF!</v>
      </c>
      <c r="BN674" s="112" t="e">
        <f>#REF!-#REF!</f>
        <v>#REF!</v>
      </c>
      <c r="BO674" s="112" t="e">
        <f>#REF!-#REF!</f>
        <v>#REF!</v>
      </c>
      <c r="BP674" s="112" t="e">
        <f>#REF!-#REF!</f>
        <v>#REF!</v>
      </c>
      <c r="BQ674" s="112" t="e">
        <f>#REF!-#REF!</f>
        <v>#REF!</v>
      </c>
      <c r="BR674" s="112" t="e">
        <f>#REF!-#REF!</f>
        <v>#REF!</v>
      </c>
      <c r="BS674" s="112" t="e">
        <f>#REF!-#REF!</f>
        <v>#REF!</v>
      </c>
      <c r="BT674" s="112" t="e">
        <f>#REF!-#REF!</f>
        <v>#REF!</v>
      </c>
      <c r="BU674" s="112" t="e">
        <f>#REF!-#REF!</f>
        <v>#REF!</v>
      </c>
      <c r="BV674" s="112" t="e">
        <f>#REF!-#REF!</f>
        <v>#REF!</v>
      </c>
      <c r="CA674" s="112"/>
    </row>
    <row r="675" spans="7:79" ht="13" hidden="1" x14ac:dyDescent="0.3">
      <c r="G675" s="112" t="e">
        <f>G318-#REF!</f>
        <v>#REF!</v>
      </c>
      <c r="H675" s="112" t="e">
        <f>H318-#REF!</f>
        <v>#REF!</v>
      </c>
      <c r="I675" s="112" t="e">
        <f>I318-#REF!</f>
        <v>#REF!</v>
      </c>
      <c r="J675" s="112" t="e">
        <f>J318-#REF!</f>
        <v>#REF!</v>
      </c>
      <c r="K675" s="112" t="e">
        <f>K318-#REF!</f>
        <v>#REF!</v>
      </c>
      <c r="L675" s="112" t="e">
        <f>L318-#REF!</f>
        <v>#REF!</v>
      </c>
      <c r="M675" s="112" t="e">
        <f>M318-#REF!</f>
        <v>#REF!</v>
      </c>
      <c r="N675" s="112" t="e">
        <f>N318-#REF!</f>
        <v>#REF!</v>
      </c>
      <c r="O675" s="112" t="e">
        <f>O318-#REF!</f>
        <v>#REF!</v>
      </c>
      <c r="P675" s="112" t="e">
        <f>P318-#REF!</f>
        <v>#REF!</v>
      </c>
      <c r="Q675" s="112" t="e">
        <f>Q318-#REF!</f>
        <v>#REF!</v>
      </c>
      <c r="R675" s="112" t="e">
        <f>R318-#REF!</f>
        <v>#REF!</v>
      </c>
      <c r="S675" s="112" t="e">
        <f>S318-#REF!</f>
        <v>#REF!</v>
      </c>
      <c r="T675" s="112" t="e">
        <f>T318-#REF!</f>
        <v>#REF!</v>
      </c>
      <c r="U675" s="112" t="e">
        <f>U318-#REF!</f>
        <v>#REF!</v>
      </c>
      <c r="V675" s="112" t="e">
        <f>V318-#REF!</f>
        <v>#REF!</v>
      </c>
      <c r="W675" s="112" t="e">
        <f>W318-#REF!</f>
        <v>#REF!</v>
      </c>
      <c r="X675" s="112" t="e">
        <f>X318-#REF!</f>
        <v>#REF!</v>
      </c>
      <c r="Y675" s="112" t="e">
        <f>Y318-#REF!</f>
        <v>#REF!</v>
      </c>
      <c r="Z675" s="112" t="e">
        <f>Z318-#REF!</f>
        <v>#REF!</v>
      </c>
      <c r="AA675" s="112" t="e">
        <f>AA318-#REF!</f>
        <v>#REF!</v>
      </c>
      <c r="AB675" s="112" t="e">
        <f>AB318-#REF!</f>
        <v>#REF!</v>
      </c>
      <c r="AC675" s="112" t="e">
        <f>AC318-#REF!</f>
        <v>#REF!</v>
      </c>
      <c r="AD675" s="112" t="e">
        <f>AD318-#REF!</f>
        <v>#REF!</v>
      </c>
      <c r="AE675" s="112" t="e">
        <f>AE318-#REF!</f>
        <v>#REF!</v>
      </c>
      <c r="AF675" s="112" t="e">
        <f>AF318-#REF!</f>
        <v>#REF!</v>
      </c>
      <c r="AG675" s="112" t="e">
        <f>AG318-#REF!</f>
        <v>#REF!</v>
      </c>
      <c r="AH675" s="112" t="e">
        <f>AH318-#REF!</f>
        <v>#REF!</v>
      </c>
      <c r="AI675" s="112" t="e">
        <f>AI318-#REF!</f>
        <v>#REF!</v>
      </c>
      <c r="AJ675" s="112" t="e">
        <f>AJ318-#REF!</f>
        <v>#REF!</v>
      </c>
      <c r="AK675" s="112" t="e">
        <f>AK318-#REF!</f>
        <v>#REF!</v>
      </c>
      <c r="AL675" s="112" t="e">
        <f>AL318-#REF!</f>
        <v>#REF!</v>
      </c>
      <c r="AM675" s="112" t="e">
        <f>AM318-#REF!</f>
        <v>#REF!</v>
      </c>
      <c r="AN675" s="112" t="e">
        <f>AN318-#REF!</f>
        <v>#REF!</v>
      </c>
      <c r="AO675" s="112" t="e">
        <f>AO318-#REF!</f>
        <v>#REF!</v>
      </c>
      <c r="AP675" s="112" t="e">
        <f>AP318-#REF!</f>
        <v>#REF!</v>
      </c>
      <c r="AQ675" s="112" t="e">
        <f>AQ318-#REF!</f>
        <v>#REF!</v>
      </c>
      <c r="AR675" s="112" t="e">
        <f>AR318-#REF!</f>
        <v>#REF!</v>
      </c>
      <c r="AS675" s="112" t="e">
        <f>AS318-#REF!</f>
        <v>#REF!</v>
      </c>
      <c r="AT675" s="112" t="e">
        <f>AT318-#REF!</f>
        <v>#REF!</v>
      </c>
      <c r="AU675" s="112" t="e">
        <f>AU318-#REF!</f>
        <v>#REF!</v>
      </c>
      <c r="AV675" s="112" t="e">
        <f>AV318-#REF!</f>
        <v>#REF!</v>
      </c>
      <c r="AW675" s="112" t="e">
        <f>AW318-#REF!</f>
        <v>#REF!</v>
      </c>
      <c r="AX675" s="112" t="e">
        <f>AX318-#REF!</f>
        <v>#REF!</v>
      </c>
      <c r="AY675" s="112" t="e">
        <f>AY318-#REF!</f>
        <v>#REF!</v>
      </c>
      <c r="AZ675" s="112" t="e">
        <f>AZ318-#REF!</f>
        <v>#REF!</v>
      </c>
      <c r="BA675" s="112" t="e">
        <f>BA318-#REF!</f>
        <v>#REF!</v>
      </c>
      <c r="BB675" s="112" t="e">
        <f>BB318-#REF!</f>
        <v>#REF!</v>
      </c>
      <c r="BC675" s="112" t="e">
        <f>BC318-#REF!</f>
        <v>#REF!</v>
      </c>
      <c r="BD675" s="112" t="e">
        <f>BD318-#REF!</f>
        <v>#REF!</v>
      </c>
      <c r="BE675" s="112" t="e">
        <f>BE318-#REF!</f>
        <v>#REF!</v>
      </c>
      <c r="BF675" s="112" t="e">
        <f>BF318-#REF!</f>
        <v>#REF!</v>
      </c>
      <c r="BG675" s="112" t="e">
        <f>BG318-#REF!</f>
        <v>#REF!</v>
      </c>
      <c r="BH675" s="112" t="e">
        <f>BH318-#REF!</f>
        <v>#REF!</v>
      </c>
      <c r="BI675" s="112" t="e">
        <f>BI318-#REF!</f>
        <v>#REF!</v>
      </c>
      <c r="BJ675" s="112" t="e">
        <f>BJ318-#REF!</f>
        <v>#REF!</v>
      </c>
      <c r="BK675" s="112" t="e">
        <f>BK318-#REF!</f>
        <v>#REF!</v>
      </c>
      <c r="BL675" s="112" t="e">
        <f>BL318-#REF!</f>
        <v>#REF!</v>
      </c>
      <c r="BM675" s="112" t="e">
        <f>BM318-#REF!</f>
        <v>#REF!</v>
      </c>
      <c r="BN675" s="112" t="e">
        <f>BN318-#REF!</f>
        <v>#REF!</v>
      </c>
      <c r="BO675" s="112" t="e">
        <f>BO318-#REF!</f>
        <v>#REF!</v>
      </c>
      <c r="BP675" s="112" t="e">
        <f>BP318-#REF!</f>
        <v>#REF!</v>
      </c>
      <c r="BQ675" s="112" t="e">
        <f>BQ318-#REF!</f>
        <v>#REF!</v>
      </c>
      <c r="BR675" s="112" t="e">
        <f>BR318-#REF!</f>
        <v>#REF!</v>
      </c>
      <c r="BS675" s="112" t="e">
        <f>BS318-#REF!</f>
        <v>#REF!</v>
      </c>
      <c r="BT675" s="112" t="e">
        <f>BT318-#REF!</f>
        <v>#REF!</v>
      </c>
      <c r="BU675" s="112" t="e">
        <f>BU318-#REF!</f>
        <v>#REF!</v>
      </c>
      <c r="BV675" s="112" t="e">
        <f>BV318-#REF!</f>
        <v>#REF!</v>
      </c>
      <c r="CA675" s="112"/>
    </row>
    <row r="676" spans="7:79" ht="13" hidden="1" x14ac:dyDescent="0.3">
      <c r="G676" s="112" t="e">
        <f>G319-#REF!</f>
        <v>#REF!</v>
      </c>
      <c r="H676" s="112" t="e">
        <f>H319-#REF!</f>
        <v>#REF!</v>
      </c>
      <c r="I676" s="112" t="e">
        <f>I319-#REF!</f>
        <v>#REF!</v>
      </c>
      <c r="J676" s="112" t="e">
        <f>J319-#REF!</f>
        <v>#REF!</v>
      </c>
      <c r="K676" s="112" t="e">
        <f>K319-#REF!</f>
        <v>#REF!</v>
      </c>
      <c r="L676" s="112" t="e">
        <f>L319-#REF!</f>
        <v>#REF!</v>
      </c>
      <c r="M676" s="112" t="e">
        <f>M319-#REF!</f>
        <v>#REF!</v>
      </c>
      <c r="N676" s="112" t="e">
        <f>N319-#REF!</f>
        <v>#REF!</v>
      </c>
      <c r="O676" s="112" t="e">
        <f>O319-#REF!</f>
        <v>#REF!</v>
      </c>
      <c r="P676" s="112" t="e">
        <f>P319-#REF!</f>
        <v>#REF!</v>
      </c>
      <c r="Q676" s="112" t="e">
        <f>Q319-#REF!</f>
        <v>#REF!</v>
      </c>
      <c r="R676" s="112" t="e">
        <f>R319-#REF!</f>
        <v>#REF!</v>
      </c>
      <c r="S676" s="112" t="e">
        <f>S319-#REF!</f>
        <v>#REF!</v>
      </c>
      <c r="T676" s="112" t="e">
        <f>T319-#REF!</f>
        <v>#REF!</v>
      </c>
      <c r="U676" s="112" t="e">
        <f>U319-#REF!</f>
        <v>#REF!</v>
      </c>
      <c r="V676" s="112" t="e">
        <f>V319-#REF!</f>
        <v>#REF!</v>
      </c>
      <c r="W676" s="112" t="e">
        <f>W319-#REF!</f>
        <v>#REF!</v>
      </c>
      <c r="X676" s="112" t="e">
        <f>X319-#REF!</f>
        <v>#REF!</v>
      </c>
      <c r="Y676" s="112" t="e">
        <f>Y319-#REF!</f>
        <v>#REF!</v>
      </c>
      <c r="Z676" s="112" t="e">
        <f>Z319-#REF!</f>
        <v>#REF!</v>
      </c>
      <c r="AA676" s="112" t="e">
        <f>AA319-#REF!</f>
        <v>#REF!</v>
      </c>
      <c r="AB676" s="112" t="e">
        <f>AB319-#REF!</f>
        <v>#REF!</v>
      </c>
      <c r="AC676" s="112" t="e">
        <f>AC319-#REF!</f>
        <v>#REF!</v>
      </c>
      <c r="AD676" s="112" t="e">
        <f>AD319-#REF!</f>
        <v>#REF!</v>
      </c>
      <c r="AE676" s="112" t="e">
        <f>AE319-#REF!</f>
        <v>#REF!</v>
      </c>
      <c r="AF676" s="112" t="e">
        <f>AF319-#REF!</f>
        <v>#REF!</v>
      </c>
      <c r="AG676" s="112" t="e">
        <f>AG319-#REF!</f>
        <v>#REF!</v>
      </c>
      <c r="AH676" s="112" t="e">
        <f>AH319-#REF!</f>
        <v>#REF!</v>
      </c>
      <c r="AI676" s="112" t="e">
        <f>AI319-#REF!</f>
        <v>#REF!</v>
      </c>
      <c r="AJ676" s="112" t="e">
        <f>AJ319-#REF!</f>
        <v>#REF!</v>
      </c>
      <c r="AK676" s="112" t="e">
        <f>AK319-#REF!</f>
        <v>#REF!</v>
      </c>
      <c r="AL676" s="112" t="e">
        <f>AL319-#REF!</f>
        <v>#REF!</v>
      </c>
      <c r="AM676" s="112" t="e">
        <f>AM319-#REF!</f>
        <v>#REF!</v>
      </c>
      <c r="AN676" s="112" t="e">
        <f>AN319-#REF!</f>
        <v>#REF!</v>
      </c>
      <c r="AO676" s="112" t="e">
        <f>AO319-#REF!</f>
        <v>#REF!</v>
      </c>
      <c r="AP676" s="112" t="e">
        <f>AP319-#REF!</f>
        <v>#REF!</v>
      </c>
      <c r="AQ676" s="112" t="e">
        <f>AQ319-#REF!</f>
        <v>#REF!</v>
      </c>
      <c r="AR676" s="112" t="e">
        <f>AR319-#REF!</f>
        <v>#REF!</v>
      </c>
      <c r="AS676" s="112" t="e">
        <f>AS319-#REF!</f>
        <v>#REF!</v>
      </c>
      <c r="AT676" s="112" t="e">
        <f>AT319-#REF!</f>
        <v>#REF!</v>
      </c>
      <c r="AU676" s="112" t="e">
        <f>AU319-#REF!</f>
        <v>#REF!</v>
      </c>
      <c r="AV676" s="112" t="e">
        <f>AV319-#REF!</f>
        <v>#REF!</v>
      </c>
      <c r="AW676" s="112" t="e">
        <f>AW319-#REF!</f>
        <v>#REF!</v>
      </c>
      <c r="AX676" s="112" t="e">
        <f>AX319-#REF!</f>
        <v>#REF!</v>
      </c>
      <c r="AY676" s="112" t="e">
        <f>AY319-#REF!</f>
        <v>#REF!</v>
      </c>
      <c r="AZ676" s="112" t="e">
        <f>AZ319-#REF!</f>
        <v>#REF!</v>
      </c>
      <c r="BA676" s="112" t="e">
        <f>BA319-#REF!</f>
        <v>#REF!</v>
      </c>
      <c r="BB676" s="112" t="e">
        <f>BB319-#REF!</f>
        <v>#REF!</v>
      </c>
      <c r="BC676" s="112" t="e">
        <f>BC319-#REF!</f>
        <v>#REF!</v>
      </c>
      <c r="BD676" s="112" t="e">
        <f>BD319-#REF!</f>
        <v>#REF!</v>
      </c>
      <c r="BE676" s="112" t="e">
        <f>BE319-#REF!</f>
        <v>#REF!</v>
      </c>
      <c r="BF676" s="112" t="e">
        <f>BF319-#REF!</f>
        <v>#REF!</v>
      </c>
      <c r="BG676" s="112" t="e">
        <f>BG319-#REF!</f>
        <v>#REF!</v>
      </c>
      <c r="BH676" s="112" t="e">
        <f>BH319-#REF!</f>
        <v>#REF!</v>
      </c>
      <c r="BI676" s="112" t="e">
        <f>BI319-#REF!</f>
        <v>#REF!</v>
      </c>
      <c r="BJ676" s="112" t="e">
        <f>BJ319-#REF!</f>
        <v>#REF!</v>
      </c>
      <c r="BK676" s="112" t="e">
        <f>BK319-#REF!</f>
        <v>#REF!</v>
      </c>
      <c r="BL676" s="112" t="e">
        <f>BL319-#REF!</f>
        <v>#REF!</v>
      </c>
      <c r="BM676" s="112" t="e">
        <f>BM319-#REF!</f>
        <v>#REF!</v>
      </c>
      <c r="BN676" s="112" t="e">
        <f>BN319-#REF!</f>
        <v>#REF!</v>
      </c>
      <c r="BO676" s="112" t="e">
        <f>BO319-#REF!</f>
        <v>#REF!</v>
      </c>
      <c r="BP676" s="112" t="e">
        <f>BP319-#REF!</f>
        <v>#REF!</v>
      </c>
      <c r="BQ676" s="112" t="e">
        <f>BQ319-#REF!</f>
        <v>#REF!</v>
      </c>
      <c r="BR676" s="112" t="e">
        <f>BR319-#REF!</f>
        <v>#REF!</v>
      </c>
      <c r="BS676" s="112" t="e">
        <f>BS319-#REF!</f>
        <v>#REF!</v>
      </c>
      <c r="BT676" s="112" t="e">
        <f>BT319-#REF!</f>
        <v>#REF!</v>
      </c>
      <c r="BU676" s="112" t="e">
        <f>BU319-#REF!</f>
        <v>#REF!</v>
      </c>
      <c r="BV676" s="112" t="e">
        <f>BV319-#REF!</f>
        <v>#REF!</v>
      </c>
      <c r="CA676" s="112"/>
    </row>
    <row r="677" spans="7:79" ht="13" hidden="1" x14ac:dyDescent="0.3">
      <c r="G677" s="112" t="e">
        <f>G320-#REF!</f>
        <v>#REF!</v>
      </c>
      <c r="H677" s="112" t="e">
        <f>H320-#REF!</f>
        <v>#REF!</v>
      </c>
      <c r="I677" s="112" t="e">
        <f>I320-#REF!</f>
        <v>#REF!</v>
      </c>
      <c r="J677" s="112" t="e">
        <f>J320-#REF!</f>
        <v>#REF!</v>
      </c>
      <c r="K677" s="112" t="e">
        <f>K320-#REF!</f>
        <v>#REF!</v>
      </c>
      <c r="L677" s="112" t="e">
        <f>L320-#REF!</f>
        <v>#REF!</v>
      </c>
      <c r="M677" s="112" t="e">
        <f>M320-#REF!</f>
        <v>#REF!</v>
      </c>
      <c r="N677" s="112" t="e">
        <f>N320-#REF!</f>
        <v>#REF!</v>
      </c>
      <c r="O677" s="112" t="e">
        <f>O320-#REF!</f>
        <v>#REF!</v>
      </c>
      <c r="P677" s="112" t="e">
        <f>P320-#REF!</f>
        <v>#REF!</v>
      </c>
      <c r="Q677" s="112" t="e">
        <f>Q320-#REF!</f>
        <v>#REF!</v>
      </c>
      <c r="R677" s="112" t="e">
        <f>R320-#REF!</f>
        <v>#REF!</v>
      </c>
      <c r="S677" s="112" t="e">
        <f>S320-#REF!</f>
        <v>#REF!</v>
      </c>
      <c r="T677" s="112" t="e">
        <f>T320-#REF!</f>
        <v>#REF!</v>
      </c>
      <c r="U677" s="112" t="e">
        <f>U320-#REF!</f>
        <v>#REF!</v>
      </c>
      <c r="V677" s="112" t="e">
        <f>V320-#REF!</f>
        <v>#REF!</v>
      </c>
      <c r="W677" s="112" t="e">
        <f>W320-#REF!</f>
        <v>#REF!</v>
      </c>
      <c r="X677" s="112" t="e">
        <f>X320-#REF!</f>
        <v>#REF!</v>
      </c>
      <c r="Y677" s="112" t="e">
        <f>Y320-#REF!</f>
        <v>#REF!</v>
      </c>
      <c r="Z677" s="112" t="e">
        <f>Z320-#REF!</f>
        <v>#REF!</v>
      </c>
      <c r="AA677" s="112" t="e">
        <f>AA320-#REF!</f>
        <v>#REF!</v>
      </c>
      <c r="AB677" s="112" t="e">
        <f>AB320-#REF!</f>
        <v>#REF!</v>
      </c>
      <c r="AC677" s="112" t="e">
        <f>AC320-#REF!</f>
        <v>#REF!</v>
      </c>
      <c r="AD677" s="112" t="e">
        <f>AD320-#REF!</f>
        <v>#REF!</v>
      </c>
      <c r="AE677" s="112" t="e">
        <f>AE320-#REF!</f>
        <v>#REF!</v>
      </c>
      <c r="AF677" s="112" t="e">
        <f>AF320-#REF!</f>
        <v>#REF!</v>
      </c>
      <c r="AG677" s="112" t="e">
        <f>AG320-#REF!</f>
        <v>#REF!</v>
      </c>
      <c r="AH677" s="112" t="e">
        <f>AH320-#REF!</f>
        <v>#REF!</v>
      </c>
      <c r="AI677" s="112" t="e">
        <f>AI320-#REF!</f>
        <v>#REF!</v>
      </c>
      <c r="AJ677" s="112" t="e">
        <f>AJ320-#REF!</f>
        <v>#REF!</v>
      </c>
      <c r="AK677" s="112" t="e">
        <f>AK320-#REF!</f>
        <v>#REF!</v>
      </c>
      <c r="AL677" s="112" t="e">
        <f>AL320-#REF!</f>
        <v>#REF!</v>
      </c>
      <c r="AM677" s="112" t="e">
        <f>AM320-#REF!</f>
        <v>#REF!</v>
      </c>
      <c r="AN677" s="112" t="e">
        <f>AN320-#REF!</f>
        <v>#REF!</v>
      </c>
      <c r="AO677" s="112" t="e">
        <f>AO320-#REF!</f>
        <v>#REF!</v>
      </c>
      <c r="AP677" s="112" t="e">
        <f>AP320-#REF!</f>
        <v>#REF!</v>
      </c>
      <c r="AQ677" s="112" t="e">
        <f>AQ320-#REF!</f>
        <v>#REF!</v>
      </c>
      <c r="AR677" s="112" t="e">
        <f>AR320-#REF!</f>
        <v>#REF!</v>
      </c>
      <c r="AS677" s="112" t="e">
        <f>AS320-#REF!</f>
        <v>#REF!</v>
      </c>
      <c r="AT677" s="112" t="e">
        <f>AT320-#REF!</f>
        <v>#REF!</v>
      </c>
      <c r="AU677" s="112" t="e">
        <f>AU320-#REF!</f>
        <v>#REF!</v>
      </c>
      <c r="AV677" s="112" t="e">
        <f>AV320-#REF!</f>
        <v>#REF!</v>
      </c>
      <c r="AW677" s="112" t="e">
        <f>AW320-#REF!</f>
        <v>#REF!</v>
      </c>
      <c r="AX677" s="112" t="e">
        <f>AX320-#REF!</f>
        <v>#REF!</v>
      </c>
      <c r="AY677" s="112" t="e">
        <f>AY320-#REF!</f>
        <v>#REF!</v>
      </c>
      <c r="AZ677" s="112" t="e">
        <f>AZ320-#REF!</f>
        <v>#REF!</v>
      </c>
      <c r="BA677" s="112" t="e">
        <f>BA320-#REF!</f>
        <v>#REF!</v>
      </c>
      <c r="BB677" s="112" t="e">
        <f>BB320-#REF!</f>
        <v>#REF!</v>
      </c>
      <c r="BC677" s="112" t="e">
        <f>BC320-#REF!</f>
        <v>#REF!</v>
      </c>
      <c r="BD677" s="112" t="e">
        <f>BD320-#REF!</f>
        <v>#REF!</v>
      </c>
      <c r="BE677" s="112" t="e">
        <f>BE320-#REF!</f>
        <v>#REF!</v>
      </c>
      <c r="BF677" s="112" t="e">
        <f>BF320-#REF!</f>
        <v>#REF!</v>
      </c>
      <c r="BG677" s="112" t="e">
        <f>BG320-#REF!</f>
        <v>#REF!</v>
      </c>
      <c r="BH677" s="112" t="e">
        <f>BH320-#REF!</f>
        <v>#REF!</v>
      </c>
      <c r="BI677" s="112" t="e">
        <f>BI320-#REF!</f>
        <v>#REF!</v>
      </c>
      <c r="BJ677" s="112" t="e">
        <f>BJ320-#REF!</f>
        <v>#REF!</v>
      </c>
      <c r="BK677" s="112" t="e">
        <f>BK320-#REF!</f>
        <v>#REF!</v>
      </c>
      <c r="BL677" s="112" t="e">
        <f>BL320-#REF!</f>
        <v>#REF!</v>
      </c>
      <c r="BM677" s="112" t="e">
        <f>BM320-#REF!</f>
        <v>#REF!</v>
      </c>
      <c r="BN677" s="112" t="e">
        <f>BN320-#REF!</f>
        <v>#REF!</v>
      </c>
      <c r="BO677" s="112" t="e">
        <f>BO320-#REF!</f>
        <v>#REF!</v>
      </c>
      <c r="BP677" s="112" t="e">
        <f>BP320-#REF!</f>
        <v>#REF!</v>
      </c>
      <c r="BQ677" s="112" t="e">
        <f>BQ320-#REF!</f>
        <v>#REF!</v>
      </c>
      <c r="BR677" s="112" t="e">
        <f>BR320-#REF!</f>
        <v>#REF!</v>
      </c>
      <c r="BS677" s="112" t="e">
        <f>BS320-#REF!</f>
        <v>#REF!</v>
      </c>
      <c r="BT677" s="112" t="e">
        <f>BT320-#REF!</f>
        <v>#REF!</v>
      </c>
      <c r="BU677" s="112" t="e">
        <f>BU320-#REF!</f>
        <v>#REF!</v>
      </c>
      <c r="BV677" s="112" t="e">
        <f>BV320-#REF!</f>
        <v>#REF!</v>
      </c>
      <c r="CA677" s="112"/>
    </row>
    <row r="678" spans="7:79" ht="13" hidden="1" x14ac:dyDescent="0.3">
      <c r="G678" s="112" t="e">
        <f>G321-#REF!</f>
        <v>#REF!</v>
      </c>
      <c r="H678" s="112" t="e">
        <f>H321-#REF!</f>
        <v>#REF!</v>
      </c>
      <c r="I678" s="112" t="e">
        <f>I321-#REF!</f>
        <v>#REF!</v>
      </c>
      <c r="J678" s="112" t="e">
        <f>J321-#REF!</f>
        <v>#REF!</v>
      </c>
      <c r="K678" s="112" t="e">
        <f>K321-#REF!</f>
        <v>#REF!</v>
      </c>
      <c r="L678" s="112" t="e">
        <f>L321-#REF!</f>
        <v>#REF!</v>
      </c>
      <c r="M678" s="112" t="e">
        <f>M321-#REF!</f>
        <v>#REF!</v>
      </c>
      <c r="N678" s="112" t="e">
        <f>N321-#REF!</f>
        <v>#REF!</v>
      </c>
      <c r="O678" s="112" t="e">
        <f>O321-#REF!</f>
        <v>#REF!</v>
      </c>
      <c r="P678" s="112" t="e">
        <f>P321-#REF!</f>
        <v>#REF!</v>
      </c>
      <c r="Q678" s="112" t="e">
        <f>Q321-#REF!</f>
        <v>#REF!</v>
      </c>
      <c r="R678" s="112" t="e">
        <f>R321-#REF!</f>
        <v>#REF!</v>
      </c>
      <c r="S678" s="112" t="e">
        <f>S321-#REF!</f>
        <v>#REF!</v>
      </c>
      <c r="T678" s="112" t="e">
        <f>T321-#REF!</f>
        <v>#REF!</v>
      </c>
      <c r="U678" s="112" t="e">
        <f>U321-#REF!</f>
        <v>#REF!</v>
      </c>
      <c r="V678" s="112" t="e">
        <f>V321-#REF!</f>
        <v>#REF!</v>
      </c>
      <c r="W678" s="112" t="e">
        <f>W321-#REF!</f>
        <v>#REF!</v>
      </c>
      <c r="X678" s="112" t="e">
        <f>X321-#REF!</f>
        <v>#REF!</v>
      </c>
      <c r="Y678" s="112" t="e">
        <f>Y321-#REF!</f>
        <v>#REF!</v>
      </c>
      <c r="Z678" s="112" t="e">
        <f>Z321-#REF!</f>
        <v>#REF!</v>
      </c>
      <c r="AA678" s="112" t="e">
        <f>AA321-#REF!</f>
        <v>#REF!</v>
      </c>
      <c r="AB678" s="112" t="e">
        <f>AB321-#REF!</f>
        <v>#REF!</v>
      </c>
      <c r="AC678" s="112" t="e">
        <f>AC321-#REF!</f>
        <v>#REF!</v>
      </c>
      <c r="AD678" s="112" t="e">
        <f>AD321-#REF!</f>
        <v>#REF!</v>
      </c>
      <c r="AE678" s="112" t="e">
        <f>AE321-#REF!</f>
        <v>#REF!</v>
      </c>
      <c r="AF678" s="112" t="e">
        <f>AF321-#REF!</f>
        <v>#REF!</v>
      </c>
      <c r="AG678" s="112" t="e">
        <f>AG321-#REF!</f>
        <v>#REF!</v>
      </c>
      <c r="AH678" s="112" t="e">
        <f>AH321-#REF!</f>
        <v>#REF!</v>
      </c>
      <c r="AI678" s="112" t="e">
        <f>AI321-#REF!</f>
        <v>#REF!</v>
      </c>
      <c r="AJ678" s="112" t="e">
        <f>AJ321-#REF!</f>
        <v>#REF!</v>
      </c>
      <c r="AK678" s="112" t="e">
        <f>AK321-#REF!</f>
        <v>#REF!</v>
      </c>
      <c r="AL678" s="112" t="e">
        <f>AL321-#REF!</f>
        <v>#REF!</v>
      </c>
      <c r="AM678" s="112" t="e">
        <f>AM321-#REF!</f>
        <v>#REF!</v>
      </c>
      <c r="AN678" s="112" t="e">
        <f>AN321-#REF!</f>
        <v>#REF!</v>
      </c>
      <c r="AO678" s="112" t="e">
        <f>AO321-#REF!</f>
        <v>#REF!</v>
      </c>
      <c r="AP678" s="112" t="e">
        <f>AP321-#REF!</f>
        <v>#REF!</v>
      </c>
      <c r="AQ678" s="112" t="e">
        <f>AQ321-#REF!</f>
        <v>#REF!</v>
      </c>
      <c r="AR678" s="112" t="e">
        <f>AR321-#REF!</f>
        <v>#REF!</v>
      </c>
      <c r="AS678" s="112" t="e">
        <f>AS321-#REF!</f>
        <v>#REF!</v>
      </c>
      <c r="AT678" s="112" t="e">
        <f>AT321-#REF!</f>
        <v>#REF!</v>
      </c>
      <c r="AU678" s="112" t="e">
        <f>AU321-#REF!</f>
        <v>#REF!</v>
      </c>
      <c r="AV678" s="112" t="e">
        <f>AV321-#REF!</f>
        <v>#REF!</v>
      </c>
      <c r="AW678" s="112" t="e">
        <f>AW321-#REF!</f>
        <v>#REF!</v>
      </c>
      <c r="AX678" s="112" t="e">
        <f>AX321-#REF!</f>
        <v>#REF!</v>
      </c>
      <c r="AY678" s="112" t="e">
        <f>AY321-#REF!</f>
        <v>#REF!</v>
      </c>
      <c r="AZ678" s="112" t="e">
        <f>AZ321-#REF!</f>
        <v>#REF!</v>
      </c>
      <c r="BA678" s="112" t="e">
        <f>BA321-#REF!</f>
        <v>#REF!</v>
      </c>
      <c r="BB678" s="112" t="e">
        <f>BB321-#REF!</f>
        <v>#REF!</v>
      </c>
      <c r="BC678" s="112" t="e">
        <f>BC321-#REF!</f>
        <v>#REF!</v>
      </c>
      <c r="BD678" s="112" t="e">
        <f>BD321-#REF!</f>
        <v>#REF!</v>
      </c>
      <c r="BE678" s="112" t="e">
        <f>BE321-#REF!</f>
        <v>#REF!</v>
      </c>
      <c r="BF678" s="112" t="e">
        <f>BF321-#REF!</f>
        <v>#REF!</v>
      </c>
      <c r="BG678" s="112" t="e">
        <f>BG321-#REF!</f>
        <v>#REF!</v>
      </c>
      <c r="BH678" s="112" t="e">
        <f>BH321-#REF!</f>
        <v>#REF!</v>
      </c>
      <c r="BI678" s="112" t="e">
        <f>BI321-#REF!</f>
        <v>#REF!</v>
      </c>
      <c r="BJ678" s="112" t="e">
        <f>BJ321-#REF!</f>
        <v>#REF!</v>
      </c>
      <c r="BK678" s="112" t="e">
        <f>BK321-#REF!</f>
        <v>#REF!</v>
      </c>
      <c r="BL678" s="112" t="e">
        <f>BL321-#REF!</f>
        <v>#REF!</v>
      </c>
      <c r="BM678" s="112" t="e">
        <f>BM321-#REF!</f>
        <v>#REF!</v>
      </c>
      <c r="BN678" s="112" t="e">
        <f>BN321-#REF!</f>
        <v>#REF!</v>
      </c>
      <c r="BO678" s="112" t="e">
        <f>BO321-#REF!</f>
        <v>#REF!</v>
      </c>
      <c r="BP678" s="112" t="e">
        <f>BP321-#REF!</f>
        <v>#REF!</v>
      </c>
      <c r="BQ678" s="112" t="e">
        <f>BQ321-#REF!</f>
        <v>#REF!</v>
      </c>
      <c r="BR678" s="112" t="e">
        <f>BR321-#REF!</f>
        <v>#REF!</v>
      </c>
      <c r="BS678" s="112" t="e">
        <f>BS321-#REF!</f>
        <v>#REF!</v>
      </c>
      <c r="BT678" s="112" t="e">
        <f>BT321-#REF!</f>
        <v>#REF!</v>
      </c>
      <c r="BU678" s="112" t="e">
        <f>BU321-#REF!</f>
        <v>#REF!</v>
      </c>
      <c r="BV678" s="112" t="e">
        <f>BV321-#REF!</f>
        <v>#REF!</v>
      </c>
      <c r="CA678" s="112"/>
    </row>
    <row r="679" spans="7:79" ht="13" hidden="1" x14ac:dyDescent="0.3">
      <c r="G679" s="112" t="e">
        <f>G322-#REF!</f>
        <v>#REF!</v>
      </c>
      <c r="H679" s="112" t="e">
        <f>H322-#REF!</f>
        <v>#REF!</v>
      </c>
      <c r="I679" s="112" t="e">
        <f>I322-#REF!</f>
        <v>#REF!</v>
      </c>
      <c r="J679" s="112" t="e">
        <f>J322-#REF!</f>
        <v>#REF!</v>
      </c>
      <c r="K679" s="112" t="e">
        <f>K322-#REF!</f>
        <v>#REF!</v>
      </c>
      <c r="L679" s="112" t="e">
        <f>L322-#REF!</f>
        <v>#REF!</v>
      </c>
      <c r="M679" s="112" t="e">
        <f>M322-#REF!</f>
        <v>#REF!</v>
      </c>
      <c r="N679" s="112" t="e">
        <f>N322-#REF!</f>
        <v>#REF!</v>
      </c>
      <c r="O679" s="112" t="e">
        <f>O322-#REF!</f>
        <v>#REF!</v>
      </c>
      <c r="P679" s="112" t="e">
        <f>P322-#REF!</f>
        <v>#REF!</v>
      </c>
      <c r="Q679" s="112" t="e">
        <f>Q322-#REF!</f>
        <v>#REF!</v>
      </c>
      <c r="R679" s="112" t="e">
        <f>R322-#REF!</f>
        <v>#REF!</v>
      </c>
      <c r="S679" s="112" t="e">
        <f>S322-#REF!</f>
        <v>#REF!</v>
      </c>
      <c r="T679" s="112" t="e">
        <f>T322-#REF!</f>
        <v>#REF!</v>
      </c>
      <c r="U679" s="112" t="e">
        <f>U322-#REF!</f>
        <v>#REF!</v>
      </c>
      <c r="V679" s="112" t="e">
        <f>V322-#REF!</f>
        <v>#REF!</v>
      </c>
      <c r="W679" s="112" t="e">
        <f>W322-#REF!</f>
        <v>#REF!</v>
      </c>
      <c r="X679" s="112" t="e">
        <f>X322-#REF!</f>
        <v>#REF!</v>
      </c>
      <c r="Y679" s="112" t="e">
        <f>Y322-#REF!</f>
        <v>#REF!</v>
      </c>
      <c r="Z679" s="112" t="e">
        <f>Z322-#REF!</f>
        <v>#REF!</v>
      </c>
      <c r="AA679" s="112" t="e">
        <f>AA322-#REF!</f>
        <v>#REF!</v>
      </c>
      <c r="AB679" s="112" t="e">
        <f>AB322-#REF!</f>
        <v>#REF!</v>
      </c>
      <c r="AC679" s="112" t="e">
        <f>AC322-#REF!</f>
        <v>#REF!</v>
      </c>
      <c r="AD679" s="112" t="e">
        <f>AD322-#REF!</f>
        <v>#REF!</v>
      </c>
      <c r="AE679" s="112" t="e">
        <f>AE322-#REF!</f>
        <v>#REF!</v>
      </c>
      <c r="AF679" s="112" t="e">
        <f>AF322-#REF!</f>
        <v>#REF!</v>
      </c>
      <c r="AG679" s="112" t="e">
        <f>AG322-#REF!</f>
        <v>#REF!</v>
      </c>
      <c r="AH679" s="112" t="e">
        <f>AH322-#REF!</f>
        <v>#REF!</v>
      </c>
      <c r="AI679" s="112" t="e">
        <f>AI322-#REF!</f>
        <v>#REF!</v>
      </c>
      <c r="AJ679" s="112" t="e">
        <f>AJ322-#REF!</f>
        <v>#REF!</v>
      </c>
      <c r="AK679" s="112" t="e">
        <f>AK322-#REF!</f>
        <v>#REF!</v>
      </c>
      <c r="AL679" s="112" t="e">
        <f>AL322-#REF!</f>
        <v>#REF!</v>
      </c>
      <c r="AM679" s="112" t="e">
        <f>AM322-#REF!</f>
        <v>#REF!</v>
      </c>
      <c r="AN679" s="112" t="e">
        <f>AN322-#REF!</f>
        <v>#REF!</v>
      </c>
      <c r="AO679" s="112" t="e">
        <f>AO322-#REF!</f>
        <v>#REF!</v>
      </c>
      <c r="AP679" s="112" t="e">
        <f>AP322-#REF!</f>
        <v>#REF!</v>
      </c>
      <c r="AQ679" s="112" t="e">
        <f>AQ322-#REF!</f>
        <v>#REF!</v>
      </c>
      <c r="AR679" s="112" t="e">
        <f>AR322-#REF!</f>
        <v>#REF!</v>
      </c>
      <c r="AS679" s="112" t="e">
        <f>AS322-#REF!</f>
        <v>#REF!</v>
      </c>
      <c r="AT679" s="112" t="e">
        <f>AT322-#REF!</f>
        <v>#REF!</v>
      </c>
      <c r="AU679" s="112" t="e">
        <f>AU322-#REF!</f>
        <v>#REF!</v>
      </c>
      <c r="AV679" s="112" t="e">
        <f>AV322-#REF!</f>
        <v>#REF!</v>
      </c>
      <c r="AW679" s="112" t="e">
        <f>AW322-#REF!</f>
        <v>#REF!</v>
      </c>
      <c r="AX679" s="112" t="e">
        <f>AX322-#REF!</f>
        <v>#REF!</v>
      </c>
      <c r="AY679" s="112" t="e">
        <f>AY322-#REF!</f>
        <v>#REF!</v>
      </c>
      <c r="AZ679" s="112" t="e">
        <f>AZ322-#REF!</f>
        <v>#REF!</v>
      </c>
      <c r="BA679" s="112" t="e">
        <f>BA322-#REF!</f>
        <v>#REF!</v>
      </c>
      <c r="BB679" s="112" t="e">
        <f>BB322-#REF!</f>
        <v>#REF!</v>
      </c>
      <c r="BC679" s="112" t="e">
        <f>BC322-#REF!</f>
        <v>#REF!</v>
      </c>
      <c r="BD679" s="112" t="e">
        <f>BD322-#REF!</f>
        <v>#REF!</v>
      </c>
      <c r="BE679" s="112" t="e">
        <f>BE322-#REF!</f>
        <v>#REF!</v>
      </c>
      <c r="BF679" s="112" t="e">
        <f>BF322-#REF!</f>
        <v>#REF!</v>
      </c>
      <c r="BG679" s="112" t="e">
        <f>BG322-#REF!</f>
        <v>#REF!</v>
      </c>
      <c r="BH679" s="112" t="e">
        <f>BH322-#REF!</f>
        <v>#REF!</v>
      </c>
      <c r="BI679" s="112" t="e">
        <f>BI322-#REF!</f>
        <v>#REF!</v>
      </c>
      <c r="BJ679" s="112" t="e">
        <f>BJ322-#REF!</f>
        <v>#REF!</v>
      </c>
      <c r="BK679" s="112" t="e">
        <f>BK322-#REF!</f>
        <v>#REF!</v>
      </c>
      <c r="BL679" s="112" t="e">
        <f>BL322-#REF!</f>
        <v>#REF!</v>
      </c>
      <c r="BM679" s="112" t="e">
        <f>BM322-#REF!</f>
        <v>#REF!</v>
      </c>
      <c r="BN679" s="112" t="e">
        <f>BN322-#REF!</f>
        <v>#REF!</v>
      </c>
      <c r="BO679" s="112" t="e">
        <f>BO322-#REF!</f>
        <v>#REF!</v>
      </c>
      <c r="BP679" s="112" t="e">
        <f>BP322-#REF!</f>
        <v>#REF!</v>
      </c>
      <c r="BQ679" s="112" t="e">
        <f>BQ322-#REF!</f>
        <v>#REF!</v>
      </c>
      <c r="BR679" s="112" t="e">
        <f>BR322-#REF!</f>
        <v>#REF!</v>
      </c>
      <c r="BS679" s="112" t="e">
        <f>BS322-#REF!</f>
        <v>#REF!</v>
      </c>
      <c r="BT679" s="112" t="e">
        <f>BT322-#REF!</f>
        <v>#REF!</v>
      </c>
      <c r="BU679" s="112" t="e">
        <f>BU322-#REF!</f>
        <v>#REF!</v>
      </c>
      <c r="BV679" s="112" t="e">
        <f>BV322-#REF!</f>
        <v>#REF!</v>
      </c>
      <c r="CA679" s="112"/>
    </row>
    <row r="680" spans="7:79" ht="13" hidden="1" x14ac:dyDescent="0.3">
      <c r="G680" s="112" t="e">
        <f>G323-#REF!</f>
        <v>#REF!</v>
      </c>
      <c r="H680" s="112" t="e">
        <f>H323-#REF!</f>
        <v>#REF!</v>
      </c>
      <c r="I680" s="112" t="e">
        <f>I323-#REF!</f>
        <v>#REF!</v>
      </c>
      <c r="J680" s="112" t="e">
        <f>J323-#REF!</f>
        <v>#REF!</v>
      </c>
      <c r="K680" s="112" t="e">
        <f>K323-#REF!</f>
        <v>#REF!</v>
      </c>
      <c r="L680" s="112" t="e">
        <f>L323-#REF!</f>
        <v>#REF!</v>
      </c>
      <c r="M680" s="112" t="e">
        <f>M323-#REF!</f>
        <v>#REF!</v>
      </c>
      <c r="N680" s="112" t="e">
        <f>N323-#REF!</f>
        <v>#REF!</v>
      </c>
      <c r="O680" s="112" t="e">
        <f>O323-#REF!</f>
        <v>#REF!</v>
      </c>
      <c r="P680" s="112" t="e">
        <f>P323-#REF!</f>
        <v>#REF!</v>
      </c>
      <c r="Q680" s="112" t="e">
        <f>Q323-#REF!</f>
        <v>#REF!</v>
      </c>
      <c r="R680" s="112" t="e">
        <f>R323-#REF!</f>
        <v>#REF!</v>
      </c>
      <c r="S680" s="112" t="e">
        <f>S323-#REF!</f>
        <v>#REF!</v>
      </c>
      <c r="T680" s="112" t="e">
        <f>T323-#REF!</f>
        <v>#REF!</v>
      </c>
      <c r="U680" s="112" t="e">
        <f>U323-#REF!</f>
        <v>#REF!</v>
      </c>
      <c r="V680" s="112" t="e">
        <f>V323-#REF!</f>
        <v>#REF!</v>
      </c>
      <c r="W680" s="112" t="e">
        <f>W323-#REF!</f>
        <v>#REF!</v>
      </c>
      <c r="X680" s="112" t="e">
        <f>X323-#REF!</f>
        <v>#REF!</v>
      </c>
      <c r="Y680" s="112" t="e">
        <f>Y323-#REF!</f>
        <v>#REF!</v>
      </c>
      <c r="Z680" s="112" t="e">
        <f>Z323-#REF!</f>
        <v>#REF!</v>
      </c>
      <c r="AA680" s="112" t="e">
        <f>AA323-#REF!</f>
        <v>#REF!</v>
      </c>
      <c r="AB680" s="112" t="e">
        <f>AB323-#REF!</f>
        <v>#REF!</v>
      </c>
      <c r="AC680" s="112" t="e">
        <f>AC323-#REF!</f>
        <v>#REF!</v>
      </c>
      <c r="AD680" s="112" t="e">
        <f>AD323-#REF!</f>
        <v>#REF!</v>
      </c>
      <c r="AE680" s="112" t="e">
        <f>AE323-#REF!</f>
        <v>#REF!</v>
      </c>
      <c r="AF680" s="112" t="e">
        <f>AF323-#REF!</f>
        <v>#REF!</v>
      </c>
      <c r="AG680" s="112" t="e">
        <f>AG323-#REF!</f>
        <v>#REF!</v>
      </c>
      <c r="AH680" s="112" t="e">
        <f>AH323-#REF!</f>
        <v>#REF!</v>
      </c>
      <c r="AI680" s="112" t="e">
        <f>AI323-#REF!</f>
        <v>#REF!</v>
      </c>
      <c r="AJ680" s="112" t="e">
        <f>AJ323-#REF!</f>
        <v>#REF!</v>
      </c>
      <c r="AK680" s="112" t="e">
        <f>AK323-#REF!</f>
        <v>#REF!</v>
      </c>
      <c r="AL680" s="112" t="e">
        <f>AL323-#REF!</f>
        <v>#REF!</v>
      </c>
      <c r="AM680" s="112" t="e">
        <f>AM323-#REF!</f>
        <v>#REF!</v>
      </c>
      <c r="AN680" s="112" t="e">
        <f>AN323-#REF!</f>
        <v>#REF!</v>
      </c>
      <c r="AO680" s="112" t="e">
        <f>AO323-#REF!</f>
        <v>#REF!</v>
      </c>
      <c r="AP680" s="112" t="e">
        <f>AP323-#REF!</f>
        <v>#REF!</v>
      </c>
      <c r="AQ680" s="112" t="e">
        <f>AQ323-#REF!</f>
        <v>#REF!</v>
      </c>
      <c r="AR680" s="112" t="e">
        <f>AR323-#REF!</f>
        <v>#REF!</v>
      </c>
      <c r="AS680" s="112" t="e">
        <f>AS323-#REF!</f>
        <v>#REF!</v>
      </c>
      <c r="AT680" s="112" t="e">
        <f>AT323-#REF!</f>
        <v>#REF!</v>
      </c>
      <c r="AU680" s="112" t="e">
        <f>AU323-#REF!</f>
        <v>#REF!</v>
      </c>
      <c r="AV680" s="112" t="e">
        <f>AV323-#REF!</f>
        <v>#REF!</v>
      </c>
      <c r="AW680" s="112" t="e">
        <f>AW323-#REF!</f>
        <v>#REF!</v>
      </c>
      <c r="AX680" s="112" t="e">
        <f>AX323-#REF!</f>
        <v>#REF!</v>
      </c>
      <c r="AY680" s="112" t="e">
        <f>AY323-#REF!</f>
        <v>#REF!</v>
      </c>
      <c r="AZ680" s="112" t="e">
        <f>AZ323-#REF!</f>
        <v>#REF!</v>
      </c>
      <c r="BA680" s="112" t="e">
        <f>BA323-#REF!</f>
        <v>#REF!</v>
      </c>
      <c r="BB680" s="112" t="e">
        <f>BB323-#REF!</f>
        <v>#REF!</v>
      </c>
      <c r="BC680" s="112" t="e">
        <f>BC323-#REF!</f>
        <v>#REF!</v>
      </c>
      <c r="BD680" s="112" t="e">
        <f>BD323-#REF!</f>
        <v>#REF!</v>
      </c>
      <c r="BE680" s="112" t="e">
        <f>BE323-#REF!</f>
        <v>#REF!</v>
      </c>
      <c r="BF680" s="112" t="e">
        <f>BF323-#REF!</f>
        <v>#REF!</v>
      </c>
      <c r="BG680" s="112" t="e">
        <f>BG323-#REF!</f>
        <v>#REF!</v>
      </c>
      <c r="BH680" s="112" t="e">
        <f>BH323-#REF!</f>
        <v>#REF!</v>
      </c>
      <c r="BI680" s="112" t="e">
        <f>BI323-#REF!</f>
        <v>#REF!</v>
      </c>
      <c r="BJ680" s="112" t="e">
        <f>BJ323-#REF!</f>
        <v>#REF!</v>
      </c>
      <c r="BK680" s="112" t="e">
        <f>BK323-#REF!</f>
        <v>#REF!</v>
      </c>
      <c r="BL680" s="112" t="e">
        <f>BL323-#REF!</f>
        <v>#REF!</v>
      </c>
      <c r="BM680" s="112" t="e">
        <f>BM323-#REF!</f>
        <v>#REF!</v>
      </c>
      <c r="BN680" s="112" t="e">
        <f>BN323-#REF!</f>
        <v>#REF!</v>
      </c>
      <c r="BO680" s="112" t="e">
        <f>BO323-#REF!</f>
        <v>#REF!</v>
      </c>
      <c r="BP680" s="112" t="e">
        <f>BP323-#REF!</f>
        <v>#REF!</v>
      </c>
      <c r="BQ680" s="112" t="e">
        <f>BQ323-#REF!</f>
        <v>#REF!</v>
      </c>
      <c r="BR680" s="112" t="e">
        <f>BR323-#REF!</f>
        <v>#REF!</v>
      </c>
      <c r="BS680" s="112" t="e">
        <f>BS323-#REF!</f>
        <v>#REF!</v>
      </c>
      <c r="BT680" s="112" t="e">
        <f>BT323-#REF!</f>
        <v>#REF!</v>
      </c>
      <c r="BU680" s="112" t="e">
        <f>BU323-#REF!</f>
        <v>#REF!</v>
      </c>
      <c r="BV680" s="112" t="e">
        <f>BV323-#REF!</f>
        <v>#REF!</v>
      </c>
      <c r="CA680" s="112"/>
    </row>
    <row r="681" spans="7:79" ht="13" hidden="1" x14ac:dyDescent="0.3">
      <c r="G681" s="112" t="e">
        <f>G324-#REF!</f>
        <v>#REF!</v>
      </c>
      <c r="H681" s="112" t="e">
        <f>H324-#REF!</f>
        <v>#REF!</v>
      </c>
      <c r="I681" s="112" t="e">
        <f>I324-#REF!</f>
        <v>#REF!</v>
      </c>
      <c r="J681" s="112" t="e">
        <f>J324-#REF!</f>
        <v>#REF!</v>
      </c>
      <c r="K681" s="112" t="e">
        <f>K324-#REF!</f>
        <v>#REF!</v>
      </c>
      <c r="L681" s="112" t="e">
        <f>L324-#REF!</f>
        <v>#REF!</v>
      </c>
      <c r="M681" s="112" t="e">
        <f>M324-#REF!</f>
        <v>#REF!</v>
      </c>
      <c r="N681" s="112" t="e">
        <f>N324-#REF!</f>
        <v>#REF!</v>
      </c>
      <c r="O681" s="112" t="e">
        <f>O324-#REF!</f>
        <v>#REF!</v>
      </c>
      <c r="P681" s="112" t="e">
        <f>P324-#REF!</f>
        <v>#REF!</v>
      </c>
      <c r="Q681" s="112" t="e">
        <f>Q324-#REF!</f>
        <v>#REF!</v>
      </c>
      <c r="R681" s="112" t="e">
        <f>R324-#REF!</f>
        <v>#REF!</v>
      </c>
      <c r="S681" s="112" t="e">
        <f>S324-#REF!</f>
        <v>#REF!</v>
      </c>
      <c r="T681" s="112" t="e">
        <f>T324-#REF!</f>
        <v>#REF!</v>
      </c>
      <c r="U681" s="112" t="e">
        <f>U324-#REF!</f>
        <v>#REF!</v>
      </c>
      <c r="V681" s="112" t="e">
        <f>V324-#REF!</f>
        <v>#REF!</v>
      </c>
      <c r="W681" s="112" t="e">
        <f>W324-#REF!</f>
        <v>#REF!</v>
      </c>
      <c r="X681" s="112" t="e">
        <f>X324-#REF!</f>
        <v>#REF!</v>
      </c>
      <c r="Y681" s="112" t="e">
        <f>Y324-#REF!</f>
        <v>#REF!</v>
      </c>
      <c r="Z681" s="112" t="e">
        <f>Z324-#REF!</f>
        <v>#REF!</v>
      </c>
      <c r="AA681" s="112" t="e">
        <f>AA324-#REF!</f>
        <v>#REF!</v>
      </c>
      <c r="AB681" s="112" t="e">
        <f>AB324-#REF!</f>
        <v>#REF!</v>
      </c>
      <c r="AC681" s="112" t="e">
        <f>AC324-#REF!</f>
        <v>#REF!</v>
      </c>
      <c r="AD681" s="112" t="e">
        <f>AD324-#REF!</f>
        <v>#REF!</v>
      </c>
      <c r="AE681" s="112" t="e">
        <f>AE324-#REF!</f>
        <v>#REF!</v>
      </c>
      <c r="AF681" s="112" t="e">
        <f>AF324-#REF!</f>
        <v>#REF!</v>
      </c>
      <c r="AG681" s="112" t="e">
        <f>AG324-#REF!</f>
        <v>#REF!</v>
      </c>
      <c r="AH681" s="112" t="e">
        <f>AH324-#REF!</f>
        <v>#REF!</v>
      </c>
      <c r="AI681" s="112" t="e">
        <f>AI324-#REF!</f>
        <v>#REF!</v>
      </c>
      <c r="AJ681" s="112" t="e">
        <f>AJ324-#REF!</f>
        <v>#REF!</v>
      </c>
      <c r="AK681" s="112" t="e">
        <f>AK324-#REF!</f>
        <v>#REF!</v>
      </c>
      <c r="AL681" s="112" t="e">
        <f>AL324-#REF!</f>
        <v>#REF!</v>
      </c>
      <c r="AM681" s="112" t="e">
        <f>AM324-#REF!</f>
        <v>#REF!</v>
      </c>
      <c r="AN681" s="112" t="e">
        <f>AN324-#REF!</f>
        <v>#REF!</v>
      </c>
      <c r="AO681" s="112" t="e">
        <f>AO324-#REF!</f>
        <v>#REF!</v>
      </c>
      <c r="AP681" s="112" t="e">
        <f>AP324-#REF!</f>
        <v>#REF!</v>
      </c>
      <c r="AQ681" s="112" t="e">
        <f>AQ324-#REF!</f>
        <v>#REF!</v>
      </c>
      <c r="AR681" s="112" t="e">
        <f>AR324-#REF!</f>
        <v>#REF!</v>
      </c>
      <c r="AS681" s="112" t="e">
        <f>AS324-#REF!</f>
        <v>#REF!</v>
      </c>
      <c r="AT681" s="112" t="e">
        <f>AT324-#REF!</f>
        <v>#REF!</v>
      </c>
      <c r="AU681" s="112" t="e">
        <f>AU324-#REF!</f>
        <v>#REF!</v>
      </c>
      <c r="AV681" s="112" t="e">
        <f>AV324-#REF!</f>
        <v>#REF!</v>
      </c>
      <c r="AW681" s="112" t="e">
        <f>AW324-#REF!</f>
        <v>#REF!</v>
      </c>
      <c r="AX681" s="112" t="e">
        <f>AX324-#REF!</f>
        <v>#REF!</v>
      </c>
      <c r="AY681" s="112" t="e">
        <f>AY324-#REF!</f>
        <v>#REF!</v>
      </c>
      <c r="AZ681" s="112" t="e">
        <f>AZ324-#REF!</f>
        <v>#REF!</v>
      </c>
      <c r="BA681" s="112" t="e">
        <f>BA324-#REF!</f>
        <v>#REF!</v>
      </c>
      <c r="BB681" s="112" t="e">
        <f>BB324-#REF!</f>
        <v>#REF!</v>
      </c>
      <c r="BC681" s="112" t="e">
        <f>BC324-#REF!</f>
        <v>#REF!</v>
      </c>
      <c r="BD681" s="112" t="e">
        <f>BD324-#REF!</f>
        <v>#REF!</v>
      </c>
      <c r="BE681" s="112" t="e">
        <f>BE324-#REF!</f>
        <v>#REF!</v>
      </c>
      <c r="BF681" s="112" t="e">
        <f>BF324-#REF!</f>
        <v>#REF!</v>
      </c>
      <c r="BG681" s="112" t="e">
        <f>BG324-#REF!</f>
        <v>#REF!</v>
      </c>
      <c r="BH681" s="112" t="e">
        <f>BH324-#REF!</f>
        <v>#REF!</v>
      </c>
      <c r="BI681" s="112" t="e">
        <f>BI324-#REF!</f>
        <v>#REF!</v>
      </c>
      <c r="BJ681" s="112" t="e">
        <f>BJ324-#REF!</f>
        <v>#REF!</v>
      </c>
      <c r="BK681" s="112" t="e">
        <f>BK324-#REF!</f>
        <v>#REF!</v>
      </c>
      <c r="BL681" s="112" t="e">
        <f>BL324-#REF!</f>
        <v>#REF!</v>
      </c>
      <c r="BM681" s="112" t="e">
        <f>BM324-#REF!</f>
        <v>#REF!</v>
      </c>
      <c r="BN681" s="112" t="e">
        <f>BN324-#REF!</f>
        <v>#REF!</v>
      </c>
      <c r="BO681" s="112" t="e">
        <f>BO324-#REF!</f>
        <v>#REF!</v>
      </c>
      <c r="BP681" s="112" t="e">
        <f>BP324-#REF!</f>
        <v>#REF!</v>
      </c>
      <c r="BQ681" s="112" t="e">
        <f>BQ324-#REF!</f>
        <v>#REF!</v>
      </c>
      <c r="BR681" s="112" t="e">
        <f>BR324-#REF!</f>
        <v>#REF!</v>
      </c>
      <c r="BS681" s="112" t="e">
        <f>BS324-#REF!</f>
        <v>#REF!</v>
      </c>
      <c r="BT681" s="112" t="e">
        <f>BT324-#REF!</f>
        <v>#REF!</v>
      </c>
      <c r="BU681" s="112" t="e">
        <f>BU324-#REF!</f>
        <v>#REF!</v>
      </c>
      <c r="BV681" s="112" t="e">
        <f>BV324-#REF!</f>
        <v>#REF!</v>
      </c>
      <c r="CA681" s="112"/>
    </row>
    <row r="682" spans="7:79" ht="13" hidden="1" x14ac:dyDescent="0.3">
      <c r="G682" s="112" t="e">
        <f>G325-#REF!</f>
        <v>#REF!</v>
      </c>
      <c r="H682" s="112" t="e">
        <f>H325-#REF!</f>
        <v>#REF!</v>
      </c>
      <c r="I682" s="112" t="e">
        <f>I325-#REF!</f>
        <v>#REF!</v>
      </c>
      <c r="J682" s="112" t="e">
        <f>J325-#REF!</f>
        <v>#REF!</v>
      </c>
      <c r="K682" s="112" t="e">
        <f>K325-#REF!</f>
        <v>#REF!</v>
      </c>
      <c r="L682" s="112" t="e">
        <f>L325-#REF!</f>
        <v>#REF!</v>
      </c>
      <c r="M682" s="112" t="e">
        <f>M325-#REF!</f>
        <v>#REF!</v>
      </c>
      <c r="N682" s="112" t="e">
        <f>N325-#REF!</f>
        <v>#REF!</v>
      </c>
      <c r="O682" s="112" t="e">
        <f>O325-#REF!</f>
        <v>#REF!</v>
      </c>
      <c r="P682" s="112" t="e">
        <f>P325-#REF!</f>
        <v>#REF!</v>
      </c>
      <c r="Q682" s="112" t="e">
        <f>Q325-#REF!</f>
        <v>#REF!</v>
      </c>
      <c r="R682" s="112" t="e">
        <f>R325-#REF!</f>
        <v>#REF!</v>
      </c>
      <c r="S682" s="112" t="e">
        <f>S325-#REF!</f>
        <v>#REF!</v>
      </c>
      <c r="T682" s="112" t="e">
        <f>T325-#REF!</f>
        <v>#REF!</v>
      </c>
      <c r="U682" s="112" t="e">
        <f>U325-#REF!</f>
        <v>#REF!</v>
      </c>
      <c r="V682" s="112" t="e">
        <f>V325-#REF!</f>
        <v>#REF!</v>
      </c>
      <c r="W682" s="112" t="e">
        <f>W325-#REF!</f>
        <v>#REF!</v>
      </c>
      <c r="X682" s="112" t="e">
        <f>X325-#REF!</f>
        <v>#REF!</v>
      </c>
      <c r="Y682" s="112" t="e">
        <f>Y325-#REF!</f>
        <v>#REF!</v>
      </c>
      <c r="Z682" s="112" t="e">
        <f>Z325-#REF!</f>
        <v>#REF!</v>
      </c>
      <c r="AA682" s="112" t="e">
        <f>AA325-#REF!</f>
        <v>#REF!</v>
      </c>
      <c r="AB682" s="112" t="e">
        <f>AB325-#REF!</f>
        <v>#REF!</v>
      </c>
      <c r="AC682" s="112" t="e">
        <f>AC325-#REF!</f>
        <v>#REF!</v>
      </c>
      <c r="AD682" s="112" t="e">
        <f>AD325-#REF!</f>
        <v>#REF!</v>
      </c>
      <c r="AE682" s="112" t="e">
        <f>AE325-#REF!</f>
        <v>#REF!</v>
      </c>
      <c r="AF682" s="112" t="e">
        <f>AF325-#REF!</f>
        <v>#REF!</v>
      </c>
      <c r="AG682" s="112" t="e">
        <f>AG325-#REF!</f>
        <v>#REF!</v>
      </c>
      <c r="AH682" s="112" t="e">
        <f>AH325-#REF!</f>
        <v>#REF!</v>
      </c>
      <c r="AI682" s="112" t="e">
        <f>AI325-#REF!</f>
        <v>#REF!</v>
      </c>
      <c r="AJ682" s="112" t="e">
        <f>AJ325-#REF!</f>
        <v>#REF!</v>
      </c>
      <c r="AK682" s="112" t="e">
        <f>AK325-#REF!</f>
        <v>#REF!</v>
      </c>
      <c r="AL682" s="112" t="e">
        <f>AL325-#REF!</f>
        <v>#REF!</v>
      </c>
      <c r="AM682" s="112" t="e">
        <f>AM325-#REF!</f>
        <v>#REF!</v>
      </c>
      <c r="AN682" s="112" t="e">
        <f>AN325-#REF!</f>
        <v>#REF!</v>
      </c>
      <c r="AO682" s="112" t="e">
        <f>AO325-#REF!</f>
        <v>#REF!</v>
      </c>
      <c r="AP682" s="112" t="e">
        <f>AP325-#REF!</f>
        <v>#REF!</v>
      </c>
      <c r="AQ682" s="112" t="e">
        <f>AQ325-#REF!</f>
        <v>#REF!</v>
      </c>
      <c r="AR682" s="112" t="e">
        <f>AR325-#REF!</f>
        <v>#REF!</v>
      </c>
      <c r="AS682" s="112" t="e">
        <f>AS325-#REF!</f>
        <v>#REF!</v>
      </c>
      <c r="AT682" s="112" t="e">
        <f>AT325-#REF!</f>
        <v>#REF!</v>
      </c>
      <c r="AU682" s="112" t="e">
        <f>AU325-#REF!</f>
        <v>#REF!</v>
      </c>
      <c r="AV682" s="112" t="e">
        <f>AV325-#REF!</f>
        <v>#REF!</v>
      </c>
      <c r="AW682" s="112" t="e">
        <f>AW325-#REF!</f>
        <v>#REF!</v>
      </c>
      <c r="AX682" s="112" t="e">
        <f>AX325-#REF!</f>
        <v>#REF!</v>
      </c>
      <c r="AY682" s="112" t="e">
        <f>AY325-#REF!</f>
        <v>#REF!</v>
      </c>
      <c r="AZ682" s="112" t="e">
        <f>AZ325-#REF!</f>
        <v>#REF!</v>
      </c>
      <c r="BA682" s="112" t="e">
        <f>BA325-#REF!</f>
        <v>#REF!</v>
      </c>
      <c r="BB682" s="112" t="e">
        <f>BB325-#REF!</f>
        <v>#REF!</v>
      </c>
      <c r="BC682" s="112" t="e">
        <f>BC325-#REF!</f>
        <v>#REF!</v>
      </c>
      <c r="BD682" s="112" t="e">
        <f>BD325-#REF!</f>
        <v>#REF!</v>
      </c>
      <c r="BE682" s="112" t="e">
        <f>BE325-#REF!</f>
        <v>#REF!</v>
      </c>
      <c r="BF682" s="112" t="e">
        <f>BF325-#REF!</f>
        <v>#REF!</v>
      </c>
      <c r="BG682" s="112" t="e">
        <f>BG325-#REF!</f>
        <v>#REF!</v>
      </c>
      <c r="BH682" s="112" t="e">
        <f>BH325-#REF!</f>
        <v>#REF!</v>
      </c>
      <c r="BI682" s="112" t="e">
        <f>BI325-#REF!</f>
        <v>#REF!</v>
      </c>
      <c r="BJ682" s="112" t="e">
        <f>BJ325-#REF!</f>
        <v>#REF!</v>
      </c>
      <c r="BK682" s="112" t="e">
        <f>BK325-#REF!</f>
        <v>#REF!</v>
      </c>
      <c r="BL682" s="112" t="e">
        <f>BL325-#REF!</f>
        <v>#REF!</v>
      </c>
      <c r="BM682" s="112" t="e">
        <f>BM325-#REF!</f>
        <v>#REF!</v>
      </c>
      <c r="BN682" s="112" t="e">
        <f>BN325-#REF!</f>
        <v>#REF!</v>
      </c>
      <c r="BO682" s="112" t="e">
        <f>BO325-#REF!</f>
        <v>#REF!</v>
      </c>
      <c r="BP682" s="112" t="e">
        <f>BP325-#REF!</f>
        <v>#REF!</v>
      </c>
      <c r="BQ682" s="112" t="e">
        <f>BQ325-#REF!</f>
        <v>#REF!</v>
      </c>
      <c r="BR682" s="112" t="e">
        <f>BR325-#REF!</f>
        <v>#REF!</v>
      </c>
      <c r="BS682" s="112" t="e">
        <f>BS325-#REF!</f>
        <v>#REF!</v>
      </c>
      <c r="BT682" s="112" t="e">
        <f>BT325-#REF!</f>
        <v>#REF!</v>
      </c>
      <c r="BU682" s="112" t="e">
        <f>BU325-#REF!</f>
        <v>#REF!</v>
      </c>
      <c r="BV682" s="112" t="e">
        <f>BV325-#REF!</f>
        <v>#REF!</v>
      </c>
      <c r="CA682" s="112"/>
    </row>
    <row r="683" spans="7:79" ht="13" hidden="1" x14ac:dyDescent="0.3">
      <c r="G683" s="112" t="e">
        <f>G326-#REF!</f>
        <v>#REF!</v>
      </c>
      <c r="H683" s="112" t="e">
        <f>H326-#REF!</f>
        <v>#REF!</v>
      </c>
      <c r="I683" s="112" t="e">
        <f>I326-#REF!</f>
        <v>#REF!</v>
      </c>
      <c r="J683" s="112" t="e">
        <f>J326-#REF!</f>
        <v>#REF!</v>
      </c>
      <c r="K683" s="112" t="e">
        <f>K326-#REF!</f>
        <v>#REF!</v>
      </c>
      <c r="L683" s="112" t="e">
        <f>L326-#REF!</f>
        <v>#REF!</v>
      </c>
      <c r="M683" s="112" t="e">
        <f>M326-#REF!</f>
        <v>#REF!</v>
      </c>
      <c r="N683" s="112" t="e">
        <f>N326-#REF!</f>
        <v>#REF!</v>
      </c>
      <c r="O683" s="112" t="e">
        <f>O326-#REF!</f>
        <v>#REF!</v>
      </c>
      <c r="P683" s="112" t="e">
        <f>P326-#REF!</f>
        <v>#REF!</v>
      </c>
      <c r="Q683" s="112" t="e">
        <f>Q326-#REF!</f>
        <v>#REF!</v>
      </c>
      <c r="R683" s="112" t="e">
        <f>R326-#REF!</f>
        <v>#REF!</v>
      </c>
      <c r="S683" s="112" t="e">
        <f>S326-#REF!</f>
        <v>#REF!</v>
      </c>
      <c r="T683" s="112" t="e">
        <f>T326-#REF!</f>
        <v>#REF!</v>
      </c>
      <c r="U683" s="112" t="e">
        <f>U326-#REF!</f>
        <v>#REF!</v>
      </c>
      <c r="V683" s="112" t="e">
        <f>V326-#REF!</f>
        <v>#REF!</v>
      </c>
      <c r="W683" s="112" t="e">
        <f>W326-#REF!</f>
        <v>#REF!</v>
      </c>
      <c r="X683" s="112" t="e">
        <f>X326-#REF!</f>
        <v>#REF!</v>
      </c>
      <c r="Y683" s="112" t="e">
        <f>Y326-#REF!</f>
        <v>#REF!</v>
      </c>
      <c r="Z683" s="112" t="e">
        <f>Z326-#REF!</f>
        <v>#REF!</v>
      </c>
      <c r="AA683" s="112" t="e">
        <f>AA326-#REF!</f>
        <v>#REF!</v>
      </c>
      <c r="AB683" s="112" t="e">
        <f>AB326-#REF!</f>
        <v>#REF!</v>
      </c>
      <c r="AC683" s="112" t="e">
        <f>AC326-#REF!</f>
        <v>#REF!</v>
      </c>
      <c r="AD683" s="112" t="e">
        <f>AD326-#REF!</f>
        <v>#REF!</v>
      </c>
      <c r="AE683" s="112" t="e">
        <f>AE326-#REF!</f>
        <v>#REF!</v>
      </c>
      <c r="AF683" s="112" t="e">
        <f>AF326-#REF!</f>
        <v>#REF!</v>
      </c>
      <c r="AG683" s="112" t="e">
        <f>AG326-#REF!</f>
        <v>#REF!</v>
      </c>
      <c r="AH683" s="112" t="e">
        <f>AH326-#REF!</f>
        <v>#REF!</v>
      </c>
      <c r="AI683" s="112" t="e">
        <f>AI326-#REF!</f>
        <v>#REF!</v>
      </c>
      <c r="AJ683" s="112" t="e">
        <f>AJ326-#REF!</f>
        <v>#REF!</v>
      </c>
      <c r="AK683" s="112" t="e">
        <f>AK326-#REF!</f>
        <v>#REF!</v>
      </c>
      <c r="AL683" s="112" t="e">
        <f>AL326-#REF!</f>
        <v>#REF!</v>
      </c>
      <c r="AM683" s="112" t="e">
        <f>AM326-#REF!</f>
        <v>#REF!</v>
      </c>
      <c r="AN683" s="112" t="e">
        <f>AN326-#REF!</f>
        <v>#REF!</v>
      </c>
      <c r="AO683" s="112" t="e">
        <f>AO326-#REF!</f>
        <v>#REF!</v>
      </c>
      <c r="AP683" s="112" t="e">
        <f>AP326-#REF!</f>
        <v>#REF!</v>
      </c>
      <c r="AQ683" s="112" t="e">
        <f>AQ326-#REF!</f>
        <v>#REF!</v>
      </c>
      <c r="AR683" s="112" t="e">
        <f>AR326-#REF!</f>
        <v>#REF!</v>
      </c>
      <c r="AS683" s="112" t="e">
        <f>AS326-#REF!</f>
        <v>#REF!</v>
      </c>
      <c r="AT683" s="112" t="e">
        <f>AT326-#REF!</f>
        <v>#REF!</v>
      </c>
      <c r="AU683" s="112" t="e">
        <f>AU326-#REF!</f>
        <v>#REF!</v>
      </c>
      <c r="AV683" s="112" t="e">
        <f>AV326-#REF!</f>
        <v>#REF!</v>
      </c>
      <c r="AW683" s="112" t="e">
        <f>AW326-#REF!</f>
        <v>#REF!</v>
      </c>
      <c r="AX683" s="112" t="e">
        <f>AX326-#REF!</f>
        <v>#REF!</v>
      </c>
      <c r="AY683" s="112" t="e">
        <f>AY326-#REF!</f>
        <v>#REF!</v>
      </c>
      <c r="AZ683" s="112" t="e">
        <f>AZ326-#REF!</f>
        <v>#REF!</v>
      </c>
      <c r="BA683" s="112" t="e">
        <f>BA326-#REF!</f>
        <v>#REF!</v>
      </c>
      <c r="BB683" s="112" t="e">
        <f>BB326-#REF!</f>
        <v>#REF!</v>
      </c>
      <c r="BC683" s="112" t="e">
        <f>BC326-#REF!</f>
        <v>#REF!</v>
      </c>
      <c r="BD683" s="112" t="e">
        <f>BD326-#REF!</f>
        <v>#REF!</v>
      </c>
      <c r="BE683" s="112" t="e">
        <f>BE326-#REF!</f>
        <v>#REF!</v>
      </c>
      <c r="BF683" s="112" t="e">
        <f>BF326-#REF!</f>
        <v>#REF!</v>
      </c>
      <c r="BG683" s="112" t="e">
        <f>BG326-#REF!</f>
        <v>#REF!</v>
      </c>
      <c r="BH683" s="112" t="e">
        <f>BH326-#REF!</f>
        <v>#REF!</v>
      </c>
      <c r="BI683" s="112" t="e">
        <f>BI326-#REF!</f>
        <v>#REF!</v>
      </c>
      <c r="BJ683" s="112" t="e">
        <f>BJ326-#REF!</f>
        <v>#REF!</v>
      </c>
      <c r="BK683" s="112" t="e">
        <f>BK326-#REF!</f>
        <v>#REF!</v>
      </c>
      <c r="BL683" s="112" t="e">
        <f>BL326-#REF!</f>
        <v>#REF!</v>
      </c>
      <c r="BM683" s="112" t="e">
        <f>BM326-#REF!</f>
        <v>#REF!</v>
      </c>
      <c r="BN683" s="112" t="e">
        <f>BN326-#REF!</f>
        <v>#REF!</v>
      </c>
      <c r="BO683" s="112" t="e">
        <f>BO326-#REF!</f>
        <v>#REF!</v>
      </c>
      <c r="BP683" s="112" t="e">
        <f>BP326-#REF!</f>
        <v>#REF!</v>
      </c>
      <c r="BQ683" s="112" t="e">
        <f>BQ326-#REF!</f>
        <v>#REF!</v>
      </c>
      <c r="BR683" s="112" t="e">
        <f>BR326-#REF!</f>
        <v>#REF!</v>
      </c>
      <c r="BS683" s="112" t="e">
        <f>BS326-#REF!</f>
        <v>#REF!</v>
      </c>
      <c r="BT683" s="112" t="e">
        <f>BT326-#REF!</f>
        <v>#REF!</v>
      </c>
      <c r="BU683" s="112" t="e">
        <f>BU326-#REF!</f>
        <v>#REF!</v>
      </c>
      <c r="BV683" s="112" t="e">
        <f>BV326-#REF!</f>
        <v>#REF!</v>
      </c>
      <c r="CA683" s="112"/>
    </row>
    <row r="684" spans="7:79" ht="13" hidden="1" x14ac:dyDescent="0.3">
      <c r="G684" s="112" t="e">
        <f>G327-#REF!</f>
        <v>#REF!</v>
      </c>
      <c r="H684" s="112" t="e">
        <f>H327-#REF!</f>
        <v>#REF!</v>
      </c>
      <c r="I684" s="112" t="e">
        <f>I327-#REF!</f>
        <v>#REF!</v>
      </c>
      <c r="J684" s="112" t="e">
        <f>J327-#REF!</f>
        <v>#REF!</v>
      </c>
      <c r="K684" s="112" t="e">
        <f>K327-#REF!</f>
        <v>#REF!</v>
      </c>
      <c r="L684" s="112" t="e">
        <f>L327-#REF!</f>
        <v>#REF!</v>
      </c>
      <c r="M684" s="112" t="e">
        <f>M327-#REF!</f>
        <v>#REF!</v>
      </c>
      <c r="N684" s="112" t="e">
        <f>N327-#REF!</f>
        <v>#REF!</v>
      </c>
      <c r="O684" s="112" t="e">
        <f>O327-#REF!</f>
        <v>#REF!</v>
      </c>
      <c r="P684" s="112" t="e">
        <f>P327-#REF!</f>
        <v>#REF!</v>
      </c>
      <c r="Q684" s="112" t="e">
        <f>Q327-#REF!</f>
        <v>#REF!</v>
      </c>
      <c r="R684" s="112" t="e">
        <f>R327-#REF!</f>
        <v>#REF!</v>
      </c>
      <c r="S684" s="112" t="e">
        <f>S327-#REF!</f>
        <v>#REF!</v>
      </c>
      <c r="T684" s="112" t="e">
        <f>T327-#REF!</f>
        <v>#REF!</v>
      </c>
      <c r="U684" s="112" t="e">
        <f>U327-#REF!</f>
        <v>#REF!</v>
      </c>
      <c r="V684" s="112" t="e">
        <f>V327-#REF!</f>
        <v>#REF!</v>
      </c>
      <c r="W684" s="112" t="e">
        <f>W327-#REF!</f>
        <v>#REF!</v>
      </c>
      <c r="X684" s="112" t="e">
        <f>X327-#REF!</f>
        <v>#REF!</v>
      </c>
      <c r="Y684" s="112" t="e">
        <f>Y327-#REF!</f>
        <v>#REF!</v>
      </c>
      <c r="Z684" s="112" t="e">
        <f>Z327-#REF!</f>
        <v>#REF!</v>
      </c>
      <c r="AA684" s="112" t="e">
        <f>AA327-#REF!</f>
        <v>#REF!</v>
      </c>
      <c r="AB684" s="112" t="e">
        <f>AB327-#REF!</f>
        <v>#REF!</v>
      </c>
      <c r="AC684" s="112" t="e">
        <f>AC327-#REF!</f>
        <v>#REF!</v>
      </c>
      <c r="AD684" s="112" t="e">
        <f>AD327-#REF!</f>
        <v>#REF!</v>
      </c>
      <c r="AE684" s="112" t="e">
        <f>AE327-#REF!</f>
        <v>#REF!</v>
      </c>
      <c r="AF684" s="112" t="e">
        <f>AF327-#REF!</f>
        <v>#REF!</v>
      </c>
      <c r="AG684" s="112" t="e">
        <f>AG327-#REF!</f>
        <v>#REF!</v>
      </c>
      <c r="AH684" s="112" t="e">
        <f>AH327-#REF!</f>
        <v>#REF!</v>
      </c>
      <c r="AI684" s="112" t="e">
        <f>AI327-#REF!</f>
        <v>#REF!</v>
      </c>
      <c r="AJ684" s="112" t="e">
        <f>AJ327-#REF!</f>
        <v>#REF!</v>
      </c>
      <c r="AK684" s="112" t="e">
        <f>AK327-#REF!</f>
        <v>#REF!</v>
      </c>
      <c r="AL684" s="112" t="e">
        <f>AL327-#REF!</f>
        <v>#REF!</v>
      </c>
      <c r="AM684" s="112" t="e">
        <f>AM327-#REF!</f>
        <v>#REF!</v>
      </c>
      <c r="AN684" s="112" t="e">
        <f>AN327-#REF!</f>
        <v>#REF!</v>
      </c>
      <c r="AO684" s="112" t="e">
        <f>AO327-#REF!</f>
        <v>#REF!</v>
      </c>
      <c r="AP684" s="112" t="e">
        <f>AP327-#REF!</f>
        <v>#REF!</v>
      </c>
      <c r="AQ684" s="112" t="e">
        <f>AQ327-#REF!</f>
        <v>#REF!</v>
      </c>
      <c r="AR684" s="112" t="e">
        <f>AR327-#REF!</f>
        <v>#REF!</v>
      </c>
      <c r="AS684" s="112" t="e">
        <f>AS327-#REF!</f>
        <v>#REF!</v>
      </c>
      <c r="AT684" s="112" t="e">
        <f>AT327-#REF!</f>
        <v>#REF!</v>
      </c>
      <c r="AU684" s="112" t="e">
        <f>AU327-#REF!</f>
        <v>#REF!</v>
      </c>
      <c r="AV684" s="112" t="e">
        <f>AV327-#REF!</f>
        <v>#REF!</v>
      </c>
      <c r="AW684" s="112" t="e">
        <f>AW327-#REF!</f>
        <v>#REF!</v>
      </c>
      <c r="AX684" s="112" t="e">
        <f>AX327-#REF!</f>
        <v>#REF!</v>
      </c>
      <c r="AY684" s="112" t="e">
        <f>AY327-#REF!</f>
        <v>#REF!</v>
      </c>
      <c r="AZ684" s="112" t="e">
        <f>AZ327-#REF!</f>
        <v>#REF!</v>
      </c>
      <c r="BA684" s="112" t="e">
        <f>BA327-#REF!</f>
        <v>#REF!</v>
      </c>
      <c r="BB684" s="112" t="e">
        <f>BB327-#REF!</f>
        <v>#REF!</v>
      </c>
      <c r="BC684" s="112" t="e">
        <f>BC327-#REF!</f>
        <v>#REF!</v>
      </c>
      <c r="BD684" s="112" t="e">
        <f>BD327-#REF!</f>
        <v>#REF!</v>
      </c>
      <c r="BE684" s="112" t="e">
        <f>BE327-#REF!</f>
        <v>#REF!</v>
      </c>
      <c r="BF684" s="112" t="e">
        <f>BF327-#REF!</f>
        <v>#REF!</v>
      </c>
      <c r="BG684" s="112" t="e">
        <f>BG327-#REF!</f>
        <v>#REF!</v>
      </c>
      <c r="BH684" s="112" t="e">
        <f>BH327-#REF!</f>
        <v>#REF!</v>
      </c>
      <c r="BI684" s="112" t="e">
        <f>BI327-#REF!</f>
        <v>#REF!</v>
      </c>
      <c r="BJ684" s="112" t="e">
        <f>BJ327-#REF!</f>
        <v>#REF!</v>
      </c>
      <c r="BK684" s="112" t="e">
        <f>BK327-#REF!</f>
        <v>#REF!</v>
      </c>
      <c r="BL684" s="112" t="e">
        <f>BL327-#REF!</f>
        <v>#REF!</v>
      </c>
      <c r="BM684" s="112" t="e">
        <f>BM327-#REF!</f>
        <v>#REF!</v>
      </c>
      <c r="BN684" s="112" t="e">
        <f>BN327-#REF!</f>
        <v>#REF!</v>
      </c>
      <c r="BO684" s="112" t="e">
        <f>BO327-#REF!</f>
        <v>#REF!</v>
      </c>
      <c r="BP684" s="112" t="e">
        <f>BP327-#REF!</f>
        <v>#REF!</v>
      </c>
      <c r="BQ684" s="112" t="e">
        <f>BQ327-#REF!</f>
        <v>#REF!</v>
      </c>
      <c r="BR684" s="112" t="e">
        <f>BR327-#REF!</f>
        <v>#REF!</v>
      </c>
      <c r="BS684" s="112" t="e">
        <f>BS327-#REF!</f>
        <v>#REF!</v>
      </c>
      <c r="BT684" s="112" t="e">
        <f>BT327-#REF!</f>
        <v>#REF!</v>
      </c>
      <c r="BU684" s="112" t="e">
        <f>BU327-#REF!</f>
        <v>#REF!</v>
      </c>
      <c r="BV684" s="112" t="e">
        <f>BV327-#REF!</f>
        <v>#REF!</v>
      </c>
      <c r="CA684" s="112"/>
    </row>
    <row r="685" spans="7:79" ht="13" hidden="1" x14ac:dyDescent="0.3">
      <c r="G685" s="112" t="e">
        <f>G328-#REF!</f>
        <v>#REF!</v>
      </c>
      <c r="H685" s="112" t="e">
        <f>H328-#REF!</f>
        <v>#REF!</v>
      </c>
      <c r="I685" s="112" t="e">
        <f>I328-#REF!</f>
        <v>#REF!</v>
      </c>
      <c r="J685" s="112" t="e">
        <f>J328-#REF!</f>
        <v>#REF!</v>
      </c>
      <c r="K685" s="112" t="e">
        <f>K328-#REF!</f>
        <v>#REF!</v>
      </c>
      <c r="L685" s="112" t="e">
        <f>L328-#REF!</f>
        <v>#REF!</v>
      </c>
      <c r="M685" s="112" t="e">
        <f>M328-#REF!</f>
        <v>#REF!</v>
      </c>
      <c r="N685" s="112" t="e">
        <f>N328-#REF!</f>
        <v>#REF!</v>
      </c>
      <c r="O685" s="112" t="e">
        <f>O328-#REF!</f>
        <v>#REF!</v>
      </c>
      <c r="P685" s="112" t="e">
        <f>P328-#REF!</f>
        <v>#REF!</v>
      </c>
      <c r="Q685" s="112" t="e">
        <f>Q328-#REF!</f>
        <v>#REF!</v>
      </c>
      <c r="R685" s="112" t="e">
        <f>R328-#REF!</f>
        <v>#REF!</v>
      </c>
      <c r="S685" s="112" t="e">
        <f>S328-#REF!</f>
        <v>#REF!</v>
      </c>
      <c r="T685" s="112" t="e">
        <f>T328-#REF!</f>
        <v>#REF!</v>
      </c>
      <c r="U685" s="112" t="e">
        <f>U328-#REF!</f>
        <v>#REF!</v>
      </c>
      <c r="V685" s="112" t="e">
        <f>V328-#REF!</f>
        <v>#REF!</v>
      </c>
      <c r="W685" s="112" t="e">
        <f>W328-#REF!</f>
        <v>#REF!</v>
      </c>
      <c r="X685" s="112" t="e">
        <f>X328-#REF!</f>
        <v>#REF!</v>
      </c>
      <c r="Y685" s="112" t="e">
        <f>Y328-#REF!</f>
        <v>#REF!</v>
      </c>
      <c r="Z685" s="112" t="e">
        <f>Z328-#REF!</f>
        <v>#REF!</v>
      </c>
      <c r="AA685" s="112" t="e">
        <f>AA328-#REF!</f>
        <v>#REF!</v>
      </c>
      <c r="AB685" s="112" t="e">
        <f>AB328-#REF!</f>
        <v>#REF!</v>
      </c>
      <c r="AC685" s="112" t="e">
        <f>AC328-#REF!</f>
        <v>#REF!</v>
      </c>
      <c r="AD685" s="112" t="e">
        <f>AD328-#REF!</f>
        <v>#REF!</v>
      </c>
      <c r="AE685" s="112" t="e">
        <f>AE328-#REF!</f>
        <v>#REF!</v>
      </c>
      <c r="AF685" s="112" t="e">
        <f>AF328-#REF!</f>
        <v>#REF!</v>
      </c>
      <c r="AG685" s="112" t="e">
        <f>AG328-#REF!</f>
        <v>#REF!</v>
      </c>
      <c r="AH685" s="112" t="e">
        <f>AH328-#REF!</f>
        <v>#REF!</v>
      </c>
      <c r="AI685" s="112" t="e">
        <f>AI328-#REF!</f>
        <v>#REF!</v>
      </c>
      <c r="AJ685" s="112" t="e">
        <f>AJ328-#REF!</f>
        <v>#REF!</v>
      </c>
      <c r="AK685" s="112" t="e">
        <f>AK328-#REF!</f>
        <v>#REF!</v>
      </c>
      <c r="AL685" s="112" t="e">
        <f>AL328-#REF!</f>
        <v>#REF!</v>
      </c>
      <c r="AM685" s="112" t="e">
        <f>AM328-#REF!</f>
        <v>#REF!</v>
      </c>
      <c r="AN685" s="112" t="e">
        <f>AN328-#REF!</f>
        <v>#REF!</v>
      </c>
      <c r="AO685" s="112" t="e">
        <f>AO328-#REF!</f>
        <v>#REF!</v>
      </c>
      <c r="AP685" s="112" t="e">
        <f>AP328-#REF!</f>
        <v>#REF!</v>
      </c>
      <c r="AQ685" s="112" t="e">
        <f>AQ328-#REF!</f>
        <v>#REF!</v>
      </c>
      <c r="AR685" s="112" t="e">
        <f>AR328-#REF!</f>
        <v>#REF!</v>
      </c>
      <c r="AS685" s="112" t="e">
        <f>AS328-#REF!</f>
        <v>#REF!</v>
      </c>
      <c r="AT685" s="112" t="e">
        <f>AT328-#REF!</f>
        <v>#REF!</v>
      </c>
      <c r="AU685" s="112" t="e">
        <f>AU328-#REF!</f>
        <v>#REF!</v>
      </c>
      <c r="AV685" s="112" t="e">
        <f>AV328-#REF!</f>
        <v>#REF!</v>
      </c>
      <c r="AW685" s="112" t="e">
        <f>AW328-#REF!</f>
        <v>#REF!</v>
      </c>
      <c r="AX685" s="112" t="e">
        <f>AX328-#REF!</f>
        <v>#REF!</v>
      </c>
      <c r="AY685" s="112" t="e">
        <f>AY328-#REF!</f>
        <v>#REF!</v>
      </c>
      <c r="AZ685" s="112" t="e">
        <f>AZ328-#REF!</f>
        <v>#REF!</v>
      </c>
      <c r="BA685" s="112" t="e">
        <f>BA328-#REF!</f>
        <v>#REF!</v>
      </c>
      <c r="BB685" s="112" t="e">
        <f>BB328-#REF!</f>
        <v>#REF!</v>
      </c>
      <c r="BC685" s="112" t="e">
        <f>BC328-#REF!</f>
        <v>#REF!</v>
      </c>
      <c r="BD685" s="112" t="e">
        <f>BD328-#REF!</f>
        <v>#REF!</v>
      </c>
      <c r="BE685" s="112" t="e">
        <f>BE328-#REF!</f>
        <v>#REF!</v>
      </c>
      <c r="BF685" s="112" t="e">
        <f>BF328-#REF!</f>
        <v>#REF!</v>
      </c>
      <c r="BG685" s="112" t="e">
        <f>BG328-#REF!</f>
        <v>#REF!</v>
      </c>
      <c r="BH685" s="112" t="e">
        <f>BH328-#REF!</f>
        <v>#REF!</v>
      </c>
      <c r="BI685" s="112" t="e">
        <f>BI328-#REF!</f>
        <v>#REF!</v>
      </c>
      <c r="BJ685" s="112" t="e">
        <f>BJ328-#REF!</f>
        <v>#REF!</v>
      </c>
      <c r="BK685" s="112" t="e">
        <f>BK328-#REF!</f>
        <v>#REF!</v>
      </c>
      <c r="BL685" s="112" t="e">
        <f>BL328-#REF!</f>
        <v>#REF!</v>
      </c>
      <c r="BM685" s="112" t="e">
        <f>BM328-#REF!</f>
        <v>#REF!</v>
      </c>
      <c r="BN685" s="112" t="e">
        <f>BN328-#REF!</f>
        <v>#REF!</v>
      </c>
      <c r="BO685" s="112" t="e">
        <f>BO328-#REF!</f>
        <v>#REF!</v>
      </c>
      <c r="BP685" s="112" t="e">
        <f>BP328-#REF!</f>
        <v>#REF!</v>
      </c>
      <c r="BQ685" s="112" t="e">
        <f>BQ328-#REF!</f>
        <v>#REF!</v>
      </c>
      <c r="BR685" s="112" t="e">
        <f>BR328-#REF!</f>
        <v>#REF!</v>
      </c>
      <c r="BS685" s="112" t="e">
        <f>BS328-#REF!</f>
        <v>#REF!</v>
      </c>
      <c r="BT685" s="112" t="e">
        <f>BT328-#REF!</f>
        <v>#REF!</v>
      </c>
      <c r="BU685" s="112" t="e">
        <f>BU328-#REF!</f>
        <v>#REF!</v>
      </c>
      <c r="BV685" s="112" t="e">
        <f>BV328-#REF!</f>
        <v>#REF!</v>
      </c>
      <c r="CA685" s="112"/>
    </row>
    <row r="686" spans="7:79" ht="13" hidden="1" x14ac:dyDescent="0.3">
      <c r="G686" s="112" t="e">
        <f>G329-#REF!</f>
        <v>#REF!</v>
      </c>
      <c r="H686" s="112" t="e">
        <f>H329-#REF!</f>
        <v>#REF!</v>
      </c>
      <c r="I686" s="112" t="e">
        <f>I329-#REF!</f>
        <v>#REF!</v>
      </c>
      <c r="J686" s="112" t="e">
        <f>J329-#REF!</f>
        <v>#REF!</v>
      </c>
      <c r="K686" s="112" t="e">
        <f>K329-#REF!</f>
        <v>#REF!</v>
      </c>
      <c r="L686" s="112" t="e">
        <f>L329-#REF!</f>
        <v>#REF!</v>
      </c>
      <c r="M686" s="112" t="e">
        <f>M329-#REF!</f>
        <v>#REF!</v>
      </c>
      <c r="N686" s="112" t="e">
        <f>N329-#REF!</f>
        <v>#REF!</v>
      </c>
      <c r="O686" s="112" t="e">
        <f>O329-#REF!</f>
        <v>#REF!</v>
      </c>
      <c r="P686" s="112" t="e">
        <f>P329-#REF!</f>
        <v>#REF!</v>
      </c>
      <c r="Q686" s="112" t="e">
        <f>Q329-#REF!</f>
        <v>#REF!</v>
      </c>
      <c r="R686" s="112" t="e">
        <f>R329-#REF!</f>
        <v>#REF!</v>
      </c>
      <c r="S686" s="112" t="e">
        <f>S329-#REF!</f>
        <v>#REF!</v>
      </c>
      <c r="T686" s="112" t="e">
        <f>T329-#REF!</f>
        <v>#REF!</v>
      </c>
      <c r="U686" s="112" t="e">
        <f>U329-#REF!</f>
        <v>#REF!</v>
      </c>
      <c r="V686" s="112" t="e">
        <f>V329-#REF!</f>
        <v>#REF!</v>
      </c>
      <c r="W686" s="112" t="e">
        <f>W329-#REF!</f>
        <v>#REF!</v>
      </c>
      <c r="X686" s="112" t="e">
        <f>X329-#REF!</f>
        <v>#REF!</v>
      </c>
      <c r="Y686" s="112" t="e">
        <f>Y329-#REF!</f>
        <v>#REF!</v>
      </c>
      <c r="Z686" s="112" t="e">
        <f>Z329-#REF!</f>
        <v>#REF!</v>
      </c>
      <c r="AA686" s="112" t="e">
        <f>AA329-#REF!</f>
        <v>#REF!</v>
      </c>
      <c r="AB686" s="112" t="e">
        <f>AB329-#REF!</f>
        <v>#REF!</v>
      </c>
      <c r="AC686" s="112" t="e">
        <f>AC329-#REF!</f>
        <v>#REF!</v>
      </c>
      <c r="AD686" s="112" t="e">
        <f>AD329-#REF!</f>
        <v>#REF!</v>
      </c>
      <c r="AE686" s="112" t="e">
        <f>AE329-#REF!</f>
        <v>#REF!</v>
      </c>
      <c r="AF686" s="112" t="e">
        <f>AF329-#REF!</f>
        <v>#REF!</v>
      </c>
      <c r="AG686" s="112" t="e">
        <f>AG329-#REF!</f>
        <v>#REF!</v>
      </c>
      <c r="AH686" s="112" t="e">
        <f>AH329-#REF!</f>
        <v>#REF!</v>
      </c>
      <c r="AI686" s="112" t="e">
        <f>AI329-#REF!</f>
        <v>#REF!</v>
      </c>
      <c r="AJ686" s="112" t="e">
        <f>AJ329-#REF!</f>
        <v>#REF!</v>
      </c>
      <c r="AK686" s="112" t="e">
        <f>AK329-#REF!</f>
        <v>#REF!</v>
      </c>
      <c r="AL686" s="112" t="e">
        <f>AL329-#REF!</f>
        <v>#REF!</v>
      </c>
      <c r="AM686" s="112" t="e">
        <f>AM329-#REF!</f>
        <v>#REF!</v>
      </c>
      <c r="AN686" s="112" t="e">
        <f>AN329-#REF!</f>
        <v>#REF!</v>
      </c>
      <c r="AO686" s="112" t="e">
        <f>AO329-#REF!</f>
        <v>#REF!</v>
      </c>
      <c r="AP686" s="112" t="e">
        <f>AP329-#REF!</f>
        <v>#REF!</v>
      </c>
      <c r="AQ686" s="112" t="e">
        <f>AQ329-#REF!</f>
        <v>#REF!</v>
      </c>
      <c r="AR686" s="112" t="e">
        <f>AR329-#REF!</f>
        <v>#REF!</v>
      </c>
      <c r="AS686" s="112" t="e">
        <f>AS329-#REF!</f>
        <v>#REF!</v>
      </c>
      <c r="AT686" s="112" t="e">
        <f>AT329-#REF!</f>
        <v>#REF!</v>
      </c>
      <c r="AU686" s="112" t="e">
        <f>AU329-#REF!</f>
        <v>#REF!</v>
      </c>
      <c r="AV686" s="112" t="e">
        <f>AV329-#REF!</f>
        <v>#REF!</v>
      </c>
      <c r="AW686" s="112" t="e">
        <f>AW329-#REF!</f>
        <v>#REF!</v>
      </c>
      <c r="AX686" s="112" t="e">
        <f>AX329-#REF!</f>
        <v>#REF!</v>
      </c>
      <c r="AY686" s="112" t="e">
        <f>AY329-#REF!</f>
        <v>#REF!</v>
      </c>
      <c r="AZ686" s="112" t="e">
        <f>AZ329-#REF!</f>
        <v>#REF!</v>
      </c>
      <c r="BA686" s="112" t="e">
        <f>BA329-#REF!</f>
        <v>#REF!</v>
      </c>
      <c r="BB686" s="112" t="e">
        <f>BB329-#REF!</f>
        <v>#REF!</v>
      </c>
      <c r="BC686" s="112" t="e">
        <f>BC329-#REF!</f>
        <v>#REF!</v>
      </c>
      <c r="BD686" s="112" t="e">
        <f>BD329-#REF!</f>
        <v>#REF!</v>
      </c>
      <c r="BE686" s="112" t="e">
        <f>BE329-#REF!</f>
        <v>#REF!</v>
      </c>
      <c r="BF686" s="112" t="e">
        <f>BF329-#REF!</f>
        <v>#REF!</v>
      </c>
      <c r="BG686" s="112" t="e">
        <f>BG329-#REF!</f>
        <v>#REF!</v>
      </c>
      <c r="BH686" s="112" t="e">
        <f>BH329-#REF!</f>
        <v>#REF!</v>
      </c>
      <c r="BI686" s="112" t="e">
        <f>BI329-#REF!</f>
        <v>#REF!</v>
      </c>
      <c r="BJ686" s="112" t="e">
        <f>BJ329-#REF!</f>
        <v>#REF!</v>
      </c>
      <c r="BK686" s="112" t="e">
        <f>BK329-#REF!</f>
        <v>#REF!</v>
      </c>
      <c r="BL686" s="112" t="e">
        <f>BL329-#REF!</f>
        <v>#REF!</v>
      </c>
      <c r="BM686" s="112" t="e">
        <f>BM329-#REF!</f>
        <v>#REF!</v>
      </c>
      <c r="BN686" s="112" t="e">
        <f>BN329-#REF!</f>
        <v>#REF!</v>
      </c>
      <c r="BO686" s="112" t="e">
        <f>BO329-#REF!</f>
        <v>#REF!</v>
      </c>
      <c r="BP686" s="112" t="e">
        <f>BP329-#REF!</f>
        <v>#REF!</v>
      </c>
      <c r="BQ686" s="112" t="e">
        <f>BQ329-#REF!</f>
        <v>#REF!</v>
      </c>
      <c r="BR686" s="112" t="e">
        <f>BR329-#REF!</f>
        <v>#REF!</v>
      </c>
      <c r="BS686" s="112" t="e">
        <f>BS329-#REF!</f>
        <v>#REF!</v>
      </c>
      <c r="BT686" s="112" t="e">
        <f>BT329-#REF!</f>
        <v>#REF!</v>
      </c>
      <c r="BU686" s="112" t="e">
        <f>BU329-#REF!</f>
        <v>#REF!</v>
      </c>
      <c r="BV686" s="112" t="e">
        <f>BV329-#REF!</f>
        <v>#REF!</v>
      </c>
      <c r="CA686" s="112"/>
    </row>
    <row r="687" spans="7:79" ht="13" hidden="1" x14ac:dyDescent="0.3">
      <c r="G687" s="112" t="e">
        <f>G330-#REF!</f>
        <v>#REF!</v>
      </c>
      <c r="H687" s="112" t="e">
        <f>H330-#REF!</f>
        <v>#REF!</v>
      </c>
      <c r="I687" s="112" t="e">
        <f>I330-#REF!</f>
        <v>#REF!</v>
      </c>
      <c r="J687" s="112" t="e">
        <f>J330-#REF!</f>
        <v>#REF!</v>
      </c>
      <c r="K687" s="112" t="e">
        <f>K330-#REF!</f>
        <v>#REF!</v>
      </c>
      <c r="L687" s="112" t="e">
        <f>L330-#REF!</f>
        <v>#REF!</v>
      </c>
      <c r="M687" s="112" t="e">
        <f>M330-#REF!</f>
        <v>#REF!</v>
      </c>
      <c r="N687" s="112" t="e">
        <f>N330-#REF!</f>
        <v>#REF!</v>
      </c>
      <c r="O687" s="112" t="e">
        <f>O330-#REF!</f>
        <v>#REF!</v>
      </c>
      <c r="P687" s="112" t="e">
        <f>P330-#REF!</f>
        <v>#REF!</v>
      </c>
      <c r="Q687" s="112" t="e">
        <f>Q330-#REF!</f>
        <v>#REF!</v>
      </c>
      <c r="R687" s="112" t="e">
        <f>R330-#REF!</f>
        <v>#REF!</v>
      </c>
      <c r="S687" s="112" t="e">
        <f>S330-#REF!</f>
        <v>#REF!</v>
      </c>
      <c r="T687" s="112" t="e">
        <f>T330-#REF!</f>
        <v>#REF!</v>
      </c>
      <c r="U687" s="112" t="e">
        <f>U330-#REF!</f>
        <v>#REF!</v>
      </c>
      <c r="V687" s="112" t="e">
        <f>V330-#REF!</f>
        <v>#REF!</v>
      </c>
      <c r="W687" s="112" t="e">
        <f>W330-#REF!</f>
        <v>#REF!</v>
      </c>
      <c r="X687" s="112" t="e">
        <f>X330-#REF!</f>
        <v>#REF!</v>
      </c>
      <c r="Y687" s="112" t="e">
        <f>Y330-#REF!</f>
        <v>#REF!</v>
      </c>
      <c r="Z687" s="112" t="e">
        <f>Z330-#REF!</f>
        <v>#REF!</v>
      </c>
      <c r="AA687" s="112" t="e">
        <f>AA330-#REF!</f>
        <v>#REF!</v>
      </c>
      <c r="AB687" s="112" t="e">
        <f>AB330-#REF!</f>
        <v>#REF!</v>
      </c>
      <c r="AC687" s="112" t="e">
        <f>AC330-#REF!</f>
        <v>#REF!</v>
      </c>
      <c r="AD687" s="112" t="e">
        <f>AD330-#REF!</f>
        <v>#REF!</v>
      </c>
      <c r="AE687" s="112" t="e">
        <f>AE330-#REF!</f>
        <v>#REF!</v>
      </c>
      <c r="AF687" s="112" t="e">
        <f>AF330-#REF!</f>
        <v>#REF!</v>
      </c>
      <c r="AG687" s="112" t="e">
        <f>AG330-#REF!</f>
        <v>#REF!</v>
      </c>
      <c r="AH687" s="112" t="e">
        <f>AH330-#REF!</f>
        <v>#REF!</v>
      </c>
      <c r="AI687" s="112" t="e">
        <f>AI330-#REF!</f>
        <v>#REF!</v>
      </c>
      <c r="AJ687" s="112" t="e">
        <f>AJ330-#REF!</f>
        <v>#REF!</v>
      </c>
      <c r="AK687" s="112" t="e">
        <f>AK330-#REF!</f>
        <v>#REF!</v>
      </c>
      <c r="AL687" s="112" t="e">
        <f>AL330-#REF!</f>
        <v>#REF!</v>
      </c>
      <c r="AM687" s="112" t="e">
        <f>AM330-#REF!</f>
        <v>#REF!</v>
      </c>
      <c r="AN687" s="112" t="e">
        <f>AN330-#REF!</f>
        <v>#REF!</v>
      </c>
      <c r="AO687" s="112" t="e">
        <f>AO330-#REF!</f>
        <v>#REF!</v>
      </c>
      <c r="AP687" s="112" t="e">
        <f>AP330-#REF!</f>
        <v>#REF!</v>
      </c>
      <c r="AQ687" s="112" t="e">
        <f>AQ330-#REF!</f>
        <v>#REF!</v>
      </c>
      <c r="AR687" s="112" t="e">
        <f>AR330-#REF!</f>
        <v>#REF!</v>
      </c>
      <c r="AS687" s="112" t="e">
        <f>AS330-#REF!</f>
        <v>#REF!</v>
      </c>
      <c r="AT687" s="112" t="e">
        <f>AT330-#REF!</f>
        <v>#REF!</v>
      </c>
      <c r="AU687" s="112" t="e">
        <f>AU330-#REF!</f>
        <v>#REF!</v>
      </c>
      <c r="AV687" s="112" t="e">
        <f>AV330-#REF!</f>
        <v>#REF!</v>
      </c>
      <c r="AW687" s="112" t="e">
        <f>AW330-#REF!</f>
        <v>#REF!</v>
      </c>
      <c r="AX687" s="112" t="e">
        <f>AX330-#REF!</f>
        <v>#REF!</v>
      </c>
      <c r="AY687" s="112" t="e">
        <f>AY330-#REF!</f>
        <v>#REF!</v>
      </c>
      <c r="AZ687" s="112" t="e">
        <f>AZ330-#REF!</f>
        <v>#REF!</v>
      </c>
      <c r="BA687" s="112" t="e">
        <f>BA330-#REF!</f>
        <v>#REF!</v>
      </c>
      <c r="BB687" s="112" t="e">
        <f>BB330-#REF!</f>
        <v>#REF!</v>
      </c>
      <c r="BC687" s="112" t="e">
        <f>BC330-#REF!</f>
        <v>#REF!</v>
      </c>
      <c r="BD687" s="112" t="e">
        <f>BD330-#REF!</f>
        <v>#REF!</v>
      </c>
      <c r="BE687" s="112" t="e">
        <f>BE330-#REF!</f>
        <v>#REF!</v>
      </c>
      <c r="BF687" s="112" t="e">
        <f>BF330-#REF!</f>
        <v>#REF!</v>
      </c>
      <c r="BG687" s="112" t="e">
        <f>BG330-#REF!</f>
        <v>#REF!</v>
      </c>
      <c r="BH687" s="112" t="e">
        <f>BH330-#REF!</f>
        <v>#REF!</v>
      </c>
      <c r="BI687" s="112" t="e">
        <f>BI330-#REF!</f>
        <v>#REF!</v>
      </c>
      <c r="BJ687" s="112" t="e">
        <f>BJ330-#REF!</f>
        <v>#REF!</v>
      </c>
      <c r="BK687" s="112" t="e">
        <f>BK330-#REF!</f>
        <v>#REF!</v>
      </c>
      <c r="BL687" s="112" t="e">
        <f>BL330-#REF!</f>
        <v>#REF!</v>
      </c>
      <c r="BM687" s="112" t="e">
        <f>BM330-#REF!</f>
        <v>#REF!</v>
      </c>
      <c r="BN687" s="112" t="e">
        <f>BN330-#REF!</f>
        <v>#REF!</v>
      </c>
      <c r="BO687" s="112" t="e">
        <f>BO330-#REF!</f>
        <v>#REF!</v>
      </c>
      <c r="BP687" s="112" t="e">
        <f>BP330-#REF!</f>
        <v>#REF!</v>
      </c>
      <c r="BQ687" s="112" t="e">
        <f>BQ330-#REF!</f>
        <v>#REF!</v>
      </c>
      <c r="BR687" s="112" t="e">
        <f>BR330-#REF!</f>
        <v>#REF!</v>
      </c>
      <c r="BS687" s="112" t="e">
        <f>BS330-#REF!</f>
        <v>#REF!</v>
      </c>
      <c r="BT687" s="112" t="e">
        <f>BT330-#REF!</f>
        <v>#REF!</v>
      </c>
      <c r="BU687" s="112" t="e">
        <f>BU330-#REF!</f>
        <v>#REF!</v>
      </c>
      <c r="BV687" s="112" t="e">
        <f>BV330-#REF!</f>
        <v>#REF!</v>
      </c>
      <c r="CA687" s="112"/>
    </row>
    <row r="688" spans="7:79" ht="13" hidden="1" x14ac:dyDescent="0.3">
      <c r="G688" s="112" t="e">
        <f>G331-#REF!</f>
        <v>#REF!</v>
      </c>
      <c r="H688" s="112" t="e">
        <f>H331-#REF!</f>
        <v>#REF!</v>
      </c>
      <c r="I688" s="112" t="e">
        <f>I331-#REF!</f>
        <v>#REF!</v>
      </c>
      <c r="J688" s="112" t="e">
        <f>J331-#REF!</f>
        <v>#REF!</v>
      </c>
      <c r="K688" s="112" t="e">
        <f>K331-#REF!</f>
        <v>#REF!</v>
      </c>
      <c r="L688" s="112" t="e">
        <f>L331-#REF!</f>
        <v>#REF!</v>
      </c>
      <c r="M688" s="112" t="e">
        <f>M331-#REF!</f>
        <v>#REF!</v>
      </c>
      <c r="N688" s="112" t="e">
        <f>N331-#REF!</f>
        <v>#REF!</v>
      </c>
      <c r="O688" s="112" t="e">
        <f>O331-#REF!</f>
        <v>#REF!</v>
      </c>
      <c r="P688" s="112" t="e">
        <f>P331-#REF!</f>
        <v>#REF!</v>
      </c>
      <c r="Q688" s="112" t="e">
        <f>Q331-#REF!</f>
        <v>#REF!</v>
      </c>
      <c r="R688" s="112" t="e">
        <f>R331-#REF!</f>
        <v>#REF!</v>
      </c>
      <c r="S688" s="112" t="e">
        <f>S331-#REF!</f>
        <v>#REF!</v>
      </c>
      <c r="T688" s="112" t="e">
        <f>T331-#REF!</f>
        <v>#REF!</v>
      </c>
      <c r="U688" s="112" t="e">
        <f>U331-#REF!</f>
        <v>#REF!</v>
      </c>
      <c r="V688" s="112" t="e">
        <f>V331-#REF!</f>
        <v>#REF!</v>
      </c>
      <c r="W688" s="112" t="e">
        <f>W331-#REF!</f>
        <v>#REF!</v>
      </c>
      <c r="X688" s="112" t="e">
        <f>X331-#REF!</f>
        <v>#REF!</v>
      </c>
      <c r="Y688" s="112" t="e">
        <f>Y331-#REF!</f>
        <v>#REF!</v>
      </c>
      <c r="Z688" s="112" t="e">
        <f>Z331-#REF!</f>
        <v>#REF!</v>
      </c>
      <c r="AA688" s="112" t="e">
        <f>AA331-#REF!</f>
        <v>#REF!</v>
      </c>
      <c r="AB688" s="112" t="e">
        <f>AB331-#REF!</f>
        <v>#REF!</v>
      </c>
      <c r="AC688" s="112" t="e">
        <f>AC331-#REF!</f>
        <v>#REF!</v>
      </c>
      <c r="AD688" s="112" t="e">
        <f>AD331-#REF!</f>
        <v>#REF!</v>
      </c>
      <c r="AE688" s="112" t="e">
        <f>AE331-#REF!</f>
        <v>#REF!</v>
      </c>
      <c r="AF688" s="112" t="e">
        <f>AF331-#REF!</f>
        <v>#REF!</v>
      </c>
      <c r="AG688" s="112" t="e">
        <f>AG331-#REF!</f>
        <v>#REF!</v>
      </c>
      <c r="AH688" s="112" t="e">
        <f>AH331-#REF!</f>
        <v>#REF!</v>
      </c>
      <c r="AI688" s="112" t="e">
        <f>AI331-#REF!</f>
        <v>#REF!</v>
      </c>
      <c r="AJ688" s="112" t="e">
        <f>AJ331-#REF!</f>
        <v>#REF!</v>
      </c>
      <c r="AK688" s="112" t="e">
        <f>AK331-#REF!</f>
        <v>#REF!</v>
      </c>
      <c r="AL688" s="112" t="e">
        <f>AL331-#REF!</f>
        <v>#REF!</v>
      </c>
      <c r="AM688" s="112" t="e">
        <f>AM331-#REF!</f>
        <v>#REF!</v>
      </c>
      <c r="AN688" s="112" t="e">
        <f>AN331-#REF!</f>
        <v>#REF!</v>
      </c>
      <c r="AO688" s="112" t="e">
        <f>AO331-#REF!</f>
        <v>#REF!</v>
      </c>
      <c r="AP688" s="112" t="e">
        <f>AP331-#REF!</f>
        <v>#REF!</v>
      </c>
      <c r="AQ688" s="112" t="e">
        <f>AQ331-#REF!</f>
        <v>#REF!</v>
      </c>
      <c r="AR688" s="112" t="e">
        <f>AR331-#REF!</f>
        <v>#REF!</v>
      </c>
      <c r="AS688" s="112" t="e">
        <f>AS331-#REF!</f>
        <v>#REF!</v>
      </c>
      <c r="AT688" s="112" t="e">
        <f>AT331-#REF!</f>
        <v>#REF!</v>
      </c>
      <c r="AU688" s="112" t="e">
        <f>AU331-#REF!</f>
        <v>#REF!</v>
      </c>
      <c r="AV688" s="112" t="e">
        <f>AV331-#REF!</f>
        <v>#REF!</v>
      </c>
      <c r="AW688" s="112" t="e">
        <f>AW331-#REF!</f>
        <v>#REF!</v>
      </c>
      <c r="AX688" s="112" t="e">
        <f>AX331-#REF!</f>
        <v>#REF!</v>
      </c>
      <c r="AY688" s="112" t="e">
        <f>AY331-#REF!</f>
        <v>#REF!</v>
      </c>
      <c r="AZ688" s="112" t="e">
        <f>AZ331-#REF!</f>
        <v>#REF!</v>
      </c>
      <c r="BA688" s="112" t="e">
        <f>BA331-#REF!</f>
        <v>#REF!</v>
      </c>
      <c r="BB688" s="112" t="e">
        <f>BB331-#REF!</f>
        <v>#REF!</v>
      </c>
      <c r="BC688" s="112" t="e">
        <f>BC331-#REF!</f>
        <v>#REF!</v>
      </c>
      <c r="BD688" s="112" t="e">
        <f>BD331-#REF!</f>
        <v>#REF!</v>
      </c>
      <c r="BE688" s="112" t="e">
        <f>BE331-#REF!</f>
        <v>#REF!</v>
      </c>
      <c r="BF688" s="112" t="e">
        <f>BF331-#REF!</f>
        <v>#REF!</v>
      </c>
      <c r="BG688" s="112" t="e">
        <f>BG331-#REF!</f>
        <v>#REF!</v>
      </c>
      <c r="BH688" s="112" t="e">
        <f>BH331-#REF!</f>
        <v>#REF!</v>
      </c>
      <c r="BI688" s="112" t="e">
        <f>BI331-#REF!</f>
        <v>#REF!</v>
      </c>
      <c r="BJ688" s="112" t="e">
        <f>BJ331-#REF!</f>
        <v>#REF!</v>
      </c>
      <c r="BK688" s="112" t="e">
        <f>BK331-#REF!</f>
        <v>#REF!</v>
      </c>
      <c r="BL688" s="112" t="e">
        <f>BL331-#REF!</f>
        <v>#REF!</v>
      </c>
      <c r="BM688" s="112" t="e">
        <f>BM331-#REF!</f>
        <v>#REF!</v>
      </c>
      <c r="BN688" s="112" t="e">
        <f>BN331-#REF!</f>
        <v>#REF!</v>
      </c>
      <c r="BO688" s="112" t="e">
        <f>BO331-#REF!</f>
        <v>#REF!</v>
      </c>
      <c r="BP688" s="112" t="e">
        <f>BP331-#REF!</f>
        <v>#REF!</v>
      </c>
      <c r="BQ688" s="112" t="e">
        <f>BQ331-#REF!</f>
        <v>#REF!</v>
      </c>
      <c r="BR688" s="112" t="e">
        <f>BR331-#REF!</f>
        <v>#REF!</v>
      </c>
      <c r="BS688" s="112" t="e">
        <f>BS331-#REF!</f>
        <v>#REF!</v>
      </c>
      <c r="BT688" s="112" t="e">
        <f>BT331-#REF!</f>
        <v>#REF!</v>
      </c>
      <c r="BU688" s="112" t="e">
        <f>BU331-#REF!</f>
        <v>#REF!</v>
      </c>
      <c r="BV688" s="112" t="e">
        <f>BV331-#REF!</f>
        <v>#REF!</v>
      </c>
      <c r="CA688" s="112"/>
    </row>
    <row r="689" spans="7:79" ht="13" hidden="1" x14ac:dyDescent="0.3">
      <c r="G689" s="112" t="e">
        <f>G332-#REF!</f>
        <v>#REF!</v>
      </c>
      <c r="H689" s="112" t="e">
        <f>H332-#REF!</f>
        <v>#REF!</v>
      </c>
      <c r="I689" s="112" t="e">
        <f>I332-#REF!</f>
        <v>#REF!</v>
      </c>
      <c r="J689" s="112" t="e">
        <f>J332-#REF!</f>
        <v>#REF!</v>
      </c>
      <c r="K689" s="112" t="e">
        <f>K332-#REF!</f>
        <v>#REF!</v>
      </c>
      <c r="L689" s="112" t="e">
        <f>L332-#REF!</f>
        <v>#REF!</v>
      </c>
      <c r="M689" s="112" t="e">
        <f>M332-#REF!</f>
        <v>#REF!</v>
      </c>
      <c r="N689" s="112" t="e">
        <f>N332-#REF!</f>
        <v>#REF!</v>
      </c>
      <c r="O689" s="112" t="e">
        <f>O332-#REF!</f>
        <v>#REF!</v>
      </c>
      <c r="P689" s="112" t="e">
        <f>P332-#REF!</f>
        <v>#REF!</v>
      </c>
      <c r="Q689" s="112" t="e">
        <f>Q332-#REF!</f>
        <v>#REF!</v>
      </c>
      <c r="R689" s="112" t="e">
        <f>R332-#REF!</f>
        <v>#REF!</v>
      </c>
      <c r="S689" s="112" t="e">
        <f>S332-#REF!</f>
        <v>#REF!</v>
      </c>
      <c r="T689" s="112" t="e">
        <f>T332-#REF!</f>
        <v>#REF!</v>
      </c>
      <c r="U689" s="112" t="e">
        <f>U332-#REF!</f>
        <v>#REF!</v>
      </c>
      <c r="V689" s="112" t="e">
        <f>V332-#REF!</f>
        <v>#REF!</v>
      </c>
      <c r="W689" s="112" t="e">
        <f>W332-#REF!</f>
        <v>#REF!</v>
      </c>
      <c r="X689" s="112" t="e">
        <f>X332-#REF!</f>
        <v>#REF!</v>
      </c>
      <c r="Y689" s="112" t="e">
        <f>Y332-#REF!</f>
        <v>#REF!</v>
      </c>
      <c r="Z689" s="112" t="e">
        <f>Z332-#REF!</f>
        <v>#REF!</v>
      </c>
      <c r="AA689" s="112" t="e">
        <f>AA332-#REF!</f>
        <v>#REF!</v>
      </c>
      <c r="AB689" s="112" t="e">
        <f>AB332-#REF!</f>
        <v>#REF!</v>
      </c>
      <c r="AC689" s="112" t="e">
        <f>AC332-#REF!</f>
        <v>#REF!</v>
      </c>
      <c r="AD689" s="112" t="e">
        <f>AD332-#REF!</f>
        <v>#REF!</v>
      </c>
      <c r="AE689" s="112" t="e">
        <f>AE332-#REF!</f>
        <v>#REF!</v>
      </c>
      <c r="AF689" s="112" t="e">
        <f>AF332-#REF!</f>
        <v>#REF!</v>
      </c>
      <c r="AG689" s="112" t="e">
        <f>AG332-#REF!</f>
        <v>#REF!</v>
      </c>
      <c r="AH689" s="112" t="e">
        <f>AH332-#REF!</f>
        <v>#REF!</v>
      </c>
      <c r="AI689" s="112" t="e">
        <f>AI332-#REF!</f>
        <v>#REF!</v>
      </c>
      <c r="AJ689" s="112" t="e">
        <f>AJ332-#REF!</f>
        <v>#REF!</v>
      </c>
      <c r="AK689" s="112" t="e">
        <f>AK332-#REF!</f>
        <v>#REF!</v>
      </c>
      <c r="AL689" s="112" t="e">
        <f>AL332-#REF!</f>
        <v>#REF!</v>
      </c>
      <c r="AM689" s="112" t="e">
        <f>AM332-#REF!</f>
        <v>#REF!</v>
      </c>
      <c r="AN689" s="112" t="e">
        <f>AN332-#REF!</f>
        <v>#REF!</v>
      </c>
      <c r="AO689" s="112" t="e">
        <f>AO332-#REF!</f>
        <v>#REF!</v>
      </c>
      <c r="AP689" s="112" t="e">
        <f>AP332-#REF!</f>
        <v>#REF!</v>
      </c>
      <c r="AQ689" s="112" t="e">
        <f>AQ332-#REF!</f>
        <v>#REF!</v>
      </c>
      <c r="AR689" s="112" t="e">
        <f>AR332-#REF!</f>
        <v>#REF!</v>
      </c>
      <c r="AS689" s="112" t="e">
        <f>AS332-#REF!</f>
        <v>#REF!</v>
      </c>
      <c r="AT689" s="112" t="e">
        <f>AT332-#REF!</f>
        <v>#REF!</v>
      </c>
      <c r="AU689" s="112" t="e">
        <f>AU332-#REF!</f>
        <v>#REF!</v>
      </c>
      <c r="AV689" s="112" t="e">
        <f>AV332-#REF!</f>
        <v>#REF!</v>
      </c>
      <c r="AW689" s="112" t="e">
        <f>AW332-#REF!</f>
        <v>#REF!</v>
      </c>
      <c r="AX689" s="112" t="e">
        <f>AX332-#REF!</f>
        <v>#REF!</v>
      </c>
      <c r="AY689" s="112" t="e">
        <f>AY332-#REF!</f>
        <v>#REF!</v>
      </c>
      <c r="AZ689" s="112" t="e">
        <f>AZ332-#REF!</f>
        <v>#REF!</v>
      </c>
      <c r="BA689" s="112" t="e">
        <f>BA332-#REF!</f>
        <v>#REF!</v>
      </c>
      <c r="BB689" s="112" t="e">
        <f>BB332-#REF!</f>
        <v>#REF!</v>
      </c>
      <c r="BC689" s="112" t="e">
        <f>BC332-#REF!</f>
        <v>#REF!</v>
      </c>
      <c r="BD689" s="112" t="e">
        <f>BD332-#REF!</f>
        <v>#REF!</v>
      </c>
      <c r="BE689" s="112" t="e">
        <f>BE332-#REF!</f>
        <v>#REF!</v>
      </c>
      <c r="BF689" s="112" t="e">
        <f>BF332-#REF!</f>
        <v>#REF!</v>
      </c>
      <c r="BG689" s="112" t="e">
        <f>BG332-#REF!</f>
        <v>#REF!</v>
      </c>
      <c r="BH689" s="112" t="e">
        <f>BH332-#REF!</f>
        <v>#REF!</v>
      </c>
      <c r="BI689" s="112" t="e">
        <f>BI332-#REF!</f>
        <v>#REF!</v>
      </c>
      <c r="BJ689" s="112" t="e">
        <f>BJ332-#REF!</f>
        <v>#REF!</v>
      </c>
      <c r="BK689" s="112" t="e">
        <f>BK332-#REF!</f>
        <v>#REF!</v>
      </c>
      <c r="BL689" s="112" t="e">
        <f>BL332-#REF!</f>
        <v>#REF!</v>
      </c>
      <c r="BM689" s="112" t="e">
        <f>BM332-#REF!</f>
        <v>#REF!</v>
      </c>
      <c r="BN689" s="112" t="e">
        <f>BN332-#REF!</f>
        <v>#REF!</v>
      </c>
      <c r="BO689" s="112" t="e">
        <f>BO332-#REF!</f>
        <v>#REF!</v>
      </c>
      <c r="BP689" s="112" t="e">
        <f>BP332-#REF!</f>
        <v>#REF!</v>
      </c>
      <c r="BQ689" s="112" t="e">
        <f>BQ332-#REF!</f>
        <v>#REF!</v>
      </c>
      <c r="BR689" s="112" t="e">
        <f>BR332-#REF!</f>
        <v>#REF!</v>
      </c>
      <c r="BS689" s="112" t="e">
        <f>BS332-#REF!</f>
        <v>#REF!</v>
      </c>
      <c r="BT689" s="112" t="e">
        <f>BT332-#REF!</f>
        <v>#REF!</v>
      </c>
      <c r="BU689" s="112" t="e">
        <f>BU332-#REF!</f>
        <v>#REF!</v>
      </c>
      <c r="BV689" s="112" t="e">
        <f>BV332-#REF!</f>
        <v>#REF!</v>
      </c>
      <c r="CA689" s="112"/>
    </row>
    <row r="690" spans="7:79" ht="13" hidden="1" x14ac:dyDescent="0.3">
      <c r="G690" s="112" t="e">
        <f>G333-#REF!</f>
        <v>#REF!</v>
      </c>
      <c r="H690" s="112" t="e">
        <f>H333-#REF!</f>
        <v>#REF!</v>
      </c>
      <c r="I690" s="112" t="e">
        <f>I333-#REF!</f>
        <v>#REF!</v>
      </c>
      <c r="J690" s="112" t="e">
        <f>J333-#REF!</f>
        <v>#REF!</v>
      </c>
      <c r="K690" s="112" t="e">
        <f>K333-#REF!</f>
        <v>#REF!</v>
      </c>
      <c r="L690" s="112" t="e">
        <f>L333-#REF!</f>
        <v>#REF!</v>
      </c>
      <c r="M690" s="112" t="e">
        <f>M333-#REF!</f>
        <v>#REF!</v>
      </c>
      <c r="N690" s="112" t="e">
        <f>N333-#REF!</f>
        <v>#REF!</v>
      </c>
      <c r="O690" s="112" t="e">
        <f>O333-#REF!</f>
        <v>#REF!</v>
      </c>
      <c r="P690" s="112" t="e">
        <f>P333-#REF!</f>
        <v>#REF!</v>
      </c>
      <c r="Q690" s="112" t="e">
        <f>Q333-#REF!</f>
        <v>#REF!</v>
      </c>
      <c r="R690" s="112" t="e">
        <f>R333-#REF!</f>
        <v>#REF!</v>
      </c>
      <c r="S690" s="112" t="e">
        <f>S333-#REF!</f>
        <v>#REF!</v>
      </c>
      <c r="T690" s="112" t="e">
        <f>T333-#REF!</f>
        <v>#REF!</v>
      </c>
      <c r="U690" s="112" t="e">
        <f>U333-#REF!</f>
        <v>#REF!</v>
      </c>
      <c r="V690" s="112" t="e">
        <f>V333-#REF!</f>
        <v>#REF!</v>
      </c>
      <c r="W690" s="112" t="e">
        <f>W333-#REF!</f>
        <v>#REF!</v>
      </c>
      <c r="X690" s="112" t="e">
        <f>X333-#REF!</f>
        <v>#REF!</v>
      </c>
      <c r="Y690" s="112" t="e">
        <f>Y333-#REF!</f>
        <v>#REF!</v>
      </c>
      <c r="Z690" s="112" t="e">
        <f>Z333-#REF!</f>
        <v>#REF!</v>
      </c>
      <c r="AA690" s="112" t="e">
        <f>AA333-#REF!</f>
        <v>#REF!</v>
      </c>
      <c r="AB690" s="112" t="e">
        <f>AB333-#REF!</f>
        <v>#REF!</v>
      </c>
      <c r="AC690" s="112" t="e">
        <f>AC333-#REF!</f>
        <v>#REF!</v>
      </c>
      <c r="AD690" s="112" t="e">
        <f>AD333-#REF!</f>
        <v>#REF!</v>
      </c>
      <c r="AE690" s="112" t="e">
        <f>AE333-#REF!</f>
        <v>#REF!</v>
      </c>
      <c r="AF690" s="112" t="e">
        <f>AF333-#REF!</f>
        <v>#REF!</v>
      </c>
      <c r="AG690" s="112" t="e">
        <f>AG333-#REF!</f>
        <v>#REF!</v>
      </c>
      <c r="AH690" s="112" t="e">
        <f>AH333-#REF!</f>
        <v>#REF!</v>
      </c>
      <c r="AI690" s="112" t="e">
        <f>AI333-#REF!</f>
        <v>#REF!</v>
      </c>
      <c r="AJ690" s="112" t="e">
        <f>AJ333-#REF!</f>
        <v>#REF!</v>
      </c>
      <c r="AK690" s="112" t="e">
        <f>AK333-#REF!</f>
        <v>#REF!</v>
      </c>
      <c r="AL690" s="112" t="e">
        <f>AL333-#REF!</f>
        <v>#REF!</v>
      </c>
      <c r="AM690" s="112" t="e">
        <f>AM333-#REF!</f>
        <v>#REF!</v>
      </c>
      <c r="AN690" s="112" t="e">
        <f>AN333-#REF!</f>
        <v>#REF!</v>
      </c>
      <c r="AO690" s="112" t="e">
        <f>AO333-#REF!</f>
        <v>#REF!</v>
      </c>
      <c r="AP690" s="112" t="e">
        <f>AP333-#REF!</f>
        <v>#REF!</v>
      </c>
      <c r="AQ690" s="112" t="e">
        <f>AQ333-#REF!</f>
        <v>#REF!</v>
      </c>
      <c r="AR690" s="112" t="e">
        <f>AR333-#REF!</f>
        <v>#REF!</v>
      </c>
      <c r="AS690" s="112" t="e">
        <f>AS333-#REF!</f>
        <v>#REF!</v>
      </c>
      <c r="AT690" s="112" t="e">
        <f>AT333-#REF!</f>
        <v>#REF!</v>
      </c>
      <c r="AU690" s="112" t="e">
        <f>AU333-#REF!</f>
        <v>#REF!</v>
      </c>
      <c r="AV690" s="112" t="e">
        <f>AV333-#REF!</f>
        <v>#REF!</v>
      </c>
      <c r="AW690" s="112" t="e">
        <f>AW333-#REF!</f>
        <v>#REF!</v>
      </c>
      <c r="AX690" s="112" t="e">
        <f>AX333-#REF!</f>
        <v>#REF!</v>
      </c>
      <c r="AY690" s="112" t="e">
        <f>AY333-#REF!</f>
        <v>#REF!</v>
      </c>
      <c r="AZ690" s="112" t="e">
        <f>AZ333-#REF!</f>
        <v>#REF!</v>
      </c>
      <c r="BA690" s="112" t="e">
        <f>BA333-#REF!</f>
        <v>#REF!</v>
      </c>
      <c r="BB690" s="112" t="e">
        <f>BB333-#REF!</f>
        <v>#REF!</v>
      </c>
      <c r="BC690" s="112" t="e">
        <f>BC333-#REF!</f>
        <v>#REF!</v>
      </c>
      <c r="BD690" s="112" t="e">
        <f>BD333-#REF!</f>
        <v>#REF!</v>
      </c>
      <c r="BE690" s="112" t="e">
        <f>BE333-#REF!</f>
        <v>#REF!</v>
      </c>
      <c r="BF690" s="112" t="e">
        <f>BF333-#REF!</f>
        <v>#REF!</v>
      </c>
      <c r="BG690" s="112" t="e">
        <f>BG333-#REF!</f>
        <v>#REF!</v>
      </c>
      <c r="BH690" s="112" t="e">
        <f>BH333-#REF!</f>
        <v>#REF!</v>
      </c>
      <c r="BI690" s="112" t="e">
        <f>BI333-#REF!</f>
        <v>#REF!</v>
      </c>
      <c r="BJ690" s="112" t="e">
        <f>BJ333-#REF!</f>
        <v>#REF!</v>
      </c>
      <c r="BK690" s="112" t="e">
        <f>BK333-#REF!</f>
        <v>#REF!</v>
      </c>
      <c r="BL690" s="112" t="e">
        <f>BL333-#REF!</f>
        <v>#REF!</v>
      </c>
      <c r="BM690" s="112" t="e">
        <f>BM333-#REF!</f>
        <v>#REF!</v>
      </c>
      <c r="BN690" s="112" t="e">
        <f>BN333-#REF!</f>
        <v>#REF!</v>
      </c>
      <c r="BO690" s="112" t="e">
        <f>BO333-#REF!</f>
        <v>#REF!</v>
      </c>
      <c r="BP690" s="112" t="e">
        <f>BP333-#REF!</f>
        <v>#REF!</v>
      </c>
      <c r="BQ690" s="112" t="e">
        <f>BQ333-#REF!</f>
        <v>#REF!</v>
      </c>
      <c r="BR690" s="112" t="e">
        <f>BR333-#REF!</f>
        <v>#REF!</v>
      </c>
      <c r="BS690" s="112" t="e">
        <f>BS333-#REF!</f>
        <v>#REF!</v>
      </c>
      <c r="BT690" s="112" t="e">
        <f>BT333-#REF!</f>
        <v>#REF!</v>
      </c>
      <c r="BU690" s="112" t="e">
        <f>BU333-#REF!</f>
        <v>#REF!</v>
      </c>
      <c r="BV690" s="112" t="e">
        <f>BV333-#REF!</f>
        <v>#REF!</v>
      </c>
      <c r="CA690" s="112"/>
    </row>
    <row r="691" spans="7:79" ht="13" hidden="1" x14ac:dyDescent="0.3">
      <c r="G691" s="112" t="e">
        <f>G334-#REF!</f>
        <v>#REF!</v>
      </c>
      <c r="H691" s="112" t="e">
        <f>H334-#REF!</f>
        <v>#REF!</v>
      </c>
      <c r="I691" s="112" t="e">
        <f>I334-#REF!</f>
        <v>#REF!</v>
      </c>
      <c r="J691" s="112" t="e">
        <f>J334-#REF!</f>
        <v>#REF!</v>
      </c>
      <c r="K691" s="112" t="e">
        <f>K334-#REF!</f>
        <v>#REF!</v>
      </c>
      <c r="L691" s="112" t="e">
        <f>L334-#REF!</f>
        <v>#REF!</v>
      </c>
      <c r="M691" s="112" t="e">
        <f>M334-#REF!</f>
        <v>#REF!</v>
      </c>
      <c r="N691" s="112" t="e">
        <f>N334-#REF!</f>
        <v>#REF!</v>
      </c>
      <c r="O691" s="112" t="e">
        <f>O334-#REF!</f>
        <v>#REF!</v>
      </c>
      <c r="P691" s="112" t="e">
        <f>P334-#REF!</f>
        <v>#REF!</v>
      </c>
      <c r="Q691" s="112" t="e">
        <f>Q334-#REF!</f>
        <v>#REF!</v>
      </c>
      <c r="R691" s="112" t="e">
        <f>R334-#REF!</f>
        <v>#REF!</v>
      </c>
      <c r="S691" s="112" t="e">
        <f>S334-#REF!</f>
        <v>#REF!</v>
      </c>
      <c r="T691" s="112" t="e">
        <f>T334-#REF!</f>
        <v>#REF!</v>
      </c>
      <c r="U691" s="112" t="e">
        <f>U334-#REF!</f>
        <v>#REF!</v>
      </c>
      <c r="V691" s="112" t="e">
        <f>V334-#REF!</f>
        <v>#REF!</v>
      </c>
      <c r="W691" s="112" t="e">
        <f>W334-#REF!</f>
        <v>#REF!</v>
      </c>
      <c r="X691" s="112" t="e">
        <f>X334-#REF!</f>
        <v>#REF!</v>
      </c>
      <c r="Y691" s="112" t="e">
        <f>Y334-#REF!</f>
        <v>#REF!</v>
      </c>
      <c r="Z691" s="112" t="e">
        <f>Z334-#REF!</f>
        <v>#REF!</v>
      </c>
      <c r="AA691" s="112" t="e">
        <f>AA334-#REF!</f>
        <v>#REF!</v>
      </c>
      <c r="AB691" s="112" t="e">
        <f>AB334-#REF!</f>
        <v>#REF!</v>
      </c>
      <c r="AC691" s="112" t="e">
        <f>AC334-#REF!</f>
        <v>#REF!</v>
      </c>
      <c r="AD691" s="112" t="e">
        <f>AD334-#REF!</f>
        <v>#REF!</v>
      </c>
      <c r="AE691" s="112" t="e">
        <f>AE334-#REF!</f>
        <v>#REF!</v>
      </c>
      <c r="AF691" s="112" t="e">
        <f>AF334-#REF!</f>
        <v>#REF!</v>
      </c>
      <c r="AG691" s="112" t="e">
        <f>AG334-#REF!</f>
        <v>#REF!</v>
      </c>
      <c r="AH691" s="112" t="e">
        <f>AH334-#REF!</f>
        <v>#REF!</v>
      </c>
      <c r="AI691" s="112" t="e">
        <f>AI334-#REF!</f>
        <v>#REF!</v>
      </c>
      <c r="AJ691" s="112" t="e">
        <f>AJ334-#REF!</f>
        <v>#REF!</v>
      </c>
      <c r="AK691" s="112" t="e">
        <f>AK334-#REF!</f>
        <v>#REF!</v>
      </c>
      <c r="AL691" s="112" t="e">
        <f>AL334-#REF!</f>
        <v>#REF!</v>
      </c>
      <c r="AM691" s="112" t="e">
        <f>AM334-#REF!</f>
        <v>#REF!</v>
      </c>
      <c r="AN691" s="112" t="e">
        <f>AN334-#REF!</f>
        <v>#REF!</v>
      </c>
      <c r="AO691" s="112" t="e">
        <f>AO334-#REF!</f>
        <v>#REF!</v>
      </c>
      <c r="AP691" s="112" t="e">
        <f>AP334-#REF!</f>
        <v>#REF!</v>
      </c>
      <c r="AQ691" s="112" t="e">
        <f>AQ334-#REF!</f>
        <v>#REF!</v>
      </c>
      <c r="AR691" s="112" t="e">
        <f>AR334-#REF!</f>
        <v>#REF!</v>
      </c>
      <c r="AS691" s="112" t="e">
        <f>AS334-#REF!</f>
        <v>#REF!</v>
      </c>
      <c r="AT691" s="112" t="e">
        <f>AT334-#REF!</f>
        <v>#REF!</v>
      </c>
      <c r="AU691" s="112" t="e">
        <f>AU334-#REF!</f>
        <v>#REF!</v>
      </c>
      <c r="AV691" s="112" t="e">
        <f>AV334-#REF!</f>
        <v>#REF!</v>
      </c>
      <c r="AW691" s="112" t="e">
        <f>AW334-#REF!</f>
        <v>#REF!</v>
      </c>
      <c r="AX691" s="112" t="e">
        <f>AX334-#REF!</f>
        <v>#REF!</v>
      </c>
      <c r="AY691" s="112" t="e">
        <f>AY334-#REF!</f>
        <v>#REF!</v>
      </c>
      <c r="AZ691" s="112" t="e">
        <f>AZ334-#REF!</f>
        <v>#REF!</v>
      </c>
      <c r="BA691" s="112" t="e">
        <f>BA334-#REF!</f>
        <v>#REF!</v>
      </c>
      <c r="BB691" s="112" t="e">
        <f>BB334-#REF!</f>
        <v>#REF!</v>
      </c>
      <c r="BC691" s="112" t="e">
        <f>BC334-#REF!</f>
        <v>#REF!</v>
      </c>
      <c r="BD691" s="112" t="e">
        <f>BD334-#REF!</f>
        <v>#REF!</v>
      </c>
      <c r="BE691" s="112" t="e">
        <f>BE334-#REF!</f>
        <v>#REF!</v>
      </c>
      <c r="BF691" s="112" t="e">
        <f>BF334-#REF!</f>
        <v>#REF!</v>
      </c>
      <c r="BG691" s="112" t="e">
        <f>BG334-#REF!</f>
        <v>#REF!</v>
      </c>
      <c r="BH691" s="112" t="e">
        <f>BH334-#REF!</f>
        <v>#REF!</v>
      </c>
      <c r="BI691" s="112" t="e">
        <f>BI334-#REF!</f>
        <v>#REF!</v>
      </c>
      <c r="BJ691" s="112" t="e">
        <f>BJ334-#REF!</f>
        <v>#REF!</v>
      </c>
      <c r="BK691" s="112" t="e">
        <f>BK334-#REF!</f>
        <v>#REF!</v>
      </c>
      <c r="BL691" s="112" t="e">
        <f>BL334-#REF!</f>
        <v>#REF!</v>
      </c>
      <c r="BM691" s="112" t="e">
        <f>BM334-#REF!</f>
        <v>#REF!</v>
      </c>
      <c r="BN691" s="112" t="e">
        <f>BN334-#REF!</f>
        <v>#REF!</v>
      </c>
      <c r="BO691" s="112" t="e">
        <f>BO334-#REF!</f>
        <v>#REF!</v>
      </c>
      <c r="BP691" s="112" t="e">
        <f>BP334-#REF!</f>
        <v>#REF!</v>
      </c>
      <c r="BQ691" s="112" t="e">
        <f>BQ334-#REF!</f>
        <v>#REF!</v>
      </c>
      <c r="BR691" s="112" t="e">
        <f>BR334-#REF!</f>
        <v>#REF!</v>
      </c>
      <c r="BS691" s="112" t="e">
        <f>BS334-#REF!</f>
        <v>#REF!</v>
      </c>
      <c r="BT691" s="112" t="e">
        <f>BT334-#REF!</f>
        <v>#REF!</v>
      </c>
      <c r="BU691" s="112" t="e">
        <f>BU334-#REF!</f>
        <v>#REF!</v>
      </c>
      <c r="BV691" s="112" t="e">
        <f>BV334-#REF!</f>
        <v>#REF!</v>
      </c>
      <c r="CA691" s="112"/>
    </row>
    <row r="692" spans="7:79" ht="13" hidden="1" x14ac:dyDescent="0.3">
      <c r="G692" s="112" t="e">
        <f>G335-#REF!</f>
        <v>#REF!</v>
      </c>
      <c r="H692" s="112" t="e">
        <f>H335-#REF!</f>
        <v>#REF!</v>
      </c>
      <c r="I692" s="112" t="e">
        <f>I335-#REF!</f>
        <v>#REF!</v>
      </c>
      <c r="J692" s="112" t="e">
        <f>J335-#REF!</f>
        <v>#REF!</v>
      </c>
      <c r="K692" s="112" t="e">
        <f>K335-#REF!</f>
        <v>#REF!</v>
      </c>
      <c r="L692" s="112" t="e">
        <f>L335-#REF!</f>
        <v>#REF!</v>
      </c>
      <c r="M692" s="112" t="e">
        <f>M335-#REF!</f>
        <v>#REF!</v>
      </c>
      <c r="N692" s="112" t="e">
        <f>N335-#REF!</f>
        <v>#REF!</v>
      </c>
      <c r="O692" s="112" t="e">
        <f>O335-#REF!</f>
        <v>#REF!</v>
      </c>
      <c r="P692" s="112" t="e">
        <f>P335-#REF!</f>
        <v>#REF!</v>
      </c>
      <c r="Q692" s="112" t="e">
        <f>Q335-#REF!</f>
        <v>#REF!</v>
      </c>
      <c r="R692" s="112" t="e">
        <f>R335-#REF!</f>
        <v>#REF!</v>
      </c>
      <c r="S692" s="112" t="e">
        <f>S335-#REF!</f>
        <v>#REF!</v>
      </c>
      <c r="T692" s="112" t="e">
        <f>T335-#REF!</f>
        <v>#REF!</v>
      </c>
      <c r="U692" s="112" t="e">
        <f>U335-#REF!</f>
        <v>#REF!</v>
      </c>
      <c r="V692" s="112" t="e">
        <f>V335-#REF!</f>
        <v>#REF!</v>
      </c>
      <c r="W692" s="112" t="e">
        <f>W335-#REF!</f>
        <v>#REF!</v>
      </c>
      <c r="X692" s="112" t="e">
        <f>X335-#REF!</f>
        <v>#REF!</v>
      </c>
      <c r="Y692" s="112" t="e">
        <f>Y335-#REF!</f>
        <v>#REF!</v>
      </c>
      <c r="Z692" s="112" t="e">
        <f>Z335-#REF!</f>
        <v>#REF!</v>
      </c>
      <c r="AA692" s="112" t="e">
        <f>AA335-#REF!</f>
        <v>#REF!</v>
      </c>
      <c r="AB692" s="112" t="e">
        <f>AB335-#REF!</f>
        <v>#REF!</v>
      </c>
      <c r="AC692" s="112" t="e">
        <f>AC335-#REF!</f>
        <v>#REF!</v>
      </c>
      <c r="AD692" s="112" t="e">
        <f>AD335-#REF!</f>
        <v>#REF!</v>
      </c>
      <c r="AE692" s="112" t="e">
        <f>AE335-#REF!</f>
        <v>#REF!</v>
      </c>
      <c r="AF692" s="112" t="e">
        <f>AF335-#REF!</f>
        <v>#REF!</v>
      </c>
      <c r="AG692" s="112" t="e">
        <f>AG335-#REF!</f>
        <v>#REF!</v>
      </c>
      <c r="AH692" s="112" t="e">
        <f>AH335-#REF!</f>
        <v>#REF!</v>
      </c>
      <c r="AI692" s="112" t="e">
        <f>AI335-#REF!</f>
        <v>#REF!</v>
      </c>
      <c r="AJ692" s="112" t="e">
        <f>AJ335-#REF!</f>
        <v>#REF!</v>
      </c>
      <c r="AK692" s="112" t="e">
        <f>AK335-#REF!</f>
        <v>#REF!</v>
      </c>
      <c r="AL692" s="112" t="e">
        <f>AL335-#REF!</f>
        <v>#REF!</v>
      </c>
      <c r="AM692" s="112" t="e">
        <f>AM335-#REF!</f>
        <v>#REF!</v>
      </c>
      <c r="AN692" s="112" t="e">
        <f>AN335-#REF!</f>
        <v>#REF!</v>
      </c>
      <c r="AO692" s="112" t="e">
        <f>AO335-#REF!</f>
        <v>#REF!</v>
      </c>
      <c r="AP692" s="112" t="e">
        <f>AP335-#REF!</f>
        <v>#REF!</v>
      </c>
      <c r="AQ692" s="112" t="e">
        <f>AQ335-#REF!</f>
        <v>#REF!</v>
      </c>
      <c r="AR692" s="112" t="e">
        <f>AR335-#REF!</f>
        <v>#REF!</v>
      </c>
      <c r="AS692" s="112" t="e">
        <f>AS335-#REF!</f>
        <v>#REF!</v>
      </c>
      <c r="AT692" s="112" t="e">
        <f>AT335-#REF!</f>
        <v>#REF!</v>
      </c>
      <c r="AU692" s="112" t="e">
        <f>AU335-#REF!</f>
        <v>#REF!</v>
      </c>
      <c r="AV692" s="112" t="e">
        <f>AV335-#REF!</f>
        <v>#REF!</v>
      </c>
      <c r="AW692" s="112" t="e">
        <f>AW335-#REF!</f>
        <v>#REF!</v>
      </c>
      <c r="AX692" s="112" t="e">
        <f>AX335-#REF!</f>
        <v>#REF!</v>
      </c>
      <c r="AY692" s="112" t="e">
        <f>AY335-#REF!</f>
        <v>#REF!</v>
      </c>
      <c r="AZ692" s="112" t="e">
        <f>AZ335-#REF!</f>
        <v>#REF!</v>
      </c>
      <c r="BA692" s="112" t="e">
        <f>BA335-#REF!</f>
        <v>#REF!</v>
      </c>
      <c r="BB692" s="112" t="e">
        <f>BB335-#REF!</f>
        <v>#REF!</v>
      </c>
      <c r="BC692" s="112" t="e">
        <f>BC335-#REF!</f>
        <v>#REF!</v>
      </c>
      <c r="BD692" s="112" t="e">
        <f>BD335-#REF!</f>
        <v>#REF!</v>
      </c>
      <c r="BE692" s="112" t="e">
        <f>BE335-#REF!</f>
        <v>#REF!</v>
      </c>
      <c r="BF692" s="112" t="e">
        <f>BF335-#REF!</f>
        <v>#REF!</v>
      </c>
      <c r="BG692" s="112" t="e">
        <f>BG335-#REF!</f>
        <v>#REF!</v>
      </c>
      <c r="BH692" s="112" t="e">
        <f>BH335-#REF!</f>
        <v>#REF!</v>
      </c>
      <c r="BI692" s="112" t="e">
        <f>BI335-#REF!</f>
        <v>#REF!</v>
      </c>
      <c r="BJ692" s="112" t="e">
        <f>BJ335-#REF!</f>
        <v>#REF!</v>
      </c>
      <c r="BK692" s="112" t="e">
        <f>BK335-#REF!</f>
        <v>#REF!</v>
      </c>
      <c r="BL692" s="112" t="e">
        <f>BL335-#REF!</f>
        <v>#REF!</v>
      </c>
      <c r="BM692" s="112" t="e">
        <f>BM335-#REF!</f>
        <v>#REF!</v>
      </c>
      <c r="BN692" s="112" t="e">
        <f>BN335-#REF!</f>
        <v>#REF!</v>
      </c>
      <c r="BO692" s="112" t="e">
        <f>BO335-#REF!</f>
        <v>#REF!</v>
      </c>
      <c r="BP692" s="112" t="e">
        <f>BP335-#REF!</f>
        <v>#REF!</v>
      </c>
      <c r="BQ692" s="112" t="e">
        <f>BQ335-#REF!</f>
        <v>#REF!</v>
      </c>
      <c r="BR692" s="112" t="e">
        <f>BR335-#REF!</f>
        <v>#REF!</v>
      </c>
      <c r="BS692" s="112" t="e">
        <f>BS335-#REF!</f>
        <v>#REF!</v>
      </c>
      <c r="BT692" s="112" t="e">
        <f>BT335-#REF!</f>
        <v>#REF!</v>
      </c>
      <c r="BU692" s="112" t="e">
        <f>BU335-#REF!</f>
        <v>#REF!</v>
      </c>
      <c r="BV692" s="112" t="e">
        <f>BV335-#REF!</f>
        <v>#REF!</v>
      </c>
      <c r="CA692" s="112"/>
    </row>
    <row r="693" spans="7:79" ht="13" hidden="1" x14ac:dyDescent="0.3">
      <c r="G693" s="112" t="e">
        <f>G336-#REF!</f>
        <v>#REF!</v>
      </c>
      <c r="H693" s="112" t="e">
        <f>H336-#REF!</f>
        <v>#REF!</v>
      </c>
      <c r="I693" s="112" t="e">
        <f>I336-#REF!</f>
        <v>#REF!</v>
      </c>
      <c r="J693" s="112" t="e">
        <f>J336-#REF!</f>
        <v>#REF!</v>
      </c>
      <c r="K693" s="112" t="e">
        <f>K336-#REF!</f>
        <v>#REF!</v>
      </c>
      <c r="L693" s="112" t="e">
        <f>L336-#REF!</f>
        <v>#REF!</v>
      </c>
      <c r="M693" s="112" t="e">
        <f>M336-#REF!</f>
        <v>#REF!</v>
      </c>
      <c r="N693" s="112" t="e">
        <f>N336-#REF!</f>
        <v>#REF!</v>
      </c>
      <c r="O693" s="112" t="e">
        <f>O336-#REF!</f>
        <v>#REF!</v>
      </c>
      <c r="P693" s="112" t="e">
        <f>P336-#REF!</f>
        <v>#REF!</v>
      </c>
      <c r="Q693" s="112" t="e">
        <f>Q336-#REF!</f>
        <v>#REF!</v>
      </c>
      <c r="R693" s="112" t="e">
        <f>R336-#REF!</f>
        <v>#REF!</v>
      </c>
      <c r="S693" s="112" t="e">
        <f>S336-#REF!</f>
        <v>#REF!</v>
      </c>
      <c r="T693" s="112" t="e">
        <f>T336-#REF!</f>
        <v>#REF!</v>
      </c>
      <c r="U693" s="112" t="e">
        <f>U336-#REF!</f>
        <v>#REF!</v>
      </c>
      <c r="V693" s="112" t="e">
        <f>V336-#REF!</f>
        <v>#REF!</v>
      </c>
      <c r="W693" s="112" t="e">
        <f>W336-#REF!</f>
        <v>#REF!</v>
      </c>
      <c r="X693" s="112" t="e">
        <f>X336-#REF!</f>
        <v>#REF!</v>
      </c>
      <c r="Y693" s="112" t="e">
        <f>Y336-#REF!</f>
        <v>#REF!</v>
      </c>
      <c r="Z693" s="112" t="e">
        <f>Z336-#REF!</f>
        <v>#REF!</v>
      </c>
      <c r="AA693" s="112" t="e">
        <f>AA336-#REF!</f>
        <v>#REF!</v>
      </c>
      <c r="AB693" s="112" t="e">
        <f>AB336-#REF!</f>
        <v>#REF!</v>
      </c>
      <c r="AC693" s="112" t="e">
        <f>AC336-#REF!</f>
        <v>#REF!</v>
      </c>
      <c r="AD693" s="112" t="e">
        <f>AD336-#REF!</f>
        <v>#REF!</v>
      </c>
      <c r="AE693" s="112" t="e">
        <f>AE336-#REF!</f>
        <v>#REF!</v>
      </c>
      <c r="AF693" s="112" t="e">
        <f>AF336-#REF!</f>
        <v>#REF!</v>
      </c>
      <c r="AG693" s="112" t="e">
        <f>AG336-#REF!</f>
        <v>#REF!</v>
      </c>
      <c r="AH693" s="112" t="e">
        <f>AH336-#REF!</f>
        <v>#REF!</v>
      </c>
      <c r="AI693" s="112" t="e">
        <f>AI336-#REF!</f>
        <v>#REF!</v>
      </c>
      <c r="AJ693" s="112" t="e">
        <f>AJ336-#REF!</f>
        <v>#REF!</v>
      </c>
      <c r="AK693" s="112" t="e">
        <f>AK336-#REF!</f>
        <v>#REF!</v>
      </c>
      <c r="AL693" s="112" t="e">
        <f>AL336-#REF!</f>
        <v>#REF!</v>
      </c>
      <c r="AM693" s="112" t="e">
        <f>AM336-#REF!</f>
        <v>#REF!</v>
      </c>
      <c r="AN693" s="112" t="e">
        <f>AN336-#REF!</f>
        <v>#REF!</v>
      </c>
      <c r="AO693" s="112" t="e">
        <f>AO336-#REF!</f>
        <v>#REF!</v>
      </c>
      <c r="AP693" s="112" t="e">
        <f>AP336-#REF!</f>
        <v>#REF!</v>
      </c>
      <c r="AQ693" s="112" t="e">
        <f>AQ336-#REF!</f>
        <v>#REF!</v>
      </c>
      <c r="AR693" s="112" t="e">
        <f>AR336-#REF!</f>
        <v>#REF!</v>
      </c>
      <c r="AS693" s="112" t="e">
        <f>AS336-#REF!</f>
        <v>#REF!</v>
      </c>
      <c r="AT693" s="112" t="e">
        <f>AT336-#REF!</f>
        <v>#REF!</v>
      </c>
      <c r="AU693" s="112" t="e">
        <f>AU336-#REF!</f>
        <v>#REF!</v>
      </c>
      <c r="AV693" s="112" t="e">
        <f>AV336-#REF!</f>
        <v>#REF!</v>
      </c>
      <c r="AW693" s="112" t="e">
        <f>AW336-#REF!</f>
        <v>#REF!</v>
      </c>
      <c r="AX693" s="112" t="e">
        <f>AX336-#REF!</f>
        <v>#REF!</v>
      </c>
      <c r="AY693" s="112" t="e">
        <f>AY336-#REF!</f>
        <v>#REF!</v>
      </c>
      <c r="AZ693" s="112" t="e">
        <f>AZ336-#REF!</f>
        <v>#REF!</v>
      </c>
      <c r="BA693" s="112" t="e">
        <f>BA336-#REF!</f>
        <v>#REF!</v>
      </c>
      <c r="BB693" s="112" t="e">
        <f>BB336-#REF!</f>
        <v>#REF!</v>
      </c>
      <c r="BC693" s="112" t="e">
        <f>BC336-#REF!</f>
        <v>#REF!</v>
      </c>
      <c r="BD693" s="112" t="e">
        <f>BD336-#REF!</f>
        <v>#REF!</v>
      </c>
      <c r="BE693" s="112" t="e">
        <f>BE336-#REF!</f>
        <v>#REF!</v>
      </c>
      <c r="BF693" s="112" t="e">
        <f>BF336-#REF!</f>
        <v>#REF!</v>
      </c>
      <c r="BG693" s="112" t="e">
        <f>BG336-#REF!</f>
        <v>#REF!</v>
      </c>
      <c r="BH693" s="112" t="e">
        <f>BH336-#REF!</f>
        <v>#REF!</v>
      </c>
      <c r="BI693" s="112" t="e">
        <f>BI336-#REF!</f>
        <v>#REF!</v>
      </c>
      <c r="BJ693" s="112" t="e">
        <f>BJ336-#REF!</f>
        <v>#REF!</v>
      </c>
      <c r="BK693" s="112" t="e">
        <f>BK336-#REF!</f>
        <v>#REF!</v>
      </c>
      <c r="BL693" s="112" t="e">
        <f>BL336-#REF!</f>
        <v>#REF!</v>
      </c>
      <c r="BM693" s="112" t="e">
        <f>BM336-#REF!</f>
        <v>#REF!</v>
      </c>
      <c r="BN693" s="112" t="e">
        <f>BN336-#REF!</f>
        <v>#REF!</v>
      </c>
      <c r="BO693" s="112" t="e">
        <f>BO336-#REF!</f>
        <v>#REF!</v>
      </c>
      <c r="BP693" s="112" t="e">
        <f>BP336-#REF!</f>
        <v>#REF!</v>
      </c>
      <c r="BQ693" s="112" t="e">
        <f>BQ336-#REF!</f>
        <v>#REF!</v>
      </c>
      <c r="BR693" s="112" t="e">
        <f>BR336-#REF!</f>
        <v>#REF!</v>
      </c>
      <c r="BS693" s="112" t="e">
        <f>BS336-#REF!</f>
        <v>#REF!</v>
      </c>
      <c r="BT693" s="112" t="e">
        <f>BT336-#REF!</f>
        <v>#REF!</v>
      </c>
      <c r="BU693" s="112" t="e">
        <f>BU336-#REF!</f>
        <v>#REF!</v>
      </c>
      <c r="BV693" s="112" t="e">
        <f>BV336-#REF!</f>
        <v>#REF!</v>
      </c>
      <c r="CA693" s="112"/>
    </row>
    <row r="694" spans="7:79" ht="13" hidden="1" x14ac:dyDescent="0.3">
      <c r="G694" s="112" t="e">
        <f>G337-#REF!</f>
        <v>#REF!</v>
      </c>
      <c r="H694" s="112" t="e">
        <f>H337-#REF!</f>
        <v>#REF!</v>
      </c>
      <c r="I694" s="112" t="e">
        <f>I337-#REF!</f>
        <v>#REF!</v>
      </c>
      <c r="J694" s="112" t="e">
        <f>J337-#REF!</f>
        <v>#REF!</v>
      </c>
      <c r="K694" s="112" t="e">
        <f>K337-#REF!</f>
        <v>#REF!</v>
      </c>
      <c r="L694" s="112" t="e">
        <f>L337-#REF!</f>
        <v>#REF!</v>
      </c>
      <c r="M694" s="112" t="e">
        <f>M337-#REF!</f>
        <v>#REF!</v>
      </c>
      <c r="N694" s="112" t="e">
        <f>N337-#REF!</f>
        <v>#REF!</v>
      </c>
      <c r="O694" s="112" t="e">
        <f>O337-#REF!</f>
        <v>#REF!</v>
      </c>
      <c r="P694" s="112" t="e">
        <f>P337-#REF!</f>
        <v>#REF!</v>
      </c>
      <c r="Q694" s="112" t="e">
        <f>Q337-#REF!</f>
        <v>#REF!</v>
      </c>
      <c r="R694" s="112" t="e">
        <f>R337-#REF!</f>
        <v>#REF!</v>
      </c>
      <c r="S694" s="112" t="e">
        <f>S337-#REF!</f>
        <v>#REF!</v>
      </c>
      <c r="T694" s="112" t="e">
        <f>T337-#REF!</f>
        <v>#REF!</v>
      </c>
      <c r="U694" s="112" t="e">
        <f>U337-#REF!</f>
        <v>#REF!</v>
      </c>
      <c r="V694" s="112" t="e">
        <f>V337-#REF!</f>
        <v>#REF!</v>
      </c>
      <c r="W694" s="112" t="e">
        <f>W337-#REF!</f>
        <v>#REF!</v>
      </c>
      <c r="X694" s="112" t="e">
        <f>X337-#REF!</f>
        <v>#REF!</v>
      </c>
      <c r="Y694" s="112" t="e">
        <f>Y337-#REF!</f>
        <v>#REF!</v>
      </c>
      <c r="Z694" s="112" t="e">
        <f>Z337-#REF!</f>
        <v>#REF!</v>
      </c>
      <c r="AA694" s="112" t="e">
        <f>AA337-#REF!</f>
        <v>#REF!</v>
      </c>
      <c r="AB694" s="112" t="e">
        <f>AB337-#REF!</f>
        <v>#REF!</v>
      </c>
      <c r="AC694" s="112" t="e">
        <f>AC337-#REF!</f>
        <v>#REF!</v>
      </c>
      <c r="AD694" s="112" t="e">
        <f>AD337-#REF!</f>
        <v>#REF!</v>
      </c>
      <c r="AE694" s="112" t="e">
        <f>AE337-#REF!</f>
        <v>#REF!</v>
      </c>
      <c r="AF694" s="112" t="e">
        <f>AF337-#REF!</f>
        <v>#REF!</v>
      </c>
      <c r="AG694" s="112" t="e">
        <f>AG337-#REF!</f>
        <v>#REF!</v>
      </c>
      <c r="AH694" s="112" t="e">
        <f>AH337-#REF!</f>
        <v>#REF!</v>
      </c>
      <c r="AI694" s="112" t="e">
        <f>AI337-#REF!</f>
        <v>#REF!</v>
      </c>
      <c r="AJ694" s="112" t="e">
        <f>AJ337-#REF!</f>
        <v>#REF!</v>
      </c>
      <c r="AK694" s="112" t="e">
        <f>AK337-#REF!</f>
        <v>#REF!</v>
      </c>
      <c r="AL694" s="112" t="e">
        <f>AL337-#REF!</f>
        <v>#REF!</v>
      </c>
      <c r="AM694" s="112" t="e">
        <f>AM337-#REF!</f>
        <v>#REF!</v>
      </c>
      <c r="AN694" s="112" t="e">
        <f>AN337-#REF!</f>
        <v>#REF!</v>
      </c>
      <c r="AO694" s="112" t="e">
        <f>AO337-#REF!</f>
        <v>#REF!</v>
      </c>
      <c r="AP694" s="112" t="e">
        <f>AP337-#REF!</f>
        <v>#REF!</v>
      </c>
      <c r="AQ694" s="112" t="e">
        <f>AQ337-#REF!</f>
        <v>#REF!</v>
      </c>
      <c r="AR694" s="112" t="e">
        <f>AR337-#REF!</f>
        <v>#REF!</v>
      </c>
      <c r="AS694" s="112" t="e">
        <f>AS337-#REF!</f>
        <v>#REF!</v>
      </c>
      <c r="AT694" s="112" t="e">
        <f>AT337-#REF!</f>
        <v>#REF!</v>
      </c>
      <c r="AU694" s="112" t="e">
        <f>AU337-#REF!</f>
        <v>#REF!</v>
      </c>
      <c r="AV694" s="112" t="e">
        <f>AV337-#REF!</f>
        <v>#REF!</v>
      </c>
      <c r="AW694" s="112" t="e">
        <f>AW337-#REF!</f>
        <v>#REF!</v>
      </c>
      <c r="AX694" s="112" t="e">
        <f>AX337-#REF!</f>
        <v>#REF!</v>
      </c>
      <c r="AY694" s="112" t="e">
        <f>AY337-#REF!</f>
        <v>#REF!</v>
      </c>
      <c r="AZ694" s="112" t="e">
        <f>AZ337-#REF!</f>
        <v>#REF!</v>
      </c>
      <c r="BA694" s="112" t="e">
        <f>BA337-#REF!</f>
        <v>#REF!</v>
      </c>
      <c r="BB694" s="112" t="e">
        <f>BB337-#REF!</f>
        <v>#REF!</v>
      </c>
      <c r="BC694" s="112" t="e">
        <f>BC337-#REF!</f>
        <v>#REF!</v>
      </c>
      <c r="BD694" s="112" t="e">
        <f>BD337-#REF!</f>
        <v>#REF!</v>
      </c>
      <c r="BE694" s="112" t="e">
        <f>BE337-#REF!</f>
        <v>#REF!</v>
      </c>
      <c r="BF694" s="112" t="e">
        <f>BF337-#REF!</f>
        <v>#REF!</v>
      </c>
      <c r="BG694" s="112" t="e">
        <f>BG337-#REF!</f>
        <v>#REF!</v>
      </c>
      <c r="BH694" s="112" t="e">
        <f>BH337-#REF!</f>
        <v>#REF!</v>
      </c>
      <c r="BI694" s="112" t="e">
        <f>BI337-#REF!</f>
        <v>#REF!</v>
      </c>
      <c r="BJ694" s="112" t="e">
        <f>BJ337-#REF!</f>
        <v>#REF!</v>
      </c>
      <c r="BK694" s="112" t="e">
        <f>BK337-#REF!</f>
        <v>#REF!</v>
      </c>
      <c r="BL694" s="112" t="e">
        <f>BL337-#REF!</f>
        <v>#REF!</v>
      </c>
      <c r="BM694" s="112" t="e">
        <f>BM337-#REF!</f>
        <v>#REF!</v>
      </c>
      <c r="BN694" s="112" t="e">
        <f>BN337-#REF!</f>
        <v>#REF!</v>
      </c>
      <c r="BO694" s="112" t="e">
        <f>BO337-#REF!</f>
        <v>#REF!</v>
      </c>
      <c r="BP694" s="112" t="e">
        <f>BP337-#REF!</f>
        <v>#REF!</v>
      </c>
      <c r="BQ694" s="112" t="e">
        <f>BQ337-#REF!</f>
        <v>#REF!</v>
      </c>
      <c r="BR694" s="112" t="e">
        <f>BR337-#REF!</f>
        <v>#REF!</v>
      </c>
      <c r="BS694" s="112" t="e">
        <f>BS337-#REF!</f>
        <v>#REF!</v>
      </c>
      <c r="BT694" s="112" t="e">
        <f>BT337-#REF!</f>
        <v>#REF!</v>
      </c>
      <c r="BU694" s="112" t="e">
        <f>BU337-#REF!</f>
        <v>#REF!</v>
      </c>
      <c r="BV694" s="112" t="e">
        <f>BV337-#REF!</f>
        <v>#REF!</v>
      </c>
      <c r="CA694" s="112"/>
    </row>
    <row r="695" spans="7:79" ht="13" hidden="1" x14ac:dyDescent="0.3">
      <c r="G695" s="112" t="e">
        <f>G338-#REF!</f>
        <v>#REF!</v>
      </c>
      <c r="H695" s="112" t="e">
        <f>H338-#REF!</f>
        <v>#REF!</v>
      </c>
      <c r="I695" s="112" t="e">
        <f>I338-#REF!</f>
        <v>#REF!</v>
      </c>
      <c r="J695" s="112" t="e">
        <f>J338-#REF!</f>
        <v>#REF!</v>
      </c>
      <c r="K695" s="112" t="e">
        <f>K338-#REF!</f>
        <v>#REF!</v>
      </c>
      <c r="L695" s="112" t="e">
        <f>L338-#REF!</f>
        <v>#REF!</v>
      </c>
      <c r="M695" s="112" t="e">
        <f>M338-#REF!</f>
        <v>#REF!</v>
      </c>
      <c r="N695" s="112" t="e">
        <f>N338-#REF!</f>
        <v>#REF!</v>
      </c>
      <c r="O695" s="112" t="e">
        <f>O338-#REF!</f>
        <v>#REF!</v>
      </c>
      <c r="P695" s="112" t="e">
        <f>P338-#REF!</f>
        <v>#REF!</v>
      </c>
      <c r="Q695" s="112" t="e">
        <f>Q338-#REF!</f>
        <v>#REF!</v>
      </c>
      <c r="R695" s="112" t="e">
        <f>R338-#REF!</f>
        <v>#REF!</v>
      </c>
      <c r="S695" s="112" t="e">
        <f>S338-#REF!</f>
        <v>#REF!</v>
      </c>
      <c r="T695" s="112" t="e">
        <f>T338-#REF!</f>
        <v>#REF!</v>
      </c>
      <c r="U695" s="112" t="e">
        <f>U338-#REF!</f>
        <v>#REF!</v>
      </c>
      <c r="V695" s="112" t="e">
        <f>V338-#REF!</f>
        <v>#REF!</v>
      </c>
      <c r="W695" s="112" t="e">
        <f>W338-#REF!</f>
        <v>#REF!</v>
      </c>
      <c r="X695" s="112" t="e">
        <f>X338-#REF!</f>
        <v>#REF!</v>
      </c>
      <c r="Y695" s="112" t="e">
        <f>Y338-#REF!</f>
        <v>#REF!</v>
      </c>
      <c r="Z695" s="112" t="e">
        <f>Z338-#REF!</f>
        <v>#REF!</v>
      </c>
      <c r="AA695" s="112" t="e">
        <f>AA338-#REF!</f>
        <v>#REF!</v>
      </c>
      <c r="AB695" s="112" t="e">
        <f>AB338-#REF!</f>
        <v>#REF!</v>
      </c>
      <c r="AC695" s="112" t="e">
        <f>AC338-#REF!</f>
        <v>#REF!</v>
      </c>
      <c r="AD695" s="112" t="e">
        <f>AD338-#REF!</f>
        <v>#REF!</v>
      </c>
      <c r="AE695" s="112" t="e">
        <f>AE338-#REF!</f>
        <v>#REF!</v>
      </c>
      <c r="AF695" s="112" t="e">
        <f>AF338-#REF!</f>
        <v>#REF!</v>
      </c>
      <c r="AG695" s="112" t="e">
        <f>AG338-#REF!</f>
        <v>#REF!</v>
      </c>
      <c r="AH695" s="112" t="e">
        <f>AH338-#REF!</f>
        <v>#REF!</v>
      </c>
      <c r="AI695" s="112" t="e">
        <f>AI338-#REF!</f>
        <v>#REF!</v>
      </c>
      <c r="AJ695" s="112" t="e">
        <f>AJ338-#REF!</f>
        <v>#REF!</v>
      </c>
      <c r="AK695" s="112" t="e">
        <f>AK338-#REF!</f>
        <v>#REF!</v>
      </c>
      <c r="AL695" s="112" t="e">
        <f>AL338-#REF!</f>
        <v>#REF!</v>
      </c>
      <c r="AM695" s="112" t="e">
        <f>AM338-#REF!</f>
        <v>#REF!</v>
      </c>
      <c r="AN695" s="112" t="e">
        <f>AN338-#REF!</f>
        <v>#REF!</v>
      </c>
      <c r="AO695" s="112" t="e">
        <f>AO338-#REF!</f>
        <v>#REF!</v>
      </c>
      <c r="AP695" s="112" t="e">
        <f>AP338-#REF!</f>
        <v>#REF!</v>
      </c>
      <c r="AQ695" s="112" t="e">
        <f>AQ338-#REF!</f>
        <v>#REF!</v>
      </c>
      <c r="AR695" s="112" t="e">
        <f>AR338-#REF!</f>
        <v>#REF!</v>
      </c>
      <c r="AS695" s="112" t="e">
        <f>AS338-#REF!</f>
        <v>#REF!</v>
      </c>
      <c r="AT695" s="112" t="e">
        <f>AT338-#REF!</f>
        <v>#REF!</v>
      </c>
      <c r="AU695" s="112" t="e">
        <f>AU338-#REF!</f>
        <v>#REF!</v>
      </c>
      <c r="AV695" s="112" t="e">
        <f>AV338-#REF!</f>
        <v>#REF!</v>
      </c>
      <c r="AW695" s="112" t="e">
        <f>AW338-#REF!</f>
        <v>#REF!</v>
      </c>
      <c r="AX695" s="112" t="e">
        <f>AX338-#REF!</f>
        <v>#REF!</v>
      </c>
      <c r="AY695" s="112" t="e">
        <f>AY338-#REF!</f>
        <v>#REF!</v>
      </c>
      <c r="AZ695" s="112" t="e">
        <f>AZ338-#REF!</f>
        <v>#REF!</v>
      </c>
      <c r="BA695" s="112" t="e">
        <f>BA338-#REF!</f>
        <v>#REF!</v>
      </c>
      <c r="BB695" s="112" t="e">
        <f>BB338-#REF!</f>
        <v>#REF!</v>
      </c>
      <c r="BC695" s="112" t="e">
        <f>BC338-#REF!</f>
        <v>#REF!</v>
      </c>
      <c r="BD695" s="112" t="e">
        <f>BD338-#REF!</f>
        <v>#REF!</v>
      </c>
      <c r="BE695" s="112" t="e">
        <f>BE338-#REF!</f>
        <v>#REF!</v>
      </c>
      <c r="BF695" s="112" t="e">
        <f>BF338-#REF!</f>
        <v>#REF!</v>
      </c>
      <c r="BG695" s="112" t="e">
        <f>BG338-#REF!</f>
        <v>#REF!</v>
      </c>
      <c r="BH695" s="112" t="e">
        <f>BH338-#REF!</f>
        <v>#REF!</v>
      </c>
      <c r="BI695" s="112" t="e">
        <f>BI338-#REF!</f>
        <v>#REF!</v>
      </c>
      <c r="BJ695" s="112" t="e">
        <f>BJ338-#REF!</f>
        <v>#REF!</v>
      </c>
      <c r="BK695" s="112" t="e">
        <f>BK338-#REF!</f>
        <v>#REF!</v>
      </c>
      <c r="BL695" s="112" t="e">
        <f>BL338-#REF!</f>
        <v>#REF!</v>
      </c>
      <c r="BM695" s="112" t="e">
        <f>BM338-#REF!</f>
        <v>#REF!</v>
      </c>
      <c r="BN695" s="112" t="e">
        <f>BN338-#REF!</f>
        <v>#REF!</v>
      </c>
      <c r="BO695" s="112" t="e">
        <f>BO338-#REF!</f>
        <v>#REF!</v>
      </c>
      <c r="BP695" s="112" t="e">
        <f>BP338-#REF!</f>
        <v>#REF!</v>
      </c>
      <c r="BQ695" s="112" t="e">
        <f>BQ338-#REF!</f>
        <v>#REF!</v>
      </c>
      <c r="BR695" s="112" t="e">
        <f>BR338-#REF!</f>
        <v>#REF!</v>
      </c>
      <c r="BS695" s="112" t="e">
        <f>BS338-#REF!</f>
        <v>#REF!</v>
      </c>
      <c r="BT695" s="112" t="e">
        <f>BT338-#REF!</f>
        <v>#REF!</v>
      </c>
      <c r="BU695" s="112" t="e">
        <f>BU338-#REF!</f>
        <v>#REF!</v>
      </c>
      <c r="BV695" s="112" t="e">
        <f>BV338-#REF!</f>
        <v>#REF!</v>
      </c>
      <c r="CA695" s="112"/>
    </row>
    <row r="696" spans="7:79" ht="13" hidden="1" x14ac:dyDescent="0.3">
      <c r="G696" s="112" t="e">
        <f>G339-#REF!</f>
        <v>#REF!</v>
      </c>
      <c r="H696" s="112" t="e">
        <f>H339-#REF!</f>
        <v>#REF!</v>
      </c>
      <c r="I696" s="112" t="e">
        <f>I339-#REF!</f>
        <v>#REF!</v>
      </c>
      <c r="J696" s="112" t="e">
        <f>J339-#REF!</f>
        <v>#REF!</v>
      </c>
      <c r="K696" s="112" t="e">
        <f>K339-#REF!</f>
        <v>#REF!</v>
      </c>
      <c r="L696" s="112" t="e">
        <f>L339-#REF!</f>
        <v>#REF!</v>
      </c>
      <c r="M696" s="112" t="e">
        <f>M339-#REF!</f>
        <v>#REF!</v>
      </c>
      <c r="N696" s="112" t="e">
        <f>N339-#REF!</f>
        <v>#REF!</v>
      </c>
      <c r="O696" s="112" t="e">
        <f>O339-#REF!</f>
        <v>#REF!</v>
      </c>
      <c r="P696" s="112" t="e">
        <f>P339-#REF!</f>
        <v>#REF!</v>
      </c>
      <c r="Q696" s="112" t="e">
        <f>Q339-#REF!</f>
        <v>#REF!</v>
      </c>
      <c r="R696" s="112" t="e">
        <f>R339-#REF!</f>
        <v>#REF!</v>
      </c>
      <c r="S696" s="112" t="e">
        <f>S339-#REF!</f>
        <v>#REF!</v>
      </c>
      <c r="T696" s="112" t="e">
        <f>T339-#REF!</f>
        <v>#REF!</v>
      </c>
      <c r="U696" s="112" t="e">
        <f>U339-#REF!</f>
        <v>#REF!</v>
      </c>
      <c r="V696" s="112" t="e">
        <f>V339-#REF!</f>
        <v>#REF!</v>
      </c>
      <c r="W696" s="112" t="e">
        <f>W339-#REF!</f>
        <v>#REF!</v>
      </c>
      <c r="X696" s="112" t="e">
        <f>X339-#REF!</f>
        <v>#REF!</v>
      </c>
      <c r="Y696" s="112" t="e">
        <f>Y339-#REF!</f>
        <v>#REF!</v>
      </c>
      <c r="Z696" s="112" t="e">
        <f>Z339-#REF!</f>
        <v>#REF!</v>
      </c>
      <c r="AA696" s="112" t="e">
        <f>AA339-#REF!</f>
        <v>#REF!</v>
      </c>
      <c r="AB696" s="112" t="e">
        <f>AB339-#REF!</f>
        <v>#REF!</v>
      </c>
      <c r="AC696" s="112" t="e">
        <f>AC339-#REF!</f>
        <v>#REF!</v>
      </c>
      <c r="AD696" s="112" t="e">
        <f>AD339-#REF!</f>
        <v>#REF!</v>
      </c>
      <c r="AE696" s="112" t="e">
        <f>AE339-#REF!</f>
        <v>#REF!</v>
      </c>
      <c r="AF696" s="112" t="e">
        <f>AF339-#REF!</f>
        <v>#REF!</v>
      </c>
      <c r="AG696" s="112" t="e">
        <f>AG339-#REF!</f>
        <v>#REF!</v>
      </c>
      <c r="AH696" s="112" t="e">
        <f>AH339-#REF!</f>
        <v>#REF!</v>
      </c>
      <c r="AI696" s="112" t="e">
        <f>AI339-#REF!</f>
        <v>#REF!</v>
      </c>
      <c r="AJ696" s="112" t="e">
        <f>AJ339-#REF!</f>
        <v>#REF!</v>
      </c>
      <c r="AK696" s="112" t="e">
        <f>AK339-#REF!</f>
        <v>#REF!</v>
      </c>
      <c r="AL696" s="112" t="e">
        <f>AL339-#REF!</f>
        <v>#REF!</v>
      </c>
      <c r="AM696" s="112" t="e">
        <f>AM339-#REF!</f>
        <v>#REF!</v>
      </c>
      <c r="AN696" s="112" t="e">
        <f>AN339-#REF!</f>
        <v>#REF!</v>
      </c>
      <c r="AO696" s="112" t="e">
        <f>AO339-#REF!</f>
        <v>#REF!</v>
      </c>
      <c r="AP696" s="112" t="e">
        <f>AP339-#REF!</f>
        <v>#REF!</v>
      </c>
      <c r="AQ696" s="112" t="e">
        <f>AQ339-#REF!</f>
        <v>#REF!</v>
      </c>
      <c r="AR696" s="112" t="e">
        <f>AR339-#REF!</f>
        <v>#REF!</v>
      </c>
      <c r="AS696" s="112" t="e">
        <f>AS339-#REF!</f>
        <v>#REF!</v>
      </c>
      <c r="AT696" s="112" t="e">
        <f>AT339-#REF!</f>
        <v>#REF!</v>
      </c>
      <c r="AU696" s="112" t="e">
        <f>AU339-#REF!</f>
        <v>#REF!</v>
      </c>
      <c r="AV696" s="112" t="e">
        <f>AV339-#REF!</f>
        <v>#REF!</v>
      </c>
      <c r="AW696" s="112" t="e">
        <f>AW339-#REF!</f>
        <v>#REF!</v>
      </c>
      <c r="AX696" s="112" t="e">
        <f>AX339-#REF!</f>
        <v>#REF!</v>
      </c>
      <c r="AY696" s="112" t="e">
        <f>AY339-#REF!</f>
        <v>#REF!</v>
      </c>
      <c r="AZ696" s="112" t="e">
        <f>AZ339-#REF!</f>
        <v>#REF!</v>
      </c>
      <c r="BA696" s="112" t="e">
        <f>BA339-#REF!</f>
        <v>#REF!</v>
      </c>
      <c r="BB696" s="112" t="e">
        <f>BB339-#REF!</f>
        <v>#REF!</v>
      </c>
      <c r="BC696" s="112" t="e">
        <f>BC339-#REF!</f>
        <v>#REF!</v>
      </c>
      <c r="BD696" s="112" t="e">
        <f>BD339-#REF!</f>
        <v>#REF!</v>
      </c>
      <c r="BE696" s="112" t="e">
        <f>BE339-#REF!</f>
        <v>#REF!</v>
      </c>
      <c r="BF696" s="112" t="e">
        <f>BF339-#REF!</f>
        <v>#REF!</v>
      </c>
      <c r="BG696" s="112" t="e">
        <f>BG339-#REF!</f>
        <v>#REF!</v>
      </c>
      <c r="BH696" s="112" t="e">
        <f>BH339-#REF!</f>
        <v>#REF!</v>
      </c>
      <c r="BI696" s="112" t="e">
        <f>BI339-#REF!</f>
        <v>#REF!</v>
      </c>
      <c r="BJ696" s="112" t="e">
        <f>BJ339-#REF!</f>
        <v>#REF!</v>
      </c>
      <c r="BK696" s="112" t="e">
        <f>BK339-#REF!</f>
        <v>#REF!</v>
      </c>
      <c r="BL696" s="112" t="e">
        <f>BL339-#REF!</f>
        <v>#REF!</v>
      </c>
      <c r="BM696" s="112" t="e">
        <f>BM339-#REF!</f>
        <v>#REF!</v>
      </c>
      <c r="BN696" s="112" t="e">
        <f>BN339-#REF!</f>
        <v>#REF!</v>
      </c>
      <c r="BO696" s="112" t="e">
        <f>BO339-#REF!</f>
        <v>#REF!</v>
      </c>
      <c r="BP696" s="112" t="e">
        <f>BP339-#REF!</f>
        <v>#REF!</v>
      </c>
      <c r="BQ696" s="112" t="e">
        <f>BQ339-#REF!</f>
        <v>#REF!</v>
      </c>
      <c r="BR696" s="112" t="e">
        <f>BR339-#REF!</f>
        <v>#REF!</v>
      </c>
      <c r="BS696" s="112" t="e">
        <f>BS339-#REF!</f>
        <v>#REF!</v>
      </c>
      <c r="BT696" s="112" t="e">
        <f>BT339-#REF!</f>
        <v>#REF!</v>
      </c>
      <c r="BU696" s="112" t="e">
        <f>BU339-#REF!</f>
        <v>#REF!</v>
      </c>
      <c r="BV696" s="112" t="e">
        <f>BV339-#REF!</f>
        <v>#REF!</v>
      </c>
      <c r="CA696" s="112"/>
    </row>
    <row r="697" spans="7:79" ht="13" hidden="1" x14ac:dyDescent="0.3">
      <c r="G697" s="112" t="e">
        <f>G340-#REF!</f>
        <v>#REF!</v>
      </c>
      <c r="H697" s="112" t="e">
        <f>H340-#REF!</f>
        <v>#REF!</v>
      </c>
      <c r="I697" s="112" t="e">
        <f>I340-#REF!</f>
        <v>#REF!</v>
      </c>
      <c r="J697" s="112" t="e">
        <f>J340-#REF!</f>
        <v>#REF!</v>
      </c>
      <c r="K697" s="112" t="e">
        <f>K340-#REF!</f>
        <v>#REF!</v>
      </c>
      <c r="L697" s="112" t="e">
        <f>L340-#REF!</f>
        <v>#REF!</v>
      </c>
      <c r="M697" s="112" t="e">
        <f>M340-#REF!</f>
        <v>#REF!</v>
      </c>
      <c r="N697" s="112" t="e">
        <f>N340-#REF!</f>
        <v>#REF!</v>
      </c>
      <c r="O697" s="112" t="e">
        <f>O340-#REF!</f>
        <v>#REF!</v>
      </c>
      <c r="P697" s="112" t="e">
        <f>P340-#REF!</f>
        <v>#REF!</v>
      </c>
      <c r="Q697" s="112" t="e">
        <f>Q340-#REF!</f>
        <v>#REF!</v>
      </c>
      <c r="R697" s="112" t="e">
        <f>R340-#REF!</f>
        <v>#REF!</v>
      </c>
      <c r="S697" s="112" t="e">
        <f>S340-#REF!</f>
        <v>#REF!</v>
      </c>
      <c r="T697" s="112" t="e">
        <f>T340-#REF!</f>
        <v>#REF!</v>
      </c>
      <c r="U697" s="112" t="e">
        <f>U340-#REF!</f>
        <v>#REF!</v>
      </c>
      <c r="V697" s="112" t="e">
        <f>V340-#REF!</f>
        <v>#REF!</v>
      </c>
      <c r="W697" s="112" t="e">
        <f>W340-#REF!</f>
        <v>#REF!</v>
      </c>
      <c r="X697" s="112" t="e">
        <f>X340-#REF!</f>
        <v>#REF!</v>
      </c>
      <c r="Y697" s="112" t="e">
        <f>Y340-#REF!</f>
        <v>#REF!</v>
      </c>
      <c r="Z697" s="112" t="e">
        <f>Z340-#REF!</f>
        <v>#REF!</v>
      </c>
      <c r="AA697" s="112" t="e">
        <f>AA340-#REF!</f>
        <v>#REF!</v>
      </c>
      <c r="AB697" s="112" t="e">
        <f>AB340-#REF!</f>
        <v>#REF!</v>
      </c>
      <c r="AC697" s="112" t="e">
        <f>AC340-#REF!</f>
        <v>#REF!</v>
      </c>
      <c r="AD697" s="112" t="e">
        <f>AD340-#REF!</f>
        <v>#REF!</v>
      </c>
      <c r="AE697" s="112" t="e">
        <f>AE340-#REF!</f>
        <v>#REF!</v>
      </c>
      <c r="AF697" s="112" t="e">
        <f>AF340-#REF!</f>
        <v>#REF!</v>
      </c>
      <c r="AG697" s="112" t="e">
        <f>AG340-#REF!</f>
        <v>#REF!</v>
      </c>
      <c r="AH697" s="112" t="e">
        <f>AH340-#REF!</f>
        <v>#REF!</v>
      </c>
      <c r="AI697" s="112" t="e">
        <f>AI340-#REF!</f>
        <v>#REF!</v>
      </c>
      <c r="AJ697" s="112" t="e">
        <f>AJ340-#REF!</f>
        <v>#REF!</v>
      </c>
      <c r="AK697" s="112" t="e">
        <f>AK340-#REF!</f>
        <v>#REF!</v>
      </c>
      <c r="AL697" s="112" t="e">
        <f>AL340-#REF!</f>
        <v>#REF!</v>
      </c>
      <c r="AM697" s="112" t="e">
        <f>AM340-#REF!</f>
        <v>#REF!</v>
      </c>
      <c r="AN697" s="112" t="e">
        <f>AN340-#REF!</f>
        <v>#REF!</v>
      </c>
      <c r="AO697" s="112" t="e">
        <f>AO340-#REF!</f>
        <v>#REF!</v>
      </c>
      <c r="AP697" s="112" t="e">
        <f>AP340-#REF!</f>
        <v>#REF!</v>
      </c>
      <c r="AQ697" s="112" t="e">
        <f>AQ340-#REF!</f>
        <v>#REF!</v>
      </c>
      <c r="AR697" s="112" t="e">
        <f>AR340-#REF!</f>
        <v>#REF!</v>
      </c>
      <c r="AS697" s="112" t="e">
        <f>AS340-#REF!</f>
        <v>#REF!</v>
      </c>
      <c r="AT697" s="112" t="e">
        <f>AT340-#REF!</f>
        <v>#REF!</v>
      </c>
      <c r="AU697" s="112" t="e">
        <f>AU340-#REF!</f>
        <v>#REF!</v>
      </c>
      <c r="AV697" s="112" t="e">
        <f>AV340-#REF!</f>
        <v>#REF!</v>
      </c>
      <c r="AW697" s="112" t="e">
        <f>AW340-#REF!</f>
        <v>#REF!</v>
      </c>
      <c r="AX697" s="112" t="e">
        <f>AX340-#REF!</f>
        <v>#REF!</v>
      </c>
      <c r="AY697" s="112" t="e">
        <f>AY340-#REF!</f>
        <v>#REF!</v>
      </c>
      <c r="AZ697" s="112" t="e">
        <f>AZ340-#REF!</f>
        <v>#REF!</v>
      </c>
      <c r="BA697" s="112" t="e">
        <f>BA340-#REF!</f>
        <v>#REF!</v>
      </c>
      <c r="BB697" s="112" t="e">
        <f>BB340-#REF!</f>
        <v>#REF!</v>
      </c>
      <c r="BC697" s="112" t="e">
        <f>BC340-#REF!</f>
        <v>#REF!</v>
      </c>
      <c r="BD697" s="112" t="e">
        <f>BD340-#REF!</f>
        <v>#REF!</v>
      </c>
      <c r="BE697" s="112" t="e">
        <f>BE340-#REF!</f>
        <v>#REF!</v>
      </c>
      <c r="BF697" s="112" t="e">
        <f>BF340-#REF!</f>
        <v>#REF!</v>
      </c>
      <c r="BG697" s="112" t="e">
        <f>BG340-#REF!</f>
        <v>#REF!</v>
      </c>
      <c r="BH697" s="112" t="e">
        <f>BH340-#REF!</f>
        <v>#REF!</v>
      </c>
      <c r="BI697" s="112" t="e">
        <f>BI340-#REF!</f>
        <v>#REF!</v>
      </c>
      <c r="BJ697" s="112" t="e">
        <f>BJ340-#REF!</f>
        <v>#REF!</v>
      </c>
      <c r="BK697" s="112" t="e">
        <f>BK340-#REF!</f>
        <v>#REF!</v>
      </c>
      <c r="BL697" s="112" t="e">
        <f>BL340-#REF!</f>
        <v>#REF!</v>
      </c>
      <c r="BM697" s="112" t="e">
        <f>BM340-#REF!</f>
        <v>#REF!</v>
      </c>
      <c r="BN697" s="112" t="e">
        <f>BN340-#REF!</f>
        <v>#REF!</v>
      </c>
      <c r="BO697" s="112" t="e">
        <f>BO340-#REF!</f>
        <v>#REF!</v>
      </c>
      <c r="BP697" s="112" t="e">
        <f>BP340-#REF!</f>
        <v>#REF!</v>
      </c>
      <c r="BQ697" s="112" t="e">
        <f>BQ340-#REF!</f>
        <v>#REF!</v>
      </c>
      <c r="BR697" s="112" t="e">
        <f>BR340-#REF!</f>
        <v>#REF!</v>
      </c>
      <c r="BS697" s="112" t="e">
        <f>BS340-#REF!</f>
        <v>#REF!</v>
      </c>
      <c r="BT697" s="112" t="e">
        <f>BT340-#REF!</f>
        <v>#REF!</v>
      </c>
      <c r="BU697" s="112" t="e">
        <f>BU340-#REF!</f>
        <v>#REF!</v>
      </c>
      <c r="BV697" s="112" t="e">
        <f>BV340-#REF!</f>
        <v>#REF!</v>
      </c>
      <c r="CA697" s="112"/>
    </row>
    <row r="698" spans="7:79" ht="13" hidden="1" x14ac:dyDescent="0.3">
      <c r="G698" s="112" t="e">
        <f>G341-#REF!</f>
        <v>#REF!</v>
      </c>
      <c r="H698" s="112" t="e">
        <f>H341-#REF!</f>
        <v>#REF!</v>
      </c>
      <c r="I698" s="112" t="e">
        <f>I341-#REF!</f>
        <v>#REF!</v>
      </c>
      <c r="J698" s="112" t="e">
        <f>J341-#REF!</f>
        <v>#REF!</v>
      </c>
      <c r="K698" s="112" t="e">
        <f>K341-#REF!</f>
        <v>#REF!</v>
      </c>
      <c r="L698" s="112" t="e">
        <f>L341-#REF!</f>
        <v>#REF!</v>
      </c>
      <c r="M698" s="112" t="e">
        <f>M341-#REF!</f>
        <v>#REF!</v>
      </c>
      <c r="N698" s="112" t="e">
        <f>N341-#REF!</f>
        <v>#REF!</v>
      </c>
      <c r="O698" s="112" t="e">
        <f>O341-#REF!</f>
        <v>#REF!</v>
      </c>
      <c r="P698" s="112" t="e">
        <f>P341-#REF!</f>
        <v>#REF!</v>
      </c>
      <c r="Q698" s="112" t="e">
        <f>Q341-#REF!</f>
        <v>#REF!</v>
      </c>
      <c r="R698" s="112" t="e">
        <f>R341-#REF!</f>
        <v>#REF!</v>
      </c>
      <c r="S698" s="112" t="e">
        <f>S341-#REF!</f>
        <v>#REF!</v>
      </c>
      <c r="T698" s="112" t="e">
        <f>T341-#REF!</f>
        <v>#REF!</v>
      </c>
      <c r="U698" s="112" t="e">
        <f>U341-#REF!</f>
        <v>#REF!</v>
      </c>
      <c r="V698" s="112" t="e">
        <f>V341-#REF!</f>
        <v>#REF!</v>
      </c>
      <c r="W698" s="112" t="e">
        <f>W341-#REF!</f>
        <v>#REF!</v>
      </c>
      <c r="X698" s="112" t="e">
        <f>X341-#REF!</f>
        <v>#REF!</v>
      </c>
      <c r="Y698" s="112" t="e">
        <f>Y341-#REF!</f>
        <v>#REF!</v>
      </c>
      <c r="Z698" s="112" t="e">
        <f>Z341-#REF!</f>
        <v>#REF!</v>
      </c>
      <c r="AA698" s="112" t="e">
        <f>AA341-#REF!</f>
        <v>#REF!</v>
      </c>
      <c r="AB698" s="112" t="e">
        <f>AB341-#REF!</f>
        <v>#REF!</v>
      </c>
      <c r="AC698" s="112" t="e">
        <f>AC341-#REF!</f>
        <v>#REF!</v>
      </c>
      <c r="AD698" s="112" t="e">
        <f>AD341-#REF!</f>
        <v>#REF!</v>
      </c>
      <c r="AE698" s="112" t="e">
        <f>AE341-#REF!</f>
        <v>#REF!</v>
      </c>
      <c r="AF698" s="112" t="e">
        <f>AF341-#REF!</f>
        <v>#REF!</v>
      </c>
      <c r="AG698" s="112" t="e">
        <f>AG341-#REF!</f>
        <v>#REF!</v>
      </c>
      <c r="AH698" s="112" t="e">
        <f>AH341-#REF!</f>
        <v>#REF!</v>
      </c>
      <c r="AI698" s="112" t="e">
        <f>AI341-#REF!</f>
        <v>#REF!</v>
      </c>
      <c r="AJ698" s="112" t="e">
        <f>AJ341-#REF!</f>
        <v>#REF!</v>
      </c>
      <c r="AK698" s="112" t="e">
        <f>AK341-#REF!</f>
        <v>#REF!</v>
      </c>
      <c r="AL698" s="112" t="e">
        <f>AL341-#REF!</f>
        <v>#REF!</v>
      </c>
      <c r="AM698" s="112" t="e">
        <f>AM341-#REF!</f>
        <v>#REF!</v>
      </c>
      <c r="AN698" s="112" t="e">
        <f>AN341-#REF!</f>
        <v>#REF!</v>
      </c>
      <c r="AO698" s="112" t="e">
        <f>AO341-#REF!</f>
        <v>#REF!</v>
      </c>
      <c r="AP698" s="112" t="e">
        <f>AP341-#REF!</f>
        <v>#REF!</v>
      </c>
      <c r="AQ698" s="112" t="e">
        <f>AQ341-#REF!</f>
        <v>#REF!</v>
      </c>
      <c r="AR698" s="112" t="e">
        <f>AR341-#REF!</f>
        <v>#REF!</v>
      </c>
      <c r="AS698" s="112" t="e">
        <f>AS341-#REF!</f>
        <v>#REF!</v>
      </c>
      <c r="AT698" s="112" t="e">
        <f>AT341-#REF!</f>
        <v>#REF!</v>
      </c>
      <c r="AU698" s="112" t="e">
        <f>AU341-#REF!</f>
        <v>#REF!</v>
      </c>
      <c r="AV698" s="112" t="e">
        <f>AV341-#REF!</f>
        <v>#REF!</v>
      </c>
      <c r="AW698" s="112" t="e">
        <f>AW341-#REF!</f>
        <v>#REF!</v>
      </c>
      <c r="AX698" s="112" t="e">
        <f>AX341-#REF!</f>
        <v>#REF!</v>
      </c>
      <c r="AY698" s="112" t="e">
        <f>AY341-#REF!</f>
        <v>#REF!</v>
      </c>
      <c r="AZ698" s="112" t="e">
        <f>AZ341-#REF!</f>
        <v>#REF!</v>
      </c>
      <c r="BA698" s="112" t="e">
        <f>BA341-#REF!</f>
        <v>#REF!</v>
      </c>
      <c r="BB698" s="112" t="e">
        <f>BB341-#REF!</f>
        <v>#REF!</v>
      </c>
      <c r="BC698" s="112" t="e">
        <f>BC341-#REF!</f>
        <v>#REF!</v>
      </c>
      <c r="BD698" s="112" t="e">
        <f>BD341-#REF!</f>
        <v>#REF!</v>
      </c>
      <c r="BE698" s="112" t="e">
        <f>BE341-#REF!</f>
        <v>#REF!</v>
      </c>
      <c r="BF698" s="112" t="e">
        <f>BF341-#REF!</f>
        <v>#REF!</v>
      </c>
      <c r="BG698" s="112" t="e">
        <f>BG341-#REF!</f>
        <v>#REF!</v>
      </c>
      <c r="BH698" s="112" t="e">
        <f>BH341-#REF!</f>
        <v>#REF!</v>
      </c>
      <c r="BI698" s="112" t="e">
        <f>BI341-#REF!</f>
        <v>#REF!</v>
      </c>
      <c r="BJ698" s="112" t="e">
        <f>BJ341-#REF!</f>
        <v>#REF!</v>
      </c>
      <c r="BK698" s="112" t="e">
        <f>BK341-#REF!</f>
        <v>#REF!</v>
      </c>
      <c r="BL698" s="112" t="e">
        <f>BL341-#REF!</f>
        <v>#REF!</v>
      </c>
      <c r="BM698" s="112" t="e">
        <f>BM341-#REF!</f>
        <v>#REF!</v>
      </c>
      <c r="BN698" s="112" t="e">
        <f>BN341-#REF!</f>
        <v>#REF!</v>
      </c>
      <c r="BO698" s="112" t="e">
        <f>BO341-#REF!</f>
        <v>#REF!</v>
      </c>
      <c r="BP698" s="112" t="e">
        <f>BP341-#REF!</f>
        <v>#REF!</v>
      </c>
      <c r="BQ698" s="112" t="e">
        <f>BQ341-#REF!</f>
        <v>#REF!</v>
      </c>
      <c r="BR698" s="112" t="e">
        <f>BR341-#REF!</f>
        <v>#REF!</v>
      </c>
      <c r="BS698" s="112" t="e">
        <f>BS341-#REF!</f>
        <v>#REF!</v>
      </c>
      <c r="BT698" s="112" t="e">
        <f>BT341-#REF!</f>
        <v>#REF!</v>
      </c>
      <c r="BU698" s="112" t="e">
        <f>BU341-#REF!</f>
        <v>#REF!</v>
      </c>
      <c r="BV698" s="112" t="e">
        <f>BV341-#REF!</f>
        <v>#REF!</v>
      </c>
      <c r="CA698" s="112"/>
    </row>
    <row r="699" spans="7:79" ht="13" hidden="1" x14ac:dyDescent="0.3">
      <c r="G699" s="112" t="e">
        <f>G342-#REF!</f>
        <v>#REF!</v>
      </c>
      <c r="H699" s="112" t="e">
        <f>H342-#REF!</f>
        <v>#REF!</v>
      </c>
      <c r="I699" s="112" t="e">
        <f>I342-#REF!</f>
        <v>#REF!</v>
      </c>
      <c r="J699" s="112" t="e">
        <f>J342-#REF!</f>
        <v>#REF!</v>
      </c>
      <c r="K699" s="112" t="e">
        <f>K342-#REF!</f>
        <v>#REF!</v>
      </c>
      <c r="L699" s="112" t="e">
        <f>L342-#REF!</f>
        <v>#REF!</v>
      </c>
      <c r="M699" s="112" t="e">
        <f>M342-#REF!</f>
        <v>#REF!</v>
      </c>
      <c r="N699" s="112" t="e">
        <f>N342-#REF!</f>
        <v>#REF!</v>
      </c>
      <c r="O699" s="112" t="e">
        <f>O342-#REF!</f>
        <v>#REF!</v>
      </c>
      <c r="P699" s="112" t="e">
        <f>P342-#REF!</f>
        <v>#REF!</v>
      </c>
      <c r="Q699" s="112" t="e">
        <f>Q342-#REF!</f>
        <v>#REF!</v>
      </c>
      <c r="R699" s="112" t="e">
        <f>R342-#REF!</f>
        <v>#REF!</v>
      </c>
      <c r="S699" s="112" t="e">
        <f>S342-#REF!</f>
        <v>#REF!</v>
      </c>
      <c r="T699" s="112" t="e">
        <f>T342-#REF!</f>
        <v>#REF!</v>
      </c>
      <c r="U699" s="112" t="e">
        <f>U342-#REF!</f>
        <v>#REF!</v>
      </c>
      <c r="V699" s="112" t="e">
        <f>V342-#REF!</f>
        <v>#REF!</v>
      </c>
      <c r="W699" s="112" t="e">
        <f>W342-#REF!</f>
        <v>#REF!</v>
      </c>
      <c r="X699" s="112" t="e">
        <f>X342-#REF!</f>
        <v>#REF!</v>
      </c>
      <c r="Y699" s="112" t="e">
        <f>Y342-#REF!</f>
        <v>#REF!</v>
      </c>
      <c r="Z699" s="112" t="e">
        <f>Z342-#REF!</f>
        <v>#REF!</v>
      </c>
      <c r="AA699" s="112" t="e">
        <f>AA342-#REF!</f>
        <v>#REF!</v>
      </c>
      <c r="AB699" s="112" t="e">
        <f>AB342-#REF!</f>
        <v>#REF!</v>
      </c>
      <c r="AC699" s="112" t="e">
        <f>AC342-#REF!</f>
        <v>#REF!</v>
      </c>
      <c r="AD699" s="112" t="e">
        <f>AD342-#REF!</f>
        <v>#REF!</v>
      </c>
      <c r="AE699" s="112" t="e">
        <f>AE342-#REF!</f>
        <v>#REF!</v>
      </c>
      <c r="AF699" s="112" t="e">
        <f>AF342-#REF!</f>
        <v>#REF!</v>
      </c>
      <c r="AG699" s="112" t="e">
        <f>AG342-#REF!</f>
        <v>#REF!</v>
      </c>
      <c r="AH699" s="112" t="e">
        <f>AH342-#REF!</f>
        <v>#REF!</v>
      </c>
      <c r="AI699" s="112" t="e">
        <f>AI342-#REF!</f>
        <v>#REF!</v>
      </c>
      <c r="AJ699" s="112" t="e">
        <f>AJ342-#REF!</f>
        <v>#REF!</v>
      </c>
      <c r="AK699" s="112" t="e">
        <f>AK342-#REF!</f>
        <v>#REF!</v>
      </c>
      <c r="AL699" s="112" t="e">
        <f>AL342-#REF!</f>
        <v>#REF!</v>
      </c>
      <c r="AM699" s="112" t="e">
        <f>AM342-#REF!</f>
        <v>#REF!</v>
      </c>
      <c r="AN699" s="112" t="e">
        <f>AN342-#REF!</f>
        <v>#REF!</v>
      </c>
      <c r="AO699" s="112" t="e">
        <f>AO342-#REF!</f>
        <v>#REF!</v>
      </c>
      <c r="AP699" s="112" t="e">
        <f>AP342-#REF!</f>
        <v>#REF!</v>
      </c>
      <c r="AQ699" s="112" t="e">
        <f>AQ342-#REF!</f>
        <v>#REF!</v>
      </c>
      <c r="AR699" s="112" t="e">
        <f>AR342-#REF!</f>
        <v>#REF!</v>
      </c>
      <c r="AS699" s="112" t="e">
        <f>AS342-#REF!</f>
        <v>#REF!</v>
      </c>
      <c r="AT699" s="112" t="e">
        <f>AT342-#REF!</f>
        <v>#REF!</v>
      </c>
      <c r="AU699" s="112" t="e">
        <f>AU342-#REF!</f>
        <v>#REF!</v>
      </c>
      <c r="AV699" s="112" t="e">
        <f>AV342-#REF!</f>
        <v>#REF!</v>
      </c>
      <c r="AW699" s="112" t="e">
        <f>AW342-#REF!</f>
        <v>#REF!</v>
      </c>
      <c r="AX699" s="112" t="e">
        <f>AX342-#REF!</f>
        <v>#REF!</v>
      </c>
      <c r="AY699" s="112" t="e">
        <f>AY342-#REF!</f>
        <v>#REF!</v>
      </c>
      <c r="AZ699" s="112" t="e">
        <f>AZ342-#REF!</f>
        <v>#REF!</v>
      </c>
      <c r="BA699" s="112" t="e">
        <f>BA342-#REF!</f>
        <v>#REF!</v>
      </c>
      <c r="BB699" s="112" t="e">
        <f>BB342-#REF!</f>
        <v>#REF!</v>
      </c>
      <c r="BC699" s="112" t="e">
        <f>BC342-#REF!</f>
        <v>#REF!</v>
      </c>
      <c r="BD699" s="112" t="e">
        <f>BD342-#REF!</f>
        <v>#REF!</v>
      </c>
      <c r="BE699" s="112" t="e">
        <f>BE342-#REF!</f>
        <v>#REF!</v>
      </c>
      <c r="BF699" s="112" t="e">
        <f>BF342-#REF!</f>
        <v>#REF!</v>
      </c>
      <c r="BG699" s="112" t="e">
        <f>BG342-#REF!</f>
        <v>#REF!</v>
      </c>
      <c r="BH699" s="112" t="e">
        <f>BH342-#REF!</f>
        <v>#REF!</v>
      </c>
      <c r="BI699" s="112" t="e">
        <f>BI342-#REF!</f>
        <v>#REF!</v>
      </c>
      <c r="BJ699" s="112" t="e">
        <f>BJ342-#REF!</f>
        <v>#REF!</v>
      </c>
      <c r="BK699" s="112" t="e">
        <f>BK342-#REF!</f>
        <v>#REF!</v>
      </c>
      <c r="BL699" s="112" t="e">
        <f>BL342-#REF!</f>
        <v>#REF!</v>
      </c>
      <c r="BM699" s="112" t="e">
        <f>BM342-#REF!</f>
        <v>#REF!</v>
      </c>
      <c r="BN699" s="112" t="e">
        <f>BN342-#REF!</f>
        <v>#REF!</v>
      </c>
      <c r="BO699" s="112" t="e">
        <f>BO342-#REF!</f>
        <v>#REF!</v>
      </c>
      <c r="BP699" s="112" t="e">
        <f>BP342-#REF!</f>
        <v>#REF!</v>
      </c>
      <c r="BQ699" s="112" t="e">
        <f>BQ342-#REF!</f>
        <v>#REF!</v>
      </c>
      <c r="BR699" s="112" t="e">
        <f>BR342-#REF!</f>
        <v>#REF!</v>
      </c>
      <c r="BS699" s="112" t="e">
        <f>BS342-#REF!</f>
        <v>#REF!</v>
      </c>
      <c r="BT699" s="112" t="e">
        <f>BT342-#REF!</f>
        <v>#REF!</v>
      </c>
      <c r="BU699" s="112" t="e">
        <f>BU342-#REF!</f>
        <v>#REF!</v>
      </c>
      <c r="BV699" s="112" t="e">
        <f>BV342-#REF!</f>
        <v>#REF!</v>
      </c>
      <c r="CA699" s="112"/>
    </row>
    <row r="700" spans="7:79" ht="13" hidden="1" x14ac:dyDescent="0.3">
      <c r="G700" s="112" t="e">
        <f>G343-#REF!</f>
        <v>#REF!</v>
      </c>
      <c r="H700" s="112" t="e">
        <f>H343-#REF!</f>
        <v>#REF!</v>
      </c>
      <c r="I700" s="112" t="e">
        <f>I343-#REF!</f>
        <v>#REF!</v>
      </c>
      <c r="J700" s="112" t="e">
        <f>J343-#REF!</f>
        <v>#REF!</v>
      </c>
      <c r="K700" s="112" t="e">
        <f>K343-#REF!</f>
        <v>#REF!</v>
      </c>
      <c r="L700" s="112" t="e">
        <f>L343-#REF!</f>
        <v>#REF!</v>
      </c>
      <c r="M700" s="112" t="e">
        <f>M343-#REF!</f>
        <v>#REF!</v>
      </c>
      <c r="N700" s="112" t="e">
        <f>N343-#REF!</f>
        <v>#REF!</v>
      </c>
      <c r="O700" s="112" t="e">
        <f>O343-#REF!</f>
        <v>#REF!</v>
      </c>
      <c r="P700" s="112" t="e">
        <f>P343-#REF!</f>
        <v>#REF!</v>
      </c>
      <c r="Q700" s="112" t="e">
        <f>Q343-#REF!</f>
        <v>#REF!</v>
      </c>
      <c r="R700" s="112" t="e">
        <f>R343-#REF!</f>
        <v>#REF!</v>
      </c>
      <c r="S700" s="112" t="e">
        <f>S343-#REF!</f>
        <v>#REF!</v>
      </c>
      <c r="T700" s="112" t="e">
        <f>T343-#REF!</f>
        <v>#REF!</v>
      </c>
      <c r="U700" s="112" t="e">
        <f>U343-#REF!</f>
        <v>#REF!</v>
      </c>
      <c r="V700" s="112" t="e">
        <f>V343-#REF!</f>
        <v>#REF!</v>
      </c>
      <c r="W700" s="112" t="e">
        <f>W343-#REF!</f>
        <v>#REF!</v>
      </c>
      <c r="X700" s="112" t="e">
        <f>X343-#REF!</f>
        <v>#REF!</v>
      </c>
      <c r="Y700" s="112" t="e">
        <f>Y343-#REF!</f>
        <v>#REF!</v>
      </c>
      <c r="Z700" s="112" t="e">
        <f>Z343-#REF!</f>
        <v>#REF!</v>
      </c>
      <c r="AA700" s="112" t="e">
        <f>AA343-#REF!</f>
        <v>#REF!</v>
      </c>
      <c r="AB700" s="112" t="e">
        <f>AB343-#REF!</f>
        <v>#REF!</v>
      </c>
      <c r="AC700" s="112" t="e">
        <f>AC343-#REF!</f>
        <v>#REF!</v>
      </c>
      <c r="AD700" s="112" t="e">
        <f>AD343-#REF!</f>
        <v>#REF!</v>
      </c>
      <c r="AE700" s="112" t="e">
        <f>AE343-#REF!</f>
        <v>#REF!</v>
      </c>
      <c r="AF700" s="112" t="e">
        <f>AF343-#REF!</f>
        <v>#REF!</v>
      </c>
      <c r="AG700" s="112" t="e">
        <f>AG343-#REF!</f>
        <v>#REF!</v>
      </c>
      <c r="AH700" s="112" t="e">
        <f>AH343-#REF!</f>
        <v>#REF!</v>
      </c>
      <c r="AI700" s="112" t="e">
        <f>AI343-#REF!</f>
        <v>#REF!</v>
      </c>
      <c r="AJ700" s="112" t="e">
        <f>AJ343-#REF!</f>
        <v>#REF!</v>
      </c>
      <c r="AK700" s="112" t="e">
        <f>AK343-#REF!</f>
        <v>#REF!</v>
      </c>
      <c r="AL700" s="112" t="e">
        <f>AL343-#REF!</f>
        <v>#REF!</v>
      </c>
      <c r="AM700" s="112" t="e">
        <f>AM343-#REF!</f>
        <v>#REF!</v>
      </c>
      <c r="AN700" s="112" t="e">
        <f>AN343-#REF!</f>
        <v>#REF!</v>
      </c>
      <c r="AO700" s="112" t="e">
        <f>AO343-#REF!</f>
        <v>#REF!</v>
      </c>
      <c r="AP700" s="112" t="e">
        <f>AP343-#REF!</f>
        <v>#REF!</v>
      </c>
      <c r="AQ700" s="112" t="e">
        <f>AQ343-#REF!</f>
        <v>#REF!</v>
      </c>
      <c r="AR700" s="112" t="e">
        <f>AR343-#REF!</f>
        <v>#REF!</v>
      </c>
      <c r="AS700" s="112" t="e">
        <f>AS343-#REF!</f>
        <v>#REF!</v>
      </c>
      <c r="AT700" s="112" t="e">
        <f>AT343-#REF!</f>
        <v>#REF!</v>
      </c>
      <c r="AU700" s="112" t="e">
        <f>AU343-#REF!</f>
        <v>#REF!</v>
      </c>
      <c r="AV700" s="112" t="e">
        <f>AV343-#REF!</f>
        <v>#REF!</v>
      </c>
      <c r="AW700" s="112" t="e">
        <f>AW343-#REF!</f>
        <v>#REF!</v>
      </c>
      <c r="AX700" s="112" t="e">
        <f>AX343-#REF!</f>
        <v>#REF!</v>
      </c>
      <c r="AY700" s="112" t="e">
        <f>AY343-#REF!</f>
        <v>#REF!</v>
      </c>
      <c r="AZ700" s="112" t="e">
        <f>AZ343-#REF!</f>
        <v>#REF!</v>
      </c>
      <c r="BA700" s="112" t="e">
        <f>BA343-#REF!</f>
        <v>#REF!</v>
      </c>
      <c r="BB700" s="112" t="e">
        <f>BB343-#REF!</f>
        <v>#REF!</v>
      </c>
      <c r="BC700" s="112" t="e">
        <f>BC343-#REF!</f>
        <v>#REF!</v>
      </c>
      <c r="BD700" s="112" t="e">
        <f>BD343-#REF!</f>
        <v>#REF!</v>
      </c>
      <c r="BE700" s="112" t="e">
        <f>BE343-#REF!</f>
        <v>#REF!</v>
      </c>
      <c r="BF700" s="112" t="e">
        <f>BF343-#REF!</f>
        <v>#REF!</v>
      </c>
      <c r="BG700" s="112" t="e">
        <f>BG343-#REF!</f>
        <v>#REF!</v>
      </c>
      <c r="BH700" s="112" t="e">
        <f>BH343-#REF!</f>
        <v>#REF!</v>
      </c>
      <c r="BI700" s="112" t="e">
        <f>BI343-#REF!</f>
        <v>#REF!</v>
      </c>
      <c r="BJ700" s="112" t="e">
        <f>BJ343-#REF!</f>
        <v>#REF!</v>
      </c>
      <c r="BK700" s="112" t="e">
        <f>BK343-#REF!</f>
        <v>#REF!</v>
      </c>
      <c r="BL700" s="112" t="e">
        <f>BL343-#REF!</f>
        <v>#REF!</v>
      </c>
      <c r="BM700" s="112" t="e">
        <f>BM343-#REF!</f>
        <v>#REF!</v>
      </c>
      <c r="BN700" s="112" t="e">
        <f>BN343-#REF!</f>
        <v>#REF!</v>
      </c>
      <c r="BO700" s="112" t="e">
        <f>BO343-#REF!</f>
        <v>#REF!</v>
      </c>
      <c r="BP700" s="112" t="e">
        <f>BP343-#REF!</f>
        <v>#REF!</v>
      </c>
      <c r="BQ700" s="112" t="e">
        <f>BQ343-#REF!</f>
        <v>#REF!</v>
      </c>
      <c r="BR700" s="112" t="e">
        <f>BR343-#REF!</f>
        <v>#REF!</v>
      </c>
      <c r="BS700" s="112" t="e">
        <f>BS343-#REF!</f>
        <v>#REF!</v>
      </c>
      <c r="BT700" s="112" t="e">
        <f>BT343-#REF!</f>
        <v>#REF!</v>
      </c>
      <c r="BU700" s="112" t="e">
        <f>BU343-#REF!</f>
        <v>#REF!</v>
      </c>
      <c r="BV700" s="112" t="e">
        <f>BV343-#REF!</f>
        <v>#REF!</v>
      </c>
      <c r="CA700" s="112"/>
    </row>
    <row r="701" spans="7:79" ht="13" hidden="1" x14ac:dyDescent="0.3">
      <c r="G701" s="112" t="e">
        <f>G344-#REF!</f>
        <v>#REF!</v>
      </c>
      <c r="H701" s="112" t="e">
        <f>H344-#REF!</f>
        <v>#REF!</v>
      </c>
      <c r="I701" s="112" t="e">
        <f>I344-#REF!</f>
        <v>#REF!</v>
      </c>
      <c r="J701" s="112" t="e">
        <f>J344-#REF!</f>
        <v>#REF!</v>
      </c>
      <c r="K701" s="112" t="e">
        <f>K344-#REF!</f>
        <v>#REF!</v>
      </c>
      <c r="L701" s="112" t="e">
        <f>L344-#REF!</f>
        <v>#REF!</v>
      </c>
      <c r="M701" s="112" t="e">
        <f>M344-#REF!</f>
        <v>#REF!</v>
      </c>
      <c r="N701" s="112" t="e">
        <f>N344-#REF!</f>
        <v>#REF!</v>
      </c>
      <c r="O701" s="112" t="e">
        <f>O344-#REF!</f>
        <v>#REF!</v>
      </c>
      <c r="P701" s="112" t="e">
        <f>P344-#REF!</f>
        <v>#REF!</v>
      </c>
      <c r="Q701" s="112" t="e">
        <f>Q344-#REF!</f>
        <v>#REF!</v>
      </c>
      <c r="R701" s="112" t="e">
        <f>R344-#REF!</f>
        <v>#REF!</v>
      </c>
      <c r="S701" s="112" t="e">
        <f>S344-#REF!</f>
        <v>#REF!</v>
      </c>
      <c r="T701" s="112" t="e">
        <f>T344-#REF!</f>
        <v>#REF!</v>
      </c>
      <c r="U701" s="112" t="e">
        <f>U344-#REF!</f>
        <v>#REF!</v>
      </c>
      <c r="V701" s="112" t="e">
        <f>V344-#REF!</f>
        <v>#REF!</v>
      </c>
      <c r="W701" s="112" t="e">
        <f>W344-#REF!</f>
        <v>#REF!</v>
      </c>
      <c r="X701" s="112" t="e">
        <f>X344-#REF!</f>
        <v>#REF!</v>
      </c>
      <c r="Y701" s="112" t="e">
        <f>Y344-#REF!</f>
        <v>#REF!</v>
      </c>
      <c r="Z701" s="112" t="e">
        <f>Z344-#REF!</f>
        <v>#REF!</v>
      </c>
      <c r="AA701" s="112" t="e">
        <f>AA344-#REF!</f>
        <v>#REF!</v>
      </c>
      <c r="AB701" s="112" t="e">
        <f>AB344-#REF!</f>
        <v>#REF!</v>
      </c>
      <c r="AC701" s="112" t="e">
        <f>AC344-#REF!</f>
        <v>#REF!</v>
      </c>
      <c r="AD701" s="112" t="e">
        <f>AD344-#REF!</f>
        <v>#REF!</v>
      </c>
      <c r="AE701" s="112" t="e">
        <f>AE344-#REF!</f>
        <v>#REF!</v>
      </c>
      <c r="AF701" s="112" t="e">
        <f>AF344-#REF!</f>
        <v>#REF!</v>
      </c>
      <c r="AG701" s="112" t="e">
        <f>AG344-#REF!</f>
        <v>#REF!</v>
      </c>
      <c r="AH701" s="112" t="e">
        <f>AH344-#REF!</f>
        <v>#REF!</v>
      </c>
      <c r="AI701" s="112" t="e">
        <f>AI344-#REF!</f>
        <v>#REF!</v>
      </c>
      <c r="AJ701" s="112" t="e">
        <f>AJ344-#REF!</f>
        <v>#REF!</v>
      </c>
      <c r="AK701" s="112" t="e">
        <f>AK344-#REF!</f>
        <v>#REF!</v>
      </c>
      <c r="AL701" s="112" t="e">
        <f>AL344-#REF!</f>
        <v>#REF!</v>
      </c>
      <c r="AM701" s="112" t="e">
        <f>AM344-#REF!</f>
        <v>#REF!</v>
      </c>
      <c r="AN701" s="112" t="e">
        <f>AN344-#REF!</f>
        <v>#REF!</v>
      </c>
      <c r="AO701" s="112" t="e">
        <f>AO344-#REF!</f>
        <v>#REF!</v>
      </c>
      <c r="AP701" s="112" t="e">
        <f>AP344-#REF!</f>
        <v>#REF!</v>
      </c>
      <c r="AQ701" s="112" t="e">
        <f>AQ344-#REF!</f>
        <v>#REF!</v>
      </c>
      <c r="AR701" s="112" t="e">
        <f>AR344-#REF!</f>
        <v>#REF!</v>
      </c>
      <c r="AS701" s="112" t="e">
        <f>AS344-#REF!</f>
        <v>#REF!</v>
      </c>
      <c r="AT701" s="112" t="e">
        <f>AT344-#REF!</f>
        <v>#REF!</v>
      </c>
      <c r="AU701" s="112" t="e">
        <f>AU344-#REF!</f>
        <v>#REF!</v>
      </c>
      <c r="AV701" s="112" t="e">
        <f>AV344-#REF!</f>
        <v>#REF!</v>
      </c>
      <c r="AW701" s="112" t="e">
        <f>AW344-#REF!</f>
        <v>#REF!</v>
      </c>
      <c r="AX701" s="112" t="e">
        <f>AX344-#REF!</f>
        <v>#REF!</v>
      </c>
      <c r="AY701" s="112" t="e">
        <f>AY344-#REF!</f>
        <v>#REF!</v>
      </c>
      <c r="AZ701" s="112" t="e">
        <f>AZ344-#REF!</f>
        <v>#REF!</v>
      </c>
      <c r="BA701" s="112" t="e">
        <f>BA344-#REF!</f>
        <v>#REF!</v>
      </c>
      <c r="BB701" s="112" t="e">
        <f>BB344-#REF!</f>
        <v>#REF!</v>
      </c>
      <c r="BC701" s="112" t="e">
        <f>BC344-#REF!</f>
        <v>#REF!</v>
      </c>
      <c r="BD701" s="112" t="e">
        <f>BD344-#REF!</f>
        <v>#REF!</v>
      </c>
      <c r="BE701" s="112" t="e">
        <f>BE344-#REF!</f>
        <v>#REF!</v>
      </c>
      <c r="BF701" s="112" t="e">
        <f>BF344-#REF!</f>
        <v>#REF!</v>
      </c>
      <c r="BG701" s="112" t="e">
        <f>BG344-#REF!</f>
        <v>#REF!</v>
      </c>
      <c r="BH701" s="112" t="e">
        <f>BH344-#REF!</f>
        <v>#REF!</v>
      </c>
      <c r="BI701" s="112" t="e">
        <f>BI344-#REF!</f>
        <v>#REF!</v>
      </c>
      <c r="BJ701" s="112" t="e">
        <f>BJ344-#REF!</f>
        <v>#REF!</v>
      </c>
      <c r="BK701" s="112" t="e">
        <f>BK344-#REF!</f>
        <v>#REF!</v>
      </c>
      <c r="BL701" s="112" t="e">
        <f>BL344-#REF!</f>
        <v>#REF!</v>
      </c>
      <c r="BM701" s="112" t="e">
        <f>BM344-#REF!</f>
        <v>#REF!</v>
      </c>
      <c r="BN701" s="112" t="e">
        <f>BN344-#REF!</f>
        <v>#REF!</v>
      </c>
      <c r="BO701" s="112" t="e">
        <f>BO344-#REF!</f>
        <v>#REF!</v>
      </c>
      <c r="BP701" s="112" t="e">
        <f>BP344-#REF!</f>
        <v>#REF!</v>
      </c>
      <c r="BQ701" s="112" t="e">
        <f>BQ344-#REF!</f>
        <v>#REF!</v>
      </c>
      <c r="BR701" s="112" t="e">
        <f>BR344-#REF!</f>
        <v>#REF!</v>
      </c>
      <c r="BS701" s="112" t="e">
        <f>BS344-#REF!</f>
        <v>#REF!</v>
      </c>
      <c r="BT701" s="112" t="e">
        <f>BT344-#REF!</f>
        <v>#REF!</v>
      </c>
      <c r="BU701" s="112" t="e">
        <f>BU344-#REF!</f>
        <v>#REF!</v>
      </c>
      <c r="BV701" s="112" t="e">
        <f>BV344-#REF!</f>
        <v>#REF!</v>
      </c>
      <c r="CA701" s="112"/>
    </row>
    <row r="702" spans="7:79" ht="13" hidden="1" x14ac:dyDescent="0.3">
      <c r="G702" s="112" t="e">
        <f>G345-#REF!</f>
        <v>#REF!</v>
      </c>
      <c r="H702" s="112" t="e">
        <f>H345-#REF!</f>
        <v>#REF!</v>
      </c>
      <c r="I702" s="112" t="e">
        <f>I345-#REF!</f>
        <v>#REF!</v>
      </c>
      <c r="J702" s="112" t="e">
        <f>J345-#REF!</f>
        <v>#REF!</v>
      </c>
      <c r="K702" s="112" t="e">
        <f>K345-#REF!</f>
        <v>#REF!</v>
      </c>
      <c r="L702" s="112" t="e">
        <f>L345-#REF!</f>
        <v>#REF!</v>
      </c>
      <c r="M702" s="112" t="e">
        <f>M345-#REF!</f>
        <v>#REF!</v>
      </c>
      <c r="N702" s="112" t="e">
        <f>N345-#REF!</f>
        <v>#REF!</v>
      </c>
      <c r="O702" s="112" t="e">
        <f>O345-#REF!</f>
        <v>#REF!</v>
      </c>
      <c r="P702" s="112" t="e">
        <f>P345-#REF!</f>
        <v>#REF!</v>
      </c>
      <c r="Q702" s="112" t="e">
        <f>Q345-#REF!</f>
        <v>#REF!</v>
      </c>
      <c r="R702" s="112" t="e">
        <f>R345-#REF!</f>
        <v>#REF!</v>
      </c>
      <c r="S702" s="112" t="e">
        <f>S345-#REF!</f>
        <v>#REF!</v>
      </c>
      <c r="T702" s="112" t="e">
        <f>T345-#REF!</f>
        <v>#REF!</v>
      </c>
      <c r="U702" s="112" t="e">
        <f>U345-#REF!</f>
        <v>#REF!</v>
      </c>
      <c r="V702" s="112" t="e">
        <f>V345-#REF!</f>
        <v>#REF!</v>
      </c>
      <c r="W702" s="112" t="e">
        <f>W345-#REF!</f>
        <v>#REF!</v>
      </c>
      <c r="X702" s="112" t="e">
        <f>X345-#REF!</f>
        <v>#REF!</v>
      </c>
      <c r="Y702" s="112" t="e">
        <f>Y345-#REF!</f>
        <v>#REF!</v>
      </c>
      <c r="Z702" s="112" t="e">
        <f>Z345-#REF!</f>
        <v>#REF!</v>
      </c>
      <c r="AA702" s="112" t="e">
        <f>AA345-#REF!</f>
        <v>#REF!</v>
      </c>
      <c r="AB702" s="112" t="e">
        <f>AB345-#REF!</f>
        <v>#REF!</v>
      </c>
      <c r="AC702" s="112" t="e">
        <f>AC345-#REF!</f>
        <v>#REF!</v>
      </c>
      <c r="AD702" s="112" t="e">
        <f>AD345-#REF!</f>
        <v>#REF!</v>
      </c>
      <c r="AE702" s="112" t="e">
        <f>AE345-#REF!</f>
        <v>#REF!</v>
      </c>
      <c r="AF702" s="112" t="e">
        <f>AF345-#REF!</f>
        <v>#REF!</v>
      </c>
      <c r="AG702" s="112" t="e">
        <f>AG345-#REF!</f>
        <v>#REF!</v>
      </c>
      <c r="AH702" s="112" t="e">
        <f>AH345-#REF!</f>
        <v>#REF!</v>
      </c>
      <c r="AI702" s="112" t="e">
        <f>AI345-#REF!</f>
        <v>#REF!</v>
      </c>
      <c r="AJ702" s="112" t="e">
        <f>AJ345-#REF!</f>
        <v>#REF!</v>
      </c>
      <c r="AK702" s="112" t="e">
        <f>AK345-#REF!</f>
        <v>#REF!</v>
      </c>
      <c r="AL702" s="112" t="e">
        <f>AL345-#REF!</f>
        <v>#REF!</v>
      </c>
      <c r="AM702" s="112" t="e">
        <f>AM345-#REF!</f>
        <v>#REF!</v>
      </c>
      <c r="AN702" s="112" t="e">
        <f>AN345-#REF!</f>
        <v>#REF!</v>
      </c>
      <c r="AO702" s="112" t="e">
        <f>AO345-#REF!</f>
        <v>#REF!</v>
      </c>
      <c r="AP702" s="112" t="e">
        <f>AP345-#REF!</f>
        <v>#REF!</v>
      </c>
      <c r="AQ702" s="112" t="e">
        <f>AQ345-#REF!</f>
        <v>#REF!</v>
      </c>
      <c r="AR702" s="112" t="e">
        <f>AR345-#REF!</f>
        <v>#REF!</v>
      </c>
      <c r="AS702" s="112" t="e">
        <f>AS345-#REF!</f>
        <v>#REF!</v>
      </c>
      <c r="AT702" s="112" t="e">
        <f>AT345-#REF!</f>
        <v>#REF!</v>
      </c>
      <c r="AU702" s="112" t="e">
        <f>AU345-#REF!</f>
        <v>#REF!</v>
      </c>
      <c r="AV702" s="112" t="e">
        <f>AV345-#REF!</f>
        <v>#REF!</v>
      </c>
      <c r="AW702" s="112" t="e">
        <f>AW345-#REF!</f>
        <v>#REF!</v>
      </c>
      <c r="AX702" s="112" t="e">
        <f>AX345-#REF!</f>
        <v>#REF!</v>
      </c>
      <c r="AY702" s="112" t="e">
        <f>AY345-#REF!</f>
        <v>#REF!</v>
      </c>
      <c r="AZ702" s="112" t="e">
        <f>AZ345-#REF!</f>
        <v>#REF!</v>
      </c>
      <c r="BA702" s="112" t="e">
        <f>BA345-#REF!</f>
        <v>#REF!</v>
      </c>
      <c r="BB702" s="112" t="e">
        <f>BB345-#REF!</f>
        <v>#REF!</v>
      </c>
      <c r="BC702" s="112" t="e">
        <f>BC345-#REF!</f>
        <v>#REF!</v>
      </c>
      <c r="BD702" s="112" t="e">
        <f>BD345-#REF!</f>
        <v>#REF!</v>
      </c>
      <c r="BE702" s="112" t="e">
        <f>BE345-#REF!</f>
        <v>#REF!</v>
      </c>
      <c r="BF702" s="112" t="e">
        <f>BF345-#REF!</f>
        <v>#REF!</v>
      </c>
      <c r="BG702" s="112" t="e">
        <f>BG345-#REF!</f>
        <v>#REF!</v>
      </c>
      <c r="BH702" s="112" t="e">
        <f>BH345-#REF!</f>
        <v>#REF!</v>
      </c>
      <c r="BI702" s="112" t="e">
        <f>BI345-#REF!</f>
        <v>#REF!</v>
      </c>
      <c r="BJ702" s="112" t="e">
        <f>BJ345-#REF!</f>
        <v>#REF!</v>
      </c>
      <c r="BK702" s="112" t="e">
        <f>BK345-#REF!</f>
        <v>#REF!</v>
      </c>
      <c r="BL702" s="112" t="e">
        <f>BL345-#REF!</f>
        <v>#REF!</v>
      </c>
      <c r="BM702" s="112" t="e">
        <f>BM345-#REF!</f>
        <v>#REF!</v>
      </c>
      <c r="BN702" s="112" t="e">
        <f>BN345-#REF!</f>
        <v>#REF!</v>
      </c>
      <c r="BO702" s="112" t="e">
        <f>BO345-#REF!</f>
        <v>#REF!</v>
      </c>
      <c r="BP702" s="112" t="e">
        <f>BP345-#REF!</f>
        <v>#REF!</v>
      </c>
      <c r="BQ702" s="112" t="e">
        <f>BQ345-#REF!</f>
        <v>#REF!</v>
      </c>
      <c r="BR702" s="112" t="e">
        <f>BR345-#REF!</f>
        <v>#REF!</v>
      </c>
      <c r="BS702" s="112" t="e">
        <f>BS345-#REF!</f>
        <v>#REF!</v>
      </c>
      <c r="BT702" s="112" t="e">
        <f>BT345-#REF!</f>
        <v>#REF!</v>
      </c>
      <c r="BU702" s="112" t="e">
        <f>BU345-#REF!</f>
        <v>#REF!</v>
      </c>
      <c r="BV702" s="112" t="e">
        <f>BV345-#REF!</f>
        <v>#REF!</v>
      </c>
      <c r="CA702" s="112"/>
    </row>
    <row r="703" spans="7:79" ht="13" hidden="1" x14ac:dyDescent="0.3">
      <c r="G703" s="112" t="e">
        <f>G346-#REF!</f>
        <v>#REF!</v>
      </c>
      <c r="H703" s="112" t="e">
        <f>H346-#REF!</f>
        <v>#REF!</v>
      </c>
      <c r="I703" s="112" t="e">
        <f>I346-#REF!</f>
        <v>#REF!</v>
      </c>
      <c r="J703" s="112" t="e">
        <f>J346-#REF!</f>
        <v>#REF!</v>
      </c>
      <c r="K703" s="112" t="e">
        <f>K346-#REF!</f>
        <v>#REF!</v>
      </c>
      <c r="L703" s="112" t="e">
        <f>L346-#REF!</f>
        <v>#REF!</v>
      </c>
      <c r="M703" s="112" t="e">
        <f>M346-#REF!</f>
        <v>#REF!</v>
      </c>
      <c r="N703" s="112" t="e">
        <f>N346-#REF!</f>
        <v>#REF!</v>
      </c>
      <c r="O703" s="112" t="e">
        <f>O346-#REF!</f>
        <v>#REF!</v>
      </c>
      <c r="P703" s="112" t="e">
        <f>P346-#REF!</f>
        <v>#REF!</v>
      </c>
      <c r="Q703" s="112" t="e">
        <f>Q346-#REF!</f>
        <v>#REF!</v>
      </c>
      <c r="R703" s="112" t="e">
        <f>R346-#REF!</f>
        <v>#REF!</v>
      </c>
      <c r="S703" s="112" t="e">
        <f>S346-#REF!</f>
        <v>#REF!</v>
      </c>
      <c r="T703" s="112" t="e">
        <f>T346-#REF!</f>
        <v>#REF!</v>
      </c>
      <c r="U703" s="112" t="e">
        <f>U346-#REF!</f>
        <v>#REF!</v>
      </c>
      <c r="V703" s="112" t="e">
        <f>V346-#REF!</f>
        <v>#REF!</v>
      </c>
      <c r="W703" s="112" t="e">
        <f>W346-#REF!</f>
        <v>#REF!</v>
      </c>
      <c r="X703" s="112" t="e">
        <f>X346-#REF!</f>
        <v>#REF!</v>
      </c>
      <c r="Y703" s="112" t="e">
        <f>Y346-#REF!</f>
        <v>#REF!</v>
      </c>
      <c r="Z703" s="112" t="e">
        <f>Z346-#REF!</f>
        <v>#REF!</v>
      </c>
      <c r="AA703" s="112" t="e">
        <f>AA346-#REF!</f>
        <v>#REF!</v>
      </c>
      <c r="AB703" s="112" t="e">
        <f>AB346-#REF!</f>
        <v>#REF!</v>
      </c>
      <c r="AC703" s="112" t="e">
        <f>AC346-#REF!</f>
        <v>#REF!</v>
      </c>
      <c r="AD703" s="112" t="e">
        <f>AD346-#REF!</f>
        <v>#REF!</v>
      </c>
      <c r="AE703" s="112" t="e">
        <f>AE346-#REF!</f>
        <v>#REF!</v>
      </c>
      <c r="AF703" s="112" t="e">
        <f>AF346-#REF!</f>
        <v>#REF!</v>
      </c>
      <c r="AG703" s="112" t="e">
        <f>AG346-#REF!</f>
        <v>#REF!</v>
      </c>
      <c r="AH703" s="112" t="e">
        <f>AH346-#REF!</f>
        <v>#REF!</v>
      </c>
      <c r="AI703" s="112" t="e">
        <f>AI346-#REF!</f>
        <v>#REF!</v>
      </c>
      <c r="AJ703" s="112" t="e">
        <f>AJ346-#REF!</f>
        <v>#REF!</v>
      </c>
      <c r="AK703" s="112" t="e">
        <f>AK346-#REF!</f>
        <v>#REF!</v>
      </c>
      <c r="AL703" s="112" t="e">
        <f>AL346-#REF!</f>
        <v>#REF!</v>
      </c>
      <c r="AM703" s="112" t="e">
        <f>AM346-#REF!</f>
        <v>#REF!</v>
      </c>
      <c r="AN703" s="112" t="e">
        <f>AN346-#REF!</f>
        <v>#REF!</v>
      </c>
      <c r="AO703" s="112" t="e">
        <f>AO346-#REF!</f>
        <v>#REF!</v>
      </c>
      <c r="AP703" s="112" t="e">
        <f>AP346-#REF!</f>
        <v>#REF!</v>
      </c>
      <c r="AQ703" s="112" t="e">
        <f>AQ346-#REF!</f>
        <v>#REF!</v>
      </c>
      <c r="AR703" s="112" t="e">
        <f>AR346-#REF!</f>
        <v>#REF!</v>
      </c>
      <c r="AS703" s="112" t="e">
        <f>AS346-#REF!</f>
        <v>#REF!</v>
      </c>
      <c r="AT703" s="112" t="e">
        <f>AT346-#REF!</f>
        <v>#REF!</v>
      </c>
      <c r="AU703" s="112" t="e">
        <f>AU346-#REF!</f>
        <v>#REF!</v>
      </c>
      <c r="AV703" s="112" t="e">
        <f>AV346-#REF!</f>
        <v>#REF!</v>
      </c>
      <c r="AW703" s="112" t="e">
        <f>AW346-#REF!</f>
        <v>#REF!</v>
      </c>
      <c r="AX703" s="112" t="e">
        <f>AX346-#REF!</f>
        <v>#REF!</v>
      </c>
      <c r="AY703" s="112" t="e">
        <f>AY346-#REF!</f>
        <v>#REF!</v>
      </c>
      <c r="AZ703" s="112" t="e">
        <f>AZ346-#REF!</f>
        <v>#REF!</v>
      </c>
      <c r="BA703" s="112" t="e">
        <f>BA346-#REF!</f>
        <v>#REF!</v>
      </c>
      <c r="BB703" s="112" t="e">
        <f>BB346-#REF!</f>
        <v>#REF!</v>
      </c>
      <c r="BC703" s="112" t="e">
        <f>BC346-#REF!</f>
        <v>#REF!</v>
      </c>
      <c r="BD703" s="112" t="e">
        <f>BD346-#REF!</f>
        <v>#REF!</v>
      </c>
      <c r="BE703" s="112" t="e">
        <f>BE346-#REF!</f>
        <v>#REF!</v>
      </c>
      <c r="BF703" s="112" t="e">
        <f>BF346-#REF!</f>
        <v>#REF!</v>
      </c>
      <c r="BG703" s="112" t="e">
        <f>BG346-#REF!</f>
        <v>#REF!</v>
      </c>
      <c r="BH703" s="112" t="e">
        <f>BH346-#REF!</f>
        <v>#REF!</v>
      </c>
      <c r="BI703" s="112" t="e">
        <f>BI346-#REF!</f>
        <v>#REF!</v>
      </c>
      <c r="BJ703" s="112" t="e">
        <f>BJ346-#REF!</f>
        <v>#REF!</v>
      </c>
      <c r="BK703" s="112" t="e">
        <f>BK346-#REF!</f>
        <v>#REF!</v>
      </c>
      <c r="BL703" s="112" t="e">
        <f>BL346-#REF!</f>
        <v>#REF!</v>
      </c>
      <c r="BM703" s="112" t="e">
        <f>BM346-#REF!</f>
        <v>#REF!</v>
      </c>
      <c r="BN703" s="112" t="e">
        <f>BN346-#REF!</f>
        <v>#REF!</v>
      </c>
      <c r="BO703" s="112" t="e">
        <f>BO346-#REF!</f>
        <v>#REF!</v>
      </c>
      <c r="BP703" s="112" t="e">
        <f>BP346-#REF!</f>
        <v>#REF!</v>
      </c>
      <c r="BQ703" s="112" t="e">
        <f>BQ346-#REF!</f>
        <v>#REF!</v>
      </c>
      <c r="BR703" s="112" t="e">
        <f>BR346-#REF!</f>
        <v>#REF!</v>
      </c>
      <c r="BS703" s="112" t="e">
        <f>BS346-#REF!</f>
        <v>#REF!</v>
      </c>
      <c r="BT703" s="112" t="e">
        <f>BT346-#REF!</f>
        <v>#REF!</v>
      </c>
      <c r="BU703" s="112" t="e">
        <f>BU346-#REF!</f>
        <v>#REF!</v>
      </c>
      <c r="BV703" s="112" t="e">
        <f>BV346-#REF!</f>
        <v>#REF!</v>
      </c>
      <c r="CA703" s="112"/>
    </row>
    <row r="704" spans="7:79" ht="13" hidden="1" x14ac:dyDescent="0.3">
      <c r="G704" s="112" t="e">
        <f>G347-#REF!</f>
        <v>#REF!</v>
      </c>
      <c r="H704" s="112" t="e">
        <f>H347-#REF!</f>
        <v>#REF!</v>
      </c>
      <c r="I704" s="112" t="e">
        <f>I347-#REF!</f>
        <v>#REF!</v>
      </c>
      <c r="J704" s="112" t="e">
        <f>J347-#REF!</f>
        <v>#REF!</v>
      </c>
      <c r="K704" s="112" t="e">
        <f>K347-#REF!</f>
        <v>#REF!</v>
      </c>
      <c r="L704" s="112" t="e">
        <f>L347-#REF!</f>
        <v>#REF!</v>
      </c>
      <c r="M704" s="112" t="e">
        <f>M347-#REF!</f>
        <v>#REF!</v>
      </c>
      <c r="N704" s="112" t="e">
        <f>N347-#REF!</f>
        <v>#REF!</v>
      </c>
      <c r="O704" s="112" t="e">
        <f>O347-#REF!</f>
        <v>#REF!</v>
      </c>
      <c r="P704" s="112" t="e">
        <f>P347-#REF!</f>
        <v>#REF!</v>
      </c>
      <c r="Q704" s="112" t="e">
        <f>Q347-#REF!</f>
        <v>#REF!</v>
      </c>
      <c r="R704" s="112" t="e">
        <f>R347-#REF!</f>
        <v>#REF!</v>
      </c>
      <c r="S704" s="112" t="e">
        <f>S347-#REF!</f>
        <v>#REF!</v>
      </c>
      <c r="T704" s="112" t="e">
        <f>T347-#REF!</f>
        <v>#REF!</v>
      </c>
      <c r="U704" s="112" t="e">
        <f>U347-#REF!</f>
        <v>#REF!</v>
      </c>
      <c r="V704" s="112" t="e">
        <f>V347-#REF!</f>
        <v>#REF!</v>
      </c>
      <c r="W704" s="112" t="e">
        <f>W347-#REF!</f>
        <v>#REF!</v>
      </c>
      <c r="X704" s="112" t="e">
        <f>X347-#REF!</f>
        <v>#REF!</v>
      </c>
      <c r="Y704" s="112" t="e">
        <f>Y347-#REF!</f>
        <v>#REF!</v>
      </c>
      <c r="Z704" s="112" t="e">
        <f>Z347-#REF!</f>
        <v>#REF!</v>
      </c>
      <c r="AA704" s="112" t="e">
        <f>AA347-#REF!</f>
        <v>#REF!</v>
      </c>
      <c r="AB704" s="112" t="e">
        <f>AB347-#REF!</f>
        <v>#REF!</v>
      </c>
      <c r="AC704" s="112" t="e">
        <f>AC347-#REF!</f>
        <v>#REF!</v>
      </c>
      <c r="AD704" s="112" t="e">
        <f>AD347-#REF!</f>
        <v>#REF!</v>
      </c>
      <c r="AE704" s="112" t="e">
        <f>AE347-#REF!</f>
        <v>#REF!</v>
      </c>
      <c r="AF704" s="112" t="e">
        <f>AF347-#REF!</f>
        <v>#REF!</v>
      </c>
      <c r="AG704" s="112" t="e">
        <f>AG347-#REF!</f>
        <v>#REF!</v>
      </c>
      <c r="AH704" s="112" t="e">
        <f>AH347-#REF!</f>
        <v>#REF!</v>
      </c>
      <c r="AI704" s="112" t="e">
        <f>AI347-#REF!</f>
        <v>#REF!</v>
      </c>
      <c r="AJ704" s="112" t="e">
        <f>AJ347-#REF!</f>
        <v>#REF!</v>
      </c>
      <c r="AK704" s="112" t="e">
        <f>AK347-#REF!</f>
        <v>#REF!</v>
      </c>
      <c r="AL704" s="112" t="e">
        <f>AL347-#REF!</f>
        <v>#REF!</v>
      </c>
      <c r="AM704" s="112" t="e">
        <f>AM347-#REF!</f>
        <v>#REF!</v>
      </c>
      <c r="AN704" s="112" t="e">
        <f>AN347-#REF!</f>
        <v>#REF!</v>
      </c>
      <c r="AO704" s="112" t="e">
        <f>AO347-#REF!</f>
        <v>#REF!</v>
      </c>
      <c r="AP704" s="112" t="e">
        <f>AP347-#REF!</f>
        <v>#REF!</v>
      </c>
      <c r="AQ704" s="112" t="e">
        <f>AQ347-#REF!</f>
        <v>#REF!</v>
      </c>
      <c r="AR704" s="112" t="e">
        <f>AR347-#REF!</f>
        <v>#REF!</v>
      </c>
      <c r="AS704" s="112" t="e">
        <f>AS347-#REF!</f>
        <v>#REF!</v>
      </c>
      <c r="AT704" s="112" t="e">
        <f>AT347-#REF!</f>
        <v>#REF!</v>
      </c>
      <c r="AU704" s="112" t="e">
        <f>AU347-#REF!</f>
        <v>#REF!</v>
      </c>
      <c r="AV704" s="112" t="e">
        <f>AV347-#REF!</f>
        <v>#REF!</v>
      </c>
      <c r="AW704" s="112" t="e">
        <f>AW347-#REF!</f>
        <v>#REF!</v>
      </c>
      <c r="AX704" s="112" t="e">
        <f>AX347-#REF!</f>
        <v>#REF!</v>
      </c>
      <c r="AY704" s="112" t="e">
        <f>AY347-#REF!</f>
        <v>#REF!</v>
      </c>
      <c r="AZ704" s="112" t="e">
        <f>AZ347-#REF!</f>
        <v>#REF!</v>
      </c>
      <c r="BA704" s="112" t="e">
        <f>BA347-#REF!</f>
        <v>#REF!</v>
      </c>
      <c r="BB704" s="112" t="e">
        <f>BB347-#REF!</f>
        <v>#REF!</v>
      </c>
      <c r="BC704" s="112" t="e">
        <f>BC347-#REF!</f>
        <v>#REF!</v>
      </c>
      <c r="BD704" s="112" t="e">
        <f>BD347-#REF!</f>
        <v>#REF!</v>
      </c>
      <c r="BE704" s="112" t="e">
        <f>BE347-#REF!</f>
        <v>#REF!</v>
      </c>
      <c r="BF704" s="112" t="e">
        <f>BF347-#REF!</f>
        <v>#REF!</v>
      </c>
      <c r="BG704" s="112" t="e">
        <f>BG347-#REF!</f>
        <v>#REF!</v>
      </c>
      <c r="BH704" s="112" t="e">
        <f>BH347-#REF!</f>
        <v>#REF!</v>
      </c>
      <c r="BI704" s="112" t="e">
        <f>BI347-#REF!</f>
        <v>#REF!</v>
      </c>
      <c r="BJ704" s="112" t="e">
        <f>BJ347-#REF!</f>
        <v>#REF!</v>
      </c>
      <c r="BK704" s="112" t="e">
        <f>BK347-#REF!</f>
        <v>#REF!</v>
      </c>
      <c r="BL704" s="112" t="e">
        <f>BL347-#REF!</f>
        <v>#REF!</v>
      </c>
      <c r="BM704" s="112" t="e">
        <f>BM347-#REF!</f>
        <v>#REF!</v>
      </c>
      <c r="BN704" s="112" t="e">
        <f>BN347-#REF!</f>
        <v>#REF!</v>
      </c>
      <c r="BO704" s="112" t="e">
        <f>BO347-#REF!</f>
        <v>#REF!</v>
      </c>
      <c r="BP704" s="112" t="e">
        <f>BP347-#REF!</f>
        <v>#REF!</v>
      </c>
      <c r="BQ704" s="112" t="e">
        <f>BQ347-#REF!</f>
        <v>#REF!</v>
      </c>
      <c r="BR704" s="112" t="e">
        <f>BR347-#REF!</f>
        <v>#REF!</v>
      </c>
      <c r="BS704" s="112" t="e">
        <f>BS347-#REF!</f>
        <v>#REF!</v>
      </c>
      <c r="BT704" s="112" t="e">
        <f>BT347-#REF!</f>
        <v>#REF!</v>
      </c>
      <c r="BU704" s="112" t="e">
        <f>BU347-#REF!</f>
        <v>#REF!</v>
      </c>
      <c r="BV704" s="112" t="e">
        <f>BV347-#REF!</f>
        <v>#REF!</v>
      </c>
      <c r="CA704" s="112"/>
    </row>
    <row r="705" spans="7:79" ht="13" hidden="1" x14ac:dyDescent="0.3">
      <c r="G705" s="112" t="e">
        <f>G348-#REF!</f>
        <v>#REF!</v>
      </c>
      <c r="H705" s="112" t="e">
        <f>H348-#REF!</f>
        <v>#REF!</v>
      </c>
      <c r="I705" s="112" t="e">
        <f>I348-#REF!</f>
        <v>#REF!</v>
      </c>
      <c r="J705" s="112" t="e">
        <f>J348-#REF!</f>
        <v>#REF!</v>
      </c>
      <c r="K705" s="112" t="e">
        <f>K348-#REF!</f>
        <v>#REF!</v>
      </c>
      <c r="L705" s="112" t="e">
        <f>L348-#REF!</f>
        <v>#REF!</v>
      </c>
      <c r="M705" s="112" t="e">
        <f>M348-#REF!</f>
        <v>#REF!</v>
      </c>
      <c r="N705" s="112" t="e">
        <f>N348-#REF!</f>
        <v>#REF!</v>
      </c>
      <c r="O705" s="112" t="e">
        <f>O348-#REF!</f>
        <v>#REF!</v>
      </c>
      <c r="P705" s="112" t="e">
        <f>P348-#REF!</f>
        <v>#REF!</v>
      </c>
      <c r="Q705" s="112" t="e">
        <f>Q348-#REF!</f>
        <v>#REF!</v>
      </c>
      <c r="R705" s="112" t="e">
        <f>R348-#REF!</f>
        <v>#REF!</v>
      </c>
      <c r="S705" s="112" t="e">
        <f>S348-#REF!</f>
        <v>#REF!</v>
      </c>
      <c r="T705" s="112" t="e">
        <f>T348-#REF!</f>
        <v>#REF!</v>
      </c>
      <c r="U705" s="112" t="e">
        <f>U348-#REF!</f>
        <v>#REF!</v>
      </c>
      <c r="V705" s="112" t="e">
        <f>V348-#REF!</f>
        <v>#REF!</v>
      </c>
      <c r="W705" s="112" t="e">
        <f>W348-#REF!</f>
        <v>#REF!</v>
      </c>
      <c r="X705" s="112" t="e">
        <f>X348-#REF!</f>
        <v>#REF!</v>
      </c>
      <c r="Y705" s="112" t="e">
        <f>Y348-#REF!</f>
        <v>#REF!</v>
      </c>
      <c r="Z705" s="112" t="e">
        <f>Z348-#REF!</f>
        <v>#REF!</v>
      </c>
      <c r="AA705" s="112" t="e">
        <f>AA348-#REF!</f>
        <v>#REF!</v>
      </c>
      <c r="AB705" s="112" t="e">
        <f>AB348-#REF!</f>
        <v>#REF!</v>
      </c>
      <c r="AC705" s="112" t="e">
        <f>AC348-#REF!</f>
        <v>#REF!</v>
      </c>
      <c r="AD705" s="112" t="e">
        <f>AD348-#REF!</f>
        <v>#REF!</v>
      </c>
      <c r="AE705" s="112" t="e">
        <f>AE348-#REF!</f>
        <v>#REF!</v>
      </c>
      <c r="AF705" s="112" t="e">
        <f>AF348-#REF!</f>
        <v>#REF!</v>
      </c>
      <c r="AG705" s="112" t="e">
        <f>AG348-#REF!</f>
        <v>#REF!</v>
      </c>
      <c r="AH705" s="112" t="e">
        <f>AH348-#REF!</f>
        <v>#REF!</v>
      </c>
      <c r="AI705" s="112" t="e">
        <f>AI348-#REF!</f>
        <v>#REF!</v>
      </c>
      <c r="AJ705" s="112" t="e">
        <f>AJ348-#REF!</f>
        <v>#REF!</v>
      </c>
      <c r="AK705" s="112" t="e">
        <f>AK348-#REF!</f>
        <v>#REF!</v>
      </c>
      <c r="AL705" s="112" t="e">
        <f>AL348-#REF!</f>
        <v>#REF!</v>
      </c>
      <c r="AM705" s="112" t="e">
        <f>AM348-#REF!</f>
        <v>#REF!</v>
      </c>
      <c r="AN705" s="112" t="e">
        <f>AN348-#REF!</f>
        <v>#REF!</v>
      </c>
      <c r="AO705" s="112" t="e">
        <f>AO348-#REF!</f>
        <v>#REF!</v>
      </c>
      <c r="AP705" s="112" t="e">
        <f>AP348-#REF!</f>
        <v>#REF!</v>
      </c>
      <c r="AQ705" s="112" t="e">
        <f>AQ348-#REF!</f>
        <v>#REF!</v>
      </c>
      <c r="AR705" s="112" t="e">
        <f>AR348-#REF!</f>
        <v>#REF!</v>
      </c>
      <c r="AS705" s="112" t="e">
        <f>AS348-#REF!</f>
        <v>#REF!</v>
      </c>
      <c r="AT705" s="112" t="e">
        <f>AT348-#REF!</f>
        <v>#REF!</v>
      </c>
      <c r="AU705" s="112" t="e">
        <f>AU348-#REF!</f>
        <v>#REF!</v>
      </c>
      <c r="AV705" s="112" t="e">
        <f>AV348-#REF!</f>
        <v>#REF!</v>
      </c>
      <c r="AW705" s="112" t="e">
        <f>AW348-#REF!</f>
        <v>#REF!</v>
      </c>
      <c r="AX705" s="112" t="e">
        <f>AX348-#REF!</f>
        <v>#REF!</v>
      </c>
      <c r="AY705" s="112" t="e">
        <f>AY348-#REF!</f>
        <v>#REF!</v>
      </c>
      <c r="AZ705" s="112" t="e">
        <f>AZ348-#REF!</f>
        <v>#REF!</v>
      </c>
      <c r="BA705" s="112" t="e">
        <f>BA348-#REF!</f>
        <v>#REF!</v>
      </c>
      <c r="BB705" s="112" t="e">
        <f>BB348-#REF!</f>
        <v>#REF!</v>
      </c>
      <c r="BC705" s="112" t="e">
        <f>BC348-#REF!</f>
        <v>#REF!</v>
      </c>
      <c r="BD705" s="112" t="e">
        <f>BD348-#REF!</f>
        <v>#REF!</v>
      </c>
      <c r="BE705" s="112" t="e">
        <f>BE348-#REF!</f>
        <v>#REF!</v>
      </c>
      <c r="BF705" s="112" t="e">
        <f>BF348-#REF!</f>
        <v>#REF!</v>
      </c>
      <c r="BG705" s="112" t="e">
        <f>BG348-#REF!</f>
        <v>#REF!</v>
      </c>
      <c r="BH705" s="112" t="e">
        <f>BH348-#REF!</f>
        <v>#REF!</v>
      </c>
      <c r="BI705" s="112" t="e">
        <f>BI348-#REF!</f>
        <v>#REF!</v>
      </c>
      <c r="BJ705" s="112" t="e">
        <f>BJ348-#REF!</f>
        <v>#REF!</v>
      </c>
      <c r="BK705" s="112" t="e">
        <f>BK348-#REF!</f>
        <v>#REF!</v>
      </c>
      <c r="BL705" s="112" t="e">
        <f>BL348-#REF!</f>
        <v>#REF!</v>
      </c>
      <c r="BM705" s="112" t="e">
        <f>BM348-#REF!</f>
        <v>#REF!</v>
      </c>
      <c r="BN705" s="112" t="e">
        <f>BN348-#REF!</f>
        <v>#REF!</v>
      </c>
      <c r="BO705" s="112" t="e">
        <f>BO348-#REF!</f>
        <v>#REF!</v>
      </c>
      <c r="BP705" s="112" t="e">
        <f>BP348-#REF!</f>
        <v>#REF!</v>
      </c>
      <c r="BQ705" s="112" t="e">
        <f>BQ348-#REF!</f>
        <v>#REF!</v>
      </c>
      <c r="BR705" s="112" t="e">
        <f>BR348-#REF!</f>
        <v>#REF!</v>
      </c>
      <c r="BS705" s="112" t="e">
        <f>BS348-#REF!</f>
        <v>#REF!</v>
      </c>
      <c r="BT705" s="112" t="e">
        <f>BT348-#REF!</f>
        <v>#REF!</v>
      </c>
      <c r="BU705" s="112" t="e">
        <f>BU348-#REF!</f>
        <v>#REF!</v>
      </c>
      <c r="BV705" s="112" t="e">
        <f>BV348-#REF!</f>
        <v>#REF!</v>
      </c>
      <c r="CA705" s="112"/>
    </row>
    <row r="706" spans="7:79" ht="13" hidden="1" x14ac:dyDescent="0.3">
      <c r="G706" s="112" t="e">
        <f>G349-#REF!</f>
        <v>#REF!</v>
      </c>
      <c r="H706" s="112" t="e">
        <f>H349-#REF!</f>
        <v>#REF!</v>
      </c>
      <c r="I706" s="112" t="e">
        <f>I349-#REF!</f>
        <v>#REF!</v>
      </c>
      <c r="J706" s="112" t="e">
        <f>J349-#REF!</f>
        <v>#REF!</v>
      </c>
      <c r="K706" s="112" t="e">
        <f>K349-#REF!</f>
        <v>#REF!</v>
      </c>
      <c r="L706" s="112" t="e">
        <f>L349-#REF!</f>
        <v>#REF!</v>
      </c>
      <c r="M706" s="112" t="e">
        <f>M349-#REF!</f>
        <v>#REF!</v>
      </c>
      <c r="N706" s="112" t="e">
        <f>N349-#REF!</f>
        <v>#REF!</v>
      </c>
      <c r="O706" s="112" t="e">
        <f>O349-#REF!</f>
        <v>#REF!</v>
      </c>
      <c r="P706" s="112" t="e">
        <f>P349-#REF!</f>
        <v>#REF!</v>
      </c>
      <c r="Q706" s="112" t="e">
        <f>Q349-#REF!</f>
        <v>#REF!</v>
      </c>
      <c r="R706" s="112" t="e">
        <f>R349-#REF!</f>
        <v>#REF!</v>
      </c>
      <c r="S706" s="112" t="e">
        <f>S349-#REF!</f>
        <v>#REF!</v>
      </c>
      <c r="T706" s="112" t="e">
        <f>T349-#REF!</f>
        <v>#REF!</v>
      </c>
      <c r="U706" s="112" t="e">
        <f>U349-#REF!</f>
        <v>#REF!</v>
      </c>
      <c r="V706" s="112" t="e">
        <f>V349-#REF!</f>
        <v>#REF!</v>
      </c>
      <c r="W706" s="112" t="e">
        <f>W349-#REF!</f>
        <v>#REF!</v>
      </c>
      <c r="X706" s="112" t="e">
        <f>X349-#REF!</f>
        <v>#REF!</v>
      </c>
      <c r="Y706" s="112" t="e">
        <f>Y349-#REF!</f>
        <v>#REF!</v>
      </c>
      <c r="Z706" s="112" t="e">
        <f>Z349-#REF!</f>
        <v>#REF!</v>
      </c>
      <c r="AA706" s="112" t="e">
        <f>AA349-#REF!</f>
        <v>#REF!</v>
      </c>
      <c r="AB706" s="112" t="e">
        <f>AB349-#REF!</f>
        <v>#REF!</v>
      </c>
      <c r="AC706" s="112" t="e">
        <f>AC349-#REF!</f>
        <v>#REF!</v>
      </c>
      <c r="AD706" s="112" t="e">
        <f>AD349-#REF!</f>
        <v>#REF!</v>
      </c>
      <c r="AE706" s="112" t="e">
        <f>AE349-#REF!</f>
        <v>#REF!</v>
      </c>
      <c r="AF706" s="112" t="e">
        <f>AF349-#REF!</f>
        <v>#REF!</v>
      </c>
      <c r="AG706" s="112" t="e">
        <f>AG349-#REF!</f>
        <v>#REF!</v>
      </c>
      <c r="AH706" s="112" t="e">
        <f>AH349-#REF!</f>
        <v>#REF!</v>
      </c>
      <c r="AI706" s="112" t="e">
        <f>AI349-#REF!</f>
        <v>#REF!</v>
      </c>
      <c r="AJ706" s="112" t="e">
        <f>AJ349-#REF!</f>
        <v>#REF!</v>
      </c>
      <c r="AK706" s="112" t="e">
        <f>AK349-#REF!</f>
        <v>#REF!</v>
      </c>
      <c r="AL706" s="112" t="e">
        <f>AL349-#REF!</f>
        <v>#REF!</v>
      </c>
      <c r="AM706" s="112" t="e">
        <f>AM349-#REF!</f>
        <v>#REF!</v>
      </c>
      <c r="AN706" s="112" t="e">
        <f>AN349-#REF!</f>
        <v>#REF!</v>
      </c>
      <c r="AO706" s="112" t="e">
        <f>AO349-#REF!</f>
        <v>#REF!</v>
      </c>
      <c r="AP706" s="112" t="e">
        <f>AP349-#REF!</f>
        <v>#REF!</v>
      </c>
      <c r="AQ706" s="112" t="e">
        <f>AQ349-#REF!</f>
        <v>#REF!</v>
      </c>
      <c r="AR706" s="112" t="e">
        <f>AR349-#REF!</f>
        <v>#REF!</v>
      </c>
      <c r="AS706" s="112" t="e">
        <f>AS349-#REF!</f>
        <v>#REF!</v>
      </c>
      <c r="AT706" s="112" t="e">
        <f>AT349-#REF!</f>
        <v>#REF!</v>
      </c>
      <c r="AU706" s="112" t="e">
        <f>AU349-#REF!</f>
        <v>#REF!</v>
      </c>
      <c r="AV706" s="112" t="e">
        <f>AV349-#REF!</f>
        <v>#REF!</v>
      </c>
      <c r="AW706" s="112" t="e">
        <f>AW349-#REF!</f>
        <v>#REF!</v>
      </c>
      <c r="AX706" s="112" t="e">
        <f>AX349-#REF!</f>
        <v>#REF!</v>
      </c>
      <c r="AY706" s="112" t="e">
        <f>AY349-#REF!</f>
        <v>#REF!</v>
      </c>
      <c r="AZ706" s="112" t="e">
        <f>AZ349-#REF!</f>
        <v>#REF!</v>
      </c>
      <c r="BA706" s="112" t="e">
        <f>BA349-#REF!</f>
        <v>#REF!</v>
      </c>
      <c r="BB706" s="112" t="e">
        <f>BB349-#REF!</f>
        <v>#REF!</v>
      </c>
      <c r="BC706" s="112" t="e">
        <f>BC349-#REF!</f>
        <v>#REF!</v>
      </c>
      <c r="BD706" s="112" t="e">
        <f>BD349-#REF!</f>
        <v>#REF!</v>
      </c>
      <c r="BE706" s="112" t="e">
        <f>BE349-#REF!</f>
        <v>#REF!</v>
      </c>
      <c r="BF706" s="112" t="e">
        <f>BF349-#REF!</f>
        <v>#REF!</v>
      </c>
      <c r="BG706" s="112" t="e">
        <f>BG349-#REF!</f>
        <v>#REF!</v>
      </c>
      <c r="BH706" s="112" t="e">
        <f>BH349-#REF!</f>
        <v>#REF!</v>
      </c>
      <c r="BI706" s="112" t="e">
        <f>BI349-#REF!</f>
        <v>#REF!</v>
      </c>
      <c r="BJ706" s="112" t="e">
        <f>BJ349-#REF!</f>
        <v>#REF!</v>
      </c>
      <c r="BK706" s="112" t="e">
        <f>BK349-#REF!</f>
        <v>#REF!</v>
      </c>
      <c r="BL706" s="112" t="e">
        <f>BL349-#REF!</f>
        <v>#REF!</v>
      </c>
      <c r="BM706" s="112" t="e">
        <f>BM349-#REF!</f>
        <v>#REF!</v>
      </c>
      <c r="BN706" s="112" t="e">
        <f>BN349-#REF!</f>
        <v>#REF!</v>
      </c>
      <c r="BO706" s="112" t="e">
        <f>BO349-#REF!</f>
        <v>#REF!</v>
      </c>
      <c r="BP706" s="112" t="e">
        <f>BP349-#REF!</f>
        <v>#REF!</v>
      </c>
      <c r="BQ706" s="112" t="e">
        <f>BQ349-#REF!</f>
        <v>#REF!</v>
      </c>
      <c r="BR706" s="112" t="e">
        <f>BR349-#REF!</f>
        <v>#REF!</v>
      </c>
      <c r="BS706" s="112" t="e">
        <f>BS349-#REF!</f>
        <v>#REF!</v>
      </c>
      <c r="BT706" s="112" t="e">
        <f>BT349-#REF!</f>
        <v>#REF!</v>
      </c>
      <c r="BU706" s="112" t="e">
        <f>BU349-#REF!</f>
        <v>#REF!</v>
      </c>
      <c r="BV706" s="112" t="e">
        <f>BV349-#REF!</f>
        <v>#REF!</v>
      </c>
      <c r="CA706" s="112"/>
    </row>
    <row r="707" spans="7:79" ht="13" hidden="1" x14ac:dyDescent="0.3">
      <c r="G707" s="112" t="e">
        <f>G350-#REF!</f>
        <v>#REF!</v>
      </c>
      <c r="H707" s="112" t="e">
        <f>H350-#REF!</f>
        <v>#REF!</v>
      </c>
      <c r="I707" s="112" t="e">
        <f>I350-#REF!</f>
        <v>#REF!</v>
      </c>
      <c r="J707" s="112" t="e">
        <f>J350-#REF!</f>
        <v>#REF!</v>
      </c>
      <c r="K707" s="112" t="e">
        <f>K350-#REF!</f>
        <v>#REF!</v>
      </c>
      <c r="L707" s="112" t="e">
        <f>L350-#REF!</f>
        <v>#REF!</v>
      </c>
      <c r="M707" s="112" t="e">
        <f>M350-#REF!</f>
        <v>#REF!</v>
      </c>
      <c r="N707" s="112" t="e">
        <f>N350-#REF!</f>
        <v>#REF!</v>
      </c>
      <c r="O707" s="112" t="e">
        <f>O350-#REF!</f>
        <v>#REF!</v>
      </c>
      <c r="P707" s="112" t="e">
        <f>P350-#REF!</f>
        <v>#REF!</v>
      </c>
      <c r="Q707" s="112" t="e">
        <f>Q350-#REF!</f>
        <v>#REF!</v>
      </c>
      <c r="R707" s="112" t="e">
        <f>R350-#REF!</f>
        <v>#REF!</v>
      </c>
      <c r="S707" s="112" t="e">
        <f>S350-#REF!</f>
        <v>#REF!</v>
      </c>
      <c r="T707" s="112" t="e">
        <f>T350-#REF!</f>
        <v>#REF!</v>
      </c>
      <c r="U707" s="112" t="e">
        <f>U350-#REF!</f>
        <v>#REF!</v>
      </c>
      <c r="V707" s="112" t="e">
        <f>V350-#REF!</f>
        <v>#REF!</v>
      </c>
      <c r="W707" s="112" t="e">
        <f>W350-#REF!</f>
        <v>#REF!</v>
      </c>
      <c r="X707" s="112" t="e">
        <f>X350-#REF!</f>
        <v>#REF!</v>
      </c>
      <c r="Y707" s="112" t="e">
        <f>Y350-#REF!</f>
        <v>#REF!</v>
      </c>
      <c r="Z707" s="112" t="e">
        <f>Z350-#REF!</f>
        <v>#REF!</v>
      </c>
      <c r="AA707" s="112" t="e">
        <f>AA350-#REF!</f>
        <v>#REF!</v>
      </c>
      <c r="AB707" s="112" t="e">
        <f>AB350-#REF!</f>
        <v>#REF!</v>
      </c>
      <c r="AC707" s="112" t="e">
        <f>AC350-#REF!</f>
        <v>#REF!</v>
      </c>
      <c r="AD707" s="112" t="e">
        <f>AD350-#REF!</f>
        <v>#REF!</v>
      </c>
      <c r="AE707" s="112" t="e">
        <f>AE350-#REF!</f>
        <v>#REF!</v>
      </c>
      <c r="AF707" s="112" t="e">
        <f>AF350-#REF!</f>
        <v>#REF!</v>
      </c>
      <c r="AG707" s="112" t="e">
        <f>AG350-#REF!</f>
        <v>#REF!</v>
      </c>
      <c r="AH707" s="112" t="e">
        <f>AH350-#REF!</f>
        <v>#REF!</v>
      </c>
      <c r="AI707" s="112" t="e">
        <f>AI350-#REF!</f>
        <v>#REF!</v>
      </c>
      <c r="AJ707" s="112" t="e">
        <f>AJ350-#REF!</f>
        <v>#REF!</v>
      </c>
      <c r="AK707" s="112" t="e">
        <f>AK350-#REF!</f>
        <v>#REF!</v>
      </c>
      <c r="AL707" s="112" t="e">
        <f>AL350-#REF!</f>
        <v>#REF!</v>
      </c>
      <c r="AM707" s="112" t="e">
        <f>AM350-#REF!</f>
        <v>#REF!</v>
      </c>
      <c r="AN707" s="112" t="e">
        <f>AN350-#REF!</f>
        <v>#REF!</v>
      </c>
      <c r="AO707" s="112" t="e">
        <f>AO350-#REF!</f>
        <v>#REF!</v>
      </c>
      <c r="AP707" s="112" t="e">
        <f>AP350-#REF!</f>
        <v>#REF!</v>
      </c>
      <c r="AQ707" s="112" t="e">
        <f>AQ350-#REF!</f>
        <v>#REF!</v>
      </c>
      <c r="AR707" s="112" t="e">
        <f>AR350-#REF!</f>
        <v>#REF!</v>
      </c>
      <c r="AS707" s="112" t="e">
        <f>AS350-#REF!</f>
        <v>#REF!</v>
      </c>
      <c r="AT707" s="112" t="e">
        <f>AT350-#REF!</f>
        <v>#REF!</v>
      </c>
      <c r="AU707" s="112" t="e">
        <f>AU350-#REF!</f>
        <v>#REF!</v>
      </c>
      <c r="AV707" s="112" t="e">
        <f>AV350-#REF!</f>
        <v>#REF!</v>
      </c>
      <c r="AW707" s="112" t="e">
        <f>AW350-#REF!</f>
        <v>#REF!</v>
      </c>
      <c r="AX707" s="112" t="e">
        <f>AX350-#REF!</f>
        <v>#REF!</v>
      </c>
      <c r="AY707" s="112" t="e">
        <f>AY350-#REF!</f>
        <v>#REF!</v>
      </c>
      <c r="AZ707" s="112" t="e">
        <f>AZ350-#REF!</f>
        <v>#REF!</v>
      </c>
      <c r="BA707" s="112" t="e">
        <f>BA350-#REF!</f>
        <v>#REF!</v>
      </c>
      <c r="BB707" s="112" t="e">
        <f>BB350-#REF!</f>
        <v>#REF!</v>
      </c>
      <c r="BC707" s="112" t="e">
        <f>BC350-#REF!</f>
        <v>#REF!</v>
      </c>
      <c r="BD707" s="112" t="e">
        <f>BD350-#REF!</f>
        <v>#REF!</v>
      </c>
      <c r="BE707" s="112" t="e">
        <f>BE350-#REF!</f>
        <v>#REF!</v>
      </c>
      <c r="BF707" s="112" t="e">
        <f>BF350-#REF!</f>
        <v>#REF!</v>
      </c>
      <c r="BG707" s="112" t="e">
        <f>BG350-#REF!</f>
        <v>#REF!</v>
      </c>
      <c r="BH707" s="112" t="e">
        <f>BH350-#REF!</f>
        <v>#REF!</v>
      </c>
      <c r="BI707" s="112" t="e">
        <f>BI350-#REF!</f>
        <v>#REF!</v>
      </c>
      <c r="BJ707" s="112" t="e">
        <f>BJ350-#REF!</f>
        <v>#REF!</v>
      </c>
      <c r="BK707" s="112" t="e">
        <f>BK350-#REF!</f>
        <v>#REF!</v>
      </c>
      <c r="BL707" s="112" t="e">
        <f>BL350-#REF!</f>
        <v>#REF!</v>
      </c>
      <c r="BM707" s="112" t="e">
        <f>BM350-#REF!</f>
        <v>#REF!</v>
      </c>
      <c r="BN707" s="112" t="e">
        <f>BN350-#REF!</f>
        <v>#REF!</v>
      </c>
      <c r="BO707" s="112" t="e">
        <f>BO350-#REF!</f>
        <v>#REF!</v>
      </c>
      <c r="BP707" s="112" t="e">
        <f>BP350-#REF!</f>
        <v>#REF!</v>
      </c>
      <c r="BQ707" s="112" t="e">
        <f>BQ350-#REF!</f>
        <v>#REF!</v>
      </c>
      <c r="BR707" s="112" t="e">
        <f>BR350-#REF!</f>
        <v>#REF!</v>
      </c>
      <c r="BS707" s="112" t="e">
        <f>BS350-#REF!</f>
        <v>#REF!</v>
      </c>
      <c r="BT707" s="112" t="e">
        <f>BT350-#REF!</f>
        <v>#REF!</v>
      </c>
      <c r="BU707" s="112" t="e">
        <f>BU350-#REF!</f>
        <v>#REF!</v>
      </c>
      <c r="BV707" s="112" t="e">
        <f>BV350-#REF!</f>
        <v>#REF!</v>
      </c>
      <c r="CA707" s="112"/>
    </row>
    <row r="708" spans="7:79" ht="13" hidden="1" x14ac:dyDescent="0.3">
      <c r="G708" s="112" t="e">
        <f>#REF!-#REF!</f>
        <v>#REF!</v>
      </c>
      <c r="H708" s="112" t="e">
        <f>#REF!-#REF!</f>
        <v>#REF!</v>
      </c>
      <c r="I708" s="112" t="e">
        <f>#REF!-#REF!</f>
        <v>#REF!</v>
      </c>
      <c r="J708" s="112" t="e">
        <f>#REF!-#REF!</f>
        <v>#REF!</v>
      </c>
      <c r="K708" s="112" t="e">
        <f>#REF!-#REF!</f>
        <v>#REF!</v>
      </c>
      <c r="L708" s="112" t="e">
        <f>#REF!-#REF!</f>
        <v>#REF!</v>
      </c>
      <c r="M708" s="112" t="e">
        <f>#REF!-#REF!</f>
        <v>#REF!</v>
      </c>
      <c r="N708" s="112" t="e">
        <f>#REF!-#REF!</f>
        <v>#REF!</v>
      </c>
      <c r="O708" s="112" t="e">
        <f>#REF!-#REF!</f>
        <v>#REF!</v>
      </c>
      <c r="P708" s="112" t="e">
        <f>#REF!-#REF!</f>
        <v>#REF!</v>
      </c>
      <c r="Q708" s="112" t="e">
        <f>#REF!-#REF!</f>
        <v>#REF!</v>
      </c>
      <c r="R708" s="112" t="e">
        <f>#REF!-#REF!</f>
        <v>#REF!</v>
      </c>
      <c r="S708" s="112" t="e">
        <f>#REF!-#REF!</f>
        <v>#REF!</v>
      </c>
      <c r="T708" s="112" t="e">
        <f>#REF!-#REF!</f>
        <v>#REF!</v>
      </c>
      <c r="U708" s="112" t="e">
        <f>#REF!-#REF!</f>
        <v>#REF!</v>
      </c>
      <c r="V708" s="112" t="e">
        <f>#REF!-#REF!</f>
        <v>#REF!</v>
      </c>
      <c r="W708" s="112" t="e">
        <f>#REF!-#REF!</f>
        <v>#REF!</v>
      </c>
      <c r="X708" s="112" t="e">
        <f>#REF!-#REF!</f>
        <v>#REF!</v>
      </c>
      <c r="Y708" s="112" t="e">
        <f>#REF!-#REF!</f>
        <v>#REF!</v>
      </c>
      <c r="Z708" s="112" t="e">
        <f>#REF!-#REF!</f>
        <v>#REF!</v>
      </c>
      <c r="AA708" s="112" t="e">
        <f>#REF!-#REF!</f>
        <v>#REF!</v>
      </c>
      <c r="AB708" s="112" t="e">
        <f>#REF!-#REF!</f>
        <v>#REF!</v>
      </c>
      <c r="AC708" s="112" t="e">
        <f>#REF!-#REF!</f>
        <v>#REF!</v>
      </c>
      <c r="AD708" s="112" t="e">
        <f>#REF!-#REF!</f>
        <v>#REF!</v>
      </c>
      <c r="AE708" s="112" t="e">
        <f>#REF!-#REF!</f>
        <v>#REF!</v>
      </c>
      <c r="AF708" s="112" t="e">
        <f>#REF!-#REF!</f>
        <v>#REF!</v>
      </c>
      <c r="AG708" s="112" t="e">
        <f>#REF!-#REF!</f>
        <v>#REF!</v>
      </c>
      <c r="AH708" s="112" t="e">
        <f>#REF!-#REF!</f>
        <v>#REF!</v>
      </c>
      <c r="AI708" s="112" t="e">
        <f>#REF!-#REF!</f>
        <v>#REF!</v>
      </c>
      <c r="AJ708" s="112" t="e">
        <f>#REF!-#REF!</f>
        <v>#REF!</v>
      </c>
      <c r="AK708" s="112" t="e">
        <f>#REF!-#REF!</f>
        <v>#REF!</v>
      </c>
      <c r="AL708" s="112" t="e">
        <f>#REF!-#REF!</f>
        <v>#REF!</v>
      </c>
      <c r="AM708" s="112" t="e">
        <f>#REF!-#REF!</f>
        <v>#REF!</v>
      </c>
      <c r="AN708" s="112" t="e">
        <f>#REF!-#REF!</f>
        <v>#REF!</v>
      </c>
      <c r="AO708" s="112" t="e">
        <f>#REF!-#REF!</f>
        <v>#REF!</v>
      </c>
      <c r="AP708" s="112" t="e">
        <f>#REF!-#REF!</f>
        <v>#REF!</v>
      </c>
      <c r="AQ708" s="112" t="e">
        <f>#REF!-#REF!</f>
        <v>#REF!</v>
      </c>
      <c r="AR708" s="112" t="e">
        <f>#REF!-#REF!</f>
        <v>#REF!</v>
      </c>
      <c r="AS708" s="112" t="e">
        <f>#REF!-#REF!</f>
        <v>#REF!</v>
      </c>
      <c r="AT708" s="112" t="e">
        <f>#REF!-#REF!</f>
        <v>#REF!</v>
      </c>
      <c r="AU708" s="112" t="e">
        <f>#REF!-#REF!</f>
        <v>#REF!</v>
      </c>
      <c r="AV708" s="112" t="e">
        <f>#REF!-#REF!</f>
        <v>#REF!</v>
      </c>
      <c r="AW708" s="112" t="e">
        <f>#REF!-#REF!</f>
        <v>#REF!</v>
      </c>
      <c r="AX708" s="112" t="e">
        <f>#REF!-#REF!</f>
        <v>#REF!</v>
      </c>
      <c r="AY708" s="112" t="e">
        <f>#REF!-#REF!</f>
        <v>#REF!</v>
      </c>
      <c r="AZ708" s="112" t="e">
        <f>#REF!-#REF!</f>
        <v>#REF!</v>
      </c>
      <c r="BA708" s="112" t="e">
        <f>#REF!-#REF!</f>
        <v>#REF!</v>
      </c>
      <c r="BB708" s="112" t="e">
        <f>#REF!-#REF!</f>
        <v>#REF!</v>
      </c>
      <c r="BC708" s="112" t="e">
        <f>#REF!-#REF!</f>
        <v>#REF!</v>
      </c>
      <c r="BD708" s="112" t="e">
        <f>#REF!-#REF!</f>
        <v>#REF!</v>
      </c>
      <c r="BE708" s="112" t="e">
        <f>#REF!-#REF!</f>
        <v>#REF!</v>
      </c>
      <c r="BF708" s="112" t="e">
        <f>#REF!-#REF!</f>
        <v>#REF!</v>
      </c>
      <c r="BG708" s="112" t="e">
        <f>#REF!-#REF!</f>
        <v>#REF!</v>
      </c>
      <c r="BH708" s="112" t="e">
        <f>#REF!-#REF!</f>
        <v>#REF!</v>
      </c>
      <c r="BI708" s="112" t="e">
        <f>#REF!-#REF!</f>
        <v>#REF!</v>
      </c>
      <c r="BJ708" s="112" t="e">
        <f>#REF!-#REF!</f>
        <v>#REF!</v>
      </c>
      <c r="BK708" s="112" t="e">
        <f>#REF!-#REF!</f>
        <v>#REF!</v>
      </c>
      <c r="BL708" s="112" t="e">
        <f>#REF!-#REF!</f>
        <v>#REF!</v>
      </c>
      <c r="BM708" s="112" t="e">
        <f>#REF!-#REF!</f>
        <v>#REF!</v>
      </c>
      <c r="BN708" s="112" t="e">
        <f>#REF!-#REF!</f>
        <v>#REF!</v>
      </c>
      <c r="BO708" s="112" t="e">
        <f>#REF!-#REF!</f>
        <v>#REF!</v>
      </c>
      <c r="BP708" s="112" t="e">
        <f>#REF!-#REF!</f>
        <v>#REF!</v>
      </c>
      <c r="BQ708" s="112" t="e">
        <f>#REF!-#REF!</f>
        <v>#REF!</v>
      </c>
      <c r="BR708" s="112" t="e">
        <f>#REF!-#REF!</f>
        <v>#REF!</v>
      </c>
      <c r="BS708" s="112" t="e">
        <f>#REF!-#REF!</f>
        <v>#REF!</v>
      </c>
      <c r="BT708" s="112" t="e">
        <f>#REF!-#REF!</f>
        <v>#REF!</v>
      </c>
      <c r="BU708" s="112" t="e">
        <f>#REF!-#REF!</f>
        <v>#REF!</v>
      </c>
      <c r="BV708" s="112" t="e">
        <f>#REF!-#REF!</f>
        <v>#REF!</v>
      </c>
      <c r="CA708" s="112"/>
    </row>
    <row r="709" spans="7:79" ht="13" hidden="1" x14ac:dyDescent="0.3">
      <c r="G709" s="112" t="e">
        <f>G351-#REF!</f>
        <v>#REF!</v>
      </c>
      <c r="H709" s="112" t="e">
        <f>H351-#REF!</f>
        <v>#REF!</v>
      </c>
      <c r="I709" s="112" t="e">
        <f>I351-#REF!</f>
        <v>#REF!</v>
      </c>
      <c r="J709" s="112" t="e">
        <f>J351-#REF!</f>
        <v>#REF!</v>
      </c>
      <c r="K709" s="112" t="e">
        <f>K351-#REF!</f>
        <v>#REF!</v>
      </c>
      <c r="L709" s="112" t="e">
        <f>L351-#REF!</f>
        <v>#REF!</v>
      </c>
      <c r="M709" s="112" t="e">
        <f>M351-#REF!</f>
        <v>#REF!</v>
      </c>
      <c r="N709" s="112" t="e">
        <f>N351-#REF!</f>
        <v>#REF!</v>
      </c>
      <c r="O709" s="112" t="e">
        <f>O351-#REF!</f>
        <v>#REF!</v>
      </c>
      <c r="P709" s="112" t="e">
        <f>P351-#REF!</f>
        <v>#REF!</v>
      </c>
      <c r="Q709" s="112" t="e">
        <f>Q351-#REF!</f>
        <v>#REF!</v>
      </c>
      <c r="R709" s="112" t="e">
        <f>R351-#REF!</f>
        <v>#REF!</v>
      </c>
      <c r="S709" s="112" t="e">
        <f>S351-#REF!</f>
        <v>#REF!</v>
      </c>
      <c r="T709" s="112" t="e">
        <f>T351-#REF!</f>
        <v>#REF!</v>
      </c>
      <c r="U709" s="112" t="e">
        <f>U351-#REF!</f>
        <v>#REF!</v>
      </c>
      <c r="V709" s="112" t="e">
        <f>V351-#REF!</f>
        <v>#REF!</v>
      </c>
      <c r="W709" s="112" t="e">
        <f>W351-#REF!</f>
        <v>#REF!</v>
      </c>
      <c r="X709" s="112" t="e">
        <f>X351-#REF!</f>
        <v>#REF!</v>
      </c>
      <c r="Y709" s="112" t="e">
        <f>Y351-#REF!</f>
        <v>#REF!</v>
      </c>
      <c r="Z709" s="112" t="e">
        <f>Z351-#REF!</f>
        <v>#REF!</v>
      </c>
      <c r="AA709" s="112" t="e">
        <f>AA351-#REF!</f>
        <v>#REF!</v>
      </c>
      <c r="AB709" s="112" t="e">
        <f>AB351-#REF!</f>
        <v>#REF!</v>
      </c>
      <c r="AC709" s="112" t="e">
        <f>AC351-#REF!</f>
        <v>#REF!</v>
      </c>
      <c r="AD709" s="112" t="e">
        <f>AD351-#REF!</f>
        <v>#REF!</v>
      </c>
      <c r="AE709" s="112" t="e">
        <f>AE351-#REF!</f>
        <v>#REF!</v>
      </c>
      <c r="AF709" s="112" t="e">
        <f>AF351-#REF!</f>
        <v>#REF!</v>
      </c>
      <c r="AG709" s="112" t="e">
        <f>AG351-#REF!</f>
        <v>#REF!</v>
      </c>
      <c r="AH709" s="112" t="e">
        <f>AH351-#REF!</f>
        <v>#REF!</v>
      </c>
      <c r="AI709" s="112" t="e">
        <f>AI351-#REF!</f>
        <v>#REF!</v>
      </c>
      <c r="AJ709" s="112" t="e">
        <f>AJ351-#REF!</f>
        <v>#REF!</v>
      </c>
      <c r="AK709" s="112" t="e">
        <f>AK351-#REF!</f>
        <v>#REF!</v>
      </c>
      <c r="AL709" s="112" t="e">
        <f>AL351-#REF!</f>
        <v>#REF!</v>
      </c>
      <c r="AM709" s="112" t="e">
        <f>AM351-#REF!</f>
        <v>#REF!</v>
      </c>
      <c r="AN709" s="112" t="e">
        <f>AN351-#REF!</f>
        <v>#REF!</v>
      </c>
      <c r="AO709" s="112" t="e">
        <f>AO351-#REF!</f>
        <v>#REF!</v>
      </c>
      <c r="AP709" s="112" t="e">
        <f>AP351-#REF!</f>
        <v>#REF!</v>
      </c>
      <c r="AQ709" s="112" t="e">
        <f>AQ351-#REF!</f>
        <v>#REF!</v>
      </c>
      <c r="AR709" s="112" t="e">
        <f>AR351-#REF!</f>
        <v>#REF!</v>
      </c>
      <c r="AS709" s="112" t="e">
        <f>AS351-#REF!</f>
        <v>#REF!</v>
      </c>
      <c r="AT709" s="112" t="e">
        <f>AT351-#REF!</f>
        <v>#REF!</v>
      </c>
      <c r="AU709" s="112" t="e">
        <f>AU351-#REF!</f>
        <v>#REF!</v>
      </c>
      <c r="AV709" s="112" t="e">
        <f>AV351-#REF!</f>
        <v>#REF!</v>
      </c>
      <c r="AW709" s="112" t="e">
        <f>AW351-#REF!</f>
        <v>#REF!</v>
      </c>
      <c r="AX709" s="112" t="e">
        <f>AX351-#REF!</f>
        <v>#REF!</v>
      </c>
      <c r="AY709" s="112" t="e">
        <f>AY351-#REF!</f>
        <v>#REF!</v>
      </c>
      <c r="AZ709" s="112" t="e">
        <f>AZ351-#REF!</f>
        <v>#REF!</v>
      </c>
      <c r="BA709" s="112" t="e">
        <f>BA351-#REF!</f>
        <v>#REF!</v>
      </c>
      <c r="BB709" s="112" t="e">
        <f>BB351-#REF!</f>
        <v>#REF!</v>
      </c>
      <c r="BC709" s="112" t="e">
        <f>BC351-#REF!</f>
        <v>#REF!</v>
      </c>
      <c r="BD709" s="112" t="e">
        <f>BD351-#REF!</f>
        <v>#REF!</v>
      </c>
      <c r="BE709" s="112" t="e">
        <f>BE351-#REF!</f>
        <v>#REF!</v>
      </c>
      <c r="BF709" s="112" t="e">
        <f>BF351-#REF!</f>
        <v>#REF!</v>
      </c>
      <c r="BG709" s="112" t="e">
        <f>BG351-#REF!</f>
        <v>#REF!</v>
      </c>
      <c r="BH709" s="112" t="e">
        <f>BH351-#REF!</f>
        <v>#REF!</v>
      </c>
      <c r="BI709" s="112" t="e">
        <f>BI351-#REF!</f>
        <v>#REF!</v>
      </c>
      <c r="BJ709" s="112" t="e">
        <f>BJ351-#REF!</f>
        <v>#REF!</v>
      </c>
      <c r="BK709" s="112" t="e">
        <f>BK351-#REF!</f>
        <v>#REF!</v>
      </c>
      <c r="BL709" s="112" t="e">
        <f>BL351-#REF!</f>
        <v>#REF!</v>
      </c>
      <c r="BM709" s="112" t="e">
        <f>BM351-#REF!</f>
        <v>#REF!</v>
      </c>
      <c r="BN709" s="112" t="e">
        <f>BN351-#REF!</f>
        <v>#REF!</v>
      </c>
      <c r="BO709" s="112" t="e">
        <f>BO351-#REF!</f>
        <v>#REF!</v>
      </c>
      <c r="BP709" s="112" t="e">
        <f>BP351-#REF!</f>
        <v>#REF!</v>
      </c>
      <c r="BQ709" s="112" t="e">
        <f>BQ351-#REF!</f>
        <v>#REF!</v>
      </c>
      <c r="BR709" s="112" t="e">
        <f>BR351-#REF!</f>
        <v>#REF!</v>
      </c>
      <c r="BS709" s="112" t="e">
        <f>BS351-#REF!</f>
        <v>#REF!</v>
      </c>
      <c r="BT709" s="112" t="e">
        <f>BT351-#REF!</f>
        <v>#REF!</v>
      </c>
      <c r="BU709" s="112" t="e">
        <f>BU351-#REF!</f>
        <v>#REF!</v>
      </c>
      <c r="BV709" s="112" t="e">
        <f>BV351-#REF!</f>
        <v>#REF!</v>
      </c>
      <c r="CA709" s="112"/>
    </row>
    <row r="710" spans="7:79" ht="13" hidden="1" x14ac:dyDescent="0.3">
      <c r="G710" s="112" t="e">
        <f>G352-#REF!</f>
        <v>#REF!</v>
      </c>
      <c r="H710" s="112" t="e">
        <f>H352-#REF!</f>
        <v>#REF!</v>
      </c>
      <c r="I710" s="112" t="e">
        <f>I352-#REF!</f>
        <v>#REF!</v>
      </c>
      <c r="J710" s="112" t="e">
        <f>J352-#REF!</f>
        <v>#REF!</v>
      </c>
      <c r="K710" s="112" t="e">
        <f>K352-#REF!</f>
        <v>#REF!</v>
      </c>
      <c r="L710" s="112" t="e">
        <f>L352-#REF!</f>
        <v>#REF!</v>
      </c>
      <c r="M710" s="112" t="e">
        <f>M352-#REF!</f>
        <v>#REF!</v>
      </c>
      <c r="N710" s="112" t="e">
        <f>N352-#REF!</f>
        <v>#REF!</v>
      </c>
      <c r="O710" s="112" t="e">
        <f>O352-#REF!</f>
        <v>#REF!</v>
      </c>
      <c r="P710" s="112" t="e">
        <f>P352-#REF!</f>
        <v>#REF!</v>
      </c>
      <c r="Q710" s="112" t="e">
        <f>Q352-#REF!</f>
        <v>#REF!</v>
      </c>
      <c r="R710" s="112" t="e">
        <f>R352-#REF!</f>
        <v>#REF!</v>
      </c>
      <c r="S710" s="112" t="e">
        <f>S352-#REF!</f>
        <v>#REF!</v>
      </c>
      <c r="T710" s="112" t="e">
        <f>T352-#REF!</f>
        <v>#REF!</v>
      </c>
      <c r="U710" s="112" t="e">
        <f>U352-#REF!</f>
        <v>#REF!</v>
      </c>
      <c r="V710" s="112" t="e">
        <f>V352-#REF!</f>
        <v>#REF!</v>
      </c>
      <c r="W710" s="112" t="e">
        <f>W352-#REF!</f>
        <v>#REF!</v>
      </c>
      <c r="X710" s="112" t="e">
        <f>X352-#REF!</f>
        <v>#REF!</v>
      </c>
      <c r="Y710" s="112" t="e">
        <f>Y352-#REF!</f>
        <v>#REF!</v>
      </c>
      <c r="Z710" s="112" t="e">
        <f>Z352-#REF!</f>
        <v>#REF!</v>
      </c>
      <c r="AA710" s="112" t="e">
        <f>AA352-#REF!</f>
        <v>#REF!</v>
      </c>
      <c r="AB710" s="112" t="e">
        <f>AB352-#REF!</f>
        <v>#REF!</v>
      </c>
      <c r="AC710" s="112" t="e">
        <f>AC352-#REF!</f>
        <v>#REF!</v>
      </c>
      <c r="AD710" s="112" t="e">
        <f>AD352-#REF!</f>
        <v>#REF!</v>
      </c>
      <c r="AE710" s="112" t="e">
        <f>AE352-#REF!</f>
        <v>#REF!</v>
      </c>
      <c r="AF710" s="112" t="e">
        <f>AF352-#REF!</f>
        <v>#REF!</v>
      </c>
      <c r="AG710" s="112" t="e">
        <f>AG352-#REF!</f>
        <v>#REF!</v>
      </c>
      <c r="AH710" s="112" t="e">
        <f>AH352-#REF!</f>
        <v>#REF!</v>
      </c>
      <c r="AI710" s="112" t="e">
        <f>AI352-#REF!</f>
        <v>#REF!</v>
      </c>
      <c r="AJ710" s="112" t="e">
        <f>AJ352-#REF!</f>
        <v>#REF!</v>
      </c>
      <c r="AK710" s="112" t="e">
        <f>AK352-#REF!</f>
        <v>#REF!</v>
      </c>
      <c r="AL710" s="112" t="e">
        <f>AL352-#REF!</f>
        <v>#REF!</v>
      </c>
      <c r="AM710" s="112" t="e">
        <f>AM352-#REF!</f>
        <v>#REF!</v>
      </c>
      <c r="AN710" s="112" t="e">
        <f>AN352-#REF!</f>
        <v>#REF!</v>
      </c>
      <c r="AO710" s="112" t="e">
        <f>AO352-#REF!</f>
        <v>#REF!</v>
      </c>
      <c r="AP710" s="112" t="e">
        <f>AP352-#REF!</f>
        <v>#REF!</v>
      </c>
      <c r="AQ710" s="112" t="e">
        <f>AQ352-#REF!</f>
        <v>#REF!</v>
      </c>
      <c r="AR710" s="112" t="e">
        <f>AR352-#REF!</f>
        <v>#REF!</v>
      </c>
      <c r="AS710" s="112" t="e">
        <f>AS352-#REF!</f>
        <v>#REF!</v>
      </c>
      <c r="AT710" s="112" t="e">
        <f>AT352-#REF!</f>
        <v>#REF!</v>
      </c>
      <c r="AU710" s="112" t="e">
        <f>AU352-#REF!</f>
        <v>#REF!</v>
      </c>
      <c r="AV710" s="112" t="e">
        <f>AV352-#REF!</f>
        <v>#REF!</v>
      </c>
      <c r="AW710" s="112" t="e">
        <f>AW352-#REF!</f>
        <v>#REF!</v>
      </c>
      <c r="AX710" s="112" t="e">
        <f>AX352-#REF!</f>
        <v>#REF!</v>
      </c>
      <c r="AY710" s="112" t="e">
        <f>AY352-#REF!</f>
        <v>#REF!</v>
      </c>
      <c r="AZ710" s="112" t="e">
        <f>AZ352-#REF!</f>
        <v>#REF!</v>
      </c>
      <c r="BA710" s="112" t="e">
        <f>BA352-#REF!</f>
        <v>#REF!</v>
      </c>
      <c r="BB710" s="112" t="e">
        <f>BB352-#REF!</f>
        <v>#REF!</v>
      </c>
      <c r="BC710" s="112" t="e">
        <f>BC352-#REF!</f>
        <v>#REF!</v>
      </c>
      <c r="BD710" s="112" t="e">
        <f>BD352-#REF!</f>
        <v>#REF!</v>
      </c>
      <c r="BE710" s="112" t="e">
        <f>BE352-#REF!</f>
        <v>#REF!</v>
      </c>
      <c r="BF710" s="112" t="e">
        <f>BF352-#REF!</f>
        <v>#REF!</v>
      </c>
      <c r="BG710" s="112" t="e">
        <f>BG352-#REF!</f>
        <v>#REF!</v>
      </c>
      <c r="BH710" s="112" t="e">
        <f>BH352-#REF!</f>
        <v>#REF!</v>
      </c>
      <c r="BI710" s="112" t="e">
        <f>BI352-#REF!</f>
        <v>#REF!</v>
      </c>
      <c r="BJ710" s="112" t="e">
        <f>BJ352-#REF!</f>
        <v>#REF!</v>
      </c>
      <c r="BK710" s="112" t="e">
        <f>BK352-#REF!</f>
        <v>#REF!</v>
      </c>
      <c r="BL710" s="112" t="e">
        <f>BL352-#REF!</f>
        <v>#REF!</v>
      </c>
      <c r="BM710" s="112" t="e">
        <f>BM352-#REF!</f>
        <v>#REF!</v>
      </c>
      <c r="BN710" s="112" t="e">
        <f>BN352-#REF!</f>
        <v>#REF!</v>
      </c>
      <c r="BO710" s="112" t="e">
        <f>BO352-#REF!</f>
        <v>#REF!</v>
      </c>
      <c r="BP710" s="112" t="e">
        <f>BP352-#REF!</f>
        <v>#REF!</v>
      </c>
      <c r="BQ710" s="112" t="e">
        <f>BQ352-#REF!</f>
        <v>#REF!</v>
      </c>
      <c r="BR710" s="112" t="e">
        <f>BR352-#REF!</f>
        <v>#REF!</v>
      </c>
      <c r="BS710" s="112" t="e">
        <f>BS352-#REF!</f>
        <v>#REF!</v>
      </c>
      <c r="BT710" s="112" t="e">
        <f>BT352-#REF!</f>
        <v>#REF!</v>
      </c>
      <c r="BU710" s="112" t="e">
        <f>BU352-#REF!</f>
        <v>#REF!</v>
      </c>
      <c r="BV710" s="112" t="e">
        <f>BV352-#REF!</f>
        <v>#REF!</v>
      </c>
      <c r="CA710" s="112"/>
    </row>
    <row r="711" spans="7:79" ht="13" hidden="1" x14ac:dyDescent="0.3">
      <c r="G711" s="112" t="e">
        <f>G353-#REF!</f>
        <v>#REF!</v>
      </c>
      <c r="H711" s="112" t="e">
        <f>H353-#REF!</f>
        <v>#REF!</v>
      </c>
      <c r="I711" s="112" t="e">
        <f>I353-#REF!</f>
        <v>#REF!</v>
      </c>
      <c r="J711" s="112" t="e">
        <f>J353-#REF!</f>
        <v>#REF!</v>
      </c>
      <c r="K711" s="112" t="e">
        <f>K353-#REF!</f>
        <v>#REF!</v>
      </c>
      <c r="L711" s="112" t="e">
        <f>L353-#REF!</f>
        <v>#REF!</v>
      </c>
      <c r="M711" s="112" t="e">
        <f>M353-#REF!</f>
        <v>#REF!</v>
      </c>
      <c r="N711" s="112" t="e">
        <f>N353-#REF!</f>
        <v>#REF!</v>
      </c>
      <c r="O711" s="112" t="e">
        <f>O353-#REF!</f>
        <v>#REF!</v>
      </c>
      <c r="P711" s="112" t="e">
        <f>P353-#REF!</f>
        <v>#REF!</v>
      </c>
      <c r="Q711" s="112" t="e">
        <f>Q353-#REF!</f>
        <v>#REF!</v>
      </c>
      <c r="R711" s="112" t="e">
        <f>R353-#REF!</f>
        <v>#REF!</v>
      </c>
      <c r="S711" s="112" t="e">
        <f>S353-#REF!</f>
        <v>#REF!</v>
      </c>
      <c r="T711" s="112" t="e">
        <f>T353-#REF!</f>
        <v>#REF!</v>
      </c>
      <c r="U711" s="112" t="e">
        <f>U353-#REF!</f>
        <v>#REF!</v>
      </c>
      <c r="V711" s="112" t="e">
        <f>V353-#REF!</f>
        <v>#REF!</v>
      </c>
      <c r="W711" s="112" t="e">
        <f>W353-#REF!</f>
        <v>#REF!</v>
      </c>
      <c r="X711" s="112" t="e">
        <f>X353-#REF!</f>
        <v>#REF!</v>
      </c>
      <c r="Y711" s="112" t="e">
        <f>Y353-#REF!</f>
        <v>#REF!</v>
      </c>
      <c r="Z711" s="112" t="e">
        <f>Z353-#REF!</f>
        <v>#REF!</v>
      </c>
      <c r="AA711" s="112" t="e">
        <f>AA353-#REF!</f>
        <v>#REF!</v>
      </c>
      <c r="AB711" s="112" t="e">
        <f>AB353-#REF!</f>
        <v>#REF!</v>
      </c>
      <c r="AC711" s="112" t="e">
        <f>AC353-#REF!</f>
        <v>#REF!</v>
      </c>
      <c r="AD711" s="112" t="e">
        <f>AD353-#REF!</f>
        <v>#REF!</v>
      </c>
      <c r="AE711" s="112" t="e">
        <f>AE353-#REF!</f>
        <v>#REF!</v>
      </c>
      <c r="AF711" s="112" t="e">
        <f>AF353-#REF!</f>
        <v>#REF!</v>
      </c>
      <c r="AG711" s="112" t="e">
        <f>AG353-#REF!</f>
        <v>#REF!</v>
      </c>
      <c r="AH711" s="112" t="e">
        <f>AH353-#REF!</f>
        <v>#REF!</v>
      </c>
      <c r="AI711" s="112" t="e">
        <f>AI353-#REF!</f>
        <v>#REF!</v>
      </c>
      <c r="AJ711" s="112" t="e">
        <f>AJ353-#REF!</f>
        <v>#REF!</v>
      </c>
      <c r="AK711" s="112" t="e">
        <f>AK353-#REF!</f>
        <v>#REF!</v>
      </c>
      <c r="AL711" s="112" t="e">
        <f>AL353-#REF!</f>
        <v>#REF!</v>
      </c>
      <c r="AM711" s="112" t="e">
        <f>AM353-#REF!</f>
        <v>#REF!</v>
      </c>
      <c r="AN711" s="112" t="e">
        <f>AN353-#REF!</f>
        <v>#REF!</v>
      </c>
      <c r="AO711" s="112" t="e">
        <f>AO353-#REF!</f>
        <v>#REF!</v>
      </c>
      <c r="AP711" s="112" t="e">
        <f>AP353-#REF!</f>
        <v>#REF!</v>
      </c>
      <c r="AQ711" s="112" t="e">
        <f>AQ353-#REF!</f>
        <v>#REF!</v>
      </c>
      <c r="AR711" s="112" t="e">
        <f>AR353-#REF!</f>
        <v>#REF!</v>
      </c>
      <c r="AS711" s="112" t="e">
        <f>AS353-#REF!</f>
        <v>#REF!</v>
      </c>
      <c r="AT711" s="112" t="e">
        <f>AT353-#REF!</f>
        <v>#REF!</v>
      </c>
      <c r="AU711" s="112" t="e">
        <f>AU353-#REF!</f>
        <v>#REF!</v>
      </c>
      <c r="AV711" s="112" t="e">
        <f>AV353-#REF!</f>
        <v>#REF!</v>
      </c>
      <c r="AW711" s="112" t="e">
        <f>AW353-#REF!</f>
        <v>#REF!</v>
      </c>
      <c r="AX711" s="112" t="e">
        <f>AX353-#REF!</f>
        <v>#REF!</v>
      </c>
      <c r="AY711" s="112" t="e">
        <f>AY353-#REF!</f>
        <v>#REF!</v>
      </c>
      <c r="AZ711" s="112" t="e">
        <f>AZ353-#REF!</f>
        <v>#REF!</v>
      </c>
      <c r="BA711" s="112" t="e">
        <f>BA353-#REF!</f>
        <v>#REF!</v>
      </c>
      <c r="BB711" s="112" t="e">
        <f>BB353-#REF!</f>
        <v>#REF!</v>
      </c>
      <c r="BC711" s="112" t="e">
        <f>BC353-#REF!</f>
        <v>#REF!</v>
      </c>
      <c r="BD711" s="112" t="e">
        <f>BD353-#REF!</f>
        <v>#REF!</v>
      </c>
      <c r="BE711" s="112" t="e">
        <f>BE353-#REF!</f>
        <v>#REF!</v>
      </c>
      <c r="BF711" s="112" t="e">
        <f>BF353-#REF!</f>
        <v>#REF!</v>
      </c>
      <c r="BG711" s="112" t="e">
        <f>BG353-#REF!</f>
        <v>#REF!</v>
      </c>
      <c r="BH711" s="112" t="e">
        <f>BH353-#REF!</f>
        <v>#REF!</v>
      </c>
      <c r="BI711" s="112" t="e">
        <f>BI353-#REF!</f>
        <v>#REF!</v>
      </c>
      <c r="BJ711" s="112" t="e">
        <f>BJ353-#REF!</f>
        <v>#REF!</v>
      </c>
      <c r="BK711" s="112" t="e">
        <f>BK353-#REF!</f>
        <v>#REF!</v>
      </c>
      <c r="BL711" s="112" t="e">
        <f>BL353-#REF!</f>
        <v>#REF!</v>
      </c>
      <c r="BM711" s="112" t="e">
        <f>BM353-#REF!</f>
        <v>#REF!</v>
      </c>
      <c r="BN711" s="112" t="e">
        <f>BN353-#REF!</f>
        <v>#REF!</v>
      </c>
      <c r="BO711" s="112" t="e">
        <f>BO353-#REF!</f>
        <v>#REF!</v>
      </c>
      <c r="BP711" s="112" t="e">
        <f>BP353-#REF!</f>
        <v>#REF!</v>
      </c>
      <c r="BQ711" s="112" t="e">
        <f>BQ353-#REF!</f>
        <v>#REF!</v>
      </c>
      <c r="BR711" s="112" t="e">
        <f>BR353-#REF!</f>
        <v>#REF!</v>
      </c>
      <c r="BS711" s="112" t="e">
        <f>BS353-#REF!</f>
        <v>#REF!</v>
      </c>
      <c r="BT711" s="112" t="e">
        <f>BT353-#REF!</f>
        <v>#REF!</v>
      </c>
      <c r="BU711" s="112" t="e">
        <f>BU353-#REF!</f>
        <v>#REF!</v>
      </c>
      <c r="BV711" s="112" t="e">
        <f>BV353-#REF!</f>
        <v>#REF!</v>
      </c>
      <c r="CA711" s="112"/>
    </row>
    <row r="712" spans="7:79" ht="13" hidden="1" x14ac:dyDescent="0.3">
      <c r="G712" s="112" t="e">
        <f>#REF!-#REF!</f>
        <v>#REF!</v>
      </c>
      <c r="H712" s="112" t="e">
        <f>#REF!-#REF!</f>
        <v>#REF!</v>
      </c>
      <c r="I712" s="112" t="e">
        <f>#REF!-#REF!</f>
        <v>#REF!</v>
      </c>
      <c r="J712" s="112" t="e">
        <f>#REF!-#REF!</f>
        <v>#REF!</v>
      </c>
      <c r="K712" s="112" t="e">
        <f>#REF!-#REF!</f>
        <v>#REF!</v>
      </c>
      <c r="L712" s="112" t="e">
        <f>#REF!-#REF!</f>
        <v>#REF!</v>
      </c>
      <c r="M712" s="112" t="e">
        <f>#REF!-#REF!</f>
        <v>#REF!</v>
      </c>
      <c r="N712" s="112" t="e">
        <f>#REF!-#REF!</f>
        <v>#REF!</v>
      </c>
      <c r="O712" s="112" t="e">
        <f>#REF!-#REF!</f>
        <v>#REF!</v>
      </c>
      <c r="P712" s="112" t="e">
        <f>#REF!-#REF!</f>
        <v>#REF!</v>
      </c>
      <c r="Q712" s="112" t="e">
        <f>#REF!-#REF!</f>
        <v>#REF!</v>
      </c>
      <c r="R712" s="112" t="e">
        <f>#REF!-#REF!</f>
        <v>#REF!</v>
      </c>
      <c r="S712" s="112" t="e">
        <f>#REF!-#REF!</f>
        <v>#REF!</v>
      </c>
      <c r="T712" s="112" t="e">
        <f>#REF!-#REF!</f>
        <v>#REF!</v>
      </c>
      <c r="U712" s="112" t="e">
        <f>#REF!-#REF!</f>
        <v>#REF!</v>
      </c>
      <c r="V712" s="112" t="e">
        <f>#REF!-#REF!</f>
        <v>#REF!</v>
      </c>
      <c r="W712" s="112" t="e">
        <f>#REF!-#REF!</f>
        <v>#REF!</v>
      </c>
      <c r="X712" s="112" t="e">
        <f>#REF!-#REF!</f>
        <v>#REF!</v>
      </c>
      <c r="Y712" s="112" t="e">
        <f>#REF!-#REF!</f>
        <v>#REF!</v>
      </c>
      <c r="Z712" s="112" t="e">
        <f>#REF!-#REF!</f>
        <v>#REF!</v>
      </c>
      <c r="AA712" s="112" t="e">
        <f>#REF!-#REF!</f>
        <v>#REF!</v>
      </c>
      <c r="AB712" s="112" t="e">
        <f>#REF!-#REF!</f>
        <v>#REF!</v>
      </c>
      <c r="AC712" s="112" t="e">
        <f>#REF!-#REF!</f>
        <v>#REF!</v>
      </c>
      <c r="AD712" s="112" t="e">
        <f>#REF!-#REF!</f>
        <v>#REF!</v>
      </c>
      <c r="AE712" s="112" t="e">
        <f>#REF!-#REF!</f>
        <v>#REF!</v>
      </c>
      <c r="AF712" s="112" t="e">
        <f>#REF!-#REF!</f>
        <v>#REF!</v>
      </c>
      <c r="AG712" s="112" t="e">
        <f>#REF!-#REF!</f>
        <v>#REF!</v>
      </c>
      <c r="AH712" s="112" t="e">
        <f>#REF!-#REF!</f>
        <v>#REF!</v>
      </c>
      <c r="AI712" s="112" t="e">
        <f>#REF!-#REF!</f>
        <v>#REF!</v>
      </c>
      <c r="AJ712" s="112" t="e">
        <f>#REF!-#REF!</f>
        <v>#REF!</v>
      </c>
      <c r="AK712" s="112" t="e">
        <f>#REF!-#REF!</f>
        <v>#REF!</v>
      </c>
      <c r="AL712" s="112" t="e">
        <f>#REF!-#REF!</f>
        <v>#REF!</v>
      </c>
      <c r="AM712" s="112" t="e">
        <f>#REF!-#REF!</f>
        <v>#REF!</v>
      </c>
      <c r="AN712" s="112" t="e">
        <f>#REF!-#REF!</f>
        <v>#REF!</v>
      </c>
      <c r="AO712" s="112" t="e">
        <f>#REF!-#REF!</f>
        <v>#REF!</v>
      </c>
      <c r="AP712" s="112" t="e">
        <f>#REF!-#REF!</f>
        <v>#REF!</v>
      </c>
      <c r="AQ712" s="112" t="e">
        <f>#REF!-#REF!</f>
        <v>#REF!</v>
      </c>
      <c r="AR712" s="112" t="e">
        <f>#REF!-#REF!</f>
        <v>#REF!</v>
      </c>
      <c r="AS712" s="112" t="e">
        <f>#REF!-#REF!</f>
        <v>#REF!</v>
      </c>
      <c r="AT712" s="112" t="e">
        <f>#REF!-#REF!</f>
        <v>#REF!</v>
      </c>
      <c r="AU712" s="112" t="e">
        <f>#REF!-#REF!</f>
        <v>#REF!</v>
      </c>
      <c r="AV712" s="112" t="e">
        <f>#REF!-#REF!</f>
        <v>#REF!</v>
      </c>
      <c r="AW712" s="112" t="e">
        <f>#REF!-#REF!</f>
        <v>#REF!</v>
      </c>
      <c r="AX712" s="112" t="e">
        <f>#REF!-#REF!</f>
        <v>#REF!</v>
      </c>
      <c r="AY712" s="112" t="e">
        <f>#REF!-#REF!</f>
        <v>#REF!</v>
      </c>
      <c r="AZ712" s="112" t="e">
        <f>#REF!-#REF!</f>
        <v>#REF!</v>
      </c>
      <c r="BA712" s="112" t="e">
        <f>#REF!-#REF!</f>
        <v>#REF!</v>
      </c>
      <c r="BB712" s="112" t="e">
        <f>#REF!-#REF!</f>
        <v>#REF!</v>
      </c>
      <c r="BC712" s="112" t="e">
        <f>#REF!-#REF!</f>
        <v>#REF!</v>
      </c>
      <c r="BD712" s="112" t="e">
        <f>#REF!-#REF!</f>
        <v>#REF!</v>
      </c>
      <c r="BE712" s="112" t="e">
        <f>#REF!-#REF!</f>
        <v>#REF!</v>
      </c>
      <c r="BF712" s="112" t="e">
        <f>#REF!-#REF!</f>
        <v>#REF!</v>
      </c>
      <c r="BG712" s="112" t="e">
        <f>#REF!-#REF!</f>
        <v>#REF!</v>
      </c>
      <c r="BH712" s="112" t="e">
        <f>#REF!-#REF!</f>
        <v>#REF!</v>
      </c>
      <c r="BI712" s="112" t="e">
        <f>#REF!-#REF!</f>
        <v>#REF!</v>
      </c>
      <c r="BJ712" s="112" t="e">
        <f>#REF!-#REF!</f>
        <v>#REF!</v>
      </c>
      <c r="BK712" s="112" t="e">
        <f>#REF!-#REF!</f>
        <v>#REF!</v>
      </c>
      <c r="BL712" s="112" t="e">
        <f>#REF!-#REF!</f>
        <v>#REF!</v>
      </c>
      <c r="BM712" s="112" t="e">
        <f>#REF!-#REF!</f>
        <v>#REF!</v>
      </c>
      <c r="BN712" s="112" t="e">
        <f>#REF!-#REF!</f>
        <v>#REF!</v>
      </c>
      <c r="BO712" s="112" t="e">
        <f>#REF!-#REF!</f>
        <v>#REF!</v>
      </c>
      <c r="BP712" s="112" t="e">
        <f>#REF!-#REF!</f>
        <v>#REF!</v>
      </c>
      <c r="BQ712" s="112" t="e">
        <f>#REF!-#REF!</f>
        <v>#REF!</v>
      </c>
      <c r="BR712" s="112" t="e">
        <f>#REF!-#REF!</f>
        <v>#REF!</v>
      </c>
      <c r="BS712" s="112" t="e">
        <f>#REF!-#REF!</f>
        <v>#REF!</v>
      </c>
      <c r="BT712" s="112" t="e">
        <f>#REF!-#REF!</f>
        <v>#REF!</v>
      </c>
      <c r="BU712" s="112" t="e">
        <f>#REF!-#REF!</f>
        <v>#REF!</v>
      </c>
      <c r="BV712" s="112" t="e">
        <f>#REF!-#REF!</f>
        <v>#REF!</v>
      </c>
      <c r="CA712" s="112"/>
    </row>
    <row r="713" spans="7:79" ht="13" hidden="1" x14ac:dyDescent="0.3">
      <c r="G713" s="112" t="e">
        <f>G354-#REF!</f>
        <v>#REF!</v>
      </c>
      <c r="H713" s="112" t="e">
        <f>H354-#REF!</f>
        <v>#REF!</v>
      </c>
      <c r="I713" s="112" t="e">
        <f>I354-#REF!</f>
        <v>#REF!</v>
      </c>
      <c r="J713" s="112" t="e">
        <f>J354-#REF!</f>
        <v>#REF!</v>
      </c>
      <c r="K713" s="112" t="e">
        <f>K354-#REF!</f>
        <v>#REF!</v>
      </c>
      <c r="L713" s="112" t="e">
        <f>L354-#REF!</f>
        <v>#REF!</v>
      </c>
      <c r="M713" s="112" t="e">
        <f>M354-#REF!</f>
        <v>#REF!</v>
      </c>
      <c r="N713" s="112" t="e">
        <f>N354-#REF!</f>
        <v>#REF!</v>
      </c>
      <c r="O713" s="112" t="e">
        <f>O354-#REF!</f>
        <v>#REF!</v>
      </c>
      <c r="P713" s="112" t="e">
        <f>P354-#REF!</f>
        <v>#REF!</v>
      </c>
      <c r="Q713" s="112" t="e">
        <f>Q354-#REF!</f>
        <v>#REF!</v>
      </c>
      <c r="R713" s="112" t="e">
        <f>R354-#REF!</f>
        <v>#REF!</v>
      </c>
      <c r="S713" s="112" t="e">
        <f>S354-#REF!</f>
        <v>#REF!</v>
      </c>
      <c r="T713" s="112" t="e">
        <f>T354-#REF!</f>
        <v>#REF!</v>
      </c>
      <c r="U713" s="112" t="e">
        <f>U354-#REF!</f>
        <v>#REF!</v>
      </c>
      <c r="V713" s="112" t="e">
        <f>V354-#REF!</f>
        <v>#REF!</v>
      </c>
      <c r="W713" s="112" t="e">
        <f>W354-#REF!</f>
        <v>#REF!</v>
      </c>
      <c r="X713" s="112" t="e">
        <f>X354-#REF!</f>
        <v>#REF!</v>
      </c>
      <c r="Y713" s="112" t="e">
        <f>Y354-#REF!</f>
        <v>#REF!</v>
      </c>
      <c r="Z713" s="112" t="e">
        <f>Z354-#REF!</f>
        <v>#REF!</v>
      </c>
      <c r="AA713" s="112" t="e">
        <f>AA354-#REF!</f>
        <v>#REF!</v>
      </c>
      <c r="AB713" s="112" t="e">
        <f>AB354-#REF!</f>
        <v>#REF!</v>
      </c>
      <c r="AC713" s="112" t="e">
        <f>AC354-#REF!</f>
        <v>#REF!</v>
      </c>
      <c r="AD713" s="112" t="e">
        <f>AD354-#REF!</f>
        <v>#REF!</v>
      </c>
      <c r="AE713" s="112" t="e">
        <f>AE354-#REF!</f>
        <v>#REF!</v>
      </c>
      <c r="AF713" s="112" t="e">
        <f>AF354-#REF!</f>
        <v>#REF!</v>
      </c>
      <c r="AG713" s="112" t="e">
        <f>AG354-#REF!</f>
        <v>#REF!</v>
      </c>
      <c r="AH713" s="112" t="e">
        <f>AH354-#REF!</f>
        <v>#REF!</v>
      </c>
      <c r="AI713" s="112" t="e">
        <f>AI354-#REF!</f>
        <v>#REF!</v>
      </c>
      <c r="AJ713" s="112" t="e">
        <f>AJ354-#REF!</f>
        <v>#REF!</v>
      </c>
      <c r="AK713" s="112" t="e">
        <f>AK354-#REF!</f>
        <v>#REF!</v>
      </c>
      <c r="AL713" s="112" t="e">
        <f>AL354-#REF!</f>
        <v>#REF!</v>
      </c>
      <c r="AM713" s="112" t="e">
        <f>AM354-#REF!</f>
        <v>#REF!</v>
      </c>
      <c r="AN713" s="112" t="e">
        <f>AN354-#REF!</f>
        <v>#REF!</v>
      </c>
      <c r="AO713" s="112" t="e">
        <f>AO354-#REF!</f>
        <v>#REF!</v>
      </c>
      <c r="AP713" s="112" t="e">
        <f>AP354-#REF!</f>
        <v>#REF!</v>
      </c>
      <c r="AQ713" s="112" t="e">
        <f>AQ354-#REF!</f>
        <v>#REF!</v>
      </c>
      <c r="AR713" s="112" t="e">
        <f>AR354-#REF!</f>
        <v>#REF!</v>
      </c>
      <c r="AS713" s="112" t="e">
        <f>AS354-#REF!</f>
        <v>#REF!</v>
      </c>
      <c r="AT713" s="112" t="e">
        <f>AT354-#REF!</f>
        <v>#REF!</v>
      </c>
      <c r="AU713" s="112" t="e">
        <f>AU354-#REF!</f>
        <v>#REF!</v>
      </c>
      <c r="AV713" s="112" t="e">
        <f>AV354-#REF!</f>
        <v>#REF!</v>
      </c>
      <c r="AW713" s="112" t="e">
        <f>AW354-#REF!</f>
        <v>#REF!</v>
      </c>
      <c r="AX713" s="112" t="e">
        <f>AX354-#REF!</f>
        <v>#REF!</v>
      </c>
      <c r="AY713" s="112" t="e">
        <f>AY354-#REF!</f>
        <v>#REF!</v>
      </c>
      <c r="AZ713" s="112" t="e">
        <f>AZ354-#REF!</f>
        <v>#REF!</v>
      </c>
      <c r="BA713" s="112" t="e">
        <f>BA354-#REF!</f>
        <v>#REF!</v>
      </c>
      <c r="BB713" s="112" t="e">
        <f>BB354-#REF!</f>
        <v>#REF!</v>
      </c>
      <c r="BC713" s="112" t="e">
        <f>BC354-#REF!</f>
        <v>#REF!</v>
      </c>
      <c r="BD713" s="112" t="e">
        <f>BD354-#REF!</f>
        <v>#REF!</v>
      </c>
      <c r="BE713" s="112" t="e">
        <f>BE354-#REF!</f>
        <v>#REF!</v>
      </c>
      <c r="BF713" s="112" t="e">
        <f>BF354-#REF!</f>
        <v>#REF!</v>
      </c>
      <c r="BG713" s="112" t="e">
        <f>BG354-#REF!</f>
        <v>#REF!</v>
      </c>
      <c r="BH713" s="112" t="e">
        <f>BH354-#REF!</f>
        <v>#REF!</v>
      </c>
      <c r="BI713" s="112" t="e">
        <f>BI354-#REF!</f>
        <v>#REF!</v>
      </c>
      <c r="BJ713" s="112" t="e">
        <f>BJ354-#REF!</f>
        <v>#REF!</v>
      </c>
      <c r="BK713" s="112" t="e">
        <f>BK354-#REF!</f>
        <v>#REF!</v>
      </c>
      <c r="BL713" s="112" t="e">
        <f>BL354-#REF!</f>
        <v>#REF!</v>
      </c>
      <c r="BM713" s="112" t="e">
        <f>BM354-#REF!</f>
        <v>#REF!</v>
      </c>
      <c r="BN713" s="112" t="e">
        <f>BN354-#REF!</f>
        <v>#REF!</v>
      </c>
      <c r="BO713" s="112" t="e">
        <f>BO354-#REF!</f>
        <v>#REF!</v>
      </c>
      <c r="BP713" s="112" t="e">
        <f>BP354-#REF!</f>
        <v>#REF!</v>
      </c>
      <c r="BQ713" s="112" t="e">
        <f>BQ354-#REF!</f>
        <v>#REF!</v>
      </c>
      <c r="BR713" s="112" t="e">
        <f>BR354-#REF!</f>
        <v>#REF!</v>
      </c>
      <c r="BS713" s="112" t="e">
        <f>BS354-#REF!</f>
        <v>#REF!</v>
      </c>
      <c r="BT713" s="112" t="e">
        <f>BT354-#REF!</f>
        <v>#REF!</v>
      </c>
      <c r="BU713" s="112" t="e">
        <f>BU354-#REF!</f>
        <v>#REF!</v>
      </c>
      <c r="BV713" s="112" t="e">
        <f>BV354-#REF!</f>
        <v>#REF!</v>
      </c>
      <c r="CA713" s="112"/>
    </row>
    <row r="714" spans="7:79" ht="13" hidden="1" x14ac:dyDescent="0.3">
      <c r="G714" s="112" t="e">
        <f>G355-#REF!</f>
        <v>#REF!</v>
      </c>
      <c r="H714" s="112" t="e">
        <f>H355-#REF!</f>
        <v>#REF!</v>
      </c>
      <c r="I714" s="112" t="e">
        <f>I355-#REF!</f>
        <v>#REF!</v>
      </c>
      <c r="J714" s="112" t="e">
        <f>J355-#REF!</f>
        <v>#REF!</v>
      </c>
      <c r="K714" s="112" t="e">
        <f>K355-#REF!</f>
        <v>#REF!</v>
      </c>
      <c r="L714" s="112" t="e">
        <f>L355-#REF!</f>
        <v>#REF!</v>
      </c>
      <c r="M714" s="112" t="e">
        <f>M355-#REF!</f>
        <v>#REF!</v>
      </c>
      <c r="N714" s="112" t="e">
        <f>N355-#REF!</f>
        <v>#REF!</v>
      </c>
      <c r="O714" s="112" t="e">
        <f>O355-#REF!</f>
        <v>#REF!</v>
      </c>
      <c r="P714" s="112" t="e">
        <f>P355-#REF!</f>
        <v>#REF!</v>
      </c>
      <c r="Q714" s="112" t="e">
        <f>Q355-#REF!</f>
        <v>#REF!</v>
      </c>
      <c r="R714" s="112" t="e">
        <f>R355-#REF!</f>
        <v>#REF!</v>
      </c>
      <c r="S714" s="112" t="e">
        <f>S355-#REF!</f>
        <v>#REF!</v>
      </c>
      <c r="T714" s="112" t="e">
        <f>T355-#REF!</f>
        <v>#REF!</v>
      </c>
      <c r="U714" s="112" t="e">
        <f>U355-#REF!</f>
        <v>#REF!</v>
      </c>
      <c r="V714" s="112" t="e">
        <f>V355-#REF!</f>
        <v>#REF!</v>
      </c>
      <c r="W714" s="112" t="e">
        <f>W355-#REF!</f>
        <v>#REF!</v>
      </c>
      <c r="X714" s="112" t="e">
        <f>X355-#REF!</f>
        <v>#REF!</v>
      </c>
      <c r="Y714" s="112" t="e">
        <f>Y355-#REF!</f>
        <v>#REF!</v>
      </c>
      <c r="Z714" s="112" t="e">
        <f>Z355-#REF!</f>
        <v>#REF!</v>
      </c>
      <c r="AA714" s="112" t="e">
        <f>AA355-#REF!</f>
        <v>#REF!</v>
      </c>
      <c r="AB714" s="112" t="e">
        <f>AB355-#REF!</f>
        <v>#REF!</v>
      </c>
      <c r="AC714" s="112" t="e">
        <f>AC355-#REF!</f>
        <v>#REF!</v>
      </c>
      <c r="AD714" s="112" t="e">
        <f>AD355-#REF!</f>
        <v>#REF!</v>
      </c>
      <c r="AE714" s="112" t="e">
        <f>AE355-#REF!</f>
        <v>#REF!</v>
      </c>
      <c r="AF714" s="112" t="e">
        <f>AF355-#REF!</f>
        <v>#REF!</v>
      </c>
      <c r="AG714" s="112" t="e">
        <f>AG355-#REF!</f>
        <v>#REF!</v>
      </c>
      <c r="AH714" s="112" t="e">
        <f>AH355-#REF!</f>
        <v>#REF!</v>
      </c>
      <c r="AI714" s="112" t="e">
        <f>AI355-#REF!</f>
        <v>#REF!</v>
      </c>
      <c r="AJ714" s="112" t="e">
        <f>AJ355-#REF!</f>
        <v>#REF!</v>
      </c>
      <c r="AK714" s="112" t="e">
        <f>AK355-#REF!</f>
        <v>#REF!</v>
      </c>
      <c r="AL714" s="112" t="e">
        <f>AL355-#REF!</f>
        <v>#REF!</v>
      </c>
      <c r="AM714" s="112" t="e">
        <f>AM355-#REF!</f>
        <v>#REF!</v>
      </c>
      <c r="AN714" s="112" t="e">
        <f>AN355-#REF!</f>
        <v>#REF!</v>
      </c>
      <c r="AO714" s="112" t="e">
        <f>AO355-#REF!</f>
        <v>#REF!</v>
      </c>
      <c r="AP714" s="112" t="e">
        <f>AP355-#REF!</f>
        <v>#REF!</v>
      </c>
      <c r="AQ714" s="112" t="e">
        <f>AQ355-#REF!</f>
        <v>#REF!</v>
      </c>
      <c r="AR714" s="112" t="e">
        <f>AR355-#REF!</f>
        <v>#REF!</v>
      </c>
      <c r="AS714" s="112" t="e">
        <f>AS355-#REF!</f>
        <v>#REF!</v>
      </c>
      <c r="AT714" s="112" t="e">
        <f>AT355-#REF!</f>
        <v>#REF!</v>
      </c>
      <c r="AU714" s="112" t="e">
        <f>AU355-#REF!</f>
        <v>#REF!</v>
      </c>
      <c r="AV714" s="112" t="e">
        <f>AV355-#REF!</f>
        <v>#REF!</v>
      </c>
      <c r="AW714" s="112" t="e">
        <f>AW355-#REF!</f>
        <v>#REF!</v>
      </c>
      <c r="AX714" s="112" t="e">
        <f>AX355-#REF!</f>
        <v>#REF!</v>
      </c>
      <c r="AY714" s="112" t="e">
        <f>AY355-#REF!</f>
        <v>#REF!</v>
      </c>
      <c r="AZ714" s="112" t="e">
        <f>AZ355-#REF!</f>
        <v>#REF!</v>
      </c>
      <c r="BA714" s="112" t="e">
        <f>BA355-#REF!</f>
        <v>#REF!</v>
      </c>
      <c r="BB714" s="112" t="e">
        <f>BB355-#REF!</f>
        <v>#REF!</v>
      </c>
      <c r="BC714" s="112" t="e">
        <f>BC355-#REF!</f>
        <v>#REF!</v>
      </c>
      <c r="BD714" s="112" t="e">
        <f>BD355-#REF!</f>
        <v>#REF!</v>
      </c>
      <c r="BE714" s="112" t="e">
        <f>BE355-#REF!</f>
        <v>#REF!</v>
      </c>
      <c r="BF714" s="112" t="e">
        <f>BF355-#REF!</f>
        <v>#REF!</v>
      </c>
      <c r="BG714" s="112" t="e">
        <f>BG355-#REF!</f>
        <v>#REF!</v>
      </c>
      <c r="BH714" s="112" t="e">
        <f>BH355-#REF!</f>
        <v>#REF!</v>
      </c>
      <c r="BI714" s="112" t="e">
        <f>BI355-#REF!</f>
        <v>#REF!</v>
      </c>
      <c r="BJ714" s="112" t="e">
        <f>BJ355-#REF!</f>
        <v>#REF!</v>
      </c>
      <c r="BK714" s="112" t="e">
        <f>BK355-#REF!</f>
        <v>#REF!</v>
      </c>
      <c r="BL714" s="112" t="e">
        <f>BL355-#REF!</f>
        <v>#REF!</v>
      </c>
      <c r="BM714" s="112" t="e">
        <f>BM355-#REF!</f>
        <v>#REF!</v>
      </c>
      <c r="BN714" s="112" t="e">
        <f>BN355-#REF!</f>
        <v>#REF!</v>
      </c>
      <c r="BO714" s="112" t="e">
        <f>BO355-#REF!</f>
        <v>#REF!</v>
      </c>
      <c r="BP714" s="112" t="e">
        <f>BP355-#REF!</f>
        <v>#REF!</v>
      </c>
      <c r="BQ714" s="112" t="e">
        <f>BQ355-#REF!</f>
        <v>#REF!</v>
      </c>
      <c r="BR714" s="112" t="e">
        <f>BR355-#REF!</f>
        <v>#REF!</v>
      </c>
      <c r="BS714" s="112" t="e">
        <f>BS355-#REF!</f>
        <v>#REF!</v>
      </c>
      <c r="BT714" s="112" t="e">
        <f>BT355-#REF!</f>
        <v>#REF!</v>
      </c>
      <c r="BU714" s="112" t="e">
        <f>BU355-#REF!</f>
        <v>#REF!</v>
      </c>
      <c r="BV714" s="112" t="e">
        <f>BV355-#REF!</f>
        <v>#REF!</v>
      </c>
      <c r="CA714" s="112"/>
    </row>
    <row r="715" spans="7:79" ht="13" hidden="1" x14ac:dyDescent="0.3">
      <c r="G715" s="112" t="e">
        <f>G356-#REF!</f>
        <v>#REF!</v>
      </c>
      <c r="H715" s="112" t="e">
        <f>H356-#REF!</f>
        <v>#REF!</v>
      </c>
      <c r="I715" s="112" t="e">
        <f>I356-#REF!</f>
        <v>#REF!</v>
      </c>
      <c r="J715" s="112" t="e">
        <f>J356-#REF!</f>
        <v>#REF!</v>
      </c>
      <c r="K715" s="112" t="e">
        <f>K356-#REF!</f>
        <v>#REF!</v>
      </c>
      <c r="L715" s="112" t="e">
        <f>L356-#REF!</f>
        <v>#REF!</v>
      </c>
      <c r="M715" s="112" t="e">
        <f>M356-#REF!</f>
        <v>#REF!</v>
      </c>
      <c r="N715" s="112" t="e">
        <f>N356-#REF!</f>
        <v>#REF!</v>
      </c>
      <c r="O715" s="112" t="e">
        <f>O356-#REF!</f>
        <v>#REF!</v>
      </c>
      <c r="P715" s="112" t="e">
        <f>P356-#REF!</f>
        <v>#REF!</v>
      </c>
      <c r="Q715" s="112" t="e">
        <f>Q356-#REF!</f>
        <v>#REF!</v>
      </c>
      <c r="R715" s="112" t="e">
        <f>R356-#REF!</f>
        <v>#REF!</v>
      </c>
      <c r="S715" s="112" t="e">
        <f>S356-#REF!</f>
        <v>#REF!</v>
      </c>
      <c r="T715" s="112" t="e">
        <f>T356-#REF!</f>
        <v>#REF!</v>
      </c>
      <c r="U715" s="112" t="e">
        <f>U356-#REF!</f>
        <v>#REF!</v>
      </c>
      <c r="V715" s="112" t="e">
        <f>V356-#REF!</f>
        <v>#REF!</v>
      </c>
      <c r="W715" s="112" t="e">
        <f>W356-#REF!</f>
        <v>#REF!</v>
      </c>
      <c r="X715" s="112" t="e">
        <f>X356-#REF!</f>
        <v>#REF!</v>
      </c>
      <c r="Y715" s="112" t="e">
        <f>Y356-#REF!</f>
        <v>#REF!</v>
      </c>
      <c r="Z715" s="112" t="e">
        <f>Z356-#REF!</f>
        <v>#REF!</v>
      </c>
      <c r="AA715" s="112" t="e">
        <f>AA356-#REF!</f>
        <v>#REF!</v>
      </c>
      <c r="AB715" s="112" t="e">
        <f>AB356-#REF!</f>
        <v>#REF!</v>
      </c>
      <c r="AC715" s="112" t="e">
        <f>AC356-#REF!</f>
        <v>#REF!</v>
      </c>
      <c r="AD715" s="112" t="e">
        <f>AD356-#REF!</f>
        <v>#REF!</v>
      </c>
      <c r="AE715" s="112" t="e">
        <f>AE356-#REF!</f>
        <v>#REF!</v>
      </c>
      <c r="AF715" s="112" t="e">
        <f>AF356-#REF!</f>
        <v>#REF!</v>
      </c>
      <c r="AG715" s="112" t="e">
        <f>AG356-#REF!</f>
        <v>#REF!</v>
      </c>
      <c r="AH715" s="112" t="e">
        <f>AH356-#REF!</f>
        <v>#REF!</v>
      </c>
      <c r="AI715" s="112" t="e">
        <f>AI356-#REF!</f>
        <v>#REF!</v>
      </c>
      <c r="AJ715" s="112" t="e">
        <f>AJ356-#REF!</f>
        <v>#REF!</v>
      </c>
      <c r="AK715" s="112" t="e">
        <f>AK356-#REF!</f>
        <v>#REF!</v>
      </c>
      <c r="AL715" s="112" t="e">
        <f>AL356-#REF!</f>
        <v>#REF!</v>
      </c>
      <c r="AM715" s="112" t="e">
        <f>AM356-#REF!</f>
        <v>#REF!</v>
      </c>
      <c r="AN715" s="112" t="e">
        <f>AN356-#REF!</f>
        <v>#REF!</v>
      </c>
      <c r="AO715" s="112" t="e">
        <f>AO356-#REF!</f>
        <v>#REF!</v>
      </c>
      <c r="AP715" s="112" t="e">
        <f>AP356-#REF!</f>
        <v>#REF!</v>
      </c>
      <c r="AQ715" s="112" t="e">
        <f>AQ356-#REF!</f>
        <v>#REF!</v>
      </c>
      <c r="AR715" s="112" t="e">
        <f>AR356-#REF!</f>
        <v>#REF!</v>
      </c>
      <c r="AS715" s="112" t="e">
        <f>AS356-#REF!</f>
        <v>#REF!</v>
      </c>
      <c r="AT715" s="112" t="e">
        <f>AT356-#REF!</f>
        <v>#REF!</v>
      </c>
      <c r="AU715" s="112" t="e">
        <f>AU356-#REF!</f>
        <v>#REF!</v>
      </c>
      <c r="AV715" s="112" t="e">
        <f>AV356-#REF!</f>
        <v>#REF!</v>
      </c>
      <c r="AW715" s="112" t="e">
        <f>AW356-#REF!</f>
        <v>#REF!</v>
      </c>
      <c r="AX715" s="112" t="e">
        <f>AX356-#REF!</f>
        <v>#REF!</v>
      </c>
      <c r="AY715" s="112" t="e">
        <f>AY356-#REF!</f>
        <v>#REF!</v>
      </c>
      <c r="AZ715" s="112" t="e">
        <f>AZ356-#REF!</f>
        <v>#REF!</v>
      </c>
      <c r="BA715" s="112" t="e">
        <f>BA356-#REF!</f>
        <v>#REF!</v>
      </c>
      <c r="BB715" s="112" t="e">
        <f>BB356-#REF!</f>
        <v>#REF!</v>
      </c>
      <c r="BC715" s="112" t="e">
        <f>BC356-#REF!</f>
        <v>#REF!</v>
      </c>
      <c r="BD715" s="112" t="e">
        <f>BD356-#REF!</f>
        <v>#REF!</v>
      </c>
      <c r="BE715" s="112" t="e">
        <f>BE356-#REF!</f>
        <v>#REF!</v>
      </c>
      <c r="BF715" s="112" t="e">
        <f>BF356-#REF!</f>
        <v>#REF!</v>
      </c>
      <c r="BG715" s="112" t="e">
        <f>BG356-#REF!</f>
        <v>#REF!</v>
      </c>
      <c r="BH715" s="112" t="e">
        <f>BH356-#REF!</f>
        <v>#REF!</v>
      </c>
      <c r="BI715" s="112" t="e">
        <f>BI356-#REF!</f>
        <v>#REF!</v>
      </c>
      <c r="BJ715" s="112" t="e">
        <f>BJ356-#REF!</f>
        <v>#REF!</v>
      </c>
      <c r="BK715" s="112" t="e">
        <f>BK356-#REF!</f>
        <v>#REF!</v>
      </c>
      <c r="BL715" s="112" t="e">
        <f>BL356-#REF!</f>
        <v>#REF!</v>
      </c>
      <c r="BM715" s="112" t="e">
        <f>BM356-#REF!</f>
        <v>#REF!</v>
      </c>
      <c r="BN715" s="112" t="e">
        <f>BN356-#REF!</f>
        <v>#REF!</v>
      </c>
      <c r="BO715" s="112" t="e">
        <f>BO356-#REF!</f>
        <v>#REF!</v>
      </c>
      <c r="BP715" s="112" t="e">
        <f>BP356-#REF!</f>
        <v>#REF!</v>
      </c>
      <c r="BQ715" s="112" t="e">
        <f>BQ356-#REF!</f>
        <v>#REF!</v>
      </c>
      <c r="BR715" s="112" t="e">
        <f>BR356-#REF!</f>
        <v>#REF!</v>
      </c>
      <c r="BS715" s="112" t="e">
        <f>BS356-#REF!</f>
        <v>#REF!</v>
      </c>
      <c r="BT715" s="112" t="e">
        <f>BT356-#REF!</f>
        <v>#REF!</v>
      </c>
      <c r="BU715" s="112" t="e">
        <f>BU356-#REF!</f>
        <v>#REF!</v>
      </c>
      <c r="BV715" s="112" t="e">
        <f>BV356-#REF!</f>
        <v>#REF!</v>
      </c>
      <c r="CA715" s="112"/>
    </row>
    <row r="716" spans="7:79" ht="13" hidden="1" x14ac:dyDescent="0.3">
      <c r="G716" s="112" t="e">
        <f>G360-#REF!</f>
        <v>#REF!</v>
      </c>
      <c r="H716" s="112" t="e">
        <f>H360-#REF!</f>
        <v>#REF!</v>
      </c>
      <c r="I716" s="112" t="e">
        <f>I360-#REF!</f>
        <v>#REF!</v>
      </c>
      <c r="J716" s="112" t="e">
        <f>J360-#REF!</f>
        <v>#REF!</v>
      </c>
      <c r="K716" s="112" t="e">
        <f>K360-#REF!</f>
        <v>#REF!</v>
      </c>
      <c r="L716" s="112" t="e">
        <f>L360-#REF!</f>
        <v>#REF!</v>
      </c>
      <c r="M716" s="112" t="e">
        <f>M360-#REF!</f>
        <v>#REF!</v>
      </c>
      <c r="N716" s="112" t="e">
        <f>N360-#REF!</f>
        <v>#REF!</v>
      </c>
      <c r="O716" s="112" t="e">
        <f>O360-#REF!</f>
        <v>#REF!</v>
      </c>
      <c r="P716" s="112" t="e">
        <f>P360-#REF!</f>
        <v>#REF!</v>
      </c>
      <c r="Q716" s="112" t="e">
        <f>Q360-#REF!</f>
        <v>#REF!</v>
      </c>
      <c r="R716" s="112" t="e">
        <f>R360-#REF!</f>
        <v>#REF!</v>
      </c>
      <c r="S716" s="112" t="e">
        <f>S360-#REF!</f>
        <v>#REF!</v>
      </c>
      <c r="T716" s="112" t="e">
        <f>T360-#REF!</f>
        <v>#REF!</v>
      </c>
      <c r="U716" s="112" t="e">
        <f>U360-#REF!</f>
        <v>#REF!</v>
      </c>
      <c r="V716" s="112" t="e">
        <f>V360-#REF!</f>
        <v>#REF!</v>
      </c>
      <c r="W716" s="112" t="e">
        <f>W360-#REF!</f>
        <v>#REF!</v>
      </c>
      <c r="X716" s="112" t="e">
        <f>X360-#REF!</f>
        <v>#REF!</v>
      </c>
      <c r="Y716" s="112" t="e">
        <f>Y360-#REF!</f>
        <v>#REF!</v>
      </c>
      <c r="Z716" s="112" t="e">
        <f>Z360-#REF!</f>
        <v>#REF!</v>
      </c>
      <c r="AA716" s="112" t="e">
        <f>AA360-#REF!</f>
        <v>#REF!</v>
      </c>
      <c r="AB716" s="112" t="e">
        <f>AB360-#REF!</f>
        <v>#REF!</v>
      </c>
      <c r="AC716" s="112" t="e">
        <f>AC360-#REF!</f>
        <v>#REF!</v>
      </c>
      <c r="AD716" s="112" t="e">
        <f>AD360-#REF!</f>
        <v>#REF!</v>
      </c>
      <c r="AE716" s="112" t="e">
        <f>AE360-#REF!</f>
        <v>#REF!</v>
      </c>
      <c r="AF716" s="112" t="e">
        <f>AF360-#REF!</f>
        <v>#REF!</v>
      </c>
      <c r="AG716" s="112" t="e">
        <f>AG360-#REF!</f>
        <v>#REF!</v>
      </c>
      <c r="AH716" s="112" t="e">
        <f>AH360-#REF!</f>
        <v>#REF!</v>
      </c>
      <c r="AI716" s="112" t="e">
        <f>AI360-#REF!</f>
        <v>#REF!</v>
      </c>
      <c r="AJ716" s="112" t="e">
        <f>AJ360-#REF!</f>
        <v>#REF!</v>
      </c>
      <c r="AK716" s="112" t="e">
        <f>AK360-#REF!</f>
        <v>#REF!</v>
      </c>
      <c r="AL716" s="112" t="e">
        <f>AL360-#REF!</f>
        <v>#REF!</v>
      </c>
      <c r="AM716" s="112" t="e">
        <f>AM360-#REF!</f>
        <v>#REF!</v>
      </c>
      <c r="AN716" s="112" t="e">
        <f>AN360-#REF!</f>
        <v>#REF!</v>
      </c>
      <c r="AO716" s="112" t="e">
        <f>AO360-#REF!</f>
        <v>#REF!</v>
      </c>
      <c r="AP716" s="112" t="e">
        <f>AP360-#REF!</f>
        <v>#REF!</v>
      </c>
      <c r="AQ716" s="112" t="e">
        <f>AQ360-#REF!</f>
        <v>#REF!</v>
      </c>
      <c r="AR716" s="112" t="e">
        <f>AR360-#REF!</f>
        <v>#REF!</v>
      </c>
      <c r="AS716" s="112" t="e">
        <f>AS360-#REF!</f>
        <v>#REF!</v>
      </c>
      <c r="AT716" s="112" t="e">
        <f>AT360-#REF!</f>
        <v>#REF!</v>
      </c>
      <c r="AU716" s="112" t="e">
        <f>AU360-#REF!</f>
        <v>#REF!</v>
      </c>
      <c r="AV716" s="112" t="e">
        <f>AV360-#REF!</f>
        <v>#REF!</v>
      </c>
      <c r="AW716" s="112" t="e">
        <f>AW360-#REF!</f>
        <v>#REF!</v>
      </c>
      <c r="AX716" s="112" t="e">
        <f>AX360-#REF!</f>
        <v>#REF!</v>
      </c>
      <c r="AY716" s="112" t="e">
        <f>AY360-#REF!</f>
        <v>#REF!</v>
      </c>
      <c r="AZ716" s="112" t="e">
        <f>AZ360-#REF!</f>
        <v>#REF!</v>
      </c>
      <c r="BA716" s="112" t="e">
        <f>BA360-#REF!</f>
        <v>#REF!</v>
      </c>
      <c r="BB716" s="112" t="e">
        <f>BB360-#REF!</f>
        <v>#REF!</v>
      </c>
      <c r="BC716" s="112" t="e">
        <f>BC360-#REF!</f>
        <v>#REF!</v>
      </c>
      <c r="BD716" s="112" t="e">
        <f>BD360-#REF!</f>
        <v>#REF!</v>
      </c>
      <c r="BE716" s="112" t="e">
        <f>BE360-#REF!</f>
        <v>#REF!</v>
      </c>
      <c r="BF716" s="112" t="e">
        <f>BF360-#REF!</f>
        <v>#REF!</v>
      </c>
      <c r="BG716" s="112" t="e">
        <f>BG360-#REF!</f>
        <v>#REF!</v>
      </c>
      <c r="BH716" s="112" t="e">
        <f>BH360-#REF!</f>
        <v>#REF!</v>
      </c>
      <c r="BI716" s="112" t="e">
        <f>BI360-#REF!</f>
        <v>#REF!</v>
      </c>
      <c r="BJ716" s="112" t="e">
        <f>BJ360-#REF!</f>
        <v>#REF!</v>
      </c>
      <c r="BK716" s="112" t="e">
        <f>BK360-#REF!</f>
        <v>#REF!</v>
      </c>
      <c r="BL716" s="112" t="e">
        <f>BL360-#REF!</f>
        <v>#REF!</v>
      </c>
      <c r="BM716" s="112" t="e">
        <f>BM360-#REF!</f>
        <v>#REF!</v>
      </c>
      <c r="BN716" s="112" t="e">
        <f>BN360-#REF!</f>
        <v>#REF!</v>
      </c>
      <c r="BO716" s="112" t="e">
        <f>BO360-#REF!</f>
        <v>#REF!</v>
      </c>
      <c r="BP716" s="112" t="e">
        <f>BP360-#REF!</f>
        <v>#REF!</v>
      </c>
      <c r="BQ716" s="112" t="e">
        <f>BQ360-#REF!</f>
        <v>#REF!</v>
      </c>
      <c r="BR716" s="112" t="e">
        <f>BR360-#REF!</f>
        <v>#REF!</v>
      </c>
      <c r="BS716" s="112" t="e">
        <f>BS360-#REF!</f>
        <v>#REF!</v>
      </c>
      <c r="BT716" s="112" t="e">
        <f>BT360-#REF!</f>
        <v>#REF!</v>
      </c>
      <c r="BU716" s="112" t="e">
        <f>BU360-#REF!</f>
        <v>#REF!</v>
      </c>
      <c r="BV716" s="112" t="e">
        <f>BV360-#REF!</f>
        <v>#REF!</v>
      </c>
      <c r="CA716" s="112"/>
    </row>
    <row r="717" spans="7:79" ht="13" hidden="1" x14ac:dyDescent="0.3">
      <c r="G717" s="112" t="e">
        <f>G361-#REF!</f>
        <v>#REF!</v>
      </c>
      <c r="H717" s="112" t="e">
        <f>H361-#REF!</f>
        <v>#REF!</v>
      </c>
      <c r="I717" s="112" t="e">
        <f>I361-#REF!</f>
        <v>#REF!</v>
      </c>
      <c r="J717" s="112" t="e">
        <f>J361-#REF!</f>
        <v>#REF!</v>
      </c>
      <c r="K717" s="112" t="e">
        <f>K361-#REF!</f>
        <v>#REF!</v>
      </c>
      <c r="L717" s="112" t="e">
        <f>L361-#REF!</f>
        <v>#REF!</v>
      </c>
      <c r="M717" s="112" t="e">
        <f>M361-#REF!</f>
        <v>#REF!</v>
      </c>
      <c r="N717" s="112" t="e">
        <f>N361-#REF!</f>
        <v>#REF!</v>
      </c>
      <c r="O717" s="112" t="e">
        <f>O361-#REF!</f>
        <v>#REF!</v>
      </c>
      <c r="P717" s="112" t="e">
        <f>P361-#REF!</f>
        <v>#REF!</v>
      </c>
      <c r="Q717" s="112" t="e">
        <f>Q361-#REF!</f>
        <v>#REF!</v>
      </c>
      <c r="R717" s="112" t="e">
        <f>R361-#REF!</f>
        <v>#REF!</v>
      </c>
      <c r="S717" s="112" t="e">
        <f>S361-#REF!</f>
        <v>#REF!</v>
      </c>
      <c r="T717" s="112" t="e">
        <f>T361-#REF!</f>
        <v>#REF!</v>
      </c>
      <c r="U717" s="112" t="e">
        <f>U361-#REF!</f>
        <v>#REF!</v>
      </c>
      <c r="V717" s="112" t="e">
        <f>V361-#REF!</f>
        <v>#REF!</v>
      </c>
      <c r="W717" s="112" t="e">
        <f>W361-#REF!</f>
        <v>#REF!</v>
      </c>
      <c r="X717" s="112" t="e">
        <f>X361-#REF!</f>
        <v>#REF!</v>
      </c>
      <c r="Y717" s="112" t="e">
        <f>Y361-#REF!</f>
        <v>#REF!</v>
      </c>
      <c r="Z717" s="112" t="e">
        <f>Z361-#REF!</f>
        <v>#REF!</v>
      </c>
      <c r="AA717" s="112" t="e">
        <f>AA361-#REF!</f>
        <v>#REF!</v>
      </c>
      <c r="AB717" s="112" t="e">
        <f>AB361-#REF!</f>
        <v>#REF!</v>
      </c>
      <c r="AC717" s="112" t="e">
        <f>AC361-#REF!</f>
        <v>#REF!</v>
      </c>
      <c r="AD717" s="112" t="e">
        <f>AD361-#REF!</f>
        <v>#REF!</v>
      </c>
      <c r="AE717" s="112" t="e">
        <f>AE361-#REF!</f>
        <v>#REF!</v>
      </c>
      <c r="AF717" s="112" t="e">
        <f>AF361-#REF!</f>
        <v>#REF!</v>
      </c>
      <c r="AG717" s="112" t="e">
        <f>AG361-#REF!</f>
        <v>#REF!</v>
      </c>
      <c r="AH717" s="112" t="e">
        <f>AH361-#REF!</f>
        <v>#REF!</v>
      </c>
      <c r="AI717" s="112" t="e">
        <f>AI361-#REF!</f>
        <v>#REF!</v>
      </c>
      <c r="AJ717" s="112" t="e">
        <f>AJ361-#REF!</f>
        <v>#REF!</v>
      </c>
      <c r="AK717" s="112" t="e">
        <f>AK361-#REF!</f>
        <v>#REF!</v>
      </c>
      <c r="AL717" s="112" t="e">
        <f>AL361-#REF!</f>
        <v>#REF!</v>
      </c>
      <c r="AM717" s="112" t="e">
        <f>AM361-#REF!</f>
        <v>#REF!</v>
      </c>
      <c r="AN717" s="112" t="e">
        <f>AN361-#REF!</f>
        <v>#REF!</v>
      </c>
      <c r="AO717" s="112" t="e">
        <f>AO361-#REF!</f>
        <v>#REF!</v>
      </c>
      <c r="AP717" s="112" t="e">
        <f>AP361-#REF!</f>
        <v>#REF!</v>
      </c>
      <c r="AQ717" s="112" t="e">
        <f>AQ361-#REF!</f>
        <v>#REF!</v>
      </c>
      <c r="AR717" s="112" t="e">
        <f>AR361-#REF!</f>
        <v>#REF!</v>
      </c>
      <c r="AS717" s="112" t="e">
        <f>AS361-#REF!</f>
        <v>#REF!</v>
      </c>
      <c r="AT717" s="112" t="e">
        <f>AT361-#REF!</f>
        <v>#REF!</v>
      </c>
      <c r="AU717" s="112" t="e">
        <f>AU361-#REF!</f>
        <v>#REF!</v>
      </c>
      <c r="AV717" s="112" t="e">
        <f>AV361-#REF!</f>
        <v>#REF!</v>
      </c>
      <c r="AW717" s="112" t="e">
        <f>AW361-#REF!</f>
        <v>#REF!</v>
      </c>
      <c r="AX717" s="112" t="e">
        <f>AX361-#REF!</f>
        <v>#REF!</v>
      </c>
      <c r="AY717" s="112" t="e">
        <f>AY361-#REF!</f>
        <v>#REF!</v>
      </c>
      <c r="AZ717" s="112" t="e">
        <f>AZ361-#REF!</f>
        <v>#REF!</v>
      </c>
      <c r="BA717" s="112" t="e">
        <f>BA361-#REF!</f>
        <v>#REF!</v>
      </c>
      <c r="BB717" s="112" t="e">
        <f>BB361-#REF!</f>
        <v>#REF!</v>
      </c>
      <c r="BC717" s="112" t="e">
        <f>BC361-#REF!</f>
        <v>#REF!</v>
      </c>
      <c r="BD717" s="112" t="e">
        <f>BD361-#REF!</f>
        <v>#REF!</v>
      </c>
      <c r="BE717" s="112" t="e">
        <f>BE361-#REF!</f>
        <v>#REF!</v>
      </c>
      <c r="BF717" s="112" t="e">
        <f>BF361-#REF!</f>
        <v>#REF!</v>
      </c>
      <c r="BG717" s="112" t="e">
        <f>BG361-#REF!</f>
        <v>#REF!</v>
      </c>
      <c r="BH717" s="112" t="e">
        <f>BH361-#REF!</f>
        <v>#REF!</v>
      </c>
      <c r="BI717" s="112" t="e">
        <f>BI361-#REF!</f>
        <v>#REF!</v>
      </c>
      <c r="BJ717" s="112" t="e">
        <f>BJ361-#REF!</f>
        <v>#REF!</v>
      </c>
      <c r="BK717" s="112" t="e">
        <f>BK361-#REF!</f>
        <v>#REF!</v>
      </c>
      <c r="BL717" s="112" t="e">
        <f>BL361-#REF!</f>
        <v>#REF!</v>
      </c>
      <c r="BM717" s="112" t="e">
        <f>BM361-#REF!</f>
        <v>#REF!</v>
      </c>
      <c r="BN717" s="112" t="e">
        <f>BN361-#REF!</f>
        <v>#REF!</v>
      </c>
      <c r="BO717" s="112" t="e">
        <f>BO361-#REF!</f>
        <v>#REF!</v>
      </c>
      <c r="BP717" s="112" t="e">
        <f>BP361-#REF!</f>
        <v>#REF!</v>
      </c>
      <c r="BQ717" s="112" t="e">
        <f>BQ361-#REF!</f>
        <v>#REF!</v>
      </c>
      <c r="BR717" s="112" t="e">
        <f>BR361-#REF!</f>
        <v>#REF!</v>
      </c>
      <c r="BS717" s="112" t="e">
        <f>BS361-#REF!</f>
        <v>#REF!</v>
      </c>
      <c r="BT717" s="112" t="e">
        <f>BT361-#REF!</f>
        <v>#REF!</v>
      </c>
      <c r="BU717" s="112" t="e">
        <f>BU361-#REF!</f>
        <v>#REF!</v>
      </c>
      <c r="BV717" s="112" t="e">
        <f>BV361-#REF!</f>
        <v>#REF!</v>
      </c>
      <c r="CA717" s="112"/>
    </row>
    <row r="718" spans="7:79" ht="13" hidden="1" x14ac:dyDescent="0.3">
      <c r="G718" s="112" t="e">
        <f>G362-#REF!</f>
        <v>#REF!</v>
      </c>
      <c r="H718" s="112" t="e">
        <f>H362-#REF!</f>
        <v>#REF!</v>
      </c>
      <c r="I718" s="112" t="e">
        <f>I362-#REF!</f>
        <v>#REF!</v>
      </c>
      <c r="J718" s="112" t="e">
        <f>J362-#REF!</f>
        <v>#REF!</v>
      </c>
      <c r="K718" s="112" t="e">
        <f>K362-#REF!</f>
        <v>#REF!</v>
      </c>
      <c r="L718" s="112" t="e">
        <f>L362-#REF!</f>
        <v>#REF!</v>
      </c>
      <c r="M718" s="112" t="e">
        <f>M362-#REF!</f>
        <v>#REF!</v>
      </c>
      <c r="N718" s="112" t="e">
        <f>N362-#REF!</f>
        <v>#REF!</v>
      </c>
      <c r="O718" s="112" t="e">
        <f>O362-#REF!</f>
        <v>#REF!</v>
      </c>
      <c r="P718" s="112" t="e">
        <f>P362-#REF!</f>
        <v>#REF!</v>
      </c>
      <c r="Q718" s="112" t="e">
        <f>Q362-#REF!</f>
        <v>#REF!</v>
      </c>
      <c r="R718" s="112" t="e">
        <f>R362-#REF!</f>
        <v>#REF!</v>
      </c>
      <c r="S718" s="112" t="e">
        <f>S362-#REF!</f>
        <v>#REF!</v>
      </c>
      <c r="T718" s="112" t="e">
        <f>T362-#REF!</f>
        <v>#REF!</v>
      </c>
      <c r="U718" s="112" t="e">
        <f>U362-#REF!</f>
        <v>#REF!</v>
      </c>
      <c r="V718" s="112" t="e">
        <f>V362-#REF!</f>
        <v>#REF!</v>
      </c>
      <c r="W718" s="112" t="e">
        <f>W362-#REF!</f>
        <v>#REF!</v>
      </c>
      <c r="X718" s="112" t="e">
        <f>X362-#REF!</f>
        <v>#REF!</v>
      </c>
      <c r="Y718" s="112" t="e">
        <f>Y362-#REF!</f>
        <v>#REF!</v>
      </c>
      <c r="Z718" s="112" t="e">
        <f>Z362-#REF!</f>
        <v>#REF!</v>
      </c>
      <c r="AA718" s="112" t="e">
        <f>AA362-#REF!</f>
        <v>#REF!</v>
      </c>
      <c r="AB718" s="112" t="e">
        <f>AB362-#REF!</f>
        <v>#REF!</v>
      </c>
      <c r="AC718" s="112" t="e">
        <f>AC362-#REF!</f>
        <v>#REF!</v>
      </c>
      <c r="AD718" s="112" t="e">
        <f>AD362-#REF!</f>
        <v>#REF!</v>
      </c>
      <c r="AE718" s="112" t="e">
        <f>AE362-#REF!</f>
        <v>#REF!</v>
      </c>
      <c r="AF718" s="112" t="e">
        <f>AF362-#REF!</f>
        <v>#REF!</v>
      </c>
      <c r="AG718" s="112" t="e">
        <f>AG362-#REF!</f>
        <v>#REF!</v>
      </c>
      <c r="AH718" s="112" t="e">
        <f>AH362-#REF!</f>
        <v>#REF!</v>
      </c>
      <c r="AI718" s="112" t="e">
        <f>AI362-#REF!</f>
        <v>#REF!</v>
      </c>
      <c r="AJ718" s="112" t="e">
        <f>AJ362-#REF!</f>
        <v>#REF!</v>
      </c>
      <c r="AK718" s="112" t="e">
        <f>AK362-#REF!</f>
        <v>#REF!</v>
      </c>
      <c r="AL718" s="112" t="e">
        <f>AL362-#REF!</f>
        <v>#REF!</v>
      </c>
      <c r="AM718" s="112" t="e">
        <f>AM362-#REF!</f>
        <v>#REF!</v>
      </c>
      <c r="AN718" s="112" t="e">
        <f>AN362-#REF!</f>
        <v>#REF!</v>
      </c>
      <c r="AO718" s="112" t="e">
        <f>AO362-#REF!</f>
        <v>#REF!</v>
      </c>
      <c r="AP718" s="112" t="e">
        <f>AP362-#REF!</f>
        <v>#REF!</v>
      </c>
      <c r="AQ718" s="112" t="e">
        <f>AQ362-#REF!</f>
        <v>#REF!</v>
      </c>
      <c r="AR718" s="112" t="e">
        <f>AR362-#REF!</f>
        <v>#REF!</v>
      </c>
      <c r="AS718" s="112" t="e">
        <f>AS362-#REF!</f>
        <v>#REF!</v>
      </c>
      <c r="AT718" s="112" t="e">
        <f>AT362-#REF!</f>
        <v>#REF!</v>
      </c>
      <c r="AU718" s="112" t="e">
        <f>AU362-#REF!</f>
        <v>#REF!</v>
      </c>
      <c r="AV718" s="112" t="e">
        <f>AV362-#REF!</f>
        <v>#REF!</v>
      </c>
      <c r="AW718" s="112" t="e">
        <f>AW362-#REF!</f>
        <v>#REF!</v>
      </c>
      <c r="AX718" s="112" t="e">
        <f>AX362-#REF!</f>
        <v>#REF!</v>
      </c>
      <c r="AY718" s="112" t="e">
        <f>AY362-#REF!</f>
        <v>#REF!</v>
      </c>
      <c r="AZ718" s="112" t="e">
        <f>AZ362-#REF!</f>
        <v>#REF!</v>
      </c>
      <c r="BA718" s="112" t="e">
        <f>BA362-#REF!</f>
        <v>#REF!</v>
      </c>
      <c r="BB718" s="112" t="e">
        <f>BB362-#REF!</f>
        <v>#REF!</v>
      </c>
      <c r="BC718" s="112" t="e">
        <f>BC362-#REF!</f>
        <v>#REF!</v>
      </c>
      <c r="BD718" s="112" t="e">
        <f>BD362-#REF!</f>
        <v>#REF!</v>
      </c>
      <c r="BE718" s="112" t="e">
        <f>BE362-#REF!</f>
        <v>#REF!</v>
      </c>
      <c r="BF718" s="112" t="e">
        <f>BF362-#REF!</f>
        <v>#REF!</v>
      </c>
      <c r="BG718" s="112" t="e">
        <f>BG362-#REF!</f>
        <v>#REF!</v>
      </c>
      <c r="BH718" s="112" t="e">
        <f>BH362-#REF!</f>
        <v>#REF!</v>
      </c>
      <c r="BI718" s="112" t="e">
        <f>BI362-#REF!</f>
        <v>#REF!</v>
      </c>
      <c r="BJ718" s="112" t="e">
        <f>BJ362-#REF!</f>
        <v>#REF!</v>
      </c>
      <c r="BK718" s="112" t="e">
        <f>BK362-#REF!</f>
        <v>#REF!</v>
      </c>
      <c r="BL718" s="112" t="e">
        <f>BL362-#REF!</f>
        <v>#REF!</v>
      </c>
      <c r="BM718" s="112" t="e">
        <f>BM362-#REF!</f>
        <v>#REF!</v>
      </c>
      <c r="BN718" s="112" t="e">
        <f>BN362-#REF!</f>
        <v>#REF!</v>
      </c>
      <c r="BO718" s="112" t="e">
        <f>BO362-#REF!</f>
        <v>#REF!</v>
      </c>
      <c r="BP718" s="112" t="e">
        <f>BP362-#REF!</f>
        <v>#REF!</v>
      </c>
      <c r="BQ718" s="112" t="e">
        <f>BQ362-#REF!</f>
        <v>#REF!</v>
      </c>
      <c r="BR718" s="112" t="e">
        <f>BR362-#REF!</f>
        <v>#REF!</v>
      </c>
      <c r="BS718" s="112" t="e">
        <f>BS362-#REF!</f>
        <v>#REF!</v>
      </c>
      <c r="BT718" s="112" t="e">
        <f>BT362-#REF!</f>
        <v>#REF!</v>
      </c>
      <c r="BU718" s="112" t="e">
        <f>BU362-#REF!</f>
        <v>#REF!</v>
      </c>
      <c r="BV718" s="112" t="e">
        <f>BV362-#REF!</f>
        <v>#REF!</v>
      </c>
      <c r="CA718" s="112"/>
    </row>
    <row r="719" spans="7:79" ht="13" hidden="1" x14ac:dyDescent="0.3">
      <c r="G719" s="112" t="e">
        <f>G363-#REF!</f>
        <v>#REF!</v>
      </c>
      <c r="H719" s="112" t="e">
        <f>H363-#REF!</f>
        <v>#REF!</v>
      </c>
      <c r="I719" s="112" t="e">
        <f>I363-#REF!</f>
        <v>#REF!</v>
      </c>
      <c r="J719" s="112" t="e">
        <f>J363-#REF!</f>
        <v>#REF!</v>
      </c>
      <c r="K719" s="112" t="e">
        <f>K363-#REF!</f>
        <v>#REF!</v>
      </c>
      <c r="L719" s="112" t="e">
        <f>L363-#REF!</f>
        <v>#REF!</v>
      </c>
      <c r="M719" s="112" t="e">
        <f>M363-#REF!</f>
        <v>#REF!</v>
      </c>
      <c r="N719" s="112" t="e">
        <f>N363-#REF!</f>
        <v>#REF!</v>
      </c>
      <c r="O719" s="112" t="e">
        <f>O363-#REF!</f>
        <v>#REF!</v>
      </c>
      <c r="P719" s="112" t="e">
        <f>P363-#REF!</f>
        <v>#REF!</v>
      </c>
      <c r="Q719" s="112" t="e">
        <f>Q363-#REF!</f>
        <v>#REF!</v>
      </c>
      <c r="R719" s="112" t="e">
        <f>R363-#REF!</f>
        <v>#REF!</v>
      </c>
      <c r="S719" s="112" t="e">
        <f>S363-#REF!</f>
        <v>#REF!</v>
      </c>
      <c r="T719" s="112" t="e">
        <f>T363-#REF!</f>
        <v>#REF!</v>
      </c>
      <c r="U719" s="112" t="e">
        <f>U363-#REF!</f>
        <v>#REF!</v>
      </c>
      <c r="V719" s="112" t="e">
        <f>V363-#REF!</f>
        <v>#REF!</v>
      </c>
      <c r="W719" s="112" t="e">
        <f>W363-#REF!</f>
        <v>#REF!</v>
      </c>
      <c r="X719" s="112" t="e">
        <f>X363-#REF!</f>
        <v>#REF!</v>
      </c>
      <c r="Y719" s="112" t="e">
        <f>Y363-#REF!</f>
        <v>#REF!</v>
      </c>
      <c r="Z719" s="112" t="e">
        <f>Z363-#REF!</f>
        <v>#REF!</v>
      </c>
      <c r="AA719" s="112" t="e">
        <f>AA363-#REF!</f>
        <v>#REF!</v>
      </c>
      <c r="AB719" s="112" t="e">
        <f>AB363-#REF!</f>
        <v>#REF!</v>
      </c>
      <c r="AC719" s="112" t="e">
        <f>AC363-#REF!</f>
        <v>#REF!</v>
      </c>
      <c r="AD719" s="112" t="e">
        <f>AD363-#REF!</f>
        <v>#REF!</v>
      </c>
      <c r="AE719" s="112" t="e">
        <f>AE363-#REF!</f>
        <v>#REF!</v>
      </c>
      <c r="AF719" s="112" t="e">
        <f>AF363-#REF!</f>
        <v>#REF!</v>
      </c>
      <c r="AG719" s="112" t="e">
        <f>AG363-#REF!</f>
        <v>#REF!</v>
      </c>
      <c r="AH719" s="112" t="e">
        <f>AH363-#REF!</f>
        <v>#REF!</v>
      </c>
      <c r="AI719" s="112" t="e">
        <f>AI363-#REF!</f>
        <v>#REF!</v>
      </c>
      <c r="AJ719" s="112" t="e">
        <f>AJ363-#REF!</f>
        <v>#REF!</v>
      </c>
      <c r="AK719" s="112" t="e">
        <f>AK363-#REF!</f>
        <v>#REF!</v>
      </c>
      <c r="AL719" s="112" t="e">
        <f>AL363-#REF!</f>
        <v>#REF!</v>
      </c>
      <c r="AM719" s="112" t="e">
        <f>AM363-#REF!</f>
        <v>#REF!</v>
      </c>
      <c r="AN719" s="112" t="e">
        <f>AN363-#REF!</f>
        <v>#REF!</v>
      </c>
      <c r="AO719" s="112" t="e">
        <f>AO363-#REF!</f>
        <v>#REF!</v>
      </c>
      <c r="AP719" s="112" t="e">
        <f>AP363-#REF!</f>
        <v>#REF!</v>
      </c>
      <c r="AQ719" s="112" t="e">
        <f>AQ363-#REF!</f>
        <v>#REF!</v>
      </c>
      <c r="AR719" s="112" t="e">
        <f>AR363-#REF!</f>
        <v>#REF!</v>
      </c>
      <c r="AS719" s="112" t="e">
        <f>AS363-#REF!</f>
        <v>#REF!</v>
      </c>
      <c r="AT719" s="112" t="e">
        <f>AT363-#REF!</f>
        <v>#REF!</v>
      </c>
      <c r="AU719" s="112" t="e">
        <f>AU363-#REF!</f>
        <v>#REF!</v>
      </c>
      <c r="AV719" s="112" t="e">
        <f>AV363-#REF!</f>
        <v>#REF!</v>
      </c>
      <c r="AW719" s="112" t="e">
        <f>AW363-#REF!</f>
        <v>#REF!</v>
      </c>
      <c r="AX719" s="112" t="e">
        <f>AX363-#REF!</f>
        <v>#REF!</v>
      </c>
      <c r="AY719" s="112" t="e">
        <f>AY363-#REF!</f>
        <v>#REF!</v>
      </c>
      <c r="AZ719" s="112" t="e">
        <f>AZ363-#REF!</f>
        <v>#REF!</v>
      </c>
      <c r="BA719" s="112" t="e">
        <f>BA363-#REF!</f>
        <v>#REF!</v>
      </c>
      <c r="BB719" s="112" t="e">
        <f>BB363-#REF!</f>
        <v>#REF!</v>
      </c>
      <c r="BC719" s="112" t="e">
        <f>BC363-#REF!</f>
        <v>#REF!</v>
      </c>
      <c r="BD719" s="112" t="e">
        <f>BD363-#REF!</f>
        <v>#REF!</v>
      </c>
      <c r="BE719" s="112" t="e">
        <f>BE363-#REF!</f>
        <v>#REF!</v>
      </c>
      <c r="BF719" s="112" t="e">
        <f>BF363-#REF!</f>
        <v>#REF!</v>
      </c>
      <c r="BG719" s="112" t="e">
        <f>BG363-#REF!</f>
        <v>#REF!</v>
      </c>
      <c r="BH719" s="112" t="e">
        <f>BH363-#REF!</f>
        <v>#REF!</v>
      </c>
      <c r="BI719" s="112" t="e">
        <f>BI363-#REF!</f>
        <v>#REF!</v>
      </c>
      <c r="BJ719" s="112" t="e">
        <f>BJ363-#REF!</f>
        <v>#REF!</v>
      </c>
      <c r="BK719" s="112" t="e">
        <f>BK363-#REF!</f>
        <v>#REF!</v>
      </c>
      <c r="BL719" s="112" t="e">
        <f>BL363-#REF!</f>
        <v>#REF!</v>
      </c>
      <c r="BM719" s="112" t="e">
        <f>BM363-#REF!</f>
        <v>#REF!</v>
      </c>
      <c r="BN719" s="112" t="e">
        <f>BN363-#REF!</f>
        <v>#REF!</v>
      </c>
      <c r="BO719" s="112" t="e">
        <f>BO363-#REF!</f>
        <v>#REF!</v>
      </c>
      <c r="BP719" s="112" t="e">
        <f>BP363-#REF!</f>
        <v>#REF!</v>
      </c>
      <c r="BQ719" s="112" t="e">
        <f>BQ363-#REF!</f>
        <v>#REF!</v>
      </c>
      <c r="BR719" s="112" t="e">
        <f>BR363-#REF!</f>
        <v>#REF!</v>
      </c>
      <c r="BS719" s="112" t="e">
        <f>BS363-#REF!</f>
        <v>#REF!</v>
      </c>
      <c r="BT719" s="112" t="e">
        <f>BT363-#REF!</f>
        <v>#REF!</v>
      </c>
      <c r="BU719" s="112" t="e">
        <f>BU363-#REF!</f>
        <v>#REF!</v>
      </c>
      <c r="BV719" s="112" t="e">
        <f>BV363-#REF!</f>
        <v>#REF!</v>
      </c>
      <c r="CA719" s="112"/>
    </row>
    <row r="720" spans="7:79" ht="13" hidden="1" x14ac:dyDescent="0.3">
      <c r="G720" s="112" t="e">
        <f>G364-#REF!</f>
        <v>#REF!</v>
      </c>
      <c r="H720" s="112" t="e">
        <f>H364-#REF!</f>
        <v>#REF!</v>
      </c>
      <c r="I720" s="112" t="e">
        <f>I364-#REF!</f>
        <v>#REF!</v>
      </c>
      <c r="J720" s="112" t="e">
        <f>J364-#REF!</f>
        <v>#REF!</v>
      </c>
      <c r="K720" s="112" t="e">
        <f>K364-#REF!</f>
        <v>#REF!</v>
      </c>
      <c r="L720" s="112" t="e">
        <f>L364-#REF!</f>
        <v>#REF!</v>
      </c>
      <c r="M720" s="112" t="e">
        <f>M364-#REF!</f>
        <v>#REF!</v>
      </c>
      <c r="N720" s="112" t="e">
        <f>N364-#REF!</f>
        <v>#REF!</v>
      </c>
      <c r="O720" s="112" t="e">
        <f>O364-#REF!</f>
        <v>#REF!</v>
      </c>
      <c r="P720" s="112" t="e">
        <f>P364-#REF!</f>
        <v>#REF!</v>
      </c>
      <c r="Q720" s="112" t="e">
        <f>Q364-#REF!</f>
        <v>#REF!</v>
      </c>
      <c r="R720" s="112" t="e">
        <f>R364-#REF!</f>
        <v>#REF!</v>
      </c>
      <c r="S720" s="112" t="e">
        <f>S364-#REF!</f>
        <v>#REF!</v>
      </c>
      <c r="T720" s="112" t="e">
        <f>T364-#REF!</f>
        <v>#REF!</v>
      </c>
      <c r="U720" s="112" t="e">
        <f>U364-#REF!</f>
        <v>#REF!</v>
      </c>
      <c r="V720" s="112" t="e">
        <f>V364-#REF!</f>
        <v>#REF!</v>
      </c>
      <c r="W720" s="112" t="e">
        <f>W364-#REF!</f>
        <v>#REF!</v>
      </c>
      <c r="X720" s="112" t="e">
        <f>X364-#REF!</f>
        <v>#REF!</v>
      </c>
      <c r="Y720" s="112" t="e">
        <f>Y364-#REF!</f>
        <v>#REF!</v>
      </c>
      <c r="Z720" s="112" t="e">
        <f>Z364-#REF!</f>
        <v>#REF!</v>
      </c>
      <c r="AA720" s="112" t="e">
        <f>AA364-#REF!</f>
        <v>#REF!</v>
      </c>
      <c r="AB720" s="112" t="e">
        <f>AB364-#REF!</f>
        <v>#REF!</v>
      </c>
      <c r="AC720" s="112" t="e">
        <f>AC364-#REF!</f>
        <v>#REF!</v>
      </c>
      <c r="AD720" s="112" t="e">
        <f>AD364-#REF!</f>
        <v>#REF!</v>
      </c>
      <c r="AE720" s="112" t="e">
        <f>AE364-#REF!</f>
        <v>#REF!</v>
      </c>
      <c r="AF720" s="112" t="e">
        <f>AF364-#REF!</f>
        <v>#REF!</v>
      </c>
      <c r="AG720" s="112" t="e">
        <f>AG364-#REF!</f>
        <v>#REF!</v>
      </c>
      <c r="AH720" s="112" t="e">
        <f>AH364-#REF!</f>
        <v>#REF!</v>
      </c>
      <c r="AI720" s="112" t="e">
        <f>AI364-#REF!</f>
        <v>#REF!</v>
      </c>
      <c r="AJ720" s="112" t="e">
        <f>AJ364-#REF!</f>
        <v>#REF!</v>
      </c>
      <c r="AK720" s="112" t="e">
        <f>AK364-#REF!</f>
        <v>#REF!</v>
      </c>
      <c r="AL720" s="112" t="e">
        <f>AL364-#REF!</f>
        <v>#REF!</v>
      </c>
      <c r="AM720" s="112" t="e">
        <f>AM364-#REF!</f>
        <v>#REF!</v>
      </c>
      <c r="AN720" s="112" t="e">
        <f>AN364-#REF!</f>
        <v>#REF!</v>
      </c>
      <c r="AO720" s="112" t="e">
        <f>AO364-#REF!</f>
        <v>#REF!</v>
      </c>
      <c r="AP720" s="112" t="e">
        <f>AP364-#REF!</f>
        <v>#REF!</v>
      </c>
      <c r="AQ720" s="112" t="e">
        <f>AQ364-#REF!</f>
        <v>#REF!</v>
      </c>
      <c r="AR720" s="112" t="e">
        <f>AR364-#REF!</f>
        <v>#REF!</v>
      </c>
      <c r="AS720" s="112" t="e">
        <f>AS364-#REF!</f>
        <v>#REF!</v>
      </c>
      <c r="AT720" s="112" t="e">
        <f>AT364-#REF!</f>
        <v>#REF!</v>
      </c>
      <c r="AU720" s="112" t="e">
        <f>AU364-#REF!</f>
        <v>#REF!</v>
      </c>
      <c r="AV720" s="112" t="e">
        <f>AV364-#REF!</f>
        <v>#REF!</v>
      </c>
      <c r="AW720" s="112" t="e">
        <f>AW364-#REF!</f>
        <v>#REF!</v>
      </c>
      <c r="AX720" s="112" t="e">
        <f>AX364-#REF!</f>
        <v>#REF!</v>
      </c>
      <c r="AY720" s="112" t="e">
        <f>AY364-#REF!</f>
        <v>#REF!</v>
      </c>
      <c r="AZ720" s="112" t="e">
        <f>AZ364-#REF!</f>
        <v>#REF!</v>
      </c>
      <c r="BA720" s="112" t="e">
        <f>BA364-#REF!</f>
        <v>#REF!</v>
      </c>
      <c r="BB720" s="112" t="e">
        <f>BB364-#REF!</f>
        <v>#REF!</v>
      </c>
      <c r="BC720" s="112" t="e">
        <f>BC364-#REF!</f>
        <v>#REF!</v>
      </c>
      <c r="BD720" s="112" t="e">
        <f>BD364-#REF!</f>
        <v>#REF!</v>
      </c>
      <c r="BE720" s="112" t="e">
        <f>BE364-#REF!</f>
        <v>#REF!</v>
      </c>
      <c r="BF720" s="112" t="e">
        <f>BF364-#REF!</f>
        <v>#REF!</v>
      </c>
      <c r="BG720" s="112" t="e">
        <f>BG364-#REF!</f>
        <v>#REF!</v>
      </c>
      <c r="BH720" s="112" t="e">
        <f>BH364-#REF!</f>
        <v>#REF!</v>
      </c>
      <c r="BI720" s="112" t="e">
        <f>BI364-#REF!</f>
        <v>#REF!</v>
      </c>
      <c r="BJ720" s="112" t="e">
        <f>BJ364-#REF!</f>
        <v>#REF!</v>
      </c>
      <c r="BK720" s="112" t="e">
        <f>BK364-#REF!</f>
        <v>#REF!</v>
      </c>
      <c r="BL720" s="112" t="e">
        <f>BL364-#REF!</f>
        <v>#REF!</v>
      </c>
      <c r="BM720" s="112" t="e">
        <f>BM364-#REF!</f>
        <v>#REF!</v>
      </c>
      <c r="BN720" s="112" t="e">
        <f>BN364-#REF!</f>
        <v>#REF!</v>
      </c>
      <c r="BO720" s="112" t="e">
        <f>BO364-#REF!</f>
        <v>#REF!</v>
      </c>
      <c r="BP720" s="112" t="e">
        <f>BP364-#REF!</f>
        <v>#REF!</v>
      </c>
      <c r="BQ720" s="112" t="e">
        <f>BQ364-#REF!</f>
        <v>#REF!</v>
      </c>
      <c r="BR720" s="112" t="e">
        <f>BR364-#REF!</f>
        <v>#REF!</v>
      </c>
      <c r="BS720" s="112" t="e">
        <f>BS364-#REF!</f>
        <v>#REF!</v>
      </c>
      <c r="BT720" s="112" t="e">
        <f>BT364-#REF!</f>
        <v>#REF!</v>
      </c>
      <c r="BU720" s="112" t="e">
        <f>BU364-#REF!</f>
        <v>#REF!</v>
      </c>
      <c r="BV720" s="112" t="e">
        <f>BV364-#REF!</f>
        <v>#REF!</v>
      </c>
      <c r="CA720" s="112"/>
    </row>
    <row r="721" spans="7:79" ht="13" hidden="1" x14ac:dyDescent="0.3">
      <c r="G721" s="112" t="e">
        <f>G365-#REF!</f>
        <v>#REF!</v>
      </c>
      <c r="H721" s="112" t="e">
        <f>H365-#REF!</f>
        <v>#REF!</v>
      </c>
      <c r="I721" s="112" t="e">
        <f>I365-#REF!</f>
        <v>#REF!</v>
      </c>
      <c r="J721" s="112" t="e">
        <f>J365-#REF!</f>
        <v>#REF!</v>
      </c>
      <c r="K721" s="112" t="e">
        <f>K365-#REF!</f>
        <v>#REF!</v>
      </c>
      <c r="L721" s="112" t="e">
        <f>L365-#REF!</f>
        <v>#REF!</v>
      </c>
      <c r="M721" s="112" t="e">
        <f>M365-#REF!</f>
        <v>#REF!</v>
      </c>
      <c r="N721" s="112" t="e">
        <f>N365-#REF!</f>
        <v>#REF!</v>
      </c>
      <c r="O721" s="112" t="e">
        <f>O365-#REF!</f>
        <v>#REF!</v>
      </c>
      <c r="P721" s="112" t="e">
        <f>P365-#REF!</f>
        <v>#REF!</v>
      </c>
      <c r="Q721" s="112" t="e">
        <f>Q365-#REF!</f>
        <v>#REF!</v>
      </c>
      <c r="R721" s="112" t="e">
        <f>R365-#REF!</f>
        <v>#REF!</v>
      </c>
      <c r="S721" s="112" t="e">
        <f>S365-#REF!</f>
        <v>#REF!</v>
      </c>
      <c r="T721" s="112" t="e">
        <f>T365-#REF!</f>
        <v>#REF!</v>
      </c>
      <c r="U721" s="112" t="e">
        <f>U365-#REF!</f>
        <v>#REF!</v>
      </c>
      <c r="V721" s="112" t="e">
        <f>V365-#REF!</f>
        <v>#REF!</v>
      </c>
      <c r="W721" s="112" t="e">
        <f>W365-#REF!</f>
        <v>#REF!</v>
      </c>
      <c r="X721" s="112" t="e">
        <f>X365-#REF!</f>
        <v>#REF!</v>
      </c>
      <c r="Y721" s="112" t="e">
        <f>Y365-#REF!</f>
        <v>#REF!</v>
      </c>
      <c r="Z721" s="112" t="e">
        <f>Z365-#REF!</f>
        <v>#REF!</v>
      </c>
      <c r="AA721" s="112" t="e">
        <f>AA365-#REF!</f>
        <v>#REF!</v>
      </c>
      <c r="AB721" s="112" t="e">
        <f>AB365-#REF!</f>
        <v>#REF!</v>
      </c>
      <c r="AC721" s="112" t="e">
        <f>AC365-#REF!</f>
        <v>#REF!</v>
      </c>
      <c r="AD721" s="112" t="e">
        <f>AD365-#REF!</f>
        <v>#REF!</v>
      </c>
      <c r="AE721" s="112" t="e">
        <f>AE365-#REF!</f>
        <v>#REF!</v>
      </c>
      <c r="AF721" s="112" t="e">
        <f>AF365-#REF!</f>
        <v>#REF!</v>
      </c>
      <c r="AG721" s="112" t="e">
        <f>AG365-#REF!</f>
        <v>#REF!</v>
      </c>
      <c r="AH721" s="112" t="e">
        <f>AH365-#REF!</f>
        <v>#REF!</v>
      </c>
      <c r="AI721" s="112" t="e">
        <f>AI365-#REF!</f>
        <v>#REF!</v>
      </c>
      <c r="AJ721" s="112" t="e">
        <f>AJ365-#REF!</f>
        <v>#REF!</v>
      </c>
      <c r="AK721" s="112" t="e">
        <f>AK365-#REF!</f>
        <v>#REF!</v>
      </c>
      <c r="AL721" s="112" t="e">
        <f>AL365-#REF!</f>
        <v>#REF!</v>
      </c>
      <c r="AM721" s="112" t="e">
        <f>AM365-#REF!</f>
        <v>#REF!</v>
      </c>
      <c r="AN721" s="112" t="e">
        <f>AN365-#REF!</f>
        <v>#REF!</v>
      </c>
      <c r="AO721" s="112" t="e">
        <f>AO365-#REF!</f>
        <v>#REF!</v>
      </c>
      <c r="AP721" s="112" t="e">
        <f>AP365-#REF!</f>
        <v>#REF!</v>
      </c>
      <c r="AQ721" s="112" t="e">
        <f>AQ365-#REF!</f>
        <v>#REF!</v>
      </c>
      <c r="AR721" s="112" t="e">
        <f>AR365-#REF!</f>
        <v>#REF!</v>
      </c>
      <c r="AS721" s="112" t="e">
        <f>AS365-#REF!</f>
        <v>#REF!</v>
      </c>
      <c r="AT721" s="112" t="e">
        <f>AT365-#REF!</f>
        <v>#REF!</v>
      </c>
      <c r="AU721" s="112" t="e">
        <f>AU365-#REF!</f>
        <v>#REF!</v>
      </c>
      <c r="AV721" s="112" t="e">
        <f>AV365-#REF!</f>
        <v>#REF!</v>
      </c>
      <c r="AW721" s="112" t="e">
        <f>AW365-#REF!</f>
        <v>#REF!</v>
      </c>
      <c r="AX721" s="112" t="e">
        <f>AX365-#REF!</f>
        <v>#REF!</v>
      </c>
      <c r="AY721" s="112" t="e">
        <f>AY365-#REF!</f>
        <v>#REF!</v>
      </c>
      <c r="AZ721" s="112" t="e">
        <f>AZ365-#REF!</f>
        <v>#REF!</v>
      </c>
      <c r="BA721" s="112" t="e">
        <f>BA365-#REF!</f>
        <v>#REF!</v>
      </c>
      <c r="BB721" s="112" t="e">
        <f>BB365-#REF!</f>
        <v>#REF!</v>
      </c>
      <c r="BC721" s="112" t="e">
        <f>BC365-#REF!</f>
        <v>#REF!</v>
      </c>
      <c r="BD721" s="112" t="e">
        <f>BD365-#REF!</f>
        <v>#REF!</v>
      </c>
      <c r="BE721" s="112" t="e">
        <f>BE365-#REF!</f>
        <v>#REF!</v>
      </c>
      <c r="BF721" s="112" t="e">
        <f>BF365-#REF!</f>
        <v>#REF!</v>
      </c>
      <c r="BG721" s="112" t="e">
        <f>BG365-#REF!</f>
        <v>#REF!</v>
      </c>
      <c r="BH721" s="112" t="e">
        <f>BH365-#REF!</f>
        <v>#REF!</v>
      </c>
      <c r="BI721" s="112" t="e">
        <f>BI365-#REF!</f>
        <v>#REF!</v>
      </c>
      <c r="BJ721" s="112" t="e">
        <f>BJ365-#REF!</f>
        <v>#REF!</v>
      </c>
      <c r="BK721" s="112" t="e">
        <f>BK365-#REF!</f>
        <v>#REF!</v>
      </c>
      <c r="BL721" s="112" t="e">
        <f>BL365-#REF!</f>
        <v>#REF!</v>
      </c>
      <c r="BM721" s="112" t="e">
        <f>BM365-#REF!</f>
        <v>#REF!</v>
      </c>
      <c r="BN721" s="112" t="e">
        <f>BN365-#REF!</f>
        <v>#REF!</v>
      </c>
      <c r="BO721" s="112" t="e">
        <f>BO365-#REF!</f>
        <v>#REF!</v>
      </c>
      <c r="BP721" s="112" t="e">
        <f>BP365-#REF!</f>
        <v>#REF!</v>
      </c>
      <c r="BQ721" s="112" t="e">
        <f>BQ365-#REF!</f>
        <v>#REF!</v>
      </c>
      <c r="BR721" s="112" t="e">
        <f>BR365-#REF!</f>
        <v>#REF!</v>
      </c>
      <c r="BS721" s="112" t="e">
        <f>BS365-#REF!</f>
        <v>#REF!</v>
      </c>
      <c r="BT721" s="112" t="e">
        <f>BT365-#REF!</f>
        <v>#REF!</v>
      </c>
      <c r="BU721" s="112" t="e">
        <f>BU365-#REF!</f>
        <v>#REF!</v>
      </c>
      <c r="BV721" s="112" t="e">
        <f>BV365-#REF!</f>
        <v>#REF!</v>
      </c>
      <c r="CA721" s="112"/>
    </row>
    <row r="722" spans="7:79" ht="13" hidden="1" x14ac:dyDescent="0.3">
      <c r="G722" s="112" t="e">
        <f>G366-#REF!</f>
        <v>#REF!</v>
      </c>
      <c r="H722" s="112" t="e">
        <f>H366-#REF!</f>
        <v>#REF!</v>
      </c>
      <c r="I722" s="112" t="e">
        <f>I366-#REF!</f>
        <v>#REF!</v>
      </c>
      <c r="J722" s="112" t="e">
        <f>J366-#REF!</f>
        <v>#REF!</v>
      </c>
      <c r="K722" s="112" t="e">
        <f>K366-#REF!</f>
        <v>#REF!</v>
      </c>
      <c r="L722" s="112" t="e">
        <f>L366-#REF!</f>
        <v>#REF!</v>
      </c>
      <c r="M722" s="112" t="e">
        <f>M366-#REF!</f>
        <v>#REF!</v>
      </c>
      <c r="N722" s="112" t="e">
        <f>N366-#REF!</f>
        <v>#REF!</v>
      </c>
      <c r="O722" s="112" t="e">
        <f>O366-#REF!</f>
        <v>#REF!</v>
      </c>
      <c r="P722" s="112" t="e">
        <f>P366-#REF!</f>
        <v>#REF!</v>
      </c>
      <c r="Q722" s="112" t="e">
        <f>Q366-#REF!</f>
        <v>#REF!</v>
      </c>
      <c r="R722" s="112" t="e">
        <f>R366-#REF!</f>
        <v>#REF!</v>
      </c>
      <c r="S722" s="112" t="e">
        <f>S366-#REF!</f>
        <v>#REF!</v>
      </c>
      <c r="T722" s="112" t="e">
        <f>T366-#REF!</f>
        <v>#REF!</v>
      </c>
      <c r="U722" s="112" t="e">
        <f>U366-#REF!</f>
        <v>#REF!</v>
      </c>
      <c r="V722" s="112" t="e">
        <f>V366-#REF!</f>
        <v>#REF!</v>
      </c>
      <c r="W722" s="112" t="e">
        <f>W366-#REF!</f>
        <v>#REF!</v>
      </c>
      <c r="X722" s="112" t="e">
        <f>X366-#REF!</f>
        <v>#REF!</v>
      </c>
      <c r="Y722" s="112" t="e">
        <f>Y366-#REF!</f>
        <v>#REF!</v>
      </c>
      <c r="Z722" s="112" t="e">
        <f>Z366-#REF!</f>
        <v>#REF!</v>
      </c>
      <c r="AA722" s="112" t="e">
        <f>AA366-#REF!</f>
        <v>#REF!</v>
      </c>
      <c r="AB722" s="112" t="e">
        <f>AB366-#REF!</f>
        <v>#REF!</v>
      </c>
      <c r="AC722" s="112" t="e">
        <f>AC366-#REF!</f>
        <v>#REF!</v>
      </c>
      <c r="AD722" s="112" t="e">
        <f>AD366-#REF!</f>
        <v>#REF!</v>
      </c>
      <c r="AE722" s="112" t="e">
        <f>AE366-#REF!</f>
        <v>#REF!</v>
      </c>
      <c r="AF722" s="112" t="e">
        <f>AF366-#REF!</f>
        <v>#REF!</v>
      </c>
      <c r="AG722" s="112" t="e">
        <f>AG366-#REF!</f>
        <v>#REF!</v>
      </c>
      <c r="AH722" s="112" t="e">
        <f>AH366-#REF!</f>
        <v>#REF!</v>
      </c>
      <c r="AI722" s="112" t="e">
        <f>AI366-#REF!</f>
        <v>#REF!</v>
      </c>
      <c r="AJ722" s="112" t="e">
        <f>AJ366-#REF!</f>
        <v>#REF!</v>
      </c>
      <c r="AK722" s="112" t="e">
        <f>AK366-#REF!</f>
        <v>#REF!</v>
      </c>
      <c r="AL722" s="112" t="e">
        <f>AL366-#REF!</f>
        <v>#REF!</v>
      </c>
      <c r="AM722" s="112" t="e">
        <f>AM366-#REF!</f>
        <v>#REF!</v>
      </c>
      <c r="AN722" s="112" t="e">
        <f>AN366-#REF!</f>
        <v>#REF!</v>
      </c>
      <c r="AO722" s="112" t="e">
        <f>AO366-#REF!</f>
        <v>#REF!</v>
      </c>
      <c r="AP722" s="112" t="e">
        <f>AP366-#REF!</f>
        <v>#REF!</v>
      </c>
      <c r="AQ722" s="112" t="e">
        <f>AQ366-#REF!</f>
        <v>#REF!</v>
      </c>
      <c r="AR722" s="112" t="e">
        <f>AR366-#REF!</f>
        <v>#REF!</v>
      </c>
      <c r="AS722" s="112" t="e">
        <f>AS366-#REF!</f>
        <v>#REF!</v>
      </c>
      <c r="AT722" s="112" t="e">
        <f>AT366-#REF!</f>
        <v>#REF!</v>
      </c>
      <c r="AU722" s="112" t="e">
        <f>AU366-#REF!</f>
        <v>#REF!</v>
      </c>
      <c r="AV722" s="112" t="e">
        <f>AV366-#REF!</f>
        <v>#REF!</v>
      </c>
      <c r="AW722" s="112" t="e">
        <f>AW366-#REF!</f>
        <v>#REF!</v>
      </c>
      <c r="AX722" s="112" t="e">
        <f>AX366-#REF!</f>
        <v>#REF!</v>
      </c>
      <c r="AY722" s="112" t="e">
        <f>AY366-#REF!</f>
        <v>#REF!</v>
      </c>
      <c r="AZ722" s="112" t="e">
        <f>AZ366-#REF!</f>
        <v>#REF!</v>
      </c>
      <c r="BA722" s="112" t="e">
        <f>BA366-#REF!</f>
        <v>#REF!</v>
      </c>
      <c r="BB722" s="112" t="e">
        <f>BB366-#REF!</f>
        <v>#REF!</v>
      </c>
      <c r="BC722" s="112" t="e">
        <f>BC366-#REF!</f>
        <v>#REF!</v>
      </c>
      <c r="BD722" s="112" t="e">
        <f>BD366-#REF!</f>
        <v>#REF!</v>
      </c>
      <c r="BE722" s="112" t="e">
        <f>BE366-#REF!</f>
        <v>#REF!</v>
      </c>
      <c r="BF722" s="112" t="e">
        <f>BF366-#REF!</f>
        <v>#REF!</v>
      </c>
      <c r="BG722" s="112" t="e">
        <f>BG366-#REF!</f>
        <v>#REF!</v>
      </c>
      <c r="BH722" s="112" t="e">
        <f>BH366-#REF!</f>
        <v>#REF!</v>
      </c>
      <c r="BI722" s="112" t="e">
        <f>BI366-#REF!</f>
        <v>#REF!</v>
      </c>
      <c r="BJ722" s="112" t="e">
        <f>BJ366-#REF!</f>
        <v>#REF!</v>
      </c>
      <c r="BK722" s="112" t="e">
        <f>BK366-#REF!</f>
        <v>#REF!</v>
      </c>
      <c r="BL722" s="112" t="e">
        <f>BL366-#REF!</f>
        <v>#REF!</v>
      </c>
      <c r="BM722" s="112" t="e">
        <f>BM366-#REF!</f>
        <v>#REF!</v>
      </c>
      <c r="BN722" s="112" t="e">
        <f>BN366-#REF!</f>
        <v>#REF!</v>
      </c>
      <c r="BO722" s="112" t="e">
        <f>BO366-#REF!</f>
        <v>#REF!</v>
      </c>
      <c r="BP722" s="112" t="e">
        <f>BP366-#REF!</f>
        <v>#REF!</v>
      </c>
      <c r="BQ722" s="112" t="e">
        <f>BQ366-#REF!</f>
        <v>#REF!</v>
      </c>
      <c r="BR722" s="112" t="e">
        <f>BR366-#REF!</f>
        <v>#REF!</v>
      </c>
      <c r="BS722" s="112" t="e">
        <f>BS366-#REF!</f>
        <v>#REF!</v>
      </c>
      <c r="BT722" s="112" t="e">
        <f>BT366-#REF!</f>
        <v>#REF!</v>
      </c>
      <c r="BU722" s="112" t="e">
        <f>BU366-#REF!</f>
        <v>#REF!</v>
      </c>
      <c r="BV722" s="112" t="e">
        <f>BV366-#REF!</f>
        <v>#REF!</v>
      </c>
      <c r="CA722" s="112"/>
    </row>
    <row r="723" spans="7:79" ht="13" hidden="1" x14ac:dyDescent="0.3">
      <c r="G723" s="112" t="e">
        <f>G367-#REF!</f>
        <v>#REF!</v>
      </c>
      <c r="H723" s="112" t="e">
        <f>H367-#REF!</f>
        <v>#REF!</v>
      </c>
      <c r="I723" s="112" t="e">
        <f>I367-#REF!</f>
        <v>#REF!</v>
      </c>
      <c r="J723" s="112" t="e">
        <f>J367-#REF!</f>
        <v>#REF!</v>
      </c>
      <c r="K723" s="112" t="e">
        <f>K367-#REF!</f>
        <v>#REF!</v>
      </c>
      <c r="L723" s="112" t="e">
        <f>L367-#REF!</f>
        <v>#REF!</v>
      </c>
      <c r="M723" s="112" t="e">
        <f>M367-#REF!</f>
        <v>#REF!</v>
      </c>
      <c r="N723" s="112" t="e">
        <f>N367-#REF!</f>
        <v>#REF!</v>
      </c>
      <c r="O723" s="112" t="e">
        <f>O367-#REF!</f>
        <v>#REF!</v>
      </c>
      <c r="P723" s="112" t="e">
        <f>P367-#REF!</f>
        <v>#REF!</v>
      </c>
      <c r="Q723" s="112" t="e">
        <f>Q367-#REF!</f>
        <v>#REF!</v>
      </c>
      <c r="R723" s="112" t="e">
        <f>R367-#REF!</f>
        <v>#REF!</v>
      </c>
      <c r="S723" s="112" t="e">
        <f>S367-#REF!</f>
        <v>#REF!</v>
      </c>
      <c r="T723" s="112" t="e">
        <f>T367-#REF!</f>
        <v>#REF!</v>
      </c>
      <c r="U723" s="112" t="e">
        <f>U367-#REF!</f>
        <v>#REF!</v>
      </c>
      <c r="V723" s="112" t="e">
        <f>V367-#REF!</f>
        <v>#REF!</v>
      </c>
      <c r="W723" s="112" t="e">
        <f>W367-#REF!</f>
        <v>#REF!</v>
      </c>
      <c r="X723" s="112" t="e">
        <f>X367-#REF!</f>
        <v>#REF!</v>
      </c>
      <c r="Y723" s="112" t="e">
        <f>Y367-#REF!</f>
        <v>#REF!</v>
      </c>
      <c r="Z723" s="112" t="e">
        <f>Z367-#REF!</f>
        <v>#REF!</v>
      </c>
      <c r="AA723" s="112" t="e">
        <f>AA367-#REF!</f>
        <v>#REF!</v>
      </c>
      <c r="AB723" s="112" t="e">
        <f>AB367-#REF!</f>
        <v>#REF!</v>
      </c>
      <c r="AC723" s="112" t="e">
        <f>AC367-#REF!</f>
        <v>#REF!</v>
      </c>
      <c r="AD723" s="112" t="e">
        <f>AD367-#REF!</f>
        <v>#REF!</v>
      </c>
      <c r="AE723" s="112" t="e">
        <f>AE367-#REF!</f>
        <v>#REF!</v>
      </c>
      <c r="AF723" s="112" t="e">
        <f>AF367-#REF!</f>
        <v>#REF!</v>
      </c>
      <c r="AG723" s="112" t="e">
        <f>AG367-#REF!</f>
        <v>#REF!</v>
      </c>
      <c r="AH723" s="112" t="e">
        <f>AH367-#REF!</f>
        <v>#REF!</v>
      </c>
      <c r="AI723" s="112" t="e">
        <f>AI367-#REF!</f>
        <v>#REF!</v>
      </c>
      <c r="AJ723" s="112" t="e">
        <f>AJ367-#REF!</f>
        <v>#REF!</v>
      </c>
      <c r="AK723" s="112" t="e">
        <f>AK367-#REF!</f>
        <v>#REF!</v>
      </c>
      <c r="AL723" s="112" t="e">
        <f>AL367-#REF!</f>
        <v>#REF!</v>
      </c>
      <c r="AM723" s="112" t="e">
        <f>AM367-#REF!</f>
        <v>#REF!</v>
      </c>
      <c r="AN723" s="112" t="e">
        <f>AN367-#REF!</f>
        <v>#REF!</v>
      </c>
      <c r="AO723" s="112" t="e">
        <f>AO367-#REF!</f>
        <v>#REF!</v>
      </c>
      <c r="AP723" s="112" t="e">
        <f>AP367-#REF!</f>
        <v>#REF!</v>
      </c>
      <c r="AQ723" s="112" t="e">
        <f>AQ367-#REF!</f>
        <v>#REF!</v>
      </c>
      <c r="AR723" s="112" t="e">
        <f>AR367-#REF!</f>
        <v>#REF!</v>
      </c>
      <c r="AS723" s="112" t="e">
        <f>AS367-#REF!</f>
        <v>#REF!</v>
      </c>
      <c r="AT723" s="112" t="e">
        <f>AT367-#REF!</f>
        <v>#REF!</v>
      </c>
      <c r="AU723" s="112" t="e">
        <f>AU367-#REF!</f>
        <v>#REF!</v>
      </c>
      <c r="AV723" s="112" t="e">
        <f>AV367-#REF!</f>
        <v>#REF!</v>
      </c>
      <c r="AW723" s="112" t="e">
        <f>AW367-#REF!</f>
        <v>#REF!</v>
      </c>
      <c r="AX723" s="112" t="e">
        <f>AX367-#REF!</f>
        <v>#REF!</v>
      </c>
      <c r="AY723" s="112" t="e">
        <f>AY367-#REF!</f>
        <v>#REF!</v>
      </c>
      <c r="AZ723" s="112" t="e">
        <f>AZ367-#REF!</f>
        <v>#REF!</v>
      </c>
      <c r="BA723" s="112" t="e">
        <f>BA367-#REF!</f>
        <v>#REF!</v>
      </c>
      <c r="BB723" s="112" t="e">
        <f>BB367-#REF!</f>
        <v>#REF!</v>
      </c>
      <c r="BC723" s="112" t="e">
        <f>BC367-#REF!</f>
        <v>#REF!</v>
      </c>
      <c r="BD723" s="112" t="e">
        <f>BD367-#REF!</f>
        <v>#REF!</v>
      </c>
      <c r="BE723" s="112" t="e">
        <f>BE367-#REF!</f>
        <v>#REF!</v>
      </c>
      <c r="BF723" s="112" t="e">
        <f>BF367-#REF!</f>
        <v>#REF!</v>
      </c>
      <c r="BG723" s="112" t="e">
        <f>BG367-#REF!</f>
        <v>#REF!</v>
      </c>
      <c r="BH723" s="112" t="e">
        <f>BH367-#REF!</f>
        <v>#REF!</v>
      </c>
      <c r="BI723" s="112" t="e">
        <f>BI367-#REF!</f>
        <v>#REF!</v>
      </c>
      <c r="BJ723" s="112" t="e">
        <f>BJ367-#REF!</f>
        <v>#REF!</v>
      </c>
      <c r="BK723" s="112" t="e">
        <f>BK367-#REF!</f>
        <v>#REF!</v>
      </c>
      <c r="BL723" s="112" t="e">
        <f>BL367-#REF!</f>
        <v>#REF!</v>
      </c>
      <c r="BM723" s="112" t="e">
        <f>BM367-#REF!</f>
        <v>#REF!</v>
      </c>
      <c r="BN723" s="112" t="e">
        <f>BN367-#REF!</f>
        <v>#REF!</v>
      </c>
      <c r="BO723" s="112" t="e">
        <f>BO367-#REF!</f>
        <v>#REF!</v>
      </c>
      <c r="BP723" s="112" t="e">
        <f>BP367-#REF!</f>
        <v>#REF!</v>
      </c>
      <c r="BQ723" s="112" t="e">
        <f>BQ367-#REF!</f>
        <v>#REF!</v>
      </c>
      <c r="BR723" s="112" t="e">
        <f>BR367-#REF!</f>
        <v>#REF!</v>
      </c>
      <c r="BS723" s="112" t="e">
        <f>BS367-#REF!</f>
        <v>#REF!</v>
      </c>
      <c r="BT723" s="112" t="e">
        <f>BT367-#REF!</f>
        <v>#REF!</v>
      </c>
      <c r="BU723" s="112" t="e">
        <f>BU367-#REF!</f>
        <v>#REF!</v>
      </c>
      <c r="BV723" s="112" t="e">
        <f>BV367-#REF!</f>
        <v>#REF!</v>
      </c>
      <c r="CA723" s="112"/>
    </row>
    <row r="724" spans="7:79" ht="13" hidden="1" x14ac:dyDescent="0.3">
      <c r="G724" s="112" t="e">
        <f>G368-#REF!</f>
        <v>#REF!</v>
      </c>
      <c r="H724" s="112" t="e">
        <f>H368-#REF!</f>
        <v>#REF!</v>
      </c>
      <c r="I724" s="112" t="e">
        <f>I368-#REF!</f>
        <v>#REF!</v>
      </c>
      <c r="J724" s="112" t="e">
        <f>J368-#REF!</f>
        <v>#REF!</v>
      </c>
      <c r="K724" s="112" t="e">
        <f>K368-#REF!</f>
        <v>#REF!</v>
      </c>
      <c r="L724" s="112" t="e">
        <f>L368-#REF!</f>
        <v>#REF!</v>
      </c>
      <c r="M724" s="112" t="e">
        <f>M368-#REF!</f>
        <v>#REF!</v>
      </c>
      <c r="N724" s="112" t="e">
        <f>N368-#REF!</f>
        <v>#REF!</v>
      </c>
      <c r="O724" s="112" t="e">
        <f>O368-#REF!</f>
        <v>#REF!</v>
      </c>
      <c r="P724" s="112" t="e">
        <f>P368-#REF!</f>
        <v>#REF!</v>
      </c>
      <c r="Q724" s="112" t="e">
        <f>Q368-#REF!</f>
        <v>#REF!</v>
      </c>
      <c r="R724" s="112" t="e">
        <f>R368-#REF!</f>
        <v>#REF!</v>
      </c>
      <c r="S724" s="112" t="e">
        <f>S368-#REF!</f>
        <v>#REF!</v>
      </c>
      <c r="T724" s="112" t="e">
        <f>T368-#REF!</f>
        <v>#REF!</v>
      </c>
      <c r="U724" s="112" t="e">
        <f>U368-#REF!</f>
        <v>#REF!</v>
      </c>
      <c r="V724" s="112" t="e">
        <f>V368-#REF!</f>
        <v>#REF!</v>
      </c>
      <c r="W724" s="112" t="e">
        <f>W368-#REF!</f>
        <v>#REF!</v>
      </c>
      <c r="X724" s="112" t="e">
        <f>X368-#REF!</f>
        <v>#REF!</v>
      </c>
      <c r="Y724" s="112" t="e">
        <f>Y368-#REF!</f>
        <v>#REF!</v>
      </c>
      <c r="Z724" s="112" t="e">
        <f>Z368-#REF!</f>
        <v>#REF!</v>
      </c>
      <c r="AA724" s="112" t="e">
        <f>AA368-#REF!</f>
        <v>#REF!</v>
      </c>
      <c r="AB724" s="112" t="e">
        <f>AB368-#REF!</f>
        <v>#REF!</v>
      </c>
      <c r="AC724" s="112" t="e">
        <f>AC368-#REF!</f>
        <v>#REF!</v>
      </c>
      <c r="AD724" s="112" t="e">
        <f>AD368-#REF!</f>
        <v>#REF!</v>
      </c>
      <c r="AE724" s="112" t="e">
        <f>AE368-#REF!</f>
        <v>#REF!</v>
      </c>
      <c r="AF724" s="112" t="e">
        <f>AF368-#REF!</f>
        <v>#REF!</v>
      </c>
      <c r="AG724" s="112" t="e">
        <f>AG368-#REF!</f>
        <v>#REF!</v>
      </c>
      <c r="AH724" s="112" t="e">
        <f>AH368-#REF!</f>
        <v>#REF!</v>
      </c>
      <c r="AI724" s="112" t="e">
        <f>AI368-#REF!</f>
        <v>#REF!</v>
      </c>
      <c r="AJ724" s="112" t="e">
        <f>AJ368-#REF!</f>
        <v>#REF!</v>
      </c>
      <c r="AK724" s="112" t="e">
        <f>AK368-#REF!</f>
        <v>#REF!</v>
      </c>
      <c r="AL724" s="112" t="e">
        <f>AL368-#REF!</f>
        <v>#REF!</v>
      </c>
      <c r="AM724" s="112" t="e">
        <f>AM368-#REF!</f>
        <v>#REF!</v>
      </c>
      <c r="AN724" s="112" t="e">
        <f>AN368-#REF!</f>
        <v>#REF!</v>
      </c>
      <c r="AO724" s="112" t="e">
        <f>AO368-#REF!</f>
        <v>#REF!</v>
      </c>
      <c r="AP724" s="112" t="e">
        <f>AP368-#REF!</f>
        <v>#REF!</v>
      </c>
      <c r="AQ724" s="112" t="e">
        <f>AQ368-#REF!</f>
        <v>#REF!</v>
      </c>
      <c r="AR724" s="112" t="e">
        <f>AR368-#REF!</f>
        <v>#REF!</v>
      </c>
      <c r="AS724" s="112" t="e">
        <f>AS368-#REF!</f>
        <v>#REF!</v>
      </c>
      <c r="AT724" s="112" t="e">
        <f>AT368-#REF!</f>
        <v>#REF!</v>
      </c>
      <c r="AU724" s="112" t="e">
        <f>AU368-#REF!</f>
        <v>#REF!</v>
      </c>
      <c r="AV724" s="112" t="e">
        <f>AV368-#REF!</f>
        <v>#REF!</v>
      </c>
      <c r="AW724" s="112" t="e">
        <f>AW368-#REF!</f>
        <v>#REF!</v>
      </c>
      <c r="AX724" s="112" t="e">
        <f>AX368-#REF!</f>
        <v>#REF!</v>
      </c>
      <c r="AY724" s="112" t="e">
        <f>AY368-#REF!</f>
        <v>#REF!</v>
      </c>
      <c r="AZ724" s="112" t="e">
        <f>AZ368-#REF!</f>
        <v>#REF!</v>
      </c>
      <c r="BA724" s="112" t="e">
        <f>BA368-#REF!</f>
        <v>#REF!</v>
      </c>
      <c r="BB724" s="112" t="e">
        <f>BB368-#REF!</f>
        <v>#REF!</v>
      </c>
      <c r="BC724" s="112" t="e">
        <f>BC368-#REF!</f>
        <v>#REF!</v>
      </c>
      <c r="BD724" s="112" t="e">
        <f>BD368-#REF!</f>
        <v>#REF!</v>
      </c>
      <c r="BE724" s="112" t="e">
        <f>BE368-#REF!</f>
        <v>#REF!</v>
      </c>
      <c r="BF724" s="112" t="e">
        <f>BF368-#REF!</f>
        <v>#REF!</v>
      </c>
      <c r="BG724" s="112" t="e">
        <f>BG368-#REF!</f>
        <v>#REF!</v>
      </c>
      <c r="BH724" s="112" t="e">
        <f>BH368-#REF!</f>
        <v>#REF!</v>
      </c>
      <c r="BI724" s="112" t="e">
        <f>BI368-#REF!</f>
        <v>#REF!</v>
      </c>
      <c r="BJ724" s="112" t="e">
        <f>BJ368-#REF!</f>
        <v>#REF!</v>
      </c>
      <c r="BK724" s="112" t="e">
        <f>BK368-#REF!</f>
        <v>#REF!</v>
      </c>
      <c r="BL724" s="112" t="e">
        <f>BL368-#REF!</f>
        <v>#REF!</v>
      </c>
      <c r="BM724" s="112" t="e">
        <f>BM368-#REF!</f>
        <v>#REF!</v>
      </c>
      <c r="BN724" s="112" t="e">
        <f>BN368-#REF!</f>
        <v>#REF!</v>
      </c>
      <c r="BO724" s="112" t="e">
        <f>BO368-#REF!</f>
        <v>#REF!</v>
      </c>
      <c r="BP724" s="112" t="e">
        <f>BP368-#REF!</f>
        <v>#REF!</v>
      </c>
      <c r="BQ724" s="112" t="e">
        <f>BQ368-#REF!</f>
        <v>#REF!</v>
      </c>
      <c r="BR724" s="112" t="e">
        <f>BR368-#REF!</f>
        <v>#REF!</v>
      </c>
      <c r="BS724" s="112" t="e">
        <f>BS368-#REF!</f>
        <v>#REF!</v>
      </c>
      <c r="BT724" s="112" t="e">
        <f>BT368-#REF!</f>
        <v>#REF!</v>
      </c>
      <c r="BU724" s="112" t="e">
        <f>BU368-#REF!</f>
        <v>#REF!</v>
      </c>
      <c r="BV724" s="112" t="e">
        <f>BV368-#REF!</f>
        <v>#REF!</v>
      </c>
      <c r="CA724" s="112"/>
    </row>
    <row r="725" spans="7:79" ht="13" hidden="1" x14ac:dyDescent="0.3">
      <c r="G725" s="112" t="e">
        <f>G369-#REF!</f>
        <v>#REF!</v>
      </c>
      <c r="H725" s="112" t="e">
        <f>H369-#REF!</f>
        <v>#REF!</v>
      </c>
      <c r="I725" s="112" t="e">
        <f>I369-#REF!</f>
        <v>#REF!</v>
      </c>
      <c r="J725" s="112" t="e">
        <f>J369-#REF!</f>
        <v>#REF!</v>
      </c>
      <c r="K725" s="112" t="e">
        <f>K369-#REF!</f>
        <v>#REF!</v>
      </c>
      <c r="L725" s="112" t="e">
        <f>L369-#REF!</f>
        <v>#REF!</v>
      </c>
      <c r="M725" s="112" t="e">
        <f>M369-#REF!</f>
        <v>#REF!</v>
      </c>
      <c r="N725" s="112" t="e">
        <f>N369-#REF!</f>
        <v>#REF!</v>
      </c>
      <c r="O725" s="112" t="e">
        <f>O369-#REF!</f>
        <v>#REF!</v>
      </c>
      <c r="P725" s="112" t="e">
        <f>P369-#REF!</f>
        <v>#REF!</v>
      </c>
      <c r="Q725" s="112" t="e">
        <f>Q369-#REF!</f>
        <v>#REF!</v>
      </c>
      <c r="R725" s="112" t="e">
        <f>R369-#REF!</f>
        <v>#REF!</v>
      </c>
      <c r="S725" s="112" t="e">
        <f>S369-#REF!</f>
        <v>#REF!</v>
      </c>
      <c r="T725" s="112" t="e">
        <f>T369-#REF!</f>
        <v>#REF!</v>
      </c>
      <c r="U725" s="112" t="e">
        <f>U369-#REF!</f>
        <v>#REF!</v>
      </c>
      <c r="V725" s="112" t="e">
        <f>V369-#REF!</f>
        <v>#REF!</v>
      </c>
      <c r="W725" s="112" t="e">
        <f>W369-#REF!</f>
        <v>#REF!</v>
      </c>
      <c r="X725" s="112" t="e">
        <f>X369-#REF!</f>
        <v>#REF!</v>
      </c>
      <c r="Y725" s="112" t="e">
        <f>Y369-#REF!</f>
        <v>#REF!</v>
      </c>
      <c r="Z725" s="112" t="e">
        <f>Z369-#REF!</f>
        <v>#REF!</v>
      </c>
      <c r="AA725" s="112" t="e">
        <f>AA369-#REF!</f>
        <v>#REF!</v>
      </c>
      <c r="AB725" s="112" t="e">
        <f>AB369-#REF!</f>
        <v>#REF!</v>
      </c>
      <c r="AC725" s="112" t="e">
        <f>AC369-#REF!</f>
        <v>#REF!</v>
      </c>
      <c r="AD725" s="112" t="e">
        <f>AD369-#REF!</f>
        <v>#REF!</v>
      </c>
      <c r="AE725" s="112" t="e">
        <f>AE369-#REF!</f>
        <v>#REF!</v>
      </c>
      <c r="AF725" s="112" t="e">
        <f>AF369-#REF!</f>
        <v>#REF!</v>
      </c>
      <c r="AG725" s="112" t="e">
        <f>AG369-#REF!</f>
        <v>#REF!</v>
      </c>
      <c r="AH725" s="112" t="e">
        <f>AH369-#REF!</f>
        <v>#REF!</v>
      </c>
      <c r="AI725" s="112" t="e">
        <f>AI369-#REF!</f>
        <v>#REF!</v>
      </c>
      <c r="AJ725" s="112" t="e">
        <f>AJ369-#REF!</f>
        <v>#REF!</v>
      </c>
      <c r="AK725" s="112" t="e">
        <f>AK369-#REF!</f>
        <v>#REF!</v>
      </c>
      <c r="AL725" s="112" t="e">
        <f>AL369-#REF!</f>
        <v>#REF!</v>
      </c>
      <c r="AM725" s="112" t="e">
        <f>AM369-#REF!</f>
        <v>#REF!</v>
      </c>
      <c r="AN725" s="112" t="e">
        <f>AN369-#REF!</f>
        <v>#REF!</v>
      </c>
      <c r="AO725" s="112" t="e">
        <f>AO369-#REF!</f>
        <v>#REF!</v>
      </c>
      <c r="AP725" s="112" t="e">
        <f>AP369-#REF!</f>
        <v>#REF!</v>
      </c>
      <c r="AQ725" s="112" t="e">
        <f>AQ369-#REF!</f>
        <v>#REF!</v>
      </c>
      <c r="AR725" s="112" t="e">
        <f>AR369-#REF!</f>
        <v>#REF!</v>
      </c>
      <c r="AS725" s="112" t="e">
        <f>AS369-#REF!</f>
        <v>#REF!</v>
      </c>
      <c r="AT725" s="112" t="e">
        <f>AT369-#REF!</f>
        <v>#REF!</v>
      </c>
      <c r="AU725" s="112" t="e">
        <f>AU369-#REF!</f>
        <v>#REF!</v>
      </c>
      <c r="AV725" s="112" t="e">
        <f>AV369-#REF!</f>
        <v>#REF!</v>
      </c>
      <c r="AW725" s="112" t="e">
        <f>AW369-#REF!</f>
        <v>#REF!</v>
      </c>
      <c r="AX725" s="112" t="e">
        <f>AX369-#REF!</f>
        <v>#REF!</v>
      </c>
      <c r="AY725" s="112" t="e">
        <f>AY369-#REF!</f>
        <v>#REF!</v>
      </c>
      <c r="AZ725" s="112" t="e">
        <f>AZ369-#REF!</f>
        <v>#REF!</v>
      </c>
      <c r="BA725" s="112" t="e">
        <f>BA369-#REF!</f>
        <v>#REF!</v>
      </c>
      <c r="BB725" s="112" t="e">
        <f>BB369-#REF!</f>
        <v>#REF!</v>
      </c>
      <c r="BC725" s="112" t="e">
        <f>BC369-#REF!</f>
        <v>#REF!</v>
      </c>
      <c r="BD725" s="112" t="e">
        <f>BD369-#REF!</f>
        <v>#REF!</v>
      </c>
      <c r="BE725" s="112" t="e">
        <f>BE369-#REF!</f>
        <v>#REF!</v>
      </c>
      <c r="BF725" s="112" t="e">
        <f>BF369-#REF!</f>
        <v>#REF!</v>
      </c>
      <c r="BG725" s="112" t="e">
        <f>BG369-#REF!</f>
        <v>#REF!</v>
      </c>
      <c r="BH725" s="112" t="e">
        <f>BH369-#REF!</f>
        <v>#REF!</v>
      </c>
      <c r="BI725" s="112" t="e">
        <f>BI369-#REF!</f>
        <v>#REF!</v>
      </c>
      <c r="BJ725" s="112" t="e">
        <f>BJ369-#REF!</f>
        <v>#REF!</v>
      </c>
      <c r="BK725" s="112" t="e">
        <f>BK369-#REF!</f>
        <v>#REF!</v>
      </c>
      <c r="BL725" s="112" t="e">
        <f>BL369-#REF!</f>
        <v>#REF!</v>
      </c>
      <c r="BM725" s="112" t="e">
        <f>BM369-#REF!</f>
        <v>#REF!</v>
      </c>
      <c r="BN725" s="112" t="e">
        <f>BN369-#REF!</f>
        <v>#REF!</v>
      </c>
      <c r="BO725" s="112" t="e">
        <f>BO369-#REF!</f>
        <v>#REF!</v>
      </c>
      <c r="BP725" s="112" t="e">
        <f>BP369-#REF!</f>
        <v>#REF!</v>
      </c>
      <c r="BQ725" s="112" t="e">
        <f>BQ369-#REF!</f>
        <v>#REF!</v>
      </c>
      <c r="BR725" s="112" t="e">
        <f>BR369-#REF!</f>
        <v>#REF!</v>
      </c>
      <c r="BS725" s="112" t="e">
        <f>BS369-#REF!</f>
        <v>#REF!</v>
      </c>
      <c r="BT725" s="112" t="e">
        <f>BT369-#REF!</f>
        <v>#REF!</v>
      </c>
      <c r="BU725" s="112" t="e">
        <f>BU369-#REF!</f>
        <v>#REF!</v>
      </c>
      <c r="BV725" s="112" t="e">
        <f>BV369-#REF!</f>
        <v>#REF!</v>
      </c>
      <c r="CA725" s="112"/>
    </row>
    <row r="726" spans="7:79" ht="13" hidden="1" x14ac:dyDescent="0.3">
      <c r="G726" s="112" t="e">
        <f>G370-#REF!</f>
        <v>#REF!</v>
      </c>
      <c r="H726" s="112" t="e">
        <f>H370-#REF!</f>
        <v>#REF!</v>
      </c>
      <c r="I726" s="112" t="e">
        <f>I370-#REF!</f>
        <v>#REF!</v>
      </c>
      <c r="J726" s="112" t="e">
        <f>J370-#REF!</f>
        <v>#REF!</v>
      </c>
      <c r="K726" s="112" t="e">
        <f>K370-#REF!</f>
        <v>#REF!</v>
      </c>
      <c r="L726" s="112" t="e">
        <f>L370-#REF!</f>
        <v>#REF!</v>
      </c>
      <c r="M726" s="112" t="e">
        <f>M370-#REF!</f>
        <v>#REF!</v>
      </c>
      <c r="N726" s="112" t="e">
        <f>N370-#REF!</f>
        <v>#REF!</v>
      </c>
      <c r="O726" s="112" t="e">
        <f>O370-#REF!</f>
        <v>#REF!</v>
      </c>
      <c r="P726" s="112" t="e">
        <f>P370-#REF!</f>
        <v>#REF!</v>
      </c>
      <c r="Q726" s="112" t="e">
        <f>Q370-#REF!</f>
        <v>#REF!</v>
      </c>
      <c r="R726" s="112" t="e">
        <f>R370-#REF!</f>
        <v>#REF!</v>
      </c>
      <c r="S726" s="112" t="e">
        <f>S370-#REF!</f>
        <v>#REF!</v>
      </c>
      <c r="T726" s="112" t="e">
        <f>T370-#REF!</f>
        <v>#REF!</v>
      </c>
      <c r="U726" s="112" t="e">
        <f>U370-#REF!</f>
        <v>#REF!</v>
      </c>
      <c r="V726" s="112" t="e">
        <f>V370-#REF!</f>
        <v>#REF!</v>
      </c>
      <c r="W726" s="112" t="e">
        <f>W370-#REF!</f>
        <v>#REF!</v>
      </c>
      <c r="X726" s="112" t="e">
        <f>X370-#REF!</f>
        <v>#REF!</v>
      </c>
      <c r="Y726" s="112" t="e">
        <f>Y370-#REF!</f>
        <v>#REF!</v>
      </c>
      <c r="Z726" s="112" t="e">
        <f>Z370-#REF!</f>
        <v>#REF!</v>
      </c>
      <c r="AA726" s="112" t="e">
        <f>AA370-#REF!</f>
        <v>#REF!</v>
      </c>
      <c r="AB726" s="112" t="e">
        <f>AB370-#REF!</f>
        <v>#REF!</v>
      </c>
      <c r="AC726" s="112" t="e">
        <f>AC370-#REF!</f>
        <v>#REF!</v>
      </c>
      <c r="AD726" s="112" t="e">
        <f>AD370-#REF!</f>
        <v>#REF!</v>
      </c>
      <c r="AE726" s="112" t="e">
        <f>AE370-#REF!</f>
        <v>#REF!</v>
      </c>
      <c r="AF726" s="112" t="e">
        <f>AF370-#REF!</f>
        <v>#REF!</v>
      </c>
      <c r="AG726" s="112" t="e">
        <f>AG370-#REF!</f>
        <v>#REF!</v>
      </c>
      <c r="AH726" s="112" t="e">
        <f>AH370-#REF!</f>
        <v>#REF!</v>
      </c>
      <c r="AI726" s="112" t="e">
        <f>AI370-#REF!</f>
        <v>#REF!</v>
      </c>
      <c r="AJ726" s="112" t="e">
        <f>AJ370-#REF!</f>
        <v>#REF!</v>
      </c>
      <c r="AK726" s="112" t="e">
        <f>AK370-#REF!</f>
        <v>#REF!</v>
      </c>
      <c r="AL726" s="112" t="e">
        <f>AL370-#REF!</f>
        <v>#REF!</v>
      </c>
      <c r="AM726" s="112" t="e">
        <f>AM370-#REF!</f>
        <v>#REF!</v>
      </c>
      <c r="AN726" s="112" t="e">
        <f>AN370-#REF!</f>
        <v>#REF!</v>
      </c>
      <c r="AO726" s="112" t="e">
        <f>AO370-#REF!</f>
        <v>#REF!</v>
      </c>
      <c r="AP726" s="112" t="e">
        <f>AP370-#REF!</f>
        <v>#REF!</v>
      </c>
      <c r="AQ726" s="112" t="e">
        <f>AQ370-#REF!</f>
        <v>#REF!</v>
      </c>
      <c r="AR726" s="112" t="e">
        <f>AR370-#REF!</f>
        <v>#REF!</v>
      </c>
      <c r="AS726" s="112" t="e">
        <f>AS370-#REF!</f>
        <v>#REF!</v>
      </c>
      <c r="AT726" s="112" t="e">
        <f>AT370-#REF!</f>
        <v>#REF!</v>
      </c>
      <c r="AU726" s="112" t="e">
        <f>AU370-#REF!</f>
        <v>#REF!</v>
      </c>
      <c r="AV726" s="112" t="e">
        <f>AV370-#REF!</f>
        <v>#REF!</v>
      </c>
      <c r="AW726" s="112" t="e">
        <f>AW370-#REF!</f>
        <v>#REF!</v>
      </c>
      <c r="AX726" s="112" t="e">
        <f>AX370-#REF!</f>
        <v>#REF!</v>
      </c>
      <c r="AY726" s="112" t="e">
        <f>AY370-#REF!</f>
        <v>#REF!</v>
      </c>
      <c r="AZ726" s="112" t="e">
        <f>AZ370-#REF!</f>
        <v>#REF!</v>
      </c>
      <c r="BA726" s="112" t="e">
        <f>BA370-#REF!</f>
        <v>#REF!</v>
      </c>
      <c r="BB726" s="112" t="e">
        <f>BB370-#REF!</f>
        <v>#REF!</v>
      </c>
      <c r="BC726" s="112" t="e">
        <f>BC370-#REF!</f>
        <v>#REF!</v>
      </c>
      <c r="BD726" s="112" t="e">
        <f>BD370-#REF!</f>
        <v>#REF!</v>
      </c>
      <c r="BE726" s="112" t="e">
        <f>BE370-#REF!</f>
        <v>#REF!</v>
      </c>
      <c r="BF726" s="112" t="e">
        <f>BF370-#REF!</f>
        <v>#REF!</v>
      </c>
      <c r="BG726" s="112" t="e">
        <f>BG370-#REF!</f>
        <v>#REF!</v>
      </c>
      <c r="BH726" s="112" t="e">
        <f>BH370-#REF!</f>
        <v>#REF!</v>
      </c>
      <c r="BI726" s="112" t="e">
        <f>BI370-#REF!</f>
        <v>#REF!</v>
      </c>
      <c r="BJ726" s="112" t="e">
        <f>BJ370-#REF!</f>
        <v>#REF!</v>
      </c>
      <c r="BK726" s="112" t="e">
        <f>BK370-#REF!</f>
        <v>#REF!</v>
      </c>
      <c r="BL726" s="112" t="e">
        <f>BL370-#REF!</f>
        <v>#REF!</v>
      </c>
      <c r="BM726" s="112" t="e">
        <f>BM370-#REF!</f>
        <v>#REF!</v>
      </c>
      <c r="BN726" s="112" t="e">
        <f>BN370-#REF!</f>
        <v>#REF!</v>
      </c>
      <c r="BO726" s="112" t="e">
        <f>BO370-#REF!</f>
        <v>#REF!</v>
      </c>
      <c r="BP726" s="112" t="e">
        <f>BP370-#REF!</f>
        <v>#REF!</v>
      </c>
      <c r="BQ726" s="112" t="e">
        <f>BQ370-#REF!</f>
        <v>#REF!</v>
      </c>
      <c r="BR726" s="112" t="e">
        <f>BR370-#REF!</f>
        <v>#REF!</v>
      </c>
      <c r="BS726" s="112" t="e">
        <f>BS370-#REF!</f>
        <v>#REF!</v>
      </c>
      <c r="BT726" s="112" t="e">
        <f>BT370-#REF!</f>
        <v>#REF!</v>
      </c>
      <c r="BU726" s="112" t="e">
        <f>BU370-#REF!</f>
        <v>#REF!</v>
      </c>
      <c r="BV726" s="112" t="e">
        <f>BV370-#REF!</f>
        <v>#REF!</v>
      </c>
      <c r="CA726" s="112"/>
    </row>
    <row r="727" spans="7:79" ht="13" hidden="1" x14ac:dyDescent="0.3">
      <c r="G727" s="112" t="e">
        <f>G371-#REF!</f>
        <v>#REF!</v>
      </c>
      <c r="H727" s="112" t="e">
        <f>H371-#REF!</f>
        <v>#REF!</v>
      </c>
      <c r="I727" s="112" t="e">
        <f>I371-#REF!</f>
        <v>#REF!</v>
      </c>
      <c r="J727" s="112" t="e">
        <f>J371-#REF!</f>
        <v>#REF!</v>
      </c>
      <c r="K727" s="112" t="e">
        <f>K371-#REF!</f>
        <v>#REF!</v>
      </c>
      <c r="L727" s="112" t="e">
        <f>L371-#REF!</f>
        <v>#REF!</v>
      </c>
      <c r="M727" s="112" t="e">
        <f>M371-#REF!</f>
        <v>#REF!</v>
      </c>
      <c r="N727" s="112" t="e">
        <f>N371-#REF!</f>
        <v>#REF!</v>
      </c>
      <c r="O727" s="112" t="e">
        <f>O371-#REF!</f>
        <v>#REF!</v>
      </c>
      <c r="P727" s="112" t="e">
        <f>P371-#REF!</f>
        <v>#REF!</v>
      </c>
      <c r="Q727" s="112" t="e">
        <f>Q371-#REF!</f>
        <v>#REF!</v>
      </c>
      <c r="R727" s="112" t="e">
        <f>R371-#REF!</f>
        <v>#REF!</v>
      </c>
      <c r="S727" s="112" t="e">
        <f>S371-#REF!</f>
        <v>#REF!</v>
      </c>
      <c r="T727" s="112" t="e">
        <f>T371-#REF!</f>
        <v>#REF!</v>
      </c>
      <c r="U727" s="112" t="e">
        <f>U371-#REF!</f>
        <v>#REF!</v>
      </c>
      <c r="V727" s="112" t="e">
        <f>V371-#REF!</f>
        <v>#REF!</v>
      </c>
      <c r="W727" s="112" t="e">
        <f>W371-#REF!</f>
        <v>#REF!</v>
      </c>
      <c r="X727" s="112" t="e">
        <f>X371-#REF!</f>
        <v>#REF!</v>
      </c>
      <c r="Y727" s="112" t="e">
        <f>Y371-#REF!</f>
        <v>#REF!</v>
      </c>
      <c r="Z727" s="112" t="e">
        <f>Z371-#REF!</f>
        <v>#REF!</v>
      </c>
      <c r="AA727" s="112" t="e">
        <f>AA371-#REF!</f>
        <v>#REF!</v>
      </c>
      <c r="AB727" s="112" t="e">
        <f>AB371-#REF!</f>
        <v>#REF!</v>
      </c>
      <c r="AC727" s="112" t="e">
        <f>AC371-#REF!</f>
        <v>#REF!</v>
      </c>
      <c r="AD727" s="112" t="e">
        <f>AD371-#REF!</f>
        <v>#REF!</v>
      </c>
      <c r="AE727" s="112" t="e">
        <f>AE371-#REF!</f>
        <v>#REF!</v>
      </c>
      <c r="AF727" s="112" t="e">
        <f>AF371-#REF!</f>
        <v>#REF!</v>
      </c>
      <c r="AG727" s="112" t="e">
        <f>AG371-#REF!</f>
        <v>#REF!</v>
      </c>
      <c r="AH727" s="112" t="e">
        <f>AH371-#REF!</f>
        <v>#REF!</v>
      </c>
      <c r="AI727" s="112" t="e">
        <f>AI371-#REF!</f>
        <v>#REF!</v>
      </c>
      <c r="AJ727" s="112" t="e">
        <f>AJ371-#REF!</f>
        <v>#REF!</v>
      </c>
      <c r="AK727" s="112" t="e">
        <f>AK371-#REF!</f>
        <v>#REF!</v>
      </c>
      <c r="AL727" s="112" t="e">
        <f>AL371-#REF!</f>
        <v>#REF!</v>
      </c>
      <c r="AM727" s="112" t="e">
        <f>AM371-#REF!</f>
        <v>#REF!</v>
      </c>
      <c r="AN727" s="112" t="e">
        <f>AN371-#REF!</f>
        <v>#REF!</v>
      </c>
      <c r="AO727" s="112" t="e">
        <f>AO371-#REF!</f>
        <v>#REF!</v>
      </c>
      <c r="AP727" s="112" t="e">
        <f>AP371-#REF!</f>
        <v>#REF!</v>
      </c>
      <c r="AQ727" s="112" t="e">
        <f>AQ371-#REF!</f>
        <v>#REF!</v>
      </c>
      <c r="AR727" s="112" t="e">
        <f>AR371-#REF!</f>
        <v>#REF!</v>
      </c>
      <c r="AS727" s="112" t="e">
        <f>AS371-#REF!</f>
        <v>#REF!</v>
      </c>
      <c r="AT727" s="112" t="e">
        <f>AT371-#REF!</f>
        <v>#REF!</v>
      </c>
      <c r="AU727" s="112" t="e">
        <f>AU371-#REF!</f>
        <v>#REF!</v>
      </c>
      <c r="AV727" s="112" t="e">
        <f>AV371-#REF!</f>
        <v>#REF!</v>
      </c>
      <c r="AW727" s="112" t="e">
        <f>AW371-#REF!</f>
        <v>#REF!</v>
      </c>
      <c r="AX727" s="112" t="e">
        <f>AX371-#REF!</f>
        <v>#REF!</v>
      </c>
      <c r="AY727" s="112" t="e">
        <f>AY371-#REF!</f>
        <v>#REF!</v>
      </c>
      <c r="AZ727" s="112" t="e">
        <f>AZ371-#REF!</f>
        <v>#REF!</v>
      </c>
      <c r="BA727" s="112" t="e">
        <f>BA371-#REF!</f>
        <v>#REF!</v>
      </c>
      <c r="BB727" s="112" t="e">
        <f>BB371-#REF!</f>
        <v>#REF!</v>
      </c>
      <c r="BC727" s="112" t="e">
        <f>BC371-#REF!</f>
        <v>#REF!</v>
      </c>
      <c r="BD727" s="112" t="e">
        <f>BD371-#REF!</f>
        <v>#REF!</v>
      </c>
      <c r="BE727" s="112" t="e">
        <f>BE371-#REF!</f>
        <v>#REF!</v>
      </c>
      <c r="BF727" s="112" t="e">
        <f>BF371-#REF!</f>
        <v>#REF!</v>
      </c>
      <c r="BG727" s="112" t="e">
        <f>BG371-#REF!</f>
        <v>#REF!</v>
      </c>
      <c r="BH727" s="112" t="e">
        <f>BH371-#REF!</f>
        <v>#REF!</v>
      </c>
      <c r="BI727" s="112" t="e">
        <f>BI371-#REF!</f>
        <v>#REF!</v>
      </c>
      <c r="BJ727" s="112" t="e">
        <f>BJ371-#REF!</f>
        <v>#REF!</v>
      </c>
      <c r="BK727" s="112" t="e">
        <f>BK371-#REF!</f>
        <v>#REF!</v>
      </c>
      <c r="BL727" s="112" t="e">
        <f>BL371-#REF!</f>
        <v>#REF!</v>
      </c>
      <c r="BM727" s="112" t="e">
        <f>BM371-#REF!</f>
        <v>#REF!</v>
      </c>
      <c r="BN727" s="112" t="e">
        <f>BN371-#REF!</f>
        <v>#REF!</v>
      </c>
      <c r="BO727" s="112" t="e">
        <f>BO371-#REF!</f>
        <v>#REF!</v>
      </c>
      <c r="BP727" s="112" t="e">
        <f>BP371-#REF!</f>
        <v>#REF!</v>
      </c>
      <c r="BQ727" s="112" t="e">
        <f>BQ371-#REF!</f>
        <v>#REF!</v>
      </c>
      <c r="BR727" s="112" t="e">
        <f>BR371-#REF!</f>
        <v>#REF!</v>
      </c>
      <c r="BS727" s="112" t="e">
        <f>BS371-#REF!</f>
        <v>#REF!</v>
      </c>
      <c r="BT727" s="112" t="e">
        <f>BT371-#REF!</f>
        <v>#REF!</v>
      </c>
      <c r="BU727" s="112" t="e">
        <f>BU371-#REF!</f>
        <v>#REF!</v>
      </c>
      <c r="BV727" s="112" t="e">
        <f>BV371-#REF!</f>
        <v>#REF!</v>
      </c>
      <c r="CA727" s="112"/>
    </row>
    <row r="728" spans="7:79" ht="13" hidden="1" x14ac:dyDescent="0.3">
      <c r="G728" s="112" t="e">
        <f>G372-#REF!</f>
        <v>#REF!</v>
      </c>
      <c r="H728" s="112" t="e">
        <f>H372-#REF!</f>
        <v>#REF!</v>
      </c>
      <c r="I728" s="112" t="e">
        <f>I372-#REF!</f>
        <v>#REF!</v>
      </c>
      <c r="J728" s="112" t="e">
        <f>J372-#REF!</f>
        <v>#REF!</v>
      </c>
      <c r="K728" s="112" t="e">
        <f>K372-#REF!</f>
        <v>#REF!</v>
      </c>
      <c r="L728" s="112" t="e">
        <f>L372-#REF!</f>
        <v>#REF!</v>
      </c>
      <c r="M728" s="112" t="e">
        <f>M372-#REF!</f>
        <v>#REF!</v>
      </c>
      <c r="N728" s="112" t="e">
        <f>N372-#REF!</f>
        <v>#REF!</v>
      </c>
      <c r="O728" s="112" t="e">
        <f>O372-#REF!</f>
        <v>#REF!</v>
      </c>
      <c r="P728" s="112" t="e">
        <f>P372-#REF!</f>
        <v>#REF!</v>
      </c>
      <c r="Q728" s="112" t="e">
        <f>Q372-#REF!</f>
        <v>#REF!</v>
      </c>
      <c r="R728" s="112" t="e">
        <f>R372-#REF!</f>
        <v>#REF!</v>
      </c>
      <c r="S728" s="112" t="e">
        <f>S372-#REF!</f>
        <v>#REF!</v>
      </c>
      <c r="T728" s="112" t="e">
        <f>T372-#REF!</f>
        <v>#REF!</v>
      </c>
      <c r="U728" s="112" t="e">
        <f>U372-#REF!</f>
        <v>#REF!</v>
      </c>
      <c r="V728" s="112" t="e">
        <f>V372-#REF!</f>
        <v>#REF!</v>
      </c>
      <c r="W728" s="112" t="e">
        <f>W372-#REF!</f>
        <v>#REF!</v>
      </c>
      <c r="X728" s="112" t="e">
        <f>X372-#REF!</f>
        <v>#REF!</v>
      </c>
      <c r="Y728" s="112" t="e">
        <f>Y372-#REF!</f>
        <v>#REF!</v>
      </c>
      <c r="Z728" s="112" t="e">
        <f>Z372-#REF!</f>
        <v>#REF!</v>
      </c>
      <c r="AA728" s="112" t="e">
        <f>AA372-#REF!</f>
        <v>#REF!</v>
      </c>
      <c r="AB728" s="112" t="e">
        <f>AB372-#REF!</f>
        <v>#REF!</v>
      </c>
      <c r="AC728" s="112" t="e">
        <f>AC372-#REF!</f>
        <v>#REF!</v>
      </c>
      <c r="AD728" s="112" t="e">
        <f>AD372-#REF!</f>
        <v>#REF!</v>
      </c>
      <c r="AE728" s="112" t="e">
        <f>AE372-#REF!</f>
        <v>#REF!</v>
      </c>
      <c r="AF728" s="112" t="e">
        <f>AF372-#REF!</f>
        <v>#REF!</v>
      </c>
      <c r="AG728" s="112" t="e">
        <f>AG372-#REF!</f>
        <v>#REF!</v>
      </c>
      <c r="AH728" s="112" t="e">
        <f>AH372-#REF!</f>
        <v>#REF!</v>
      </c>
      <c r="AI728" s="112" t="e">
        <f>AI372-#REF!</f>
        <v>#REF!</v>
      </c>
      <c r="AJ728" s="112" t="e">
        <f>AJ372-#REF!</f>
        <v>#REF!</v>
      </c>
      <c r="AK728" s="112" t="e">
        <f>AK372-#REF!</f>
        <v>#REF!</v>
      </c>
      <c r="AL728" s="112" t="e">
        <f>AL372-#REF!</f>
        <v>#REF!</v>
      </c>
      <c r="AM728" s="112" t="e">
        <f>AM372-#REF!</f>
        <v>#REF!</v>
      </c>
      <c r="AN728" s="112" t="e">
        <f>AN372-#REF!</f>
        <v>#REF!</v>
      </c>
      <c r="AO728" s="112" t="e">
        <f>AO372-#REF!</f>
        <v>#REF!</v>
      </c>
      <c r="AP728" s="112" t="e">
        <f>AP372-#REF!</f>
        <v>#REF!</v>
      </c>
      <c r="AQ728" s="112" t="e">
        <f>AQ372-#REF!</f>
        <v>#REF!</v>
      </c>
      <c r="AR728" s="112" t="e">
        <f>AR372-#REF!</f>
        <v>#REF!</v>
      </c>
      <c r="AS728" s="112" t="e">
        <f>AS372-#REF!</f>
        <v>#REF!</v>
      </c>
      <c r="AT728" s="112" t="e">
        <f>AT372-#REF!</f>
        <v>#REF!</v>
      </c>
      <c r="AU728" s="112" t="e">
        <f>AU372-#REF!</f>
        <v>#REF!</v>
      </c>
      <c r="AV728" s="112" t="e">
        <f>AV372-#REF!</f>
        <v>#REF!</v>
      </c>
      <c r="AW728" s="112" t="e">
        <f>AW372-#REF!</f>
        <v>#REF!</v>
      </c>
      <c r="AX728" s="112" t="e">
        <f>AX372-#REF!</f>
        <v>#REF!</v>
      </c>
      <c r="AY728" s="112" t="e">
        <f>AY372-#REF!</f>
        <v>#REF!</v>
      </c>
      <c r="AZ728" s="112" t="e">
        <f>AZ372-#REF!</f>
        <v>#REF!</v>
      </c>
      <c r="BA728" s="112" t="e">
        <f>BA372-#REF!</f>
        <v>#REF!</v>
      </c>
      <c r="BB728" s="112" t="e">
        <f>BB372-#REF!</f>
        <v>#REF!</v>
      </c>
      <c r="BC728" s="112" t="e">
        <f>BC372-#REF!</f>
        <v>#REF!</v>
      </c>
      <c r="BD728" s="112" t="e">
        <f>BD372-#REF!</f>
        <v>#REF!</v>
      </c>
      <c r="BE728" s="112" t="e">
        <f>BE372-#REF!</f>
        <v>#REF!</v>
      </c>
      <c r="BF728" s="112" t="e">
        <f>BF372-#REF!</f>
        <v>#REF!</v>
      </c>
      <c r="BG728" s="112" t="e">
        <f>BG372-#REF!</f>
        <v>#REF!</v>
      </c>
      <c r="BH728" s="112" t="e">
        <f>BH372-#REF!</f>
        <v>#REF!</v>
      </c>
      <c r="BI728" s="112" t="e">
        <f>BI372-#REF!</f>
        <v>#REF!</v>
      </c>
      <c r="BJ728" s="112" t="e">
        <f>BJ372-#REF!</f>
        <v>#REF!</v>
      </c>
      <c r="BK728" s="112" t="e">
        <f>BK372-#REF!</f>
        <v>#REF!</v>
      </c>
      <c r="BL728" s="112" t="e">
        <f>BL372-#REF!</f>
        <v>#REF!</v>
      </c>
      <c r="BM728" s="112" t="e">
        <f>BM372-#REF!</f>
        <v>#REF!</v>
      </c>
      <c r="BN728" s="112" t="e">
        <f>BN372-#REF!</f>
        <v>#REF!</v>
      </c>
      <c r="BO728" s="112" t="e">
        <f>BO372-#REF!</f>
        <v>#REF!</v>
      </c>
      <c r="BP728" s="112" t="e">
        <f>BP372-#REF!</f>
        <v>#REF!</v>
      </c>
      <c r="BQ728" s="112" t="e">
        <f>BQ372-#REF!</f>
        <v>#REF!</v>
      </c>
      <c r="BR728" s="112" t="e">
        <f>BR372-#REF!</f>
        <v>#REF!</v>
      </c>
      <c r="BS728" s="112" t="e">
        <f>BS372-#REF!</f>
        <v>#REF!</v>
      </c>
      <c r="BT728" s="112" t="e">
        <f>BT372-#REF!</f>
        <v>#REF!</v>
      </c>
      <c r="BU728" s="112" t="e">
        <f>BU372-#REF!</f>
        <v>#REF!</v>
      </c>
      <c r="BV728" s="112" t="e">
        <f>BV372-#REF!</f>
        <v>#REF!</v>
      </c>
      <c r="CA728" s="112"/>
    </row>
    <row r="729" spans="7:79" ht="13" hidden="1" x14ac:dyDescent="0.3">
      <c r="G729" s="112" t="e">
        <f>G373-#REF!</f>
        <v>#REF!</v>
      </c>
      <c r="H729" s="112" t="e">
        <f>H373-#REF!</f>
        <v>#REF!</v>
      </c>
      <c r="I729" s="112" t="e">
        <f>I373-#REF!</f>
        <v>#REF!</v>
      </c>
      <c r="J729" s="112" t="e">
        <f>J373-#REF!</f>
        <v>#REF!</v>
      </c>
      <c r="K729" s="112" t="e">
        <f>K373-#REF!</f>
        <v>#REF!</v>
      </c>
      <c r="L729" s="112" t="e">
        <f>L373-#REF!</f>
        <v>#REF!</v>
      </c>
      <c r="M729" s="112" t="e">
        <f>M373-#REF!</f>
        <v>#REF!</v>
      </c>
      <c r="N729" s="112" t="e">
        <f>N373-#REF!</f>
        <v>#REF!</v>
      </c>
      <c r="O729" s="112" t="e">
        <f>O373-#REF!</f>
        <v>#REF!</v>
      </c>
      <c r="P729" s="112" t="e">
        <f>P373-#REF!</f>
        <v>#REF!</v>
      </c>
      <c r="Q729" s="112" t="e">
        <f>Q373-#REF!</f>
        <v>#REF!</v>
      </c>
      <c r="R729" s="112" t="e">
        <f>R373-#REF!</f>
        <v>#REF!</v>
      </c>
      <c r="S729" s="112" t="e">
        <f>S373-#REF!</f>
        <v>#REF!</v>
      </c>
      <c r="T729" s="112" t="e">
        <f>T373-#REF!</f>
        <v>#REF!</v>
      </c>
      <c r="U729" s="112" t="e">
        <f>U373-#REF!</f>
        <v>#REF!</v>
      </c>
      <c r="V729" s="112" t="e">
        <f>V373-#REF!</f>
        <v>#REF!</v>
      </c>
      <c r="W729" s="112" t="e">
        <f>W373-#REF!</f>
        <v>#REF!</v>
      </c>
      <c r="X729" s="112" t="e">
        <f>X373-#REF!</f>
        <v>#REF!</v>
      </c>
      <c r="Y729" s="112" t="e">
        <f>Y373-#REF!</f>
        <v>#REF!</v>
      </c>
      <c r="Z729" s="112" t="e">
        <f>Z373-#REF!</f>
        <v>#REF!</v>
      </c>
      <c r="AA729" s="112" t="e">
        <f>AA373-#REF!</f>
        <v>#REF!</v>
      </c>
      <c r="AB729" s="112" t="e">
        <f>AB373-#REF!</f>
        <v>#REF!</v>
      </c>
      <c r="AC729" s="112" t="e">
        <f>AC373-#REF!</f>
        <v>#REF!</v>
      </c>
      <c r="AD729" s="112" t="e">
        <f>AD373-#REF!</f>
        <v>#REF!</v>
      </c>
      <c r="AE729" s="112" t="e">
        <f>AE373-#REF!</f>
        <v>#REF!</v>
      </c>
      <c r="AF729" s="112" t="e">
        <f>AF373-#REF!</f>
        <v>#REF!</v>
      </c>
      <c r="AG729" s="112" t="e">
        <f>AG373-#REF!</f>
        <v>#REF!</v>
      </c>
      <c r="AH729" s="112" t="e">
        <f>AH373-#REF!</f>
        <v>#REF!</v>
      </c>
      <c r="AI729" s="112" t="e">
        <f>AI373-#REF!</f>
        <v>#REF!</v>
      </c>
      <c r="AJ729" s="112" t="e">
        <f>AJ373-#REF!</f>
        <v>#REF!</v>
      </c>
      <c r="AK729" s="112" t="e">
        <f>AK373-#REF!</f>
        <v>#REF!</v>
      </c>
      <c r="AL729" s="112" t="e">
        <f>AL373-#REF!</f>
        <v>#REF!</v>
      </c>
      <c r="AM729" s="112" t="e">
        <f>AM373-#REF!</f>
        <v>#REF!</v>
      </c>
      <c r="AN729" s="112" t="e">
        <f>AN373-#REF!</f>
        <v>#REF!</v>
      </c>
      <c r="AO729" s="112" t="e">
        <f>AO373-#REF!</f>
        <v>#REF!</v>
      </c>
      <c r="AP729" s="112" t="e">
        <f>AP373-#REF!</f>
        <v>#REF!</v>
      </c>
      <c r="AQ729" s="112" t="e">
        <f>AQ373-#REF!</f>
        <v>#REF!</v>
      </c>
      <c r="AR729" s="112" t="e">
        <f>AR373-#REF!</f>
        <v>#REF!</v>
      </c>
      <c r="AS729" s="112" t="e">
        <f>AS373-#REF!</f>
        <v>#REF!</v>
      </c>
      <c r="AT729" s="112" t="e">
        <f>AT373-#REF!</f>
        <v>#REF!</v>
      </c>
      <c r="AU729" s="112" t="e">
        <f>AU373-#REF!</f>
        <v>#REF!</v>
      </c>
      <c r="AV729" s="112" t="e">
        <f>AV373-#REF!</f>
        <v>#REF!</v>
      </c>
      <c r="AW729" s="112" t="e">
        <f>AW373-#REF!</f>
        <v>#REF!</v>
      </c>
      <c r="AX729" s="112" t="e">
        <f>AX373-#REF!</f>
        <v>#REF!</v>
      </c>
      <c r="AY729" s="112" t="e">
        <f>AY373-#REF!</f>
        <v>#REF!</v>
      </c>
      <c r="AZ729" s="112" t="e">
        <f>AZ373-#REF!</f>
        <v>#REF!</v>
      </c>
      <c r="BA729" s="112" t="e">
        <f>BA373-#REF!</f>
        <v>#REF!</v>
      </c>
      <c r="BB729" s="112" t="e">
        <f>BB373-#REF!</f>
        <v>#REF!</v>
      </c>
      <c r="BC729" s="112" t="e">
        <f>BC373-#REF!</f>
        <v>#REF!</v>
      </c>
      <c r="BD729" s="112" t="e">
        <f>BD373-#REF!</f>
        <v>#REF!</v>
      </c>
      <c r="BE729" s="112" t="e">
        <f>BE373-#REF!</f>
        <v>#REF!</v>
      </c>
      <c r="BF729" s="112" t="e">
        <f>BF373-#REF!</f>
        <v>#REF!</v>
      </c>
      <c r="BG729" s="112" t="e">
        <f>BG373-#REF!</f>
        <v>#REF!</v>
      </c>
      <c r="BH729" s="112" t="e">
        <f>BH373-#REF!</f>
        <v>#REF!</v>
      </c>
      <c r="BI729" s="112" t="e">
        <f>BI373-#REF!</f>
        <v>#REF!</v>
      </c>
      <c r="BJ729" s="112" t="e">
        <f>BJ373-#REF!</f>
        <v>#REF!</v>
      </c>
      <c r="BK729" s="112" t="e">
        <f>BK373-#REF!</f>
        <v>#REF!</v>
      </c>
      <c r="BL729" s="112" t="e">
        <f>BL373-#REF!</f>
        <v>#REF!</v>
      </c>
      <c r="BM729" s="112" t="e">
        <f>BM373-#REF!</f>
        <v>#REF!</v>
      </c>
      <c r="BN729" s="112" t="e">
        <f>BN373-#REF!</f>
        <v>#REF!</v>
      </c>
      <c r="BO729" s="112" t="e">
        <f>BO373-#REF!</f>
        <v>#REF!</v>
      </c>
      <c r="BP729" s="112" t="e">
        <f>BP373-#REF!</f>
        <v>#REF!</v>
      </c>
      <c r="BQ729" s="112" t="e">
        <f>BQ373-#REF!</f>
        <v>#REF!</v>
      </c>
      <c r="BR729" s="112" t="e">
        <f>BR373-#REF!</f>
        <v>#REF!</v>
      </c>
      <c r="BS729" s="112" t="e">
        <f>BS373-#REF!</f>
        <v>#REF!</v>
      </c>
      <c r="BT729" s="112" t="e">
        <f>BT373-#REF!</f>
        <v>#REF!</v>
      </c>
      <c r="BU729" s="112" t="e">
        <f>BU373-#REF!</f>
        <v>#REF!</v>
      </c>
      <c r="BV729" s="112" t="e">
        <f>BV373-#REF!</f>
        <v>#REF!</v>
      </c>
      <c r="CA729" s="112"/>
    </row>
    <row r="730" spans="7:79" ht="13" hidden="1" x14ac:dyDescent="0.3">
      <c r="G730" s="112" t="e">
        <f>G374-#REF!</f>
        <v>#REF!</v>
      </c>
      <c r="H730" s="112" t="e">
        <f>H374-#REF!</f>
        <v>#REF!</v>
      </c>
      <c r="I730" s="112" t="e">
        <f>I374-#REF!</f>
        <v>#REF!</v>
      </c>
      <c r="J730" s="112" t="e">
        <f>J374-#REF!</f>
        <v>#REF!</v>
      </c>
      <c r="K730" s="112" t="e">
        <f>K374-#REF!</f>
        <v>#REF!</v>
      </c>
      <c r="L730" s="112" t="e">
        <f>L374-#REF!</f>
        <v>#REF!</v>
      </c>
      <c r="M730" s="112" t="e">
        <f>M374-#REF!</f>
        <v>#REF!</v>
      </c>
      <c r="N730" s="112" t="e">
        <f>N374-#REF!</f>
        <v>#REF!</v>
      </c>
      <c r="O730" s="112" t="e">
        <f>O374-#REF!</f>
        <v>#REF!</v>
      </c>
      <c r="P730" s="112" t="e">
        <f>P374-#REF!</f>
        <v>#REF!</v>
      </c>
      <c r="Q730" s="112" t="e">
        <f>Q374-#REF!</f>
        <v>#REF!</v>
      </c>
      <c r="R730" s="112" t="e">
        <f>R374-#REF!</f>
        <v>#REF!</v>
      </c>
      <c r="S730" s="112" t="e">
        <f>S374-#REF!</f>
        <v>#REF!</v>
      </c>
      <c r="T730" s="112" t="e">
        <f>T374-#REF!</f>
        <v>#REF!</v>
      </c>
      <c r="U730" s="112" t="e">
        <f>U374-#REF!</f>
        <v>#REF!</v>
      </c>
      <c r="V730" s="112" t="e">
        <f>V374-#REF!</f>
        <v>#REF!</v>
      </c>
      <c r="W730" s="112" t="e">
        <f>W374-#REF!</f>
        <v>#REF!</v>
      </c>
      <c r="X730" s="112" t="e">
        <f>X374-#REF!</f>
        <v>#REF!</v>
      </c>
      <c r="Y730" s="112" t="e">
        <f>Y374-#REF!</f>
        <v>#REF!</v>
      </c>
      <c r="Z730" s="112" t="e">
        <f>Z374-#REF!</f>
        <v>#REF!</v>
      </c>
      <c r="AA730" s="112" t="e">
        <f>AA374-#REF!</f>
        <v>#REF!</v>
      </c>
      <c r="AB730" s="112" t="e">
        <f>AB374-#REF!</f>
        <v>#REF!</v>
      </c>
      <c r="AC730" s="112" t="e">
        <f>AC374-#REF!</f>
        <v>#REF!</v>
      </c>
      <c r="AD730" s="112" t="e">
        <f>AD374-#REF!</f>
        <v>#REF!</v>
      </c>
      <c r="AE730" s="112" t="e">
        <f>AE374-#REF!</f>
        <v>#REF!</v>
      </c>
      <c r="AF730" s="112" t="e">
        <f>AF374-#REF!</f>
        <v>#REF!</v>
      </c>
      <c r="AG730" s="112" t="e">
        <f>AG374-#REF!</f>
        <v>#REF!</v>
      </c>
      <c r="AH730" s="112" t="e">
        <f>AH374-#REF!</f>
        <v>#REF!</v>
      </c>
      <c r="AI730" s="112" t="e">
        <f>AI374-#REF!</f>
        <v>#REF!</v>
      </c>
      <c r="AJ730" s="112" t="e">
        <f>AJ374-#REF!</f>
        <v>#REF!</v>
      </c>
      <c r="AK730" s="112" t="e">
        <f>AK374-#REF!</f>
        <v>#REF!</v>
      </c>
      <c r="AL730" s="112" t="e">
        <f>AL374-#REF!</f>
        <v>#REF!</v>
      </c>
      <c r="AM730" s="112" t="e">
        <f>AM374-#REF!</f>
        <v>#REF!</v>
      </c>
      <c r="AN730" s="112" t="e">
        <f>AN374-#REF!</f>
        <v>#REF!</v>
      </c>
      <c r="AO730" s="112" t="e">
        <f>AO374-#REF!</f>
        <v>#REF!</v>
      </c>
      <c r="AP730" s="112" t="e">
        <f>AP374-#REF!</f>
        <v>#REF!</v>
      </c>
      <c r="AQ730" s="112" t="e">
        <f>AQ374-#REF!</f>
        <v>#REF!</v>
      </c>
      <c r="AR730" s="112" t="e">
        <f>AR374-#REF!</f>
        <v>#REF!</v>
      </c>
      <c r="AS730" s="112" t="e">
        <f>AS374-#REF!</f>
        <v>#REF!</v>
      </c>
      <c r="AT730" s="112" t="e">
        <f>AT374-#REF!</f>
        <v>#REF!</v>
      </c>
      <c r="AU730" s="112" t="e">
        <f>AU374-#REF!</f>
        <v>#REF!</v>
      </c>
      <c r="AV730" s="112" t="e">
        <f>AV374-#REF!</f>
        <v>#REF!</v>
      </c>
      <c r="AW730" s="112" t="e">
        <f>AW374-#REF!</f>
        <v>#REF!</v>
      </c>
      <c r="AX730" s="112" t="e">
        <f>AX374-#REF!</f>
        <v>#REF!</v>
      </c>
      <c r="AY730" s="112" t="e">
        <f>AY374-#REF!</f>
        <v>#REF!</v>
      </c>
      <c r="AZ730" s="112" t="e">
        <f>AZ374-#REF!</f>
        <v>#REF!</v>
      </c>
      <c r="BA730" s="112" t="e">
        <f>BA374-#REF!</f>
        <v>#REF!</v>
      </c>
      <c r="BB730" s="112" t="e">
        <f>BB374-#REF!</f>
        <v>#REF!</v>
      </c>
      <c r="BC730" s="112" t="e">
        <f>BC374-#REF!</f>
        <v>#REF!</v>
      </c>
      <c r="BD730" s="112" t="e">
        <f>BD374-#REF!</f>
        <v>#REF!</v>
      </c>
      <c r="BE730" s="112" t="e">
        <f>BE374-#REF!</f>
        <v>#REF!</v>
      </c>
      <c r="BF730" s="112" t="e">
        <f>BF374-#REF!</f>
        <v>#REF!</v>
      </c>
      <c r="BG730" s="112" t="e">
        <f>BG374-#REF!</f>
        <v>#REF!</v>
      </c>
      <c r="BH730" s="112" t="e">
        <f>BH374-#REF!</f>
        <v>#REF!</v>
      </c>
      <c r="BI730" s="112" t="e">
        <f>BI374-#REF!</f>
        <v>#REF!</v>
      </c>
      <c r="BJ730" s="112" t="e">
        <f>BJ374-#REF!</f>
        <v>#REF!</v>
      </c>
      <c r="BK730" s="112" t="e">
        <f>BK374-#REF!</f>
        <v>#REF!</v>
      </c>
      <c r="BL730" s="112" t="e">
        <f>BL374-#REF!</f>
        <v>#REF!</v>
      </c>
      <c r="BM730" s="112" t="e">
        <f>BM374-#REF!</f>
        <v>#REF!</v>
      </c>
      <c r="BN730" s="112" t="e">
        <f>BN374-#REF!</f>
        <v>#REF!</v>
      </c>
      <c r="BO730" s="112" t="e">
        <f>BO374-#REF!</f>
        <v>#REF!</v>
      </c>
      <c r="BP730" s="112" t="e">
        <f>BP374-#REF!</f>
        <v>#REF!</v>
      </c>
      <c r="BQ730" s="112" t="e">
        <f>BQ374-#REF!</f>
        <v>#REF!</v>
      </c>
      <c r="BR730" s="112" t="e">
        <f>BR374-#REF!</f>
        <v>#REF!</v>
      </c>
      <c r="BS730" s="112" t="e">
        <f>BS374-#REF!</f>
        <v>#REF!</v>
      </c>
      <c r="BT730" s="112" t="e">
        <f>BT374-#REF!</f>
        <v>#REF!</v>
      </c>
      <c r="BU730" s="112" t="e">
        <f>BU374-#REF!</f>
        <v>#REF!</v>
      </c>
      <c r="BV730" s="112" t="e">
        <f>BV374-#REF!</f>
        <v>#REF!</v>
      </c>
      <c r="CA730" s="112"/>
    </row>
    <row r="731" spans="7:79" ht="13" hidden="1" x14ac:dyDescent="0.3">
      <c r="G731" s="112" t="e">
        <f>G375-#REF!</f>
        <v>#REF!</v>
      </c>
      <c r="H731" s="112" t="e">
        <f>H375-#REF!</f>
        <v>#REF!</v>
      </c>
      <c r="I731" s="112" t="e">
        <f>I375-#REF!</f>
        <v>#REF!</v>
      </c>
      <c r="J731" s="112" t="e">
        <f>J375-#REF!</f>
        <v>#REF!</v>
      </c>
      <c r="K731" s="112" t="e">
        <f>K375-#REF!</f>
        <v>#REF!</v>
      </c>
      <c r="L731" s="112" t="e">
        <f>L375-#REF!</f>
        <v>#REF!</v>
      </c>
      <c r="M731" s="112" t="e">
        <f>M375-#REF!</f>
        <v>#REF!</v>
      </c>
      <c r="N731" s="112" t="e">
        <f>N375-#REF!</f>
        <v>#REF!</v>
      </c>
      <c r="O731" s="112" t="e">
        <f>O375-#REF!</f>
        <v>#REF!</v>
      </c>
      <c r="P731" s="112" t="e">
        <f>P375-#REF!</f>
        <v>#REF!</v>
      </c>
      <c r="Q731" s="112" t="e">
        <f>Q375-#REF!</f>
        <v>#REF!</v>
      </c>
      <c r="R731" s="112" t="e">
        <f>R375-#REF!</f>
        <v>#REF!</v>
      </c>
      <c r="S731" s="112" t="e">
        <f>S375-#REF!</f>
        <v>#REF!</v>
      </c>
      <c r="T731" s="112" t="e">
        <f>T375-#REF!</f>
        <v>#REF!</v>
      </c>
      <c r="U731" s="112" t="e">
        <f>U375-#REF!</f>
        <v>#REF!</v>
      </c>
      <c r="V731" s="112" t="e">
        <f>V375-#REF!</f>
        <v>#REF!</v>
      </c>
      <c r="W731" s="112" t="e">
        <f>W375-#REF!</f>
        <v>#REF!</v>
      </c>
      <c r="X731" s="112" t="e">
        <f>X375-#REF!</f>
        <v>#REF!</v>
      </c>
      <c r="Y731" s="112" t="e">
        <f>Y375-#REF!</f>
        <v>#REF!</v>
      </c>
      <c r="Z731" s="112" t="e">
        <f>Z375-#REF!</f>
        <v>#REF!</v>
      </c>
      <c r="AA731" s="112" t="e">
        <f>AA375-#REF!</f>
        <v>#REF!</v>
      </c>
      <c r="AB731" s="112" t="e">
        <f>AB375-#REF!</f>
        <v>#REF!</v>
      </c>
      <c r="AC731" s="112" t="e">
        <f>AC375-#REF!</f>
        <v>#REF!</v>
      </c>
      <c r="AD731" s="112" t="e">
        <f>AD375-#REF!</f>
        <v>#REF!</v>
      </c>
      <c r="AE731" s="112" t="e">
        <f>AE375-#REF!</f>
        <v>#REF!</v>
      </c>
      <c r="AF731" s="112" t="e">
        <f>AF375-#REF!</f>
        <v>#REF!</v>
      </c>
      <c r="AG731" s="112" t="e">
        <f>AG375-#REF!</f>
        <v>#REF!</v>
      </c>
      <c r="AH731" s="112" t="e">
        <f>AH375-#REF!</f>
        <v>#REF!</v>
      </c>
      <c r="AI731" s="112" t="e">
        <f>AI375-#REF!</f>
        <v>#REF!</v>
      </c>
      <c r="AJ731" s="112" t="e">
        <f>AJ375-#REF!</f>
        <v>#REF!</v>
      </c>
      <c r="AK731" s="112" t="e">
        <f>AK375-#REF!</f>
        <v>#REF!</v>
      </c>
      <c r="AL731" s="112" t="e">
        <f>AL375-#REF!</f>
        <v>#REF!</v>
      </c>
      <c r="AM731" s="112" t="e">
        <f>AM375-#REF!</f>
        <v>#REF!</v>
      </c>
      <c r="AN731" s="112" t="e">
        <f>AN375-#REF!</f>
        <v>#REF!</v>
      </c>
      <c r="AO731" s="112" t="e">
        <f>AO375-#REF!</f>
        <v>#REF!</v>
      </c>
      <c r="AP731" s="112" t="e">
        <f>AP375-#REF!</f>
        <v>#REF!</v>
      </c>
      <c r="AQ731" s="112" t="e">
        <f>AQ375-#REF!</f>
        <v>#REF!</v>
      </c>
      <c r="AR731" s="112" t="e">
        <f>AR375-#REF!</f>
        <v>#REF!</v>
      </c>
      <c r="AS731" s="112" t="e">
        <f>AS375-#REF!</f>
        <v>#REF!</v>
      </c>
      <c r="AT731" s="112" t="e">
        <f>AT375-#REF!</f>
        <v>#REF!</v>
      </c>
      <c r="AU731" s="112" t="e">
        <f>AU375-#REF!</f>
        <v>#REF!</v>
      </c>
      <c r="AV731" s="112" t="e">
        <f>AV375-#REF!</f>
        <v>#REF!</v>
      </c>
      <c r="AW731" s="112" t="e">
        <f>AW375-#REF!</f>
        <v>#REF!</v>
      </c>
      <c r="AX731" s="112" t="e">
        <f>AX375-#REF!</f>
        <v>#REF!</v>
      </c>
      <c r="AY731" s="112" t="e">
        <f>AY375-#REF!</f>
        <v>#REF!</v>
      </c>
      <c r="AZ731" s="112" t="e">
        <f>AZ375-#REF!</f>
        <v>#REF!</v>
      </c>
      <c r="BA731" s="112" t="e">
        <f>BA375-#REF!</f>
        <v>#REF!</v>
      </c>
      <c r="BB731" s="112" t="e">
        <f>BB375-#REF!</f>
        <v>#REF!</v>
      </c>
      <c r="BC731" s="112" t="e">
        <f>BC375-#REF!</f>
        <v>#REF!</v>
      </c>
      <c r="BD731" s="112" t="e">
        <f>BD375-#REF!</f>
        <v>#REF!</v>
      </c>
      <c r="BE731" s="112" t="e">
        <f>BE375-#REF!</f>
        <v>#REF!</v>
      </c>
      <c r="BF731" s="112" t="e">
        <f>BF375-#REF!</f>
        <v>#REF!</v>
      </c>
      <c r="BG731" s="112" t="e">
        <f>BG375-#REF!</f>
        <v>#REF!</v>
      </c>
      <c r="BH731" s="112" t="e">
        <f>BH375-#REF!</f>
        <v>#REF!</v>
      </c>
      <c r="BI731" s="112" t="e">
        <f>BI375-#REF!</f>
        <v>#REF!</v>
      </c>
      <c r="BJ731" s="112" t="e">
        <f>BJ375-#REF!</f>
        <v>#REF!</v>
      </c>
      <c r="BK731" s="112" t="e">
        <f>BK375-#REF!</f>
        <v>#REF!</v>
      </c>
      <c r="BL731" s="112" t="e">
        <f>BL375-#REF!</f>
        <v>#REF!</v>
      </c>
      <c r="BM731" s="112" t="e">
        <f>BM375-#REF!</f>
        <v>#REF!</v>
      </c>
      <c r="BN731" s="112" t="e">
        <f>BN375-#REF!</f>
        <v>#REF!</v>
      </c>
      <c r="BO731" s="112" t="e">
        <f>BO375-#REF!</f>
        <v>#REF!</v>
      </c>
      <c r="BP731" s="112" t="e">
        <f>BP375-#REF!</f>
        <v>#REF!</v>
      </c>
      <c r="BQ731" s="112" t="e">
        <f>BQ375-#REF!</f>
        <v>#REF!</v>
      </c>
      <c r="BR731" s="112" t="e">
        <f>BR375-#REF!</f>
        <v>#REF!</v>
      </c>
      <c r="BS731" s="112" t="e">
        <f>BS375-#REF!</f>
        <v>#REF!</v>
      </c>
      <c r="BT731" s="112" t="e">
        <f>BT375-#REF!</f>
        <v>#REF!</v>
      </c>
      <c r="BU731" s="112" t="e">
        <f>BU375-#REF!</f>
        <v>#REF!</v>
      </c>
      <c r="BV731" s="112" t="e">
        <f>BV375-#REF!</f>
        <v>#REF!</v>
      </c>
      <c r="CA731" s="112"/>
    </row>
    <row r="732" spans="7:79" ht="13" hidden="1" x14ac:dyDescent="0.3">
      <c r="G732" s="112" t="e">
        <f>G376-#REF!</f>
        <v>#REF!</v>
      </c>
      <c r="H732" s="112" t="e">
        <f>H376-#REF!</f>
        <v>#REF!</v>
      </c>
      <c r="I732" s="112" t="e">
        <f>I376-#REF!</f>
        <v>#REF!</v>
      </c>
      <c r="J732" s="112" t="e">
        <f>J376-#REF!</f>
        <v>#REF!</v>
      </c>
      <c r="K732" s="112" t="e">
        <f>K376-#REF!</f>
        <v>#REF!</v>
      </c>
      <c r="L732" s="112" t="e">
        <f>L376-#REF!</f>
        <v>#REF!</v>
      </c>
      <c r="M732" s="112" t="e">
        <f>M376-#REF!</f>
        <v>#REF!</v>
      </c>
      <c r="N732" s="112" t="e">
        <f>N376-#REF!</f>
        <v>#REF!</v>
      </c>
      <c r="O732" s="112" t="e">
        <f>O376-#REF!</f>
        <v>#REF!</v>
      </c>
      <c r="P732" s="112" t="e">
        <f>P376-#REF!</f>
        <v>#REF!</v>
      </c>
      <c r="Q732" s="112" t="e">
        <f>Q376-#REF!</f>
        <v>#REF!</v>
      </c>
      <c r="R732" s="112" t="e">
        <f>R376-#REF!</f>
        <v>#REF!</v>
      </c>
      <c r="S732" s="112" t="e">
        <f>S376-#REF!</f>
        <v>#REF!</v>
      </c>
      <c r="T732" s="112" t="e">
        <f>T376-#REF!</f>
        <v>#REF!</v>
      </c>
      <c r="U732" s="112" t="e">
        <f>U376-#REF!</f>
        <v>#REF!</v>
      </c>
      <c r="V732" s="112" t="e">
        <f>V376-#REF!</f>
        <v>#REF!</v>
      </c>
      <c r="W732" s="112" t="e">
        <f>W376-#REF!</f>
        <v>#REF!</v>
      </c>
      <c r="X732" s="112" t="e">
        <f>X376-#REF!</f>
        <v>#REF!</v>
      </c>
      <c r="Y732" s="112" t="e">
        <f>Y376-#REF!</f>
        <v>#REF!</v>
      </c>
      <c r="Z732" s="112" t="e">
        <f>Z376-#REF!</f>
        <v>#REF!</v>
      </c>
      <c r="AA732" s="112" t="e">
        <f>AA376-#REF!</f>
        <v>#REF!</v>
      </c>
      <c r="AB732" s="112" t="e">
        <f>AB376-#REF!</f>
        <v>#REF!</v>
      </c>
      <c r="AC732" s="112" t="e">
        <f>AC376-#REF!</f>
        <v>#REF!</v>
      </c>
      <c r="AD732" s="112" t="e">
        <f>AD376-#REF!</f>
        <v>#REF!</v>
      </c>
      <c r="AE732" s="112" t="e">
        <f>AE376-#REF!</f>
        <v>#REF!</v>
      </c>
      <c r="AF732" s="112" t="e">
        <f>AF376-#REF!</f>
        <v>#REF!</v>
      </c>
      <c r="AG732" s="112" t="e">
        <f>AG376-#REF!</f>
        <v>#REF!</v>
      </c>
      <c r="AH732" s="112" t="e">
        <f>AH376-#REF!</f>
        <v>#REF!</v>
      </c>
      <c r="AI732" s="112" t="e">
        <f>AI376-#REF!</f>
        <v>#REF!</v>
      </c>
      <c r="AJ732" s="112" t="e">
        <f>AJ376-#REF!</f>
        <v>#REF!</v>
      </c>
      <c r="AK732" s="112" t="e">
        <f>AK376-#REF!</f>
        <v>#REF!</v>
      </c>
      <c r="AL732" s="112" t="e">
        <f>AL376-#REF!</f>
        <v>#REF!</v>
      </c>
      <c r="AM732" s="112" t="e">
        <f>AM376-#REF!</f>
        <v>#REF!</v>
      </c>
      <c r="AN732" s="112" t="e">
        <f>AN376-#REF!</f>
        <v>#REF!</v>
      </c>
      <c r="AO732" s="112" t="e">
        <f>AO376-#REF!</f>
        <v>#REF!</v>
      </c>
      <c r="AP732" s="112" t="e">
        <f>AP376-#REF!</f>
        <v>#REF!</v>
      </c>
      <c r="AQ732" s="112" t="e">
        <f>AQ376-#REF!</f>
        <v>#REF!</v>
      </c>
      <c r="AR732" s="112" t="e">
        <f>AR376-#REF!</f>
        <v>#REF!</v>
      </c>
      <c r="AS732" s="112" t="e">
        <f>AS376-#REF!</f>
        <v>#REF!</v>
      </c>
      <c r="AT732" s="112" t="e">
        <f>AT376-#REF!</f>
        <v>#REF!</v>
      </c>
      <c r="AU732" s="112" t="e">
        <f>AU376-#REF!</f>
        <v>#REF!</v>
      </c>
      <c r="AV732" s="112" t="e">
        <f>AV376-#REF!</f>
        <v>#REF!</v>
      </c>
      <c r="AW732" s="112" t="e">
        <f>AW376-#REF!</f>
        <v>#REF!</v>
      </c>
      <c r="AX732" s="112" t="e">
        <f>AX376-#REF!</f>
        <v>#REF!</v>
      </c>
      <c r="AY732" s="112" t="e">
        <f>AY376-#REF!</f>
        <v>#REF!</v>
      </c>
      <c r="AZ732" s="112" t="e">
        <f>AZ376-#REF!</f>
        <v>#REF!</v>
      </c>
      <c r="BA732" s="112" t="e">
        <f>BA376-#REF!</f>
        <v>#REF!</v>
      </c>
      <c r="BB732" s="112" t="e">
        <f>BB376-#REF!</f>
        <v>#REF!</v>
      </c>
      <c r="BC732" s="112" t="e">
        <f>BC376-#REF!</f>
        <v>#REF!</v>
      </c>
      <c r="BD732" s="112" t="e">
        <f>BD376-#REF!</f>
        <v>#REF!</v>
      </c>
      <c r="BE732" s="112" t="e">
        <f>BE376-#REF!</f>
        <v>#REF!</v>
      </c>
      <c r="BF732" s="112" t="e">
        <f>BF376-#REF!</f>
        <v>#REF!</v>
      </c>
      <c r="BG732" s="112" t="e">
        <f>BG376-#REF!</f>
        <v>#REF!</v>
      </c>
      <c r="BH732" s="112" t="e">
        <f>BH376-#REF!</f>
        <v>#REF!</v>
      </c>
      <c r="BI732" s="112" t="e">
        <f>BI376-#REF!</f>
        <v>#REF!</v>
      </c>
      <c r="BJ732" s="112" t="e">
        <f>BJ376-#REF!</f>
        <v>#REF!</v>
      </c>
      <c r="BK732" s="112" t="e">
        <f>BK376-#REF!</f>
        <v>#REF!</v>
      </c>
      <c r="BL732" s="112" t="e">
        <f>BL376-#REF!</f>
        <v>#REF!</v>
      </c>
      <c r="BM732" s="112" t="e">
        <f>BM376-#REF!</f>
        <v>#REF!</v>
      </c>
      <c r="BN732" s="112" t="e">
        <f>BN376-#REF!</f>
        <v>#REF!</v>
      </c>
      <c r="BO732" s="112" t="e">
        <f>BO376-#REF!</f>
        <v>#REF!</v>
      </c>
      <c r="BP732" s="112" t="e">
        <f>BP376-#REF!</f>
        <v>#REF!</v>
      </c>
      <c r="BQ732" s="112" t="e">
        <f>BQ376-#REF!</f>
        <v>#REF!</v>
      </c>
      <c r="BR732" s="112" t="e">
        <f>BR376-#REF!</f>
        <v>#REF!</v>
      </c>
      <c r="BS732" s="112" t="e">
        <f>BS376-#REF!</f>
        <v>#REF!</v>
      </c>
      <c r="BT732" s="112" t="e">
        <f>BT376-#REF!</f>
        <v>#REF!</v>
      </c>
      <c r="BU732" s="112" t="e">
        <f>BU376-#REF!</f>
        <v>#REF!</v>
      </c>
      <c r="BV732" s="112" t="e">
        <f>BV376-#REF!</f>
        <v>#REF!</v>
      </c>
      <c r="CA732" s="112"/>
    </row>
    <row r="733" spans="7:79" ht="13" hidden="1" x14ac:dyDescent="0.3">
      <c r="G733" s="112" t="e">
        <f>G377-#REF!</f>
        <v>#REF!</v>
      </c>
      <c r="H733" s="112" t="e">
        <f>H377-#REF!</f>
        <v>#REF!</v>
      </c>
      <c r="I733" s="112" t="e">
        <f>I377-#REF!</f>
        <v>#REF!</v>
      </c>
      <c r="J733" s="112" t="e">
        <f>J377-#REF!</f>
        <v>#REF!</v>
      </c>
      <c r="K733" s="112" t="e">
        <f>K377-#REF!</f>
        <v>#REF!</v>
      </c>
      <c r="L733" s="112" t="e">
        <f>L377-#REF!</f>
        <v>#REF!</v>
      </c>
      <c r="M733" s="112" t="e">
        <f>M377-#REF!</f>
        <v>#REF!</v>
      </c>
      <c r="N733" s="112" t="e">
        <f>N377-#REF!</f>
        <v>#REF!</v>
      </c>
      <c r="O733" s="112" t="e">
        <f>O377-#REF!</f>
        <v>#REF!</v>
      </c>
      <c r="P733" s="112" t="e">
        <f>P377-#REF!</f>
        <v>#REF!</v>
      </c>
      <c r="Q733" s="112" t="e">
        <f>Q377-#REF!</f>
        <v>#REF!</v>
      </c>
      <c r="R733" s="112" t="e">
        <f>R377-#REF!</f>
        <v>#REF!</v>
      </c>
      <c r="S733" s="112" t="e">
        <f>S377-#REF!</f>
        <v>#REF!</v>
      </c>
      <c r="T733" s="112" t="e">
        <f>T377-#REF!</f>
        <v>#REF!</v>
      </c>
      <c r="U733" s="112" t="e">
        <f>U377-#REF!</f>
        <v>#REF!</v>
      </c>
      <c r="V733" s="112" t="e">
        <f>V377-#REF!</f>
        <v>#REF!</v>
      </c>
      <c r="W733" s="112" t="e">
        <f>W377-#REF!</f>
        <v>#REF!</v>
      </c>
      <c r="X733" s="112" t="e">
        <f>X377-#REF!</f>
        <v>#REF!</v>
      </c>
      <c r="Y733" s="112" t="e">
        <f>Y377-#REF!</f>
        <v>#REF!</v>
      </c>
      <c r="Z733" s="112" t="e">
        <f>Z377-#REF!</f>
        <v>#REF!</v>
      </c>
      <c r="AA733" s="112" t="e">
        <f>AA377-#REF!</f>
        <v>#REF!</v>
      </c>
      <c r="AB733" s="112" t="e">
        <f>AB377-#REF!</f>
        <v>#REF!</v>
      </c>
      <c r="AC733" s="112" t="e">
        <f>AC377-#REF!</f>
        <v>#REF!</v>
      </c>
      <c r="AD733" s="112" t="e">
        <f>AD377-#REF!</f>
        <v>#REF!</v>
      </c>
      <c r="AE733" s="112" t="e">
        <f>AE377-#REF!</f>
        <v>#REF!</v>
      </c>
      <c r="AF733" s="112" t="e">
        <f>AF377-#REF!</f>
        <v>#REF!</v>
      </c>
      <c r="AG733" s="112" t="e">
        <f>AG377-#REF!</f>
        <v>#REF!</v>
      </c>
      <c r="AH733" s="112" t="e">
        <f>AH377-#REF!</f>
        <v>#REF!</v>
      </c>
      <c r="AI733" s="112" t="e">
        <f>AI377-#REF!</f>
        <v>#REF!</v>
      </c>
      <c r="AJ733" s="112" t="e">
        <f>AJ377-#REF!</f>
        <v>#REF!</v>
      </c>
      <c r="AK733" s="112" t="e">
        <f>AK377-#REF!</f>
        <v>#REF!</v>
      </c>
      <c r="AL733" s="112" t="e">
        <f>AL377-#REF!</f>
        <v>#REF!</v>
      </c>
      <c r="AM733" s="112" t="e">
        <f>AM377-#REF!</f>
        <v>#REF!</v>
      </c>
      <c r="AN733" s="112" t="e">
        <f>AN377-#REF!</f>
        <v>#REF!</v>
      </c>
      <c r="AO733" s="112" t="e">
        <f>AO377-#REF!</f>
        <v>#REF!</v>
      </c>
      <c r="AP733" s="112" t="e">
        <f>AP377-#REF!</f>
        <v>#REF!</v>
      </c>
      <c r="AQ733" s="112" t="e">
        <f>AQ377-#REF!</f>
        <v>#REF!</v>
      </c>
      <c r="AR733" s="112" t="e">
        <f>AR377-#REF!</f>
        <v>#REF!</v>
      </c>
      <c r="AS733" s="112" t="e">
        <f>AS377-#REF!</f>
        <v>#REF!</v>
      </c>
      <c r="AT733" s="112" t="e">
        <f>AT377-#REF!</f>
        <v>#REF!</v>
      </c>
      <c r="AU733" s="112" t="e">
        <f>AU377-#REF!</f>
        <v>#REF!</v>
      </c>
      <c r="AV733" s="112" t="e">
        <f>AV377-#REF!</f>
        <v>#REF!</v>
      </c>
      <c r="AW733" s="112" t="e">
        <f>AW377-#REF!</f>
        <v>#REF!</v>
      </c>
      <c r="AX733" s="112" t="e">
        <f>AX377-#REF!</f>
        <v>#REF!</v>
      </c>
      <c r="AY733" s="112" t="e">
        <f>AY377-#REF!</f>
        <v>#REF!</v>
      </c>
      <c r="AZ733" s="112" t="e">
        <f>AZ377-#REF!</f>
        <v>#REF!</v>
      </c>
      <c r="BA733" s="112" t="e">
        <f>BA377-#REF!</f>
        <v>#REF!</v>
      </c>
      <c r="BB733" s="112" t="e">
        <f>BB377-#REF!</f>
        <v>#REF!</v>
      </c>
      <c r="BC733" s="112" t="e">
        <f>BC377-#REF!</f>
        <v>#REF!</v>
      </c>
      <c r="BD733" s="112" t="e">
        <f>BD377-#REF!</f>
        <v>#REF!</v>
      </c>
      <c r="BE733" s="112" t="e">
        <f>BE377-#REF!</f>
        <v>#REF!</v>
      </c>
      <c r="BF733" s="112" t="e">
        <f>BF377-#REF!</f>
        <v>#REF!</v>
      </c>
      <c r="BG733" s="112" t="e">
        <f>BG377-#REF!</f>
        <v>#REF!</v>
      </c>
      <c r="BH733" s="112" t="e">
        <f>BH377-#REF!</f>
        <v>#REF!</v>
      </c>
      <c r="BI733" s="112" t="e">
        <f>BI377-#REF!</f>
        <v>#REF!</v>
      </c>
      <c r="BJ733" s="112" t="e">
        <f>BJ377-#REF!</f>
        <v>#REF!</v>
      </c>
      <c r="BK733" s="112" t="e">
        <f>BK377-#REF!</f>
        <v>#REF!</v>
      </c>
      <c r="BL733" s="112" t="e">
        <f>BL377-#REF!</f>
        <v>#REF!</v>
      </c>
      <c r="BM733" s="112" t="e">
        <f>BM377-#REF!</f>
        <v>#REF!</v>
      </c>
      <c r="BN733" s="112" t="e">
        <f>BN377-#REF!</f>
        <v>#REF!</v>
      </c>
      <c r="BO733" s="112" t="e">
        <f>BO377-#REF!</f>
        <v>#REF!</v>
      </c>
      <c r="BP733" s="112" t="e">
        <f>BP377-#REF!</f>
        <v>#REF!</v>
      </c>
      <c r="BQ733" s="112" t="e">
        <f>BQ377-#REF!</f>
        <v>#REF!</v>
      </c>
      <c r="BR733" s="112" t="e">
        <f>BR377-#REF!</f>
        <v>#REF!</v>
      </c>
      <c r="BS733" s="112" t="e">
        <f>BS377-#REF!</f>
        <v>#REF!</v>
      </c>
      <c r="BT733" s="112" t="e">
        <f>BT377-#REF!</f>
        <v>#REF!</v>
      </c>
      <c r="BU733" s="112" t="e">
        <f>BU377-#REF!</f>
        <v>#REF!</v>
      </c>
      <c r="BV733" s="112" t="e">
        <f>BV377-#REF!</f>
        <v>#REF!</v>
      </c>
      <c r="CA733" s="112"/>
    </row>
    <row r="734" spans="7:79" ht="13" hidden="1" x14ac:dyDescent="0.3">
      <c r="G734" s="112" t="e">
        <f>G378-#REF!</f>
        <v>#REF!</v>
      </c>
      <c r="H734" s="112" t="e">
        <f>H378-#REF!</f>
        <v>#REF!</v>
      </c>
      <c r="I734" s="112" t="e">
        <f>I378-#REF!</f>
        <v>#REF!</v>
      </c>
      <c r="J734" s="112" t="e">
        <f>J378-#REF!</f>
        <v>#REF!</v>
      </c>
      <c r="K734" s="112" t="e">
        <f>K378-#REF!</f>
        <v>#REF!</v>
      </c>
      <c r="L734" s="112" t="e">
        <f>L378-#REF!</f>
        <v>#REF!</v>
      </c>
      <c r="M734" s="112" t="e">
        <f>M378-#REF!</f>
        <v>#REF!</v>
      </c>
      <c r="N734" s="112" t="e">
        <f>N378-#REF!</f>
        <v>#REF!</v>
      </c>
      <c r="O734" s="112" t="e">
        <f>O378-#REF!</f>
        <v>#REF!</v>
      </c>
      <c r="P734" s="112" t="e">
        <f>P378-#REF!</f>
        <v>#REF!</v>
      </c>
      <c r="Q734" s="112" t="e">
        <f>Q378-#REF!</f>
        <v>#REF!</v>
      </c>
      <c r="R734" s="112" t="e">
        <f>R378-#REF!</f>
        <v>#REF!</v>
      </c>
      <c r="S734" s="112" t="e">
        <f>S378-#REF!</f>
        <v>#REF!</v>
      </c>
      <c r="T734" s="112" t="e">
        <f>T378-#REF!</f>
        <v>#REF!</v>
      </c>
      <c r="U734" s="112" t="e">
        <f>U378-#REF!</f>
        <v>#REF!</v>
      </c>
      <c r="V734" s="112" t="e">
        <f>V378-#REF!</f>
        <v>#REF!</v>
      </c>
      <c r="W734" s="112" t="e">
        <f>W378-#REF!</f>
        <v>#REF!</v>
      </c>
      <c r="X734" s="112" t="e">
        <f>X378-#REF!</f>
        <v>#REF!</v>
      </c>
      <c r="Y734" s="112" t="e">
        <f>Y378-#REF!</f>
        <v>#REF!</v>
      </c>
      <c r="Z734" s="112" t="e">
        <f>Z378-#REF!</f>
        <v>#REF!</v>
      </c>
      <c r="AA734" s="112" t="e">
        <f>AA378-#REF!</f>
        <v>#REF!</v>
      </c>
      <c r="AB734" s="112" t="e">
        <f>AB378-#REF!</f>
        <v>#REF!</v>
      </c>
      <c r="AC734" s="112" t="e">
        <f>AC378-#REF!</f>
        <v>#REF!</v>
      </c>
      <c r="AD734" s="112" t="e">
        <f>AD378-#REF!</f>
        <v>#REF!</v>
      </c>
      <c r="AE734" s="112" t="e">
        <f>AE378-#REF!</f>
        <v>#REF!</v>
      </c>
      <c r="AF734" s="112" t="e">
        <f>AF378-#REF!</f>
        <v>#REF!</v>
      </c>
      <c r="AG734" s="112" t="e">
        <f>AG378-#REF!</f>
        <v>#REF!</v>
      </c>
      <c r="AH734" s="112" t="e">
        <f>AH378-#REF!</f>
        <v>#REF!</v>
      </c>
      <c r="AI734" s="112" t="e">
        <f>AI378-#REF!</f>
        <v>#REF!</v>
      </c>
      <c r="AJ734" s="112" t="e">
        <f>AJ378-#REF!</f>
        <v>#REF!</v>
      </c>
      <c r="AK734" s="112" t="e">
        <f>AK378-#REF!</f>
        <v>#REF!</v>
      </c>
      <c r="AL734" s="112" t="e">
        <f>AL378-#REF!</f>
        <v>#REF!</v>
      </c>
      <c r="AM734" s="112" t="e">
        <f>AM378-#REF!</f>
        <v>#REF!</v>
      </c>
      <c r="AN734" s="112" t="e">
        <f>AN378-#REF!</f>
        <v>#REF!</v>
      </c>
      <c r="AO734" s="112" t="e">
        <f>AO378-#REF!</f>
        <v>#REF!</v>
      </c>
      <c r="AP734" s="112" t="e">
        <f>AP378-#REF!</f>
        <v>#REF!</v>
      </c>
      <c r="AQ734" s="112" t="e">
        <f>AQ378-#REF!</f>
        <v>#REF!</v>
      </c>
      <c r="AR734" s="112" t="e">
        <f>AR378-#REF!</f>
        <v>#REF!</v>
      </c>
      <c r="AS734" s="112" t="e">
        <f>AS378-#REF!</f>
        <v>#REF!</v>
      </c>
      <c r="AT734" s="112" t="e">
        <f>AT378-#REF!</f>
        <v>#REF!</v>
      </c>
      <c r="AU734" s="112" t="e">
        <f>AU378-#REF!</f>
        <v>#REF!</v>
      </c>
      <c r="AV734" s="112" t="e">
        <f>AV378-#REF!</f>
        <v>#REF!</v>
      </c>
      <c r="AW734" s="112" t="e">
        <f>AW378-#REF!</f>
        <v>#REF!</v>
      </c>
      <c r="AX734" s="112" t="e">
        <f>AX378-#REF!</f>
        <v>#REF!</v>
      </c>
      <c r="AY734" s="112" t="e">
        <f>AY378-#REF!</f>
        <v>#REF!</v>
      </c>
      <c r="AZ734" s="112" t="e">
        <f>AZ378-#REF!</f>
        <v>#REF!</v>
      </c>
      <c r="BA734" s="112" t="e">
        <f>BA378-#REF!</f>
        <v>#REF!</v>
      </c>
      <c r="BB734" s="112" t="e">
        <f>BB378-#REF!</f>
        <v>#REF!</v>
      </c>
      <c r="BC734" s="112" t="e">
        <f>BC378-#REF!</f>
        <v>#REF!</v>
      </c>
      <c r="BD734" s="112" t="e">
        <f>BD378-#REF!</f>
        <v>#REF!</v>
      </c>
      <c r="BE734" s="112" t="e">
        <f>BE378-#REF!</f>
        <v>#REF!</v>
      </c>
      <c r="BF734" s="112" t="e">
        <f>BF378-#REF!</f>
        <v>#REF!</v>
      </c>
      <c r="BG734" s="112" t="e">
        <f>BG378-#REF!</f>
        <v>#REF!</v>
      </c>
      <c r="BH734" s="112" t="e">
        <f>BH378-#REF!</f>
        <v>#REF!</v>
      </c>
      <c r="BI734" s="112" t="e">
        <f>BI378-#REF!</f>
        <v>#REF!</v>
      </c>
      <c r="BJ734" s="112" t="e">
        <f>BJ378-#REF!</f>
        <v>#REF!</v>
      </c>
      <c r="BK734" s="112" t="e">
        <f>BK378-#REF!</f>
        <v>#REF!</v>
      </c>
      <c r="BL734" s="112" t="e">
        <f>BL378-#REF!</f>
        <v>#REF!</v>
      </c>
      <c r="BM734" s="112" t="e">
        <f>BM378-#REF!</f>
        <v>#REF!</v>
      </c>
      <c r="BN734" s="112" t="e">
        <f>BN378-#REF!</f>
        <v>#REF!</v>
      </c>
      <c r="BO734" s="112" t="e">
        <f>BO378-#REF!</f>
        <v>#REF!</v>
      </c>
      <c r="BP734" s="112" t="e">
        <f>BP378-#REF!</f>
        <v>#REF!</v>
      </c>
      <c r="BQ734" s="112" t="e">
        <f>BQ378-#REF!</f>
        <v>#REF!</v>
      </c>
      <c r="BR734" s="112" t="e">
        <f>BR378-#REF!</f>
        <v>#REF!</v>
      </c>
      <c r="BS734" s="112" t="e">
        <f>BS378-#REF!</f>
        <v>#REF!</v>
      </c>
      <c r="BT734" s="112" t="e">
        <f>BT378-#REF!</f>
        <v>#REF!</v>
      </c>
      <c r="BU734" s="112" t="e">
        <f>BU378-#REF!</f>
        <v>#REF!</v>
      </c>
      <c r="BV734" s="112" t="e">
        <f>BV378-#REF!</f>
        <v>#REF!</v>
      </c>
      <c r="CA734" s="112"/>
    </row>
    <row r="735" spans="7:79" ht="13" hidden="1" x14ac:dyDescent="0.3">
      <c r="G735" s="112" t="e">
        <f>G379-#REF!</f>
        <v>#REF!</v>
      </c>
      <c r="H735" s="112" t="e">
        <f>H379-#REF!</f>
        <v>#REF!</v>
      </c>
      <c r="I735" s="112" t="e">
        <f>I379-#REF!</f>
        <v>#REF!</v>
      </c>
      <c r="J735" s="112" t="e">
        <f>J379-#REF!</f>
        <v>#REF!</v>
      </c>
      <c r="K735" s="112" t="e">
        <f>K379-#REF!</f>
        <v>#REF!</v>
      </c>
      <c r="L735" s="112" t="e">
        <f>L379-#REF!</f>
        <v>#REF!</v>
      </c>
      <c r="M735" s="112" t="e">
        <f>M379-#REF!</f>
        <v>#REF!</v>
      </c>
      <c r="N735" s="112" t="e">
        <f>N379-#REF!</f>
        <v>#REF!</v>
      </c>
      <c r="O735" s="112" t="e">
        <f>O379-#REF!</f>
        <v>#REF!</v>
      </c>
      <c r="P735" s="112" t="e">
        <f>P379-#REF!</f>
        <v>#REF!</v>
      </c>
      <c r="Q735" s="112" t="e">
        <f>Q379-#REF!</f>
        <v>#REF!</v>
      </c>
      <c r="R735" s="112" t="e">
        <f>R379-#REF!</f>
        <v>#REF!</v>
      </c>
      <c r="S735" s="112" t="e">
        <f>S379-#REF!</f>
        <v>#REF!</v>
      </c>
      <c r="T735" s="112" t="e">
        <f>T379-#REF!</f>
        <v>#REF!</v>
      </c>
      <c r="U735" s="112" t="e">
        <f>U379-#REF!</f>
        <v>#REF!</v>
      </c>
      <c r="V735" s="112" t="e">
        <f>V379-#REF!</f>
        <v>#REF!</v>
      </c>
      <c r="W735" s="112" t="e">
        <f>W379-#REF!</f>
        <v>#REF!</v>
      </c>
      <c r="X735" s="112" t="e">
        <f>X379-#REF!</f>
        <v>#REF!</v>
      </c>
      <c r="Y735" s="112" t="e">
        <f>Y379-#REF!</f>
        <v>#REF!</v>
      </c>
      <c r="Z735" s="112" t="e">
        <f>Z379-#REF!</f>
        <v>#REF!</v>
      </c>
      <c r="AA735" s="112" t="e">
        <f>AA379-#REF!</f>
        <v>#REF!</v>
      </c>
      <c r="AB735" s="112" t="e">
        <f>AB379-#REF!</f>
        <v>#REF!</v>
      </c>
      <c r="AC735" s="112" t="e">
        <f>AC379-#REF!</f>
        <v>#REF!</v>
      </c>
      <c r="AD735" s="112" t="e">
        <f>AD379-#REF!</f>
        <v>#REF!</v>
      </c>
      <c r="AE735" s="112" t="e">
        <f>AE379-#REF!</f>
        <v>#REF!</v>
      </c>
      <c r="AF735" s="112" t="e">
        <f>AF379-#REF!</f>
        <v>#REF!</v>
      </c>
      <c r="AG735" s="112" t="e">
        <f>AG379-#REF!</f>
        <v>#REF!</v>
      </c>
      <c r="AH735" s="112" t="e">
        <f>AH379-#REF!</f>
        <v>#REF!</v>
      </c>
      <c r="AI735" s="112" t="e">
        <f>AI379-#REF!</f>
        <v>#REF!</v>
      </c>
      <c r="AJ735" s="112" t="e">
        <f>AJ379-#REF!</f>
        <v>#REF!</v>
      </c>
      <c r="AK735" s="112" t="e">
        <f>AK379-#REF!</f>
        <v>#REF!</v>
      </c>
      <c r="AL735" s="112" t="e">
        <f>AL379-#REF!</f>
        <v>#REF!</v>
      </c>
      <c r="AM735" s="112" t="e">
        <f>AM379-#REF!</f>
        <v>#REF!</v>
      </c>
      <c r="AN735" s="112" t="e">
        <f>AN379-#REF!</f>
        <v>#REF!</v>
      </c>
      <c r="AO735" s="112" t="e">
        <f>AO379-#REF!</f>
        <v>#REF!</v>
      </c>
      <c r="AP735" s="112" t="e">
        <f>AP379-#REF!</f>
        <v>#REF!</v>
      </c>
      <c r="AQ735" s="112" t="e">
        <f>AQ379-#REF!</f>
        <v>#REF!</v>
      </c>
      <c r="AR735" s="112" t="e">
        <f>AR379-#REF!</f>
        <v>#REF!</v>
      </c>
      <c r="AS735" s="112" t="e">
        <f>AS379-#REF!</f>
        <v>#REF!</v>
      </c>
      <c r="AT735" s="112" t="e">
        <f>AT379-#REF!</f>
        <v>#REF!</v>
      </c>
      <c r="AU735" s="112" t="e">
        <f>AU379-#REF!</f>
        <v>#REF!</v>
      </c>
      <c r="AV735" s="112" t="e">
        <f>AV379-#REF!</f>
        <v>#REF!</v>
      </c>
      <c r="AW735" s="112" t="e">
        <f>AW379-#REF!</f>
        <v>#REF!</v>
      </c>
      <c r="AX735" s="112" t="e">
        <f>AX379-#REF!</f>
        <v>#REF!</v>
      </c>
      <c r="AY735" s="112" t="e">
        <f>AY379-#REF!</f>
        <v>#REF!</v>
      </c>
      <c r="AZ735" s="112" t="e">
        <f>AZ379-#REF!</f>
        <v>#REF!</v>
      </c>
      <c r="BA735" s="112" t="e">
        <f>BA379-#REF!</f>
        <v>#REF!</v>
      </c>
      <c r="BB735" s="112" t="e">
        <f>BB379-#REF!</f>
        <v>#REF!</v>
      </c>
      <c r="BC735" s="112" t="e">
        <f>BC379-#REF!</f>
        <v>#REF!</v>
      </c>
      <c r="BD735" s="112" t="e">
        <f>BD379-#REF!</f>
        <v>#REF!</v>
      </c>
      <c r="BE735" s="112" t="e">
        <f>BE379-#REF!</f>
        <v>#REF!</v>
      </c>
      <c r="BF735" s="112" t="e">
        <f>BF379-#REF!</f>
        <v>#REF!</v>
      </c>
      <c r="BG735" s="112" t="e">
        <f>BG379-#REF!</f>
        <v>#REF!</v>
      </c>
      <c r="BH735" s="112" t="e">
        <f>BH379-#REF!</f>
        <v>#REF!</v>
      </c>
      <c r="BI735" s="112" t="e">
        <f>BI379-#REF!</f>
        <v>#REF!</v>
      </c>
      <c r="BJ735" s="112" t="e">
        <f>BJ379-#REF!</f>
        <v>#REF!</v>
      </c>
      <c r="BK735" s="112" t="e">
        <f>BK379-#REF!</f>
        <v>#REF!</v>
      </c>
      <c r="BL735" s="112" t="e">
        <f>BL379-#REF!</f>
        <v>#REF!</v>
      </c>
      <c r="BM735" s="112" t="e">
        <f>BM379-#REF!</f>
        <v>#REF!</v>
      </c>
      <c r="BN735" s="112" t="e">
        <f>BN379-#REF!</f>
        <v>#REF!</v>
      </c>
      <c r="BO735" s="112" t="e">
        <f>BO379-#REF!</f>
        <v>#REF!</v>
      </c>
      <c r="BP735" s="112" t="e">
        <f>BP379-#REF!</f>
        <v>#REF!</v>
      </c>
      <c r="BQ735" s="112" t="e">
        <f>BQ379-#REF!</f>
        <v>#REF!</v>
      </c>
      <c r="BR735" s="112" t="e">
        <f>BR379-#REF!</f>
        <v>#REF!</v>
      </c>
      <c r="BS735" s="112" t="e">
        <f>BS379-#REF!</f>
        <v>#REF!</v>
      </c>
      <c r="BT735" s="112" t="e">
        <f>BT379-#REF!</f>
        <v>#REF!</v>
      </c>
      <c r="BU735" s="112" t="e">
        <f>BU379-#REF!</f>
        <v>#REF!</v>
      </c>
      <c r="BV735" s="112" t="e">
        <f>BV379-#REF!</f>
        <v>#REF!</v>
      </c>
      <c r="CA735" s="112"/>
    </row>
    <row r="736" spans="7:79" ht="13" hidden="1" x14ac:dyDescent="0.3">
      <c r="G736" s="112" t="e">
        <f>G380-#REF!</f>
        <v>#REF!</v>
      </c>
      <c r="H736" s="112" t="e">
        <f>H380-#REF!</f>
        <v>#REF!</v>
      </c>
      <c r="I736" s="112" t="e">
        <f>I380-#REF!</f>
        <v>#REF!</v>
      </c>
      <c r="J736" s="112" t="e">
        <f>J380-#REF!</f>
        <v>#REF!</v>
      </c>
      <c r="K736" s="112" t="e">
        <f>K380-#REF!</f>
        <v>#REF!</v>
      </c>
      <c r="L736" s="112" t="e">
        <f>L380-#REF!</f>
        <v>#REF!</v>
      </c>
      <c r="M736" s="112" t="e">
        <f>M380-#REF!</f>
        <v>#REF!</v>
      </c>
      <c r="N736" s="112" t="e">
        <f>N380-#REF!</f>
        <v>#REF!</v>
      </c>
      <c r="O736" s="112" t="e">
        <f>O380-#REF!</f>
        <v>#REF!</v>
      </c>
      <c r="P736" s="112" t="e">
        <f>P380-#REF!</f>
        <v>#REF!</v>
      </c>
      <c r="Q736" s="112" t="e">
        <f>Q380-#REF!</f>
        <v>#REF!</v>
      </c>
      <c r="R736" s="112" t="e">
        <f>R380-#REF!</f>
        <v>#REF!</v>
      </c>
      <c r="S736" s="112" t="e">
        <f>S380-#REF!</f>
        <v>#REF!</v>
      </c>
      <c r="T736" s="112" t="e">
        <f>T380-#REF!</f>
        <v>#REF!</v>
      </c>
      <c r="U736" s="112" t="e">
        <f>U380-#REF!</f>
        <v>#REF!</v>
      </c>
      <c r="V736" s="112" t="e">
        <f>V380-#REF!</f>
        <v>#REF!</v>
      </c>
      <c r="W736" s="112" t="e">
        <f>W380-#REF!</f>
        <v>#REF!</v>
      </c>
      <c r="X736" s="112" t="e">
        <f>X380-#REF!</f>
        <v>#REF!</v>
      </c>
      <c r="Y736" s="112" t="e">
        <f>Y380-#REF!</f>
        <v>#REF!</v>
      </c>
      <c r="Z736" s="112" t="e">
        <f>Z380-#REF!</f>
        <v>#REF!</v>
      </c>
      <c r="AA736" s="112" t="e">
        <f>AA380-#REF!</f>
        <v>#REF!</v>
      </c>
      <c r="AB736" s="112" t="e">
        <f>AB380-#REF!</f>
        <v>#REF!</v>
      </c>
      <c r="AC736" s="112" t="e">
        <f>AC380-#REF!</f>
        <v>#REF!</v>
      </c>
      <c r="AD736" s="112" t="e">
        <f>AD380-#REF!</f>
        <v>#REF!</v>
      </c>
      <c r="AE736" s="112" t="e">
        <f>AE380-#REF!</f>
        <v>#REF!</v>
      </c>
      <c r="AF736" s="112" t="e">
        <f>AF380-#REF!</f>
        <v>#REF!</v>
      </c>
      <c r="AG736" s="112" t="e">
        <f>AG380-#REF!</f>
        <v>#REF!</v>
      </c>
      <c r="AH736" s="112" t="e">
        <f>AH380-#REF!</f>
        <v>#REF!</v>
      </c>
      <c r="AI736" s="112" t="e">
        <f>AI380-#REF!</f>
        <v>#REF!</v>
      </c>
      <c r="AJ736" s="112" t="e">
        <f>AJ380-#REF!</f>
        <v>#REF!</v>
      </c>
      <c r="AK736" s="112" t="e">
        <f>AK380-#REF!</f>
        <v>#REF!</v>
      </c>
      <c r="AL736" s="112" t="e">
        <f>AL380-#REF!</f>
        <v>#REF!</v>
      </c>
      <c r="AM736" s="112" t="e">
        <f>AM380-#REF!</f>
        <v>#REF!</v>
      </c>
      <c r="AN736" s="112" t="e">
        <f>AN380-#REF!</f>
        <v>#REF!</v>
      </c>
      <c r="AO736" s="112" t="e">
        <f>AO380-#REF!</f>
        <v>#REF!</v>
      </c>
      <c r="AP736" s="112" t="e">
        <f>AP380-#REF!</f>
        <v>#REF!</v>
      </c>
      <c r="AQ736" s="112" t="e">
        <f>AQ380-#REF!</f>
        <v>#REF!</v>
      </c>
      <c r="AR736" s="112" t="e">
        <f>AR380-#REF!</f>
        <v>#REF!</v>
      </c>
      <c r="AS736" s="112" t="e">
        <f>AS380-#REF!</f>
        <v>#REF!</v>
      </c>
      <c r="AT736" s="112" t="e">
        <f>AT380-#REF!</f>
        <v>#REF!</v>
      </c>
      <c r="AU736" s="112" t="e">
        <f>AU380-#REF!</f>
        <v>#REF!</v>
      </c>
      <c r="AV736" s="112" t="e">
        <f>AV380-#REF!</f>
        <v>#REF!</v>
      </c>
      <c r="AW736" s="112" t="e">
        <f>AW380-#REF!</f>
        <v>#REF!</v>
      </c>
      <c r="AX736" s="112" t="e">
        <f>AX380-#REF!</f>
        <v>#REF!</v>
      </c>
      <c r="AY736" s="112" t="e">
        <f>AY380-#REF!</f>
        <v>#REF!</v>
      </c>
      <c r="AZ736" s="112" t="e">
        <f>AZ380-#REF!</f>
        <v>#REF!</v>
      </c>
      <c r="BA736" s="112" t="e">
        <f>BA380-#REF!</f>
        <v>#REF!</v>
      </c>
      <c r="BB736" s="112" t="e">
        <f>BB380-#REF!</f>
        <v>#REF!</v>
      </c>
      <c r="BC736" s="112" t="e">
        <f>BC380-#REF!</f>
        <v>#REF!</v>
      </c>
      <c r="BD736" s="112" t="e">
        <f>BD380-#REF!</f>
        <v>#REF!</v>
      </c>
      <c r="BE736" s="112" t="e">
        <f>BE380-#REF!</f>
        <v>#REF!</v>
      </c>
      <c r="BF736" s="112" t="e">
        <f>BF380-#REF!</f>
        <v>#REF!</v>
      </c>
      <c r="BG736" s="112" t="e">
        <f>BG380-#REF!</f>
        <v>#REF!</v>
      </c>
      <c r="BH736" s="112" t="e">
        <f>BH380-#REF!</f>
        <v>#REF!</v>
      </c>
      <c r="BI736" s="112" t="e">
        <f>BI380-#REF!</f>
        <v>#REF!</v>
      </c>
      <c r="BJ736" s="112" t="e">
        <f>BJ380-#REF!</f>
        <v>#REF!</v>
      </c>
      <c r="BK736" s="112" t="e">
        <f>BK380-#REF!</f>
        <v>#REF!</v>
      </c>
      <c r="BL736" s="112" t="e">
        <f>BL380-#REF!</f>
        <v>#REF!</v>
      </c>
      <c r="BM736" s="112" t="e">
        <f>BM380-#REF!</f>
        <v>#REF!</v>
      </c>
      <c r="BN736" s="112" t="e">
        <f>BN380-#REF!</f>
        <v>#REF!</v>
      </c>
      <c r="BO736" s="112" t="e">
        <f>BO380-#REF!</f>
        <v>#REF!</v>
      </c>
      <c r="BP736" s="112" t="e">
        <f>BP380-#REF!</f>
        <v>#REF!</v>
      </c>
      <c r="BQ736" s="112" t="e">
        <f>BQ380-#REF!</f>
        <v>#REF!</v>
      </c>
      <c r="BR736" s="112" t="e">
        <f>BR380-#REF!</f>
        <v>#REF!</v>
      </c>
      <c r="BS736" s="112" t="e">
        <f>BS380-#REF!</f>
        <v>#REF!</v>
      </c>
      <c r="BT736" s="112" t="e">
        <f>BT380-#REF!</f>
        <v>#REF!</v>
      </c>
      <c r="BU736" s="112" t="e">
        <f>BU380-#REF!</f>
        <v>#REF!</v>
      </c>
      <c r="BV736" s="112" t="e">
        <f>BV380-#REF!</f>
        <v>#REF!</v>
      </c>
      <c r="CA736" s="112"/>
    </row>
    <row r="737" spans="7:79" ht="13" hidden="1" x14ac:dyDescent="0.3">
      <c r="G737" s="112" t="e">
        <f>G381-#REF!</f>
        <v>#REF!</v>
      </c>
      <c r="H737" s="112" t="e">
        <f>H381-#REF!</f>
        <v>#REF!</v>
      </c>
      <c r="I737" s="112" t="e">
        <f>I381-#REF!</f>
        <v>#REF!</v>
      </c>
      <c r="J737" s="112" t="e">
        <f>J381-#REF!</f>
        <v>#REF!</v>
      </c>
      <c r="K737" s="112" t="e">
        <f>K381-#REF!</f>
        <v>#REF!</v>
      </c>
      <c r="L737" s="112" t="e">
        <f>L381-#REF!</f>
        <v>#REF!</v>
      </c>
      <c r="M737" s="112" t="e">
        <f>M381-#REF!</f>
        <v>#REF!</v>
      </c>
      <c r="N737" s="112" t="e">
        <f>N381-#REF!</f>
        <v>#REF!</v>
      </c>
      <c r="O737" s="112" t="e">
        <f>O381-#REF!</f>
        <v>#REF!</v>
      </c>
      <c r="P737" s="112" t="e">
        <f>P381-#REF!</f>
        <v>#REF!</v>
      </c>
      <c r="Q737" s="112" t="e">
        <f>Q381-#REF!</f>
        <v>#REF!</v>
      </c>
      <c r="R737" s="112" t="e">
        <f>R381-#REF!</f>
        <v>#REF!</v>
      </c>
      <c r="S737" s="112" t="e">
        <f>S381-#REF!</f>
        <v>#REF!</v>
      </c>
      <c r="T737" s="112" t="e">
        <f>T381-#REF!</f>
        <v>#REF!</v>
      </c>
      <c r="U737" s="112" t="e">
        <f>U381-#REF!</f>
        <v>#REF!</v>
      </c>
      <c r="V737" s="112" t="e">
        <f>V381-#REF!</f>
        <v>#REF!</v>
      </c>
      <c r="W737" s="112" t="e">
        <f>W381-#REF!</f>
        <v>#REF!</v>
      </c>
      <c r="X737" s="112" t="e">
        <f>X381-#REF!</f>
        <v>#REF!</v>
      </c>
      <c r="Y737" s="112" t="e">
        <f>Y381-#REF!</f>
        <v>#REF!</v>
      </c>
      <c r="Z737" s="112" t="e">
        <f>Z381-#REF!</f>
        <v>#REF!</v>
      </c>
      <c r="AA737" s="112" t="e">
        <f>AA381-#REF!</f>
        <v>#REF!</v>
      </c>
      <c r="AB737" s="112" t="e">
        <f>AB381-#REF!</f>
        <v>#REF!</v>
      </c>
      <c r="AC737" s="112" t="e">
        <f>AC381-#REF!</f>
        <v>#REF!</v>
      </c>
      <c r="AD737" s="112" t="e">
        <f>AD381-#REF!</f>
        <v>#REF!</v>
      </c>
      <c r="AE737" s="112" t="e">
        <f>AE381-#REF!</f>
        <v>#REF!</v>
      </c>
      <c r="AF737" s="112" t="e">
        <f>AF381-#REF!</f>
        <v>#REF!</v>
      </c>
      <c r="AG737" s="112" t="e">
        <f>AG381-#REF!</f>
        <v>#REF!</v>
      </c>
      <c r="AH737" s="112" t="e">
        <f>AH381-#REF!</f>
        <v>#REF!</v>
      </c>
      <c r="AI737" s="112" t="e">
        <f>AI381-#REF!</f>
        <v>#REF!</v>
      </c>
      <c r="AJ737" s="112" t="e">
        <f>AJ381-#REF!</f>
        <v>#REF!</v>
      </c>
      <c r="AK737" s="112" t="e">
        <f>AK381-#REF!</f>
        <v>#REF!</v>
      </c>
      <c r="AL737" s="112" t="e">
        <f>AL381-#REF!</f>
        <v>#REF!</v>
      </c>
      <c r="AM737" s="112" t="e">
        <f>AM381-#REF!</f>
        <v>#REF!</v>
      </c>
      <c r="AN737" s="112" t="e">
        <f>AN381-#REF!</f>
        <v>#REF!</v>
      </c>
      <c r="AO737" s="112" t="e">
        <f>AO381-#REF!</f>
        <v>#REF!</v>
      </c>
      <c r="AP737" s="112" t="e">
        <f>AP381-#REF!</f>
        <v>#REF!</v>
      </c>
      <c r="AQ737" s="112" t="e">
        <f>AQ381-#REF!</f>
        <v>#REF!</v>
      </c>
      <c r="AR737" s="112" t="e">
        <f>AR381-#REF!</f>
        <v>#REF!</v>
      </c>
      <c r="AS737" s="112" t="e">
        <f>AS381-#REF!</f>
        <v>#REF!</v>
      </c>
      <c r="AT737" s="112" t="e">
        <f>AT381-#REF!</f>
        <v>#REF!</v>
      </c>
      <c r="AU737" s="112" t="e">
        <f>AU381-#REF!</f>
        <v>#REF!</v>
      </c>
      <c r="AV737" s="112" t="e">
        <f>AV381-#REF!</f>
        <v>#REF!</v>
      </c>
      <c r="AW737" s="112" t="e">
        <f>AW381-#REF!</f>
        <v>#REF!</v>
      </c>
      <c r="AX737" s="112" t="e">
        <f>AX381-#REF!</f>
        <v>#REF!</v>
      </c>
      <c r="AY737" s="112" t="e">
        <f>AY381-#REF!</f>
        <v>#REF!</v>
      </c>
      <c r="AZ737" s="112" t="e">
        <f>AZ381-#REF!</f>
        <v>#REF!</v>
      </c>
      <c r="BA737" s="112" t="e">
        <f>BA381-#REF!</f>
        <v>#REF!</v>
      </c>
      <c r="BB737" s="112" t="e">
        <f>BB381-#REF!</f>
        <v>#REF!</v>
      </c>
      <c r="BC737" s="112" t="e">
        <f>BC381-#REF!</f>
        <v>#REF!</v>
      </c>
      <c r="BD737" s="112" t="e">
        <f>BD381-#REF!</f>
        <v>#REF!</v>
      </c>
      <c r="BE737" s="112" t="e">
        <f>BE381-#REF!</f>
        <v>#REF!</v>
      </c>
      <c r="BF737" s="112" t="e">
        <f>BF381-#REF!</f>
        <v>#REF!</v>
      </c>
      <c r="BG737" s="112" t="e">
        <f>BG381-#REF!</f>
        <v>#REF!</v>
      </c>
      <c r="BH737" s="112" t="e">
        <f>BH381-#REF!</f>
        <v>#REF!</v>
      </c>
      <c r="BI737" s="112" t="e">
        <f>BI381-#REF!</f>
        <v>#REF!</v>
      </c>
      <c r="BJ737" s="112" t="e">
        <f>BJ381-#REF!</f>
        <v>#REF!</v>
      </c>
      <c r="BK737" s="112" t="e">
        <f>BK381-#REF!</f>
        <v>#REF!</v>
      </c>
      <c r="BL737" s="112" t="e">
        <f>BL381-#REF!</f>
        <v>#REF!</v>
      </c>
      <c r="BM737" s="112" t="e">
        <f>BM381-#REF!</f>
        <v>#REF!</v>
      </c>
      <c r="BN737" s="112" t="e">
        <f>BN381-#REF!</f>
        <v>#REF!</v>
      </c>
      <c r="BO737" s="112" t="e">
        <f>BO381-#REF!</f>
        <v>#REF!</v>
      </c>
      <c r="BP737" s="112" t="e">
        <f>BP381-#REF!</f>
        <v>#REF!</v>
      </c>
      <c r="BQ737" s="112" t="e">
        <f>BQ381-#REF!</f>
        <v>#REF!</v>
      </c>
      <c r="BR737" s="112" t="e">
        <f>BR381-#REF!</f>
        <v>#REF!</v>
      </c>
      <c r="BS737" s="112" t="e">
        <f>BS381-#REF!</f>
        <v>#REF!</v>
      </c>
      <c r="BT737" s="112" t="e">
        <f>BT381-#REF!</f>
        <v>#REF!</v>
      </c>
      <c r="BU737" s="112" t="e">
        <f>BU381-#REF!</f>
        <v>#REF!</v>
      </c>
      <c r="BV737" s="112" t="e">
        <f>BV381-#REF!</f>
        <v>#REF!</v>
      </c>
      <c r="CA737" s="112"/>
    </row>
    <row r="738" spans="7:79" ht="13" hidden="1" x14ac:dyDescent="0.3">
      <c r="G738" s="112" t="e">
        <f>G382-#REF!</f>
        <v>#REF!</v>
      </c>
      <c r="H738" s="112" t="e">
        <f>H382-#REF!</f>
        <v>#REF!</v>
      </c>
      <c r="I738" s="112" t="e">
        <f>I382-#REF!</f>
        <v>#REF!</v>
      </c>
      <c r="J738" s="112" t="e">
        <f>J382-#REF!</f>
        <v>#REF!</v>
      </c>
      <c r="K738" s="112" t="e">
        <f>K382-#REF!</f>
        <v>#REF!</v>
      </c>
      <c r="L738" s="112" t="e">
        <f>L382-#REF!</f>
        <v>#REF!</v>
      </c>
      <c r="M738" s="112" t="e">
        <f>M382-#REF!</f>
        <v>#REF!</v>
      </c>
      <c r="N738" s="112" t="e">
        <f>N382-#REF!</f>
        <v>#REF!</v>
      </c>
      <c r="O738" s="112" t="e">
        <f>O382-#REF!</f>
        <v>#REF!</v>
      </c>
      <c r="P738" s="112" t="e">
        <f>P382-#REF!</f>
        <v>#REF!</v>
      </c>
      <c r="Q738" s="112" t="e">
        <f>Q382-#REF!</f>
        <v>#REF!</v>
      </c>
      <c r="R738" s="112" t="e">
        <f>R382-#REF!</f>
        <v>#REF!</v>
      </c>
      <c r="S738" s="112" t="e">
        <f>S382-#REF!</f>
        <v>#REF!</v>
      </c>
      <c r="T738" s="112" t="e">
        <f>T382-#REF!</f>
        <v>#REF!</v>
      </c>
      <c r="U738" s="112" t="e">
        <f>U382-#REF!</f>
        <v>#REF!</v>
      </c>
      <c r="V738" s="112" t="e">
        <f>V382-#REF!</f>
        <v>#REF!</v>
      </c>
      <c r="W738" s="112" t="e">
        <f>W382-#REF!</f>
        <v>#REF!</v>
      </c>
      <c r="X738" s="112" t="e">
        <f>X382-#REF!</f>
        <v>#REF!</v>
      </c>
      <c r="Y738" s="112" t="e">
        <f>Y382-#REF!</f>
        <v>#REF!</v>
      </c>
      <c r="Z738" s="112" t="e">
        <f>Z382-#REF!</f>
        <v>#REF!</v>
      </c>
      <c r="AA738" s="112" t="e">
        <f>AA382-#REF!</f>
        <v>#REF!</v>
      </c>
      <c r="AB738" s="112" t="e">
        <f>AB382-#REF!</f>
        <v>#REF!</v>
      </c>
      <c r="AC738" s="112" t="e">
        <f>AC382-#REF!</f>
        <v>#REF!</v>
      </c>
      <c r="AD738" s="112" t="e">
        <f>AD382-#REF!</f>
        <v>#REF!</v>
      </c>
      <c r="AE738" s="112" t="e">
        <f>AE382-#REF!</f>
        <v>#REF!</v>
      </c>
      <c r="AF738" s="112" t="e">
        <f>AF382-#REF!</f>
        <v>#REF!</v>
      </c>
      <c r="AG738" s="112" t="e">
        <f>AG382-#REF!</f>
        <v>#REF!</v>
      </c>
      <c r="AH738" s="112" t="e">
        <f>AH382-#REF!</f>
        <v>#REF!</v>
      </c>
      <c r="AI738" s="112" t="e">
        <f>AI382-#REF!</f>
        <v>#REF!</v>
      </c>
      <c r="AJ738" s="112" t="e">
        <f>AJ382-#REF!</f>
        <v>#REF!</v>
      </c>
      <c r="AK738" s="112" t="e">
        <f>AK382-#REF!</f>
        <v>#REF!</v>
      </c>
      <c r="AL738" s="112" t="e">
        <f>AL382-#REF!</f>
        <v>#REF!</v>
      </c>
      <c r="AM738" s="112" t="e">
        <f>AM382-#REF!</f>
        <v>#REF!</v>
      </c>
      <c r="AN738" s="112" t="e">
        <f>AN382-#REF!</f>
        <v>#REF!</v>
      </c>
      <c r="AO738" s="112" t="e">
        <f>AO382-#REF!</f>
        <v>#REF!</v>
      </c>
      <c r="AP738" s="112" t="e">
        <f>AP382-#REF!</f>
        <v>#REF!</v>
      </c>
      <c r="AQ738" s="112" t="e">
        <f>AQ382-#REF!</f>
        <v>#REF!</v>
      </c>
      <c r="AR738" s="112" t="e">
        <f>AR382-#REF!</f>
        <v>#REF!</v>
      </c>
      <c r="AS738" s="112" t="e">
        <f>AS382-#REF!</f>
        <v>#REF!</v>
      </c>
      <c r="AT738" s="112" t="e">
        <f>AT382-#REF!</f>
        <v>#REF!</v>
      </c>
      <c r="AU738" s="112" t="e">
        <f>AU382-#REF!</f>
        <v>#REF!</v>
      </c>
      <c r="AV738" s="112" t="e">
        <f>AV382-#REF!</f>
        <v>#REF!</v>
      </c>
      <c r="AW738" s="112" t="e">
        <f>AW382-#REF!</f>
        <v>#REF!</v>
      </c>
      <c r="AX738" s="112" t="e">
        <f>AX382-#REF!</f>
        <v>#REF!</v>
      </c>
      <c r="AY738" s="112" t="e">
        <f>AY382-#REF!</f>
        <v>#REF!</v>
      </c>
      <c r="AZ738" s="112" t="e">
        <f>AZ382-#REF!</f>
        <v>#REF!</v>
      </c>
      <c r="BA738" s="112" t="e">
        <f>BA382-#REF!</f>
        <v>#REF!</v>
      </c>
      <c r="BB738" s="112" t="e">
        <f>BB382-#REF!</f>
        <v>#REF!</v>
      </c>
      <c r="BC738" s="112" t="e">
        <f>BC382-#REF!</f>
        <v>#REF!</v>
      </c>
      <c r="BD738" s="112" t="e">
        <f>BD382-#REF!</f>
        <v>#REF!</v>
      </c>
      <c r="BE738" s="112" t="e">
        <f>BE382-#REF!</f>
        <v>#REF!</v>
      </c>
      <c r="BF738" s="112" t="e">
        <f>BF382-#REF!</f>
        <v>#REF!</v>
      </c>
      <c r="BG738" s="112" t="e">
        <f>BG382-#REF!</f>
        <v>#REF!</v>
      </c>
      <c r="BH738" s="112" t="e">
        <f>BH382-#REF!</f>
        <v>#REF!</v>
      </c>
      <c r="BI738" s="112" t="e">
        <f>BI382-#REF!</f>
        <v>#REF!</v>
      </c>
      <c r="BJ738" s="112" t="e">
        <f>BJ382-#REF!</f>
        <v>#REF!</v>
      </c>
      <c r="BK738" s="112" t="e">
        <f>BK382-#REF!</f>
        <v>#REF!</v>
      </c>
      <c r="BL738" s="112" t="e">
        <f>BL382-#REF!</f>
        <v>#REF!</v>
      </c>
      <c r="BM738" s="112" t="e">
        <f>BM382-#REF!</f>
        <v>#REF!</v>
      </c>
      <c r="BN738" s="112" t="e">
        <f>BN382-#REF!</f>
        <v>#REF!</v>
      </c>
      <c r="BO738" s="112" t="e">
        <f>BO382-#REF!</f>
        <v>#REF!</v>
      </c>
      <c r="BP738" s="112" t="e">
        <f>BP382-#REF!</f>
        <v>#REF!</v>
      </c>
      <c r="BQ738" s="112" t="e">
        <f>BQ382-#REF!</f>
        <v>#REF!</v>
      </c>
      <c r="BR738" s="112" t="e">
        <f>BR382-#REF!</f>
        <v>#REF!</v>
      </c>
      <c r="BS738" s="112" t="e">
        <f>BS382-#REF!</f>
        <v>#REF!</v>
      </c>
      <c r="BT738" s="112" t="e">
        <f>BT382-#REF!</f>
        <v>#REF!</v>
      </c>
      <c r="BU738" s="112" t="e">
        <f>BU382-#REF!</f>
        <v>#REF!</v>
      </c>
      <c r="BV738" s="112" t="e">
        <f>BV382-#REF!</f>
        <v>#REF!</v>
      </c>
      <c r="CA738" s="112"/>
    </row>
    <row r="739" spans="7:79" ht="13" hidden="1" x14ac:dyDescent="0.3">
      <c r="G739" s="112" t="e">
        <f>G398-#REF!</f>
        <v>#REF!</v>
      </c>
      <c r="H739" s="112" t="e">
        <f>H398-#REF!</f>
        <v>#REF!</v>
      </c>
      <c r="I739" s="112" t="e">
        <f>I398-#REF!</f>
        <v>#REF!</v>
      </c>
      <c r="J739" s="112" t="e">
        <f>J398-#REF!</f>
        <v>#REF!</v>
      </c>
      <c r="K739" s="112" t="e">
        <f>K398-#REF!</f>
        <v>#REF!</v>
      </c>
      <c r="L739" s="112" t="e">
        <f>L398-#REF!</f>
        <v>#REF!</v>
      </c>
      <c r="M739" s="112" t="e">
        <f>M398-#REF!</f>
        <v>#REF!</v>
      </c>
      <c r="N739" s="112" t="e">
        <f>N398-#REF!</f>
        <v>#REF!</v>
      </c>
      <c r="O739" s="112" t="e">
        <f>O398-#REF!</f>
        <v>#REF!</v>
      </c>
      <c r="P739" s="112" t="e">
        <f>P398-#REF!</f>
        <v>#REF!</v>
      </c>
      <c r="Q739" s="112" t="e">
        <f>Q398-#REF!</f>
        <v>#REF!</v>
      </c>
      <c r="R739" s="112" t="e">
        <f>R398-#REF!</f>
        <v>#REF!</v>
      </c>
      <c r="S739" s="112" t="e">
        <f>S398-#REF!</f>
        <v>#REF!</v>
      </c>
      <c r="T739" s="112" t="e">
        <f>T398-#REF!</f>
        <v>#REF!</v>
      </c>
      <c r="U739" s="112" t="e">
        <f>U398-#REF!</f>
        <v>#REF!</v>
      </c>
      <c r="V739" s="112" t="e">
        <f>V398-#REF!</f>
        <v>#REF!</v>
      </c>
      <c r="W739" s="112" t="e">
        <f>W398-#REF!</f>
        <v>#REF!</v>
      </c>
      <c r="X739" s="112" t="e">
        <f>X398-#REF!</f>
        <v>#REF!</v>
      </c>
      <c r="Y739" s="112" t="e">
        <f>Y398-#REF!</f>
        <v>#REF!</v>
      </c>
      <c r="Z739" s="112" t="e">
        <f>Z398-#REF!</f>
        <v>#REF!</v>
      </c>
      <c r="AA739" s="112" t="e">
        <f>AA398-#REF!</f>
        <v>#REF!</v>
      </c>
      <c r="AB739" s="112" t="e">
        <f>AB398-#REF!</f>
        <v>#REF!</v>
      </c>
      <c r="AC739" s="112" t="e">
        <f>AC398-#REF!</f>
        <v>#REF!</v>
      </c>
      <c r="AD739" s="112" t="e">
        <f>AD398-#REF!</f>
        <v>#REF!</v>
      </c>
      <c r="AE739" s="112" t="e">
        <f>AE398-#REF!</f>
        <v>#REF!</v>
      </c>
      <c r="AF739" s="112" t="e">
        <f>AF398-#REF!</f>
        <v>#REF!</v>
      </c>
      <c r="AG739" s="112" t="e">
        <f>AG398-#REF!</f>
        <v>#REF!</v>
      </c>
      <c r="AH739" s="112" t="e">
        <f>AH398-#REF!</f>
        <v>#REF!</v>
      </c>
      <c r="AI739" s="112" t="e">
        <f>AI398-#REF!</f>
        <v>#REF!</v>
      </c>
      <c r="AJ739" s="112" t="e">
        <f>AJ398-#REF!</f>
        <v>#REF!</v>
      </c>
      <c r="AK739" s="112" t="e">
        <f>AK398-#REF!</f>
        <v>#REF!</v>
      </c>
      <c r="AL739" s="112" t="e">
        <f>AL398-#REF!</f>
        <v>#REF!</v>
      </c>
      <c r="AM739" s="112" t="e">
        <f>AM398-#REF!</f>
        <v>#REF!</v>
      </c>
      <c r="AN739" s="112" t="e">
        <f>AN398-#REF!</f>
        <v>#REF!</v>
      </c>
      <c r="AO739" s="112" t="e">
        <f>AO398-#REF!</f>
        <v>#REF!</v>
      </c>
      <c r="AP739" s="112" t="e">
        <f>AP398-#REF!</f>
        <v>#REF!</v>
      </c>
      <c r="AQ739" s="112" t="e">
        <f>AQ398-#REF!</f>
        <v>#REF!</v>
      </c>
      <c r="AR739" s="112" t="e">
        <f>AR398-#REF!</f>
        <v>#REF!</v>
      </c>
      <c r="AS739" s="112" t="e">
        <f>AS398-#REF!</f>
        <v>#REF!</v>
      </c>
      <c r="AT739" s="112" t="e">
        <f>AT398-#REF!</f>
        <v>#REF!</v>
      </c>
      <c r="AU739" s="112" t="e">
        <f>AU398-#REF!</f>
        <v>#REF!</v>
      </c>
      <c r="AV739" s="112" t="e">
        <f>AV398-#REF!</f>
        <v>#REF!</v>
      </c>
      <c r="AW739" s="112" t="e">
        <f>AW398-#REF!</f>
        <v>#REF!</v>
      </c>
      <c r="AX739" s="112" t="e">
        <f>AX398-#REF!</f>
        <v>#REF!</v>
      </c>
      <c r="AY739" s="112" t="e">
        <f>AY398-#REF!</f>
        <v>#REF!</v>
      </c>
      <c r="AZ739" s="112" t="e">
        <f>AZ398-#REF!</f>
        <v>#REF!</v>
      </c>
      <c r="BA739" s="112" t="e">
        <f>BA398-#REF!</f>
        <v>#REF!</v>
      </c>
      <c r="BB739" s="112" t="e">
        <f>BB398-#REF!</f>
        <v>#REF!</v>
      </c>
      <c r="BC739" s="112" t="e">
        <f>BC398-#REF!</f>
        <v>#REF!</v>
      </c>
      <c r="BD739" s="112" t="e">
        <f>BD398-#REF!</f>
        <v>#REF!</v>
      </c>
      <c r="BE739" s="112" t="e">
        <f>BE398-#REF!</f>
        <v>#REF!</v>
      </c>
      <c r="BF739" s="112" t="e">
        <f>BF398-#REF!</f>
        <v>#REF!</v>
      </c>
      <c r="BG739" s="112" t="e">
        <f>BG398-#REF!</f>
        <v>#REF!</v>
      </c>
      <c r="BH739" s="112" t="e">
        <f>BH398-#REF!</f>
        <v>#REF!</v>
      </c>
      <c r="BI739" s="112" t="e">
        <f>BI398-#REF!</f>
        <v>#REF!</v>
      </c>
      <c r="BJ739" s="112" t="e">
        <f>BJ398-#REF!</f>
        <v>#REF!</v>
      </c>
      <c r="BK739" s="112" t="e">
        <f>BK398-#REF!</f>
        <v>#REF!</v>
      </c>
      <c r="BL739" s="112" t="e">
        <f>BL398-#REF!</f>
        <v>#REF!</v>
      </c>
      <c r="BM739" s="112" t="e">
        <f>BM398-#REF!</f>
        <v>#REF!</v>
      </c>
      <c r="BN739" s="112" t="e">
        <f>BN398-#REF!</f>
        <v>#REF!</v>
      </c>
      <c r="BO739" s="112" t="e">
        <f>BO398-#REF!</f>
        <v>#REF!</v>
      </c>
      <c r="BP739" s="112" t="e">
        <f>BP398-#REF!</f>
        <v>#REF!</v>
      </c>
      <c r="BQ739" s="112" t="e">
        <f>BQ398-#REF!</f>
        <v>#REF!</v>
      </c>
      <c r="BR739" s="112" t="e">
        <f>BR398-#REF!</f>
        <v>#REF!</v>
      </c>
      <c r="BS739" s="112" t="e">
        <f>BS398-#REF!</f>
        <v>#REF!</v>
      </c>
      <c r="BT739" s="112" t="e">
        <f>BT398-#REF!</f>
        <v>#REF!</v>
      </c>
      <c r="BU739" s="112" t="e">
        <f>BU398-#REF!</f>
        <v>#REF!</v>
      </c>
      <c r="BV739" s="112" t="e">
        <f>BV398-#REF!</f>
        <v>#REF!</v>
      </c>
      <c r="CA739" s="112"/>
    </row>
    <row r="740" spans="7:79" ht="13" hidden="1" x14ac:dyDescent="0.3">
      <c r="G740" s="112" t="e">
        <f>G399-#REF!</f>
        <v>#REF!</v>
      </c>
      <c r="H740" s="112" t="e">
        <f>H399-#REF!</f>
        <v>#REF!</v>
      </c>
      <c r="I740" s="112" t="e">
        <f>I399-#REF!</f>
        <v>#REF!</v>
      </c>
      <c r="J740" s="112" t="e">
        <f>J399-#REF!</f>
        <v>#REF!</v>
      </c>
      <c r="K740" s="112" t="e">
        <f>K399-#REF!</f>
        <v>#REF!</v>
      </c>
      <c r="L740" s="112" t="e">
        <f>L399-#REF!</f>
        <v>#REF!</v>
      </c>
      <c r="M740" s="112" t="e">
        <f>M399-#REF!</f>
        <v>#REF!</v>
      </c>
      <c r="N740" s="112" t="e">
        <f>N399-#REF!</f>
        <v>#REF!</v>
      </c>
      <c r="O740" s="112" t="e">
        <f>O399-#REF!</f>
        <v>#REF!</v>
      </c>
      <c r="P740" s="112" t="e">
        <f>P399-#REF!</f>
        <v>#REF!</v>
      </c>
      <c r="Q740" s="112" t="e">
        <f>Q399-#REF!</f>
        <v>#REF!</v>
      </c>
      <c r="R740" s="112" t="e">
        <f>R399-#REF!</f>
        <v>#REF!</v>
      </c>
      <c r="S740" s="112" t="e">
        <f>S399-#REF!</f>
        <v>#REF!</v>
      </c>
      <c r="T740" s="112" t="e">
        <f>T399-#REF!</f>
        <v>#REF!</v>
      </c>
      <c r="U740" s="112" t="e">
        <f>U399-#REF!</f>
        <v>#REF!</v>
      </c>
      <c r="V740" s="112" t="e">
        <f>V399-#REF!</f>
        <v>#REF!</v>
      </c>
      <c r="W740" s="112" t="e">
        <f>W399-#REF!</f>
        <v>#REF!</v>
      </c>
      <c r="X740" s="112" t="e">
        <f>X399-#REF!</f>
        <v>#REF!</v>
      </c>
      <c r="Y740" s="112" t="e">
        <f>Y399-#REF!</f>
        <v>#REF!</v>
      </c>
      <c r="Z740" s="112" t="e">
        <f>Z399-#REF!</f>
        <v>#REF!</v>
      </c>
      <c r="AA740" s="112" t="e">
        <f>AA399-#REF!</f>
        <v>#REF!</v>
      </c>
      <c r="AB740" s="112" t="e">
        <f>AB399-#REF!</f>
        <v>#REF!</v>
      </c>
      <c r="AC740" s="112" t="e">
        <f>AC399-#REF!</f>
        <v>#REF!</v>
      </c>
      <c r="AD740" s="112" t="e">
        <f>AD399-#REF!</f>
        <v>#REF!</v>
      </c>
      <c r="AE740" s="112" t="e">
        <f>AE399-#REF!</f>
        <v>#REF!</v>
      </c>
      <c r="AF740" s="112" t="e">
        <f>AF399-#REF!</f>
        <v>#REF!</v>
      </c>
      <c r="AG740" s="112" t="e">
        <f>AG399-#REF!</f>
        <v>#REF!</v>
      </c>
      <c r="AH740" s="112" t="e">
        <f>AH399-#REF!</f>
        <v>#REF!</v>
      </c>
      <c r="AI740" s="112" t="e">
        <f>AI399-#REF!</f>
        <v>#REF!</v>
      </c>
      <c r="AJ740" s="112" t="e">
        <f>AJ399-#REF!</f>
        <v>#REF!</v>
      </c>
      <c r="AK740" s="112" t="e">
        <f>AK399-#REF!</f>
        <v>#REF!</v>
      </c>
      <c r="AL740" s="112" t="e">
        <f>AL399-#REF!</f>
        <v>#REF!</v>
      </c>
      <c r="AM740" s="112" t="e">
        <f>AM399-#REF!</f>
        <v>#REF!</v>
      </c>
      <c r="AN740" s="112" t="e">
        <f>AN399-#REF!</f>
        <v>#REF!</v>
      </c>
      <c r="AO740" s="112" t="e">
        <f>AO399-#REF!</f>
        <v>#REF!</v>
      </c>
      <c r="AP740" s="112" t="e">
        <f>AP399-#REF!</f>
        <v>#REF!</v>
      </c>
      <c r="AQ740" s="112" t="e">
        <f>AQ399-#REF!</f>
        <v>#REF!</v>
      </c>
      <c r="AR740" s="112" t="e">
        <f>AR399-#REF!</f>
        <v>#REF!</v>
      </c>
      <c r="AS740" s="112" t="e">
        <f>AS399-#REF!</f>
        <v>#REF!</v>
      </c>
      <c r="AT740" s="112" t="e">
        <f>AT399-#REF!</f>
        <v>#REF!</v>
      </c>
      <c r="AU740" s="112" t="e">
        <f>AU399-#REF!</f>
        <v>#REF!</v>
      </c>
      <c r="AV740" s="112" t="e">
        <f>AV399-#REF!</f>
        <v>#REF!</v>
      </c>
      <c r="AW740" s="112" t="e">
        <f>AW399-#REF!</f>
        <v>#REF!</v>
      </c>
      <c r="AX740" s="112" t="e">
        <f>AX399-#REF!</f>
        <v>#REF!</v>
      </c>
      <c r="AY740" s="112" t="e">
        <f>AY399-#REF!</f>
        <v>#REF!</v>
      </c>
      <c r="AZ740" s="112" t="e">
        <f>AZ399-#REF!</f>
        <v>#REF!</v>
      </c>
      <c r="BA740" s="112" t="e">
        <f>BA399-#REF!</f>
        <v>#REF!</v>
      </c>
      <c r="BB740" s="112" t="e">
        <f>BB399-#REF!</f>
        <v>#REF!</v>
      </c>
      <c r="BC740" s="112" t="e">
        <f>BC399-#REF!</f>
        <v>#REF!</v>
      </c>
      <c r="BD740" s="112" t="e">
        <f>BD399-#REF!</f>
        <v>#REF!</v>
      </c>
      <c r="BE740" s="112" t="e">
        <f>BE399-#REF!</f>
        <v>#REF!</v>
      </c>
      <c r="BF740" s="112" t="e">
        <f>BF399-#REF!</f>
        <v>#REF!</v>
      </c>
      <c r="BG740" s="112" t="e">
        <f>BG399-#REF!</f>
        <v>#REF!</v>
      </c>
      <c r="BH740" s="112" t="e">
        <f>BH399-#REF!</f>
        <v>#REF!</v>
      </c>
      <c r="BI740" s="112" t="e">
        <f>BI399-#REF!</f>
        <v>#REF!</v>
      </c>
      <c r="BJ740" s="112" t="e">
        <f>BJ399-#REF!</f>
        <v>#REF!</v>
      </c>
      <c r="BK740" s="112" t="e">
        <f>BK399-#REF!</f>
        <v>#REF!</v>
      </c>
      <c r="BL740" s="112" t="e">
        <f>BL399-#REF!</f>
        <v>#REF!</v>
      </c>
      <c r="BM740" s="112" t="e">
        <f>BM399-#REF!</f>
        <v>#REF!</v>
      </c>
      <c r="BN740" s="112" t="e">
        <f>BN399-#REF!</f>
        <v>#REF!</v>
      </c>
      <c r="BO740" s="112" t="e">
        <f>BO399-#REF!</f>
        <v>#REF!</v>
      </c>
      <c r="BP740" s="112" t="e">
        <f>BP399-#REF!</f>
        <v>#REF!</v>
      </c>
      <c r="BQ740" s="112" t="e">
        <f>BQ399-#REF!</f>
        <v>#REF!</v>
      </c>
      <c r="BR740" s="112" t="e">
        <f>BR399-#REF!</f>
        <v>#REF!</v>
      </c>
      <c r="BS740" s="112" t="e">
        <f>BS399-#REF!</f>
        <v>#REF!</v>
      </c>
      <c r="BT740" s="112" t="e">
        <f>BT399-#REF!</f>
        <v>#REF!</v>
      </c>
      <c r="BU740" s="112" t="e">
        <f>BU399-#REF!</f>
        <v>#REF!</v>
      </c>
      <c r="BV740" s="112" t="e">
        <f>BV399-#REF!</f>
        <v>#REF!</v>
      </c>
      <c r="CA740" s="112"/>
    </row>
    <row r="741" spans="7:79" ht="13" hidden="1" x14ac:dyDescent="0.3">
      <c r="CA741" s="112"/>
    </row>
    <row r="742" spans="7:79" ht="13" hidden="1" x14ac:dyDescent="0.3">
      <c r="CA742" s="112"/>
    </row>
  </sheetData>
  <mergeCells count="2">
    <mergeCell ref="G8:BV8"/>
    <mergeCell ref="E164:BV164"/>
  </mergeCells>
  <pageMargins left="0.7" right="0.7" top="0.75" bottom="0.75" header="0.3" footer="0.3"/>
  <pageSetup paperSize="9" scale="21" orientation="landscape" r:id="rId1"/>
  <rowBreaks count="1" manualBreakCount="1">
    <brk id="160" max="16383" man="1"/>
  </rowBreaks>
  <colBreaks count="1" manualBreakCount="1">
    <brk id="7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6A2F5-A225-443A-AFBB-992E465FEA31}">
  <dimension ref="D1:BY378"/>
  <sheetViews>
    <sheetView view="pageBreakPreview" topLeftCell="AP1" zoomScaleNormal="100" zoomScaleSheetLayoutView="100" workbookViewId="0">
      <selection activeCell="BP17" sqref="BP17"/>
    </sheetView>
  </sheetViews>
  <sheetFormatPr defaultColWidth="9.54296875" defaultRowHeight="13" x14ac:dyDescent="0.3"/>
  <cols>
    <col min="1" max="1" width="1.7265625" style="112" customWidth="1"/>
    <col min="2" max="3" width="0.90625" style="112" customWidth="1"/>
    <col min="4" max="4" width="32.453125" style="112" customWidth="1"/>
    <col min="5" max="6" width="0.90625" style="112" customWidth="1"/>
    <col min="7" max="7" width="17" style="112" customWidth="1"/>
    <col min="8" max="11" width="0.90625" style="112" customWidth="1"/>
    <col min="12" max="12" width="17" style="112" customWidth="1"/>
    <col min="13" max="16" width="0.90625" style="112" customWidth="1"/>
    <col min="17" max="17" width="17" style="112" customWidth="1"/>
    <col min="18" max="21" width="0.90625" style="112" customWidth="1"/>
    <col min="22" max="22" width="17" style="112" customWidth="1"/>
    <col min="23" max="26" width="0.90625" style="112" customWidth="1"/>
    <col min="27" max="27" width="17" style="112" customWidth="1"/>
    <col min="28" max="31" width="0.90625" style="112" customWidth="1"/>
    <col min="32" max="32" width="17" style="112" customWidth="1"/>
    <col min="33" max="36" width="0.90625" style="112" customWidth="1"/>
    <col min="37" max="37" width="17" style="112" customWidth="1"/>
    <col min="38" max="41" width="0.90625" style="112" customWidth="1"/>
    <col min="42" max="42" width="17" style="112" customWidth="1"/>
    <col min="43" max="46" width="0.90625" style="112" customWidth="1"/>
    <col min="47" max="47" width="17" style="112" customWidth="1"/>
    <col min="48" max="50" width="0.90625" style="112" customWidth="1"/>
    <col min="51" max="51" width="1.08984375" style="112" customWidth="1"/>
    <col min="52" max="52" width="17" style="112" customWidth="1"/>
    <col min="53" max="56" width="0.90625" style="112" customWidth="1"/>
    <col min="57" max="57" width="17" style="112" customWidth="1"/>
    <col min="58" max="61" width="0.90625" style="112" customWidth="1"/>
    <col min="62" max="62" width="17" style="112" customWidth="1"/>
    <col min="63" max="66" width="0.90625" style="112" customWidth="1"/>
    <col min="67" max="67" width="17" style="112" customWidth="1"/>
    <col min="68" max="71" width="0.90625" style="112" customWidth="1"/>
    <col min="72" max="72" width="17" style="112" customWidth="1"/>
    <col min="73" max="73" width="0.90625" style="112" customWidth="1"/>
    <col min="74" max="74" width="3.36328125" style="112" customWidth="1"/>
    <col min="75" max="75" width="3.08984375" style="112" customWidth="1"/>
    <col min="76" max="76" width="16.6328125" style="112" customWidth="1"/>
    <col min="77" max="77" width="11.7265625" style="112" customWidth="1"/>
    <col min="78" max="16384" width="9.54296875" style="112"/>
  </cols>
  <sheetData>
    <row r="1" spans="4:77" ht="15.5" x14ac:dyDescent="0.35">
      <c r="D1" s="370" t="s">
        <v>371</v>
      </c>
      <c r="E1" s="429"/>
      <c r="F1" s="429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</row>
    <row r="2" spans="4:77" ht="15" customHeight="1" x14ac:dyDescent="0.3">
      <c r="D2" s="115"/>
      <c r="E2" s="398"/>
      <c r="F2" s="228"/>
      <c r="G2" s="647" t="str">
        <f>[38]Summary!H8</f>
        <v>2022/23</v>
      </c>
      <c r="H2" s="647"/>
      <c r="I2" s="647"/>
      <c r="J2" s="647"/>
      <c r="K2" s="647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8"/>
      <c r="AL2" s="648"/>
      <c r="AM2" s="648"/>
      <c r="AN2" s="648"/>
      <c r="AO2" s="648"/>
      <c r="AP2" s="648"/>
      <c r="AQ2" s="648"/>
      <c r="AR2" s="648"/>
      <c r="AS2" s="648"/>
      <c r="AT2" s="648"/>
      <c r="AU2" s="648"/>
      <c r="AV2" s="648"/>
      <c r="AW2" s="648"/>
      <c r="AX2" s="648"/>
      <c r="AY2" s="648"/>
      <c r="AZ2" s="648"/>
      <c r="BA2" s="648"/>
      <c r="BB2" s="648"/>
      <c r="BC2" s="648"/>
      <c r="BD2" s="648"/>
      <c r="BE2" s="648"/>
      <c r="BF2" s="648"/>
      <c r="BG2" s="648"/>
      <c r="BH2" s="648"/>
      <c r="BI2" s="648"/>
      <c r="BJ2" s="648"/>
      <c r="BK2" s="648"/>
      <c r="BL2" s="648"/>
      <c r="BM2" s="648"/>
      <c r="BN2" s="648"/>
      <c r="BO2" s="648"/>
      <c r="BP2" s="648"/>
      <c r="BQ2" s="648"/>
      <c r="BR2" s="648"/>
      <c r="BS2" s="648"/>
      <c r="BT2" s="648"/>
      <c r="BU2" s="463"/>
      <c r="BV2" s="463"/>
      <c r="BW2" s="118"/>
    </row>
    <row r="3" spans="4:77" ht="18" customHeight="1" x14ac:dyDescent="0.3">
      <c r="D3" s="118"/>
      <c r="E3" s="379"/>
      <c r="G3" s="43" t="str">
        <f>[38]Domlongtermissues!G9</f>
        <v>Revised</v>
      </c>
      <c r="H3" s="43"/>
      <c r="I3" s="43"/>
      <c r="J3" s="369"/>
      <c r="K3" s="43"/>
      <c r="L3" s="43" t="s">
        <v>3</v>
      </c>
      <c r="M3" s="43"/>
      <c r="N3" s="43"/>
      <c r="O3" s="369"/>
      <c r="P3" s="43"/>
      <c r="Q3" s="43" t="s">
        <v>4</v>
      </c>
      <c r="R3" s="43"/>
      <c r="S3" s="43"/>
      <c r="T3" s="369"/>
      <c r="U3" s="43"/>
      <c r="V3" s="43" t="s">
        <v>5</v>
      </c>
      <c r="W3" s="43"/>
      <c r="X3" s="43"/>
      <c r="Y3" s="369"/>
      <c r="Z3" s="43"/>
      <c r="AA3" s="43" t="s">
        <v>6</v>
      </c>
      <c r="AB3" s="43"/>
      <c r="AC3" s="43"/>
      <c r="AD3" s="369"/>
      <c r="AE3" s="43"/>
      <c r="AF3" s="43" t="s">
        <v>7</v>
      </c>
      <c r="AG3" s="43"/>
      <c r="AH3" s="43"/>
      <c r="AI3" s="369"/>
      <c r="AJ3" s="43"/>
      <c r="AK3" s="43" t="s">
        <v>8</v>
      </c>
      <c r="AL3" s="43"/>
      <c r="AM3" s="43"/>
      <c r="AN3" s="369"/>
      <c r="AO3" s="43"/>
      <c r="AP3" s="43" t="s">
        <v>9</v>
      </c>
      <c r="AQ3" s="43"/>
      <c r="AR3" s="43"/>
      <c r="AS3" s="369"/>
      <c r="AT3" s="43"/>
      <c r="AU3" s="43" t="s">
        <v>10</v>
      </c>
      <c r="AV3" s="43"/>
      <c r="AW3" s="43"/>
      <c r="AX3" s="369"/>
      <c r="AY3" s="43"/>
      <c r="AZ3" s="43" t="s">
        <v>11</v>
      </c>
      <c r="BA3" s="43"/>
      <c r="BB3" s="43"/>
      <c r="BC3" s="369"/>
      <c r="BD3" s="43"/>
      <c r="BE3" s="43" t="s">
        <v>12</v>
      </c>
      <c r="BF3" s="43"/>
      <c r="BG3" s="43"/>
      <c r="BH3" s="369"/>
      <c r="BI3" s="43"/>
      <c r="BJ3" s="43" t="s">
        <v>13</v>
      </c>
      <c r="BK3" s="43"/>
      <c r="BL3" s="43"/>
      <c r="BM3" s="369"/>
      <c r="BN3" s="43"/>
      <c r="BO3" s="43" t="s">
        <v>14</v>
      </c>
      <c r="BP3" s="43"/>
      <c r="BQ3" s="43"/>
      <c r="BR3" s="369"/>
      <c r="BS3" s="43"/>
      <c r="BT3" s="43" t="s">
        <v>15</v>
      </c>
      <c r="BU3" s="43"/>
      <c r="BV3" s="43"/>
      <c r="BW3" s="118"/>
    </row>
    <row r="4" spans="4:77" x14ac:dyDescent="0.3">
      <c r="D4" s="375" t="s">
        <v>16</v>
      </c>
      <c r="E4" s="432"/>
      <c r="F4" s="433"/>
      <c r="G4" s="377" t="s">
        <v>18</v>
      </c>
      <c r="H4" s="377"/>
      <c r="I4" s="377"/>
      <c r="J4" s="177"/>
      <c r="K4" s="377"/>
      <c r="L4" s="377"/>
      <c r="M4" s="377"/>
      <c r="N4" s="377"/>
      <c r="O4" s="177"/>
      <c r="P4" s="377"/>
      <c r="Q4" s="377"/>
      <c r="R4" s="377"/>
      <c r="S4" s="377"/>
      <c r="T4" s="177"/>
      <c r="U4" s="377"/>
      <c r="V4" s="377"/>
      <c r="W4" s="377"/>
      <c r="X4" s="377"/>
      <c r="Y4" s="177"/>
      <c r="Z4" s="377"/>
      <c r="AA4" s="377"/>
      <c r="AB4" s="377"/>
      <c r="AC4" s="377"/>
      <c r="AD4" s="177"/>
      <c r="AE4" s="377"/>
      <c r="AF4" s="377"/>
      <c r="AG4" s="377"/>
      <c r="AH4" s="377"/>
      <c r="AI4" s="177"/>
      <c r="AJ4" s="377"/>
      <c r="AK4" s="377"/>
      <c r="AL4" s="377"/>
      <c r="AM4" s="377"/>
      <c r="AN4" s="177"/>
      <c r="AO4" s="377"/>
      <c r="AP4" s="377"/>
      <c r="AQ4" s="377"/>
      <c r="AR4" s="377"/>
      <c r="AS4" s="177"/>
      <c r="AT4" s="377"/>
      <c r="AU4" s="377"/>
      <c r="AV4" s="377"/>
      <c r="AW4" s="377"/>
      <c r="AX4" s="177"/>
      <c r="AY4" s="377"/>
      <c r="AZ4" s="377"/>
      <c r="BA4" s="377"/>
      <c r="BB4" s="377"/>
      <c r="BC4" s="177"/>
      <c r="BD4" s="377"/>
      <c r="BE4" s="377"/>
      <c r="BF4" s="377"/>
      <c r="BG4" s="377"/>
      <c r="BH4" s="177"/>
      <c r="BI4" s="377"/>
      <c r="BJ4" s="377"/>
      <c r="BK4" s="377"/>
      <c r="BL4" s="377"/>
      <c r="BM4" s="177"/>
      <c r="BN4" s="377"/>
      <c r="BO4" s="377"/>
      <c r="BP4" s="377"/>
      <c r="BQ4" s="377"/>
      <c r="BR4" s="177"/>
      <c r="BS4" s="377"/>
      <c r="BT4" s="377"/>
      <c r="BU4" s="377"/>
      <c r="BV4" s="377"/>
      <c r="BW4" s="118"/>
    </row>
    <row r="5" spans="4:77" x14ac:dyDescent="0.3">
      <c r="D5" s="435"/>
      <c r="E5" s="401"/>
      <c r="F5" s="402"/>
      <c r="G5" s="402"/>
      <c r="H5" s="402"/>
      <c r="I5" s="402"/>
      <c r="J5" s="401"/>
      <c r="K5" s="402"/>
      <c r="L5" s="402"/>
      <c r="M5" s="402"/>
      <c r="N5" s="402"/>
      <c r="O5" s="401"/>
      <c r="P5" s="402"/>
      <c r="Q5" s="402"/>
      <c r="R5" s="402"/>
      <c r="S5" s="402"/>
      <c r="T5" s="401"/>
      <c r="U5" s="402"/>
      <c r="V5" s="402"/>
      <c r="W5" s="402"/>
      <c r="X5" s="402"/>
      <c r="Y5" s="401"/>
      <c r="Z5" s="402"/>
      <c r="AA5" s="402"/>
      <c r="AB5" s="402"/>
      <c r="AC5" s="402"/>
      <c r="AD5" s="401"/>
      <c r="AE5" s="402"/>
      <c r="AF5" s="402"/>
      <c r="AG5" s="402"/>
      <c r="AH5" s="402"/>
      <c r="AI5" s="401"/>
      <c r="AJ5" s="402"/>
      <c r="AK5" s="402"/>
      <c r="AL5" s="402"/>
      <c r="AM5" s="402"/>
      <c r="AN5" s="401"/>
      <c r="AO5" s="402"/>
      <c r="AP5" s="402"/>
      <c r="AQ5" s="402"/>
      <c r="AR5" s="402"/>
      <c r="AS5" s="401"/>
      <c r="AT5" s="402"/>
      <c r="AU5" s="402"/>
      <c r="AV5" s="402"/>
      <c r="AW5" s="402"/>
      <c r="AX5" s="401"/>
      <c r="AY5" s="402"/>
      <c r="AZ5" s="402"/>
      <c r="BA5" s="402"/>
      <c r="BB5" s="402"/>
      <c r="BC5" s="401"/>
      <c r="BD5" s="402"/>
      <c r="BE5" s="402"/>
      <c r="BF5" s="402"/>
      <c r="BG5" s="402"/>
      <c r="BH5" s="401"/>
      <c r="BI5" s="402"/>
      <c r="BJ5" s="402"/>
      <c r="BK5" s="402"/>
      <c r="BL5" s="402"/>
      <c r="BM5" s="401"/>
      <c r="BN5" s="402"/>
      <c r="BO5" s="402"/>
      <c r="BP5" s="402"/>
      <c r="BQ5" s="402"/>
      <c r="BR5" s="401"/>
      <c r="BS5" s="402"/>
      <c r="BW5" s="118"/>
    </row>
    <row r="6" spans="4:77" s="38" customFormat="1" x14ac:dyDescent="0.3">
      <c r="D6" s="188" t="s">
        <v>372</v>
      </c>
      <c r="E6" s="381"/>
      <c r="G6" s="58">
        <f>SUM(G7:G10)</f>
        <v>89160877</v>
      </c>
      <c r="H6" s="58"/>
      <c r="I6" s="58"/>
      <c r="J6" s="477"/>
      <c r="K6" s="58"/>
      <c r="L6" s="404">
        <f>SUM(L7:L10)</f>
        <v>4376147</v>
      </c>
      <c r="M6" s="404"/>
      <c r="N6" s="404"/>
      <c r="O6" s="403"/>
      <c r="P6" s="404"/>
      <c r="Q6" s="404">
        <f>SUM(Q7:Q10)</f>
        <v>6862829</v>
      </c>
      <c r="R6" s="404"/>
      <c r="S6" s="404"/>
      <c r="T6" s="403"/>
      <c r="U6" s="404"/>
      <c r="V6" s="404">
        <f>SUM(V7:V10)</f>
        <v>2573850</v>
      </c>
      <c r="W6" s="404"/>
      <c r="X6" s="404"/>
      <c r="Y6" s="403"/>
      <c r="Z6" s="404"/>
      <c r="AA6" s="404">
        <f>SUM(AA7:AA10)</f>
        <v>591849</v>
      </c>
      <c r="AB6" s="404"/>
      <c r="AC6" s="404"/>
      <c r="AD6" s="403"/>
      <c r="AE6" s="404"/>
      <c r="AF6" s="404">
        <f>SUM(AF7:AF10)</f>
        <v>3602980</v>
      </c>
      <c r="AG6" s="404"/>
      <c r="AH6" s="404"/>
      <c r="AI6" s="403"/>
      <c r="AJ6" s="404"/>
      <c r="AK6" s="404">
        <f>SUM(AK7:AK10)</f>
        <v>1125584</v>
      </c>
      <c r="AL6" s="404"/>
      <c r="AM6" s="404"/>
      <c r="AN6" s="403"/>
      <c r="AO6" s="404"/>
      <c r="AP6" s="404">
        <f>SUM(AP7:AP10)</f>
        <v>1150952</v>
      </c>
      <c r="AQ6" s="404"/>
      <c r="AR6" s="404"/>
      <c r="AS6" s="403"/>
      <c r="AT6" s="404"/>
      <c r="AU6" s="404">
        <f>SUM(AU7:AU10)</f>
        <v>1408828</v>
      </c>
      <c r="AV6" s="404"/>
      <c r="AW6" s="404"/>
      <c r="AX6" s="403"/>
      <c r="AY6" s="404"/>
      <c r="AZ6" s="404">
        <f>SUM(AZ7:AZ10)</f>
        <v>874081</v>
      </c>
      <c r="BA6" s="404"/>
      <c r="BB6" s="404"/>
      <c r="BC6" s="403"/>
      <c r="BD6" s="404"/>
      <c r="BE6" s="404">
        <f>SUM(BE7:BE10)</f>
        <v>372039</v>
      </c>
      <c r="BF6" s="404"/>
      <c r="BG6" s="404"/>
      <c r="BH6" s="403"/>
      <c r="BI6" s="404"/>
      <c r="BJ6" s="404">
        <f>SUM(BJ7:BJ10)</f>
        <v>69784542</v>
      </c>
      <c r="BK6" s="404"/>
      <c r="BL6" s="404"/>
      <c r="BM6" s="403"/>
      <c r="BN6" s="404"/>
      <c r="BO6" s="404">
        <f>SUM(BO7:BO10)</f>
        <v>772010</v>
      </c>
      <c r="BP6" s="404"/>
      <c r="BQ6" s="404"/>
      <c r="BR6" s="403"/>
      <c r="BS6" s="404"/>
      <c r="BT6" s="404">
        <f>SUM(BT7:BT10)</f>
        <v>93495691</v>
      </c>
      <c r="BU6" s="404"/>
      <c r="BV6" s="404"/>
      <c r="BW6" s="188"/>
    </row>
    <row r="7" spans="4:77" x14ac:dyDescent="0.3">
      <c r="D7" s="118" t="s">
        <v>373</v>
      </c>
      <c r="E7" s="379"/>
      <c r="F7" s="405"/>
      <c r="G7" s="436">
        <f>G12</f>
        <v>71712000</v>
      </c>
      <c r="H7" s="437"/>
      <c r="I7" s="84"/>
      <c r="J7" s="478"/>
      <c r="K7" s="405"/>
      <c r="L7" s="436">
        <f>L12</f>
        <v>513949</v>
      </c>
      <c r="M7" s="437"/>
      <c r="N7" s="402"/>
      <c r="O7" s="401"/>
      <c r="P7" s="405"/>
      <c r="Q7" s="436">
        <f>Q12</f>
        <v>384648</v>
      </c>
      <c r="R7" s="437"/>
      <c r="S7" s="402"/>
      <c r="T7" s="401"/>
      <c r="U7" s="405"/>
      <c r="V7" s="436">
        <f>V12</f>
        <v>416656</v>
      </c>
      <c r="W7" s="437"/>
      <c r="X7" s="402"/>
      <c r="Y7" s="401"/>
      <c r="Z7" s="405"/>
      <c r="AA7" s="436">
        <f>AA12</f>
        <v>496510</v>
      </c>
      <c r="AB7" s="437"/>
      <c r="AC7" s="402"/>
      <c r="AD7" s="401"/>
      <c r="AE7" s="405"/>
      <c r="AF7" s="436">
        <f>AF12</f>
        <v>802735</v>
      </c>
      <c r="AG7" s="437"/>
      <c r="AH7" s="402"/>
      <c r="AI7" s="401"/>
      <c r="AJ7" s="405"/>
      <c r="AK7" s="436">
        <f>AK12</f>
        <v>474068</v>
      </c>
      <c r="AL7" s="437"/>
      <c r="AM7" s="402"/>
      <c r="AN7" s="401"/>
      <c r="AO7" s="405"/>
      <c r="AP7" s="436">
        <f>AP12</f>
        <v>692919</v>
      </c>
      <c r="AQ7" s="437"/>
      <c r="AR7" s="402"/>
      <c r="AS7" s="401"/>
      <c r="AT7" s="405"/>
      <c r="AU7" s="436">
        <f>AU12</f>
        <v>820886</v>
      </c>
      <c r="AV7" s="437"/>
      <c r="AW7" s="402"/>
      <c r="AX7" s="401"/>
      <c r="AY7" s="405"/>
      <c r="AZ7" s="436">
        <f>AZ12</f>
        <v>545821</v>
      </c>
      <c r="BA7" s="437"/>
      <c r="BB7" s="402"/>
      <c r="BC7" s="401"/>
      <c r="BD7" s="405"/>
      <c r="BE7" s="436">
        <f>BE12</f>
        <v>342070</v>
      </c>
      <c r="BF7" s="437"/>
      <c r="BG7" s="402"/>
      <c r="BH7" s="401"/>
      <c r="BI7" s="405"/>
      <c r="BJ7" s="436">
        <f>BJ12</f>
        <v>68542614</v>
      </c>
      <c r="BK7" s="437"/>
      <c r="BL7" s="402"/>
      <c r="BM7" s="401"/>
      <c r="BN7" s="405"/>
      <c r="BO7" s="436">
        <f>BO12</f>
        <v>529564</v>
      </c>
      <c r="BP7" s="437"/>
      <c r="BQ7" s="401"/>
      <c r="BR7" s="401"/>
      <c r="BS7" s="405"/>
      <c r="BT7" s="436">
        <f>BT12</f>
        <v>74562440</v>
      </c>
      <c r="BU7" s="437"/>
      <c r="BV7" s="402"/>
      <c r="BW7" s="118"/>
      <c r="BX7" s="38"/>
      <c r="BY7" s="38"/>
    </row>
    <row r="8" spans="4:77" x14ac:dyDescent="0.3">
      <c r="D8" s="118" t="s">
        <v>374</v>
      </c>
      <c r="E8" s="379"/>
      <c r="F8" s="401"/>
      <c r="G8" s="402">
        <f>G91</f>
        <v>7695000</v>
      </c>
      <c r="H8" s="438"/>
      <c r="I8" s="402"/>
      <c r="J8" s="401"/>
      <c r="K8" s="401"/>
      <c r="L8" s="402">
        <f>L91</f>
        <v>3035000</v>
      </c>
      <c r="M8" s="438"/>
      <c r="N8" s="402"/>
      <c r="O8" s="401"/>
      <c r="P8" s="401"/>
      <c r="Q8" s="402">
        <f>Q91</f>
        <v>3410000</v>
      </c>
      <c r="R8" s="438"/>
      <c r="S8" s="402"/>
      <c r="T8" s="401"/>
      <c r="U8" s="401"/>
      <c r="V8" s="402">
        <f>V91</f>
        <v>1250000</v>
      </c>
      <c r="W8" s="438"/>
      <c r="X8" s="402"/>
      <c r="Y8" s="401"/>
      <c r="Z8" s="401"/>
      <c r="AA8" s="402">
        <f>AA91</f>
        <v>0</v>
      </c>
      <c r="AB8" s="438"/>
      <c r="AC8" s="402"/>
      <c r="AD8" s="401"/>
      <c r="AE8" s="401"/>
      <c r="AF8" s="402">
        <f>AF91</f>
        <v>0</v>
      </c>
      <c r="AG8" s="438"/>
      <c r="AH8" s="402"/>
      <c r="AI8" s="401"/>
      <c r="AJ8" s="401"/>
      <c r="AK8" s="402">
        <f>AK91</f>
        <v>0</v>
      </c>
      <c r="AL8" s="438"/>
      <c r="AM8" s="402"/>
      <c r="AN8" s="401"/>
      <c r="AO8" s="401"/>
      <c r="AP8" s="402">
        <f>AP91</f>
        <v>0</v>
      </c>
      <c r="AQ8" s="438"/>
      <c r="AR8" s="402"/>
      <c r="AS8" s="401"/>
      <c r="AT8" s="401"/>
      <c r="AU8" s="402">
        <f>AU91</f>
        <v>0</v>
      </c>
      <c r="AV8" s="438"/>
      <c r="AW8" s="402"/>
      <c r="AX8" s="401"/>
      <c r="AY8" s="401"/>
      <c r="AZ8" s="402">
        <f>AZ91</f>
        <v>0</v>
      </c>
      <c r="BA8" s="438"/>
      <c r="BB8" s="402"/>
      <c r="BC8" s="401"/>
      <c r="BD8" s="401"/>
      <c r="BE8" s="402">
        <f>BE91</f>
        <v>0</v>
      </c>
      <c r="BF8" s="438"/>
      <c r="BG8" s="402"/>
      <c r="BH8" s="401"/>
      <c r="BI8" s="401"/>
      <c r="BJ8" s="402">
        <f>BJ91</f>
        <v>0</v>
      </c>
      <c r="BK8" s="438"/>
      <c r="BL8" s="402"/>
      <c r="BM8" s="401"/>
      <c r="BN8" s="401"/>
      <c r="BO8" s="402">
        <f>BO91</f>
        <v>0</v>
      </c>
      <c r="BP8" s="438"/>
      <c r="BQ8" s="401"/>
      <c r="BR8" s="401"/>
      <c r="BS8" s="401"/>
      <c r="BT8" s="402">
        <f>BT91</f>
        <v>7695000</v>
      </c>
      <c r="BU8" s="438"/>
      <c r="BV8" s="402"/>
      <c r="BW8" s="118"/>
      <c r="BX8" s="38"/>
      <c r="BY8" s="38"/>
    </row>
    <row r="9" spans="4:77" x14ac:dyDescent="0.3">
      <c r="D9" s="118" t="s">
        <v>375</v>
      </c>
      <c r="E9" s="379"/>
      <c r="F9" s="401"/>
      <c r="G9" s="402">
        <f>G106</f>
        <v>9753877</v>
      </c>
      <c r="H9" s="438"/>
      <c r="I9" s="84"/>
      <c r="J9" s="478"/>
      <c r="K9" s="401"/>
      <c r="L9" s="402">
        <f>L106</f>
        <v>827198</v>
      </c>
      <c r="M9" s="438"/>
      <c r="N9" s="84"/>
      <c r="O9" s="478"/>
      <c r="P9" s="401"/>
      <c r="Q9" s="402">
        <f>Q106</f>
        <v>3068181</v>
      </c>
      <c r="R9" s="438"/>
      <c r="S9" s="402"/>
      <c r="T9" s="401"/>
      <c r="U9" s="401"/>
      <c r="V9" s="402">
        <f>V106</f>
        <v>907194</v>
      </c>
      <c r="W9" s="438"/>
      <c r="X9" s="402"/>
      <c r="Y9" s="401"/>
      <c r="Z9" s="401"/>
      <c r="AA9" s="402">
        <f>AA106</f>
        <v>95339</v>
      </c>
      <c r="AB9" s="438"/>
      <c r="AC9" s="402"/>
      <c r="AD9" s="401"/>
      <c r="AE9" s="401"/>
      <c r="AF9" s="402">
        <f>AF106</f>
        <v>2800245</v>
      </c>
      <c r="AG9" s="438"/>
      <c r="AH9" s="402"/>
      <c r="AI9" s="401"/>
      <c r="AJ9" s="401"/>
      <c r="AK9" s="402">
        <f>AK106</f>
        <v>651516</v>
      </c>
      <c r="AL9" s="438"/>
      <c r="AM9" s="402"/>
      <c r="AN9" s="401"/>
      <c r="AO9" s="401"/>
      <c r="AP9" s="402">
        <f>AP106</f>
        <v>458033</v>
      </c>
      <c r="AQ9" s="438"/>
      <c r="AR9" s="402"/>
      <c r="AS9" s="401"/>
      <c r="AT9" s="401"/>
      <c r="AU9" s="402">
        <f>AU106</f>
        <v>587942</v>
      </c>
      <c r="AV9" s="438"/>
      <c r="AW9" s="402"/>
      <c r="AX9" s="401"/>
      <c r="AY9" s="401"/>
      <c r="AZ9" s="402">
        <f>AZ106</f>
        <v>328260</v>
      </c>
      <c r="BA9" s="438"/>
      <c r="BB9" s="402"/>
      <c r="BC9" s="401"/>
      <c r="BD9" s="401"/>
      <c r="BE9" s="402">
        <f>BE106</f>
        <v>29969</v>
      </c>
      <c r="BF9" s="438"/>
      <c r="BG9" s="402"/>
      <c r="BH9" s="401"/>
      <c r="BI9" s="401"/>
      <c r="BJ9" s="402">
        <f>BJ106</f>
        <v>1241928</v>
      </c>
      <c r="BK9" s="438"/>
      <c r="BL9" s="402"/>
      <c r="BM9" s="401"/>
      <c r="BN9" s="401"/>
      <c r="BO9" s="402">
        <f>BO106</f>
        <v>242446</v>
      </c>
      <c r="BP9" s="438"/>
      <c r="BQ9" s="401"/>
      <c r="BR9" s="401"/>
      <c r="BS9" s="401"/>
      <c r="BT9" s="402">
        <f>BT106</f>
        <v>11238251</v>
      </c>
      <c r="BU9" s="438"/>
      <c r="BV9" s="402"/>
      <c r="BW9" s="118"/>
      <c r="BX9" s="38"/>
      <c r="BY9" s="38"/>
    </row>
    <row r="10" spans="4:77" ht="12.75" customHeight="1" x14ac:dyDescent="0.3">
      <c r="D10" s="118" t="s">
        <v>376</v>
      </c>
      <c r="E10" s="379"/>
      <c r="F10" s="414"/>
      <c r="G10" s="439">
        <f>G184</f>
        <v>0</v>
      </c>
      <c r="H10" s="440"/>
      <c r="I10" s="84"/>
      <c r="J10" s="478"/>
      <c r="K10" s="414"/>
      <c r="L10" s="439">
        <f>L184</f>
        <v>0</v>
      </c>
      <c r="M10" s="440"/>
      <c r="N10" s="84"/>
      <c r="O10" s="478"/>
      <c r="P10" s="414"/>
      <c r="Q10" s="439">
        <f>Q184</f>
        <v>0</v>
      </c>
      <c r="R10" s="440"/>
      <c r="S10" s="402"/>
      <c r="T10" s="401"/>
      <c r="U10" s="414"/>
      <c r="V10" s="439">
        <f>V184</f>
        <v>0</v>
      </c>
      <c r="W10" s="440"/>
      <c r="X10" s="402"/>
      <c r="Y10" s="401"/>
      <c r="Z10" s="414"/>
      <c r="AA10" s="439">
        <f>AA184</f>
        <v>0</v>
      </c>
      <c r="AB10" s="440"/>
      <c r="AC10" s="402"/>
      <c r="AD10" s="401"/>
      <c r="AE10" s="414"/>
      <c r="AF10" s="439">
        <f>AF184</f>
        <v>0</v>
      </c>
      <c r="AG10" s="440"/>
      <c r="AH10" s="402"/>
      <c r="AI10" s="401"/>
      <c r="AJ10" s="414"/>
      <c r="AK10" s="439">
        <f>AK184</f>
        <v>0</v>
      </c>
      <c r="AL10" s="440"/>
      <c r="AM10" s="402"/>
      <c r="AN10" s="401"/>
      <c r="AO10" s="414"/>
      <c r="AP10" s="439">
        <f>AP184</f>
        <v>0</v>
      </c>
      <c r="AQ10" s="440"/>
      <c r="AR10" s="402"/>
      <c r="AS10" s="401"/>
      <c r="AT10" s="414"/>
      <c r="AU10" s="439">
        <f>AU184</f>
        <v>0</v>
      </c>
      <c r="AV10" s="440"/>
      <c r="AW10" s="402"/>
      <c r="AX10" s="401"/>
      <c r="AY10" s="414"/>
      <c r="AZ10" s="439">
        <f>AZ184</f>
        <v>0</v>
      </c>
      <c r="BA10" s="440"/>
      <c r="BB10" s="402"/>
      <c r="BC10" s="401"/>
      <c r="BD10" s="414"/>
      <c r="BE10" s="439">
        <f>BE184</f>
        <v>0</v>
      </c>
      <c r="BF10" s="440"/>
      <c r="BG10" s="402"/>
      <c r="BH10" s="401"/>
      <c r="BI10" s="414"/>
      <c r="BJ10" s="439">
        <f>BJ184</f>
        <v>0</v>
      </c>
      <c r="BK10" s="440"/>
      <c r="BL10" s="402"/>
      <c r="BM10" s="401"/>
      <c r="BN10" s="414"/>
      <c r="BO10" s="439">
        <f>BO184</f>
        <v>0</v>
      </c>
      <c r="BP10" s="440"/>
      <c r="BQ10" s="402"/>
      <c r="BR10" s="401"/>
      <c r="BS10" s="414"/>
      <c r="BT10" s="439">
        <f>BT184</f>
        <v>0</v>
      </c>
      <c r="BU10" s="440"/>
      <c r="BV10" s="402"/>
      <c r="BW10" s="118"/>
      <c r="BX10" s="38"/>
      <c r="BY10" s="38"/>
    </row>
    <row r="11" spans="4:77" x14ac:dyDescent="0.3">
      <c r="D11" s="118"/>
      <c r="E11" s="379"/>
      <c r="G11" s="479"/>
      <c r="H11" s="402"/>
      <c r="I11" s="402"/>
      <c r="J11" s="401"/>
      <c r="K11" s="402"/>
      <c r="L11" s="402"/>
      <c r="M11" s="402"/>
      <c r="N11" s="402"/>
      <c r="O11" s="401"/>
      <c r="P11" s="436"/>
      <c r="Q11" s="402"/>
      <c r="R11" s="436"/>
      <c r="S11" s="402"/>
      <c r="T11" s="401"/>
      <c r="U11" s="436"/>
      <c r="V11" s="402"/>
      <c r="W11" s="436"/>
      <c r="X11" s="402"/>
      <c r="Y11" s="401"/>
      <c r="Z11" s="436"/>
      <c r="AA11" s="402"/>
      <c r="AB11" s="436"/>
      <c r="AC11" s="402"/>
      <c r="AD11" s="401"/>
      <c r="AE11" s="436"/>
      <c r="AF11" s="402"/>
      <c r="AG11" s="436"/>
      <c r="AH11" s="402"/>
      <c r="AI11" s="401"/>
      <c r="AJ11" s="436"/>
      <c r="AK11" s="402"/>
      <c r="AL11" s="436"/>
      <c r="AM11" s="402"/>
      <c r="AN11" s="401"/>
      <c r="AO11" s="436"/>
      <c r="AP11" s="402"/>
      <c r="AQ11" s="436"/>
      <c r="AR11" s="402"/>
      <c r="AS11" s="401"/>
      <c r="AT11" s="402"/>
      <c r="AU11" s="402"/>
      <c r="AV11" s="402"/>
      <c r="AW11" s="402"/>
      <c r="AX11" s="401"/>
      <c r="AY11" s="402"/>
      <c r="AZ11" s="402"/>
      <c r="BA11" s="436"/>
      <c r="BB11" s="402"/>
      <c r="BC11" s="401"/>
      <c r="BD11" s="402"/>
      <c r="BE11" s="402"/>
      <c r="BF11" s="402"/>
      <c r="BG11" s="402"/>
      <c r="BH11" s="401"/>
      <c r="BI11" s="436"/>
      <c r="BJ11" s="402"/>
      <c r="BK11" s="436"/>
      <c r="BL11" s="402"/>
      <c r="BM11" s="401"/>
      <c r="BN11" s="436"/>
      <c r="BO11" s="402"/>
      <c r="BP11" s="436"/>
      <c r="BQ11" s="402"/>
      <c r="BR11" s="401"/>
      <c r="BS11" s="402"/>
      <c r="BT11" s="402"/>
      <c r="BU11" s="402"/>
      <c r="BV11" s="402"/>
      <c r="BW11" s="118"/>
      <c r="BX11" s="38"/>
      <c r="BY11" s="38"/>
    </row>
    <row r="12" spans="4:77" s="38" customFormat="1" ht="12.75" customHeight="1" x14ac:dyDescent="0.3">
      <c r="D12" s="188" t="s">
        <v>377</v>
      </c>
      <c r="E12" s="381"/>
      <c r="F12" s="124"/>
      <c r="G12" s="480">
        <f>SUM(G13:G16)</f>
        <v>71712000</v>
      </c>
      <c r="H12" s="480"/>
      <c r="I12" s="40"/>
      <c r="J12" s="441"/>
      <c r="K12" s="480"/>
      <c r="L12" s="480">
        <f>SUM(L13:L16)</f>
        <v>513949</v>
      </c>
      <c r="M12" s="480"/>
      <c r="N12" s="40"/>
      <c r="O12" s="441"/>
      <c r="P12" s="480"/>
      <c r="Q12" s="480">
        <f>SUM(Q13:Q16)</f>
        <v>384648</v>
      </c>
      <c r="R12" s="480"/>
      <c r="S12" s="40"/>
      <c r="T12" s="441"/>
      <c r="U12" s="480"/>
      <c r="V12" s="480">
        <f>SUM(V13:V16)</f>
        <v>416656</v>
      </c>
      <c r="W12" s="480"/>
      <c r="X12" s="40"/>
      <c r="Y12" s="441"/>
      <c r="Z12" s="480"/>
      <c r="AA12" s="480">
        <f>SUM(AA13:AA16)</f>
        <v>496510</v>
      </c>
      <c r="AB12" s="480"/>
      <c r="AC12" s="40"/>
      <c r="AD12" s="441"/>
      <c r="AE12" s="480"/>
      <c r="AF12" s="480">
        <f>SUM(AF13:AF16)</f>
        <v>802735</v>
      </c>
      <c r="AG12" s="480"/>
      <c r="AH12" s="40"/>
      <c r="AI12" s="441"/>
      <c r="AJ12" s="480"/>
      <c r="AK12" s="480">
        <f>SUM(AK13:AK16)</f>
        <v>474068</v>
      </c>
      <c r="AL12" s="480"/>
      <c r="AM12" s="40"/>
      <c r="AN12" s="441"/>
      <c r="AO12" s="480"/>
      <c r="AP12" s="480">
        <f>SUM(AP13:AP16)</f>
        <v>692919</v>
      </c>
      <c r="AQ12" s="480"/>
      <c r="AR12" s="40"/>
      <c r="AS12" s="441"/>
      <c r="AT12" s="480"/>
      <c r="AU12" s="480">
        <f>SUM(AU13:AU16)</f>
        <v>820886</v>
      </c>
      <c r="AV12" s="480"/>
      <c r="AW12" s="40"/>
      <c r="AX12" s="441"/>
      <c r="AY12" s="480"/>
      <c r="AZ12" s="480">
        <f>SUM(AZ13:AZ16)</f>
        <v>545821</v>
      </c>
      <c r="BA12" s="480"/>
      <c r="BB12" s="40"/>
      <c r="BC12" s="441"/>
      <c r="BD12" s="480"/>
      <c r="BE12" s="480">
        <f>SUM(BE13:BE16)</f>
        <v>342070</v>
      </c>
      <c r="BF12" s="480"/>
      <c r="BG12" s="40"/>
      <c r="BH12" s="441"/>
      <c r="BI12" s="480"/>
      <c r="BJ12" s="480">
        <f>SUM(BJ13:BJ16)</f>
        <v>68542614</v>
      </c>
      <c r="BK12" s="480"/>
      <c r="BL12" s="40"/>
      <c r="BM12" s="441"/>
      <c r="BN12" s="480"/>
      <c r="BO12" s="480">
        <f>SUM(BO13:BO16)</f>
        <v>529564</v>
      </c>
      <c r="BP12" s="480"/>
      <c r="BQ12" s="40"/>
      <c r="BR12" s="441"/>
      <c r="BS12" s="480"/>
      <c r="BT12" s="480">
        <f>SUM(BT13:BT16)</f>
        <v>74562440</v>
      </c>
      <c r="BU12" s="480"/>
      <c r="BV12" s="40"/>
      <c r="BW12" s="188"/>
    </row>
    <row r="13" spans="4:77" ht="12.75" customHeight="1" x14ac:dyDescent="0.3">
      <c r="D13" s="118" t="s">
        <v>378</v>
      </c>
      <c r="E13" s="379"/>
      <c r="F13" s="379"/>
      <c r="G13" s="436">
        <f>G18+G70</f>
        <v>68212000</v>
      </c>
      <c r="H13" s="51"/>
      <c r="I13" s="52"/>
      <c r="J13" s="444"/>
      <c r="K13" s="444"/>
      <c r="L13" s="52">
        <f>L18+L70</f>
        <v>0</v>
      </c>
      <c r="M13" s="51"/>
      <c r="N13" s="52"/>
      <c r="O13" s="444"/>
      <c r="P13" s="444"/>
      <c r="Q13" s="52">
        <f>Q18+Q70</f>
        <v>0</v>
      </c>
      <c r="R13" s="51"/>
      <c r="S13" s="52"/>
      <c r="T13" s="444"/>
      <c r="U13" s="444"/>
      <c r="V13" s="52">
        <f>V18+V70</f>
        <v>0</v>
      </c>
      <c r="W13" s="51"/>
      <c r="X13" s="52"/>
      <c r="Y13" s="444"/>
      <c r="Z13" s="444"/>
      <c r="AA13" s="52">
        <f>AA18+AA70</f>
        <v>0</v>
      </c>
      <c r="AB13" s="51"/>
      <c r="AC13" s="52"/>
      <c r="AD13" s="444"/>
      <c r="AE13" s="444"/>
      <c r="AF13" s="52">
        <f>AF18+AF70</f>
        <v>0</v>
      </c>
      <c r="AG13" s="51"/>
      <c r="AH13" s="52"/>
      <c r="AI13" s="444"/>
      <c r="AJ13" s="444"/>
      <c r="AK13" s="52">
        <f>AK18+AK70</f>
        <v>0</v>
      </c>
      <c r="AL13" s="51"/>
      <c r="AM13" s="52"/>
      <c r="AN13" s="444"/>
      <c r="AO13" s="444"/>
      <c r="AP13" s="52">
        <f>AP18+AP70</f>
        <v>0</v>
      </c>
      <c r="AQ13" s="51"/>
      <c r="AR13" s="52"/>
      <c r="AS13" s="444"/>
      <c r="AT13" s="444"/>
      <c r="AU13" s="52">
        <f>AU18+AU70</f>
        <v>0</v>
      </c>
      <c r="AV13" s="51"/>
      <c r="AW13" s="52"/>
      <c r="AX13" s="444"/>
      <c r="AY13" s="444"/>
      <c r="AZ13" s="52">
        <f>AZ18+AZ70</f>
        <v>0</v>
      </c>
      <c r="BA13" s="51"/>
      <c r="BB13" s="52"/>
      <c r="BC13" s="444"/>
      <c r="BD13" s="444"/>
      <c r="BE13" s="52">
        <f>BE18+BE70</f>
        <v>0</v>
      </c>
      <c r="BF13" s="51"/>
      <c r="BG13" s="52"/>
      <c r="BH13" s="444"/>
      <c r="BI13" s="444"/>
      <c r="BJ13" s="52">
        <f>BJ18+BJ70</f>
        <v>68212353</v>
      </c>
      <c r="BK13" s="51"/>
      <c r="BL13" s="52"/>
      <c r="BM13" s="444"/>
      <c r="BN13" s="444"/>
      <c r="BO13" s="52">
        <f>BO18+BO70</f>
        <v>0</v>
      </c>
      <c r="BP13" s="51"/>
      <c r="BQ13" s="52"/>
      <c r="BR13" s="444"/>
      <c r="BS13" s="444"/>
      <c r="BT13" s="52">
        <f>BT18+BT70</f>
        <v>68212353</v>
      </c>
      <c r="BU13" s="51"/>
      <c r="BV13" s="52"/>
      <c r="BW13" s="118"/>
      <c r="BX13" s="38"/>
      <c r="BY13" s="38"/>
    </row>
    <row r="14" spans="4:77" ht="12.75" customHeight="1" x14ac:dyDescent="0.3">
      <c r="D14" s="118" t="s">
        <v>379</v>
      </c>
      <c r="E14" s="379"/>
      <c r="F14" s="379"/>
      <c r="G14" s="52">
        <v>0</v>
      </c>
      <c r="H14" s="51"/>
      <c r="I14" s="52"/>
      <c r="J14" s="444"/>
      <c r="K14" s="444"/>
      <c r="L14" s="52">
        <v>0</v>
      </c>
      <c r="M14" s="51"/>
      <c r="N14" s="52"/>
      <c r="O14" s="444"/>
      <c r="P14" s="444"/>
      <c r="Q14" s="52">
        <v>6</v>
      </c>
      <c r="R14" s="51"/>
      <c r="S14" s="52"/>
      <c r="T14" s="444"/>
      <c r="U14" s="444"/>
      <c r="V14" s="52">
        <v>0</v>
      </c>
      <c r="W14" s="51"/>
      <c r="X14" s="52"/>
      <c r="Y14" s="444"/>
      <c r="Z14" s="444"/>
      <c r="AA14" s="52">
        <v>0</v>
      </c>
      <c r="AB14" s="51"/>
      <c r="AC14" s="52"/>
      <c r="AD14" s="444"/>
      <c r="AE14" s="444"/>
      <c r="AF14" s="52">
        <v>0</v>
      </c>
      <c r="AG14" s="51"/>
      <c r="AH14" s="52"/>
      <c r="AI14" s="444"/>
      <c r="AJ14" s="444"/>
      <c r="AK14" s="52">
        <v>0</v>
      </c>
      <c r="AL14" s="51"/>
      <c r="AM14" s="52"/>
      <c r="AN14" s="444"/>
      <c r="AO14" s="444"/>
      <c r="AP14" s="52">
        <v>0</v>
      </c>
      <c r="AQ14" s="51"/>
      <c r="AR14" s="52"/>
      <c r="AS14" s="444"/>
      <c r="AT14" s="444"/>
      <c r="AU14" s="52">
        <v>1</v>
      </c>
      <c r="AV14" s="51"/>
      <c r="AW14" s="52"/>
      <c r="AX14" s="444"/>
      <c r="AY14" s="444"/>
      <c r="AZ14" s="52">
        <v>0</v>
      </c>
      <c r="BA14" s="51"/>
      <c r="BB14" s="52"/>
      <c r="BC14" s="444"/>
      <c r="BD14" s="444"/>
      <c r="BE14" s="52">
        <v>0</v>
      </c>
      <c r="BF14" s="51"/>
      <c r="BG14" s="52"/>
      <c r="BH14" s="444"/>
      <c r="BI14" s="444"/>
      <c r="BJ14" s="52">
        <v>0</v>
      </c>
      <c r="BK14" s="51"/>
      <c r="BL14" s="52"/>
      <c r="BM14" s="444"/>
      <c r="BN14" s="444"/>
      <c r="BO14" s="52">
        <v>0</v>
      </c>
      <c r="BP14" s="51"/>
      <c r="BQ14" s="52"/>
      <c r="BR14" s="444"/>
      <c r="BS14" s="444"/>
      <c r="BT14" s="52">
        <f>SUM(L14:BO14)</f>
        <v>7</v>
      </c>
      <c r="BU14" s="51"/>
      <c r="BV14" s="52"/>
      <c r="BW14" s="118"/>
      <c r="BX14" s="38"/>
      <c r="BY14" s="38"/>
    </row>
    <row r="15" spans="4:77" ht="12.75" customHeight="1" x14ac:dyDescent="0.3">
      <c r="D15" s="118" t="s">
        <v>324</v>
      </c>
      <c r="E15" s="379"/>
      <c r="F15" s="379"/>
      <c r="G15" s="52">
        <v>3500000</v>
      </c>
      <c r="H15" s="51"/>
      <c r="I15" s="52"/>
      <c r="J15" s="444"/>
      <c r="K15" s="444"/>
      <c r="L15" s="52">
        <v>513949</v>
      </c>
      <c r="M15" s="51"/>
      <c r="N15" s="52"/>
      <c r="O15" s="444"/>
      <c r="P15" s="444"/>
      <c r="Q15" s="52">
        <v>384642</v>
      </c>
      <c r="R15" s="51"/>
      <c r="S15" s="52"/>
      <c r="T15" s="444"/>
      <c r="U15" s="444"/>
      <c r="V15" s="52">
        <v>416656</v>
      </c>
      <c r="W15" s="51"/>
      <c r="X15" s="52"/>
      <c r="Y15" s="444"/>
      <c r="Z15" s="444"/>
      <c r="AA15" s="52">
        <v>496510</v>
      </c>
      <c r="AB15" s="51"/>
      <c r="AC15" s="52"/>
      <c r="AD15" s="444"/>
      <c r="AE15" s="444"/>
      <c r="AF15" s="52">
        <v>802735</v>
      </c>
      <c r="AG15" s="51"/>
      <c r="AH15" s="52"/>
      <c r="AI15" s="444"/>
      <c r="AJ15" s="444"/>
      <c r="AK15" s="52">
        <v>474068</v>
      </c>
      <c r="AL15" s="51"/>
      <c r="AM15" s="52"/>
      <c r="AN15" s="444"/>
      <c r="AO15" s="444"/>
      <c r="AP15" s="52">
        <v>692919</v>
      </c>
      <c r="AQ15" s="51"/>
      <c r="AR15" s="52"/>
      <c r="AS15" s="444"/>
      <c r="AT15" s="444"/>
      <c r="AU15" s="52">
        <v>820885</v>
      </c>
      <c r="AV15" s="51"/>
      <c r="AW15" s="52"/>
      <c r="AX15" s="444"/>
      <c r="AY15" s="444"/>
      <c r="AZ15" s="52">
        <v>545821</v>
      </c>
      <c r="BA15" s="51"/>
      <c r="BB15" s="52"/>
      <c r="BC15" s="444"/>
      <c r="BD15" s="444"/>
      <c r="BE15" s="52">
        <v>342070</v>
      </c>
      <c r="BF15" s="51"/>
      <c r="BG15" s="52"/>
      <c r="BH15" s="444"/>
      <c r="BI15" s="444"/>
      <c r="BJ15" s="52">
        <v>330261</v>
      </c>
      <c r="BK15" s="51"/>
      <c r="BL15" s="52"/>
      <c r="BM15" s="444"/>
      <c r="BN15" s="444"/>
      <c r="BO15" s="52">
        <v>529564</v>
      </c>
      <c r="BP15" s="51"/>
      <c r="BQ15" s="52"/>
      <c r="BR15" s="444"/>
      <c r="BS15" s="444"/>
      <c r="BT15" s="52">
        <f>SUM(L15:BO15)</f>
        <v>6350080</v>
      </c>
      <c r="BU15" s="51"/>
      <c r="BV15" s="52"/>
      <c r="BW15" s="118"/>
      <c r="BX15" s="38"/>
      <c r="BY15" s="38"/>
    </row>
    <row r="16" spans="4:77" x14ac:dyDescent="0.3">
      <c r="D16" s="118" t="s">
        <v>380</v>
      </c>
      <c r="E16" s="379"/>
      <c r="F16" s="398"/>
      <c r="G16" s="98">
        <v>0</v>
      </c>
      <c r="H16" s="97"/>
      <c r="I16" s="52"/>
      <c r="J16" s="444"/>
      <c r="K16" s="453"/>
      <c r="L16" s="98">
        <v>0</v>
      </c>
      <c r="M16" s="97"/>
      <c r="N16" s="52"/>
      <c r="O16" s="444"/>
      <c r="P16" s="453"/>
      <c r="Q16" s="98">
        <v>0</v>
      </c>
      <c r="R16" s="97"/>
      <c r="S16" s="52"/>
      <c r="T16" s="444"/>
      <c r="U16" s="453"/>
      <c r="V16" s="98">
        <v>0</v>
      </c>
      <c r="W16" s="97"/>
      <c r="X16" s="52"/>
      <c r="Y16" s="444"/>
      <c r="Z16" s="453"/>
      <c r="AA16" s="98">
        <v>0</v>
      </c>
      <c r="AB16" s="97"/>
      <c r="AC16" s="52"/>
      <c r="AD16" s="444"/>
      <c r="AE16" s="453"/>
      <c r="AF16" s="98">
        <v>0</v>
      </c>
      <c r="AG16" s="97"/>
      <c r="AH16" s="52"/>
      <c r="AI16" s="444"/>
      <c r="AJ16" s="453"/>
      <c r="AK16" s="98">
        <v>0</v>
      </c>
      <c r="AL16" s="97"/>
      <c r="AM16" s="52"/>
      <c r="AN16" s="444"/>
      <c r="AO16" s="453"/>
      <c r="AP16" s="98">
        <v>0</v>
      </c>
      <c r="AQ16" s="97"/>
      <c r="AR16" s="52"/>
      <c r="AS16" s="444"/>
      <c r="AT16" s="453"/>
      <c r="AU16" s="98">
        <v>0</v>
      </c>
      <c r="AV16" s="97"/>
      <c r="AW16" s="52"/>
      <c r="AX16" s="444"/>
      <c r="AY16" s="453"/>
      <c r="AZ16" s="98">
        <v>0</v>
      </c>
      <c r="BA16" s="97"/>
      <c r="BB16" s="52"/>
      <c r="BC16" s="444"/>
      <c r="BD16" s="453"/>
      <c r="BE16" s="98">
        <v>0</v>
      </c>
      <c r="BF16" s="97"/>
      <c r="BG16" s="52"/>
      <c r="BH16" s="444"/>
      <c r="BI16" s="453"/>
      <c r="BJ16" s="98">
        <v>0</v>
      </c>
      <c r="BK16" s="97"/>
      <c r="BL16" s="52"/>
      <c r="BM16" s="444"/>
      <c r="BN16" s="453"/>
      <c r="BO16" s="98">
        <v>0</v>
      </c>
      <c r="BP16" s="97"/>
      <c r="BQ16" s="52"/>
      <c r="BR16" s="444"/>
      <c r="BS16" s="453"/>
      <c r="BT16" s="98">
        <f>SUM(L16:BO16)</f>
        <v>0</v>
      </c>
      <c r="BU16" s="97"/>
      <c r="BV16" s="52"/>
      <c r="BW16" s="118"/>
      <c r="BX16" s="38"/>
      <c r="BY16" s="38"/>
    </row>
    <row r="17" spans="4:77" x14ac:dyDescent="0.3">
      <c r="D17" s="118"/>
      <c r="E17" s="379"/>
      <c r="G17" s="52"/>
      <c r="H17" s="52"/>
      <c r="I17" s="52"/>
      <c r="J17" s="444"/>
      <c r="K17" s="52"/>
      <c r="L17" s="52"/>
      <c r="M17" s="52"/>
      <c r="N17" s="52"/>
      <c r="O17" s="444"/>
      <c r="P17" s="52"/>
      <c r="Q17" s="52"/>
      <c r="R17" s="52"/>
      <c r="S17" s="52"/>
      <c r="T17" s="444"/>
      <c r="U17" s="52"/>
      <c r="V17" s="52"/>
      <c r="W17" s="52"/>
      <c r="X17" s="52"/>
      <c r="Y17" s="444"/>
      <c r="Z17" s="52"/>
      <c r="AA17" s="52"/>
      <c r="AB17" s="52"/>
      <c r="AC17" s="52"/>
      <c r="AD17" s="444"/>
      <c r="AE17" s="52"/>
      <c r="AF17" s="52"/>
      <c r="AG17" s="52"/>
      <c r="AH17" s="52"/>
      <c r="AI17" s="444"/>
      <c r="AJ17" s="52"/>
      <c r="AK17" s="52"/>
      <c r="AL17" s="52"/>
      <c r="AM17" s="52"/>
      <c r="AN17" s="444"/>
      <c r="AO17" s="52"/>
      <c r="AP17" s="52"/>
      <c r="AQ17" s="52"/>
      <c r="AR17" s="52"/>
      <c r="AS17" s="444"/>
      <c r="AT17" s="52"/>
      <c r="AU17" s="52"/>
      <c r="AV17" s="52"/>
      <c r="AW17" s="52"/>
      <c r="AX17" s="444"/>
      <c r="AY17" s="52"/>
      <c r="AZ17" s="52"/>
      <c r="BA17" s="52"/>
      <c r="BB17" s="52"/>
      <c r="BC17" s="444"/>
      <c r="BD17" s="52"/>
      <c r="BE17" s="52"/>
      <c r="BF17" s="52"/>
      <c r="BG17" s="52"/>
      <c r="BH17" s="444"/>
      <c r="BI17" s="52"/>
      <c r="BJ17" s="52"/>
      <c r="BK17" s="52"/>
      <c r="BL17" s="52"/>
      <c r="BM17" s="444"/>
      <c r="BN17" s="52"/>
      <c r="BO17" s="52"/>
      <c r="BP17" s="52"/>
      <c r="BQ17" s="52"/>
      <c r="BR17" s="444"/>
      <c r="BS17" s="52"/>
      <c r="BT17" s="52"/>
      <c r="BU17" s="52"/>
      <c r="BV17" s="52"/>
      <c r="BW17" s="118"/>
      <c r="BX17" s="38"/>
      <c r="BY17" s="38"/>
    </row>
    <row r="18" spans="4:77" s="38" customFormat="1" x14ac:dyDescent="0.3">
      <c r="D18" s="188" t="s">
        <v>326</v>
      </c>
      <c r="E18" s="381"/>
      <c r="G18" s="40">
        <f>SUM(G19:G20)</f>
        <v>0</v>
      </c>
      <c r="H18" s="40"/>
      <c r="I18" s="40"/>
      <c r="J18" s="441"/>
      <c r="K18" s="40"/>
      <c r="L18" s="40">
        <f>SUM(L19:L20)</f>
        <v>0</v>
      </c>
      <c r="M18" s="40"/>
      <c r="N18" s="40"/>
      <c r="O18" s="441"/>
      <c r="P18" s="40"/>
      <c r="Q18" s="40">
        <f>SUM(Q19:Q20)</f>
        <v>0</v>
      </c>
      <c r="R18" s="40"/>
      <c r="S18" s="40"/>
      <c r="T18" s="441"/>
      <c r="U18" s="40"/>
      <c r="V18" s="40">
        <f>SUM(V19:V20)</f>
        <v>0</v>
      </c>
      <c r="W18" s="40"/>
      <c r="X18" s="40"/>
      <c r="Y18" s="441"/>
      <c r="Z18" s="40"/>
      <c r="AA18" s="40">
        <f>SUM(AA19:AA20)</f>
        <v>0</v>
      </c>
      <c r="AB18" s="40"/>
      <c r="AC18" s="40"/>
      <c r="AD18" s="441"/>
      <c r="AE18" s="40"/>
      <c r="AF18" s="40">
        <f>SUM(AF19:AF20)</f>
        <v>0</v>
      </c>
      <c r="AG18" s="40"/>
      <c r="AH18" s="40"/>
      <c r="AI18" s="441"/>
      <c r="AJ18" s="40"/>
      <c r="AK18" s="40">
        <f>SUM(AK19:AK20)</f>
        <v>0</v>
      </c>
      <c r="AL18" s="40"/>
      <c r="AM18" s="40"/>
      <c r="AN18" s="441"/>
      <c r="AO18" s="40"/>
      <c r="AP18" s="40">
        <f>SUM(AP19:AP20)</f>
        <v>0</v>
      </c>
      <c r="AQ18" s="40"/>
      <c r="AR18" s="40"/>
      <c r="AS18" s="441"/>
      <c r="AT18" s="40"/>
      <c r="AU18" s="40">
        <f>SUM(AU19:AU20)</f>
        <v>0</v>
      </c>
      <c r="AV18" s="40"/>
      <c r="AW18" s="40"/>
      <c r="AX18" s="441"/>
      <c r="AY18" s="40"/>
      <c r="AZ18" s="40">
        <f>SUM(AZ19:AZ20)</f>
        <v>0</v>
      </c>
      <c r="BA18" s="40"/>
      <c r="BB18" s="40"/>
      <c r="BC18" s="441"/>
      <c r="BD18" s="40"/>
      <c r="BE18" s="40">
        <f>SUM(BE19:BE20)</f>
        <v>0</v>
      </c>
      <c r="BF18" s="40"/>
      <c r="BG18" s="40"/>
      <c r="BH18" s="441"/>
      <c r="BI18" s="40"/>
      <c r="BJ18" s="40">
        <f>SUM(BJ19:BJ20)</f>
        <v>0</v>
      </c>
      <c r="BK18" s="40"/>
      <c r="BL18" s="40"/>
      <c r="BM18" s="441"/>
      <c r="BN18" s="40"/>
      <c r="BO18" s="40">
        <f>SUM(BO19:BO20)</f>
        <v>0</v>
      </c>
      <c r="BP18" s="40"/>
      <c r="BQ18" s="40"/>
      <c r="BR18" s="441"/>
      <c r="BS18" s="112"/>
      <c r="BT18" s="40">
        <f>SUM(BT19:BT20)</f>
        <v>0</v>
      </c>
      <c r="BU18" s="52"/>
      <c r="BV18" s="40"/>
      <c r="BW18" s="188"/>
    </row>
    <row r="19" spans="4:77" x14ac:dyDescent="0.3">
      <c r="D19" s="118" t="s">
        <v>381</v>
      </c>
      <c r="E19" s="379"/>
      <c r="F19" s="385"/>
      <c r="G19" s="442">
        <f>G23+G27+G31+G35+G39+G43+G47+G51+G55+G59+G63+G67</f>
        <v>0</v>
      </c>
      <c r="H19" s="443"/>
      <c r="I19" s="52"/>
      <c r="J19" s="444"/>
      <c r="K19" s="445"/>
      <c r="L19" s="442">
        <f>L23+L27+L31+L35+L39+L43+L47+L51+L55+L59+L63+L67</f>
        <v>0</v>
      </c>
      <c r="M19" s="443"/>
      <c r="N19" s="52"/>
      <c r="O19" s="444"/>
      <c r="P19" s="445"/>
      <c r="Q19" s="442">
        <f>Q23+Q27+Q31+Q35+Q39+Q43+Q47+Q51+Q55+Q59+Q63+Q67</f>
        <v>0</v>
      </c>
      <c r="R19" s="443"/>
      <c r="S19" s="52"/>
      <c r="T19" s="48"/>
      <c r="U19" s="445"/>
      <c r="V19" s="442">
        <f>V23+V27+V31+V35+V39+V43+V47+V51+V55+V59+V63+V67</f>
        <v>0</v>
      </c>
      <c r="W19" s="443"/>
      <c r="X19" s="52"/>
      <c r="Y19" s="444"/>
      <c r="Z19" s="445"/>
      <c r="AA19" s="442">
        <f>AA23+AA27+AA31+AA35+AA39+AA43+AA47+AA51+AA55+AA59+AA63+AA67</f>
        <v>0</v>
      </c>
      <c r="AB19" s="443"/>
      <c r="AC19" s="52"/>
      <c r="AD19" s="444"/>
      <c r="AE19" s="445"/>
      <c r="AF19" s="442">
        <f>AF23+AF27+AF31+AF35+AF39+AF43+AF47+AF51+AF55+AF59+AF63+AF67</f>
        <v>0</v>
      </c>
      <c r="AG19" s="443"/>
      <c r="AH19" s="52"/>
      <c r="AI19" s="444"/>
      <c r="AJ19" s="445"/>
      <c r="AK19" s="442">
        <f>AK23+AK27+AK31+AK35+AK39+AK43+AK47+AK51+AK55+AK59+AK63+AK67</f>
        <v>0</v>
      </c>
      <c r="AL19" s="443"/>
      <c r="AM19" s="52"/>
      <c r="AN19" s="444"/>
      <c r="AO19" s="445"/>
      <c r="AP19" s="442">
        <f>AP23+AP27+AP31+AP35+AP39+AP43+AP47+AP51+AP55+AP59+AP63+AP67</f>
        <v>0</v>
      </c>
      <c r="AQ19" s="443"/>
      <c r="AR19" s="52"/>
      <c r="AS19" s="444"/>
      <c r="AT19" s="445"/>
      <c r="AU19" s="442">
        <f>AU23+AU27+AU31+AU35+AU39+AU43+AU47+AU51+AU55+AU59+AU63+AU67</f>
        <v>0</v>
      </c>
      <c r="AV19" s="443"/>
      <c r="AW19" s="52"/>
      <c r="AX19" s="444"/>
      <c r="AY19" s="445"/>
      <c r="AZ19" s="442">
        <f>AZ23+AZ27+AZ31+AZ35+AZ39+AZ43+AZ47+AZ51+AZ55+AZ59+AZ63+AZ67</f>
        <v>0</v>
      </c>
      <c r="BA19" s="443"/>
      <c r="BB19" s="52"/>
      <c r="BC19" s="444"/>
      <c r="BD19" s="445"/>
      <c r="BE19" s="442">
        <f>BE23+BE27+BE31+BE35+BE39+BE43+BE47+BE51+BE55+BE59+BE63+BE67</f>
        <v>0</v>
      </c>
      <c r="BF19" s="443"/>
      <c r="BG19" s="52"/>
      <c r="BH19" s="444"/>
      <c r="BI19" s="445"/>
      <c r="BJ19" s="442">
        <f>BJ23+BJ27+BJ31+BJ35+BJ39+BJ43+BJ47+BJ51+BJ55+BJ59+BJ63+BJ67</f>
        <v>0</v>
      </c>
      <c r="BK19" s="443"/>
      <c r="BL19" s="52"/>
      <c r="BM19" s="444"/>
      <c r="BN19" s="445"/>
      <c r="BO19" s="442">
        <f>BO23+BO27+BO31+BO35+BO39+BO43+BO47+BO51+BO55+BO59+BO63+BO67</f>
        <v>0</v>
      </c>
      <c r="BP19" s="443"/>
      <c r="BQ19" s="52"/>
      <c r="BR19" s="444"/>
      <c r="BS19" s="385"/>
      <c r="BT19" s="442">
        <f>BT23+BT27+BT31+BT35+BT39+BT43+BT47+BT51+BT55+BT59+BT63+BT67</f>
        <v>0</v>
      </c>
      <c r="BU19" s="443"/>
      <c r="BV19" s="52"/>
      <c r="BW19" s="118"/>
      <c r="BX19" s="38"/>
      <c r="BY19" s="38"/>
    </row>
    <row r="20" spans="4:77" x14ac:dyDescent="0.3">
      <c r="D20" s="118" t="s">
        <v>330</v>
      </c>
      <c r="E20" s="379"/>
      <c r="F20" s="398"/>
      <c r="G20" s="98">
        <f>G24+G28+G32+G36+G40+G44+G48+G52+G56+G60+G64+G68</f>
        <v>0</v>
      </c>
      <c r="H20" s="97"/>
      <c r="I20" s="52"/>
      <c r="J20" s="444"/>
      <c r="K20" s="453"/>
      <c r="L20" s="98">
        <f>L24+L28+L32+L36+L40+L44+L48+L52+L56+L60+L64+L68</f>
        <v>0</v>
      </c>
      <c r="M20" s="97"/>
      <c r="N20" s="52"/>
      <c r="O20" s="444"/>
      <c r="P20" s="453"/>
      <c r="Q20" s="98">
        <f>Q24+Q28+Q32+Q36+Q40+Q44+Q48+Q52+Q56+Q60+Q64+Q68</f>
        <v>0</v>
      </c>
      <c r="R20" s="97"/>
      <c r="S20" s="52"/>
      <c r="T20" s="48"/>
      <c r="U20" s="453"/>
      <c r="V20" s="98">
        <f>V24+V28+V32+V36+V40+V44+V48+V52+V56+V60+V64+V68</f>
        <v>0</v>
      </c>
      <c r="W20" s="97"/>
      <c r="X20" s="52"/>
      <c r="Y20" s="444"/>
      <c r="Z20" s="453"/>
      <c r="AA20" s="98">
        <f>AA24+AA28+AA32+AA36+AA40+AA44+AA48+AA52+AA56+AA60+AA64+AA68</f>
        <v>0</v>
      </c>
      <c r="AB20" s="97"/>
      <c r="AC20" s="52"/>
      <c r="AD20" s="444"/>
      <c r="AE20" s="453"/>
      <c r="AF20" s="98">
        <f>AF24+AF28+AF32+AF36+AF40+AF44+AF48+AF52+AF56+AF60+AF64+AF68</f>
        <v>0</v>
      </c>
      <c r="AG20" s="97"/>
      <c r="AH20" s="52"/>
      <c r="AI20" s="444"/>
      <c r="AJ20" s="453"/>
      <c r="AK20" s="98">
        <f>AK24+AK28+AK32+AK36+AK40+AK44+AK48+AK52+AK56+AK60+AK64+AK68</f>
        <v>0</v>
      </c>
      <c r="AL20" s="97"/>
      <c r="AM20" s="52"/>
      <c r="AN20" s="444"/>
      <c r="AO20" s="453"/>
      <c r="AP20" s="98">
        <f>AP24+AP28+AP32+AP36+AP40+AP44+AP48+AP52+AP56+AP60+AP64+AP68</f>
        <v>0</v>
      </c>
      <c r="AQ20" s="97"/>
      <c r="AR20" s="52"/>
      <c r="AS20" s="444"/>
      <c r="AT20" s="453"/>
      <c r="AU20" s="98">
        <f>AU24+AU28+AU32+AU36+AU40+AU44+AU48+AU52+AU56+AU60+AU64+AU68</f>
        <v>0</v>
      </c>
      <c r="AV20" s="97"/>
      <c r="AW20" s="52"/>
      <c r="AX20" s="444"/>
      <c r="AY20" s="453"/>
      <c r="AZ20" s="98">
        <f>AZ24+AZ28+AZ32+AZ36+AZ40+AZ44+AZ48+AZ52+AZ56+AZ60+AZ64+AZ68</f>
        <v>0</v>
      </c>
      <c r="BA20" s="97"/>
      <c r="BB20" s="52"/>
      <c r="BC20" s="444"/>
      <c r="BD20" s="453"/>
      <c r="BE20" s="98">
        <f>BE24+BE28+BE32+BE36+BE40+BE44+BE48+BE52+BE56+BE60+BE64+BE68</f>
        <v>0</v>
      </c>
      <c r="BF20" s="97"/>
      <c r="BG20" s="52"/>
      <c r="BH20" s="444"/>
      <c r="BI20" s="453"/>
      <c r="BJ20" s="98">
        <f>BJ24+BJ28+BJ32+BJ36+BJ40+BJ44+BJ48+BJ52+BJ56+BJ60+BJ64+BJ68</f>
        <v>0</v>
      </c>
      <c r="BK20" s="97"/>
      <c r="BL20" s="52"/>
      <c r="BM20" s="444"/>
      <c r="BN20" s="453"/>
      <c r="BO20" s="98">
        <f>BO24+BO28+BO32+BO36+BO40+BO44+BO48+BO52+BO56+BO60+BO64+BO68</f>
        <v>0</v>
      </c>
      <c r="BP20" s="97"/>
      <c r="BQ20" s="52"/>
      <c r="BR20" s="444"/>
      <c r="BS20" s="398"/>
      <c r="BT20" s="98">
        <f>BT24+BT28+BT32+BT36+BT40+BT44+BT48+BT52+BT56+BT60+BT64+BT68</f>
        <v>0</v>
      </c>
      <c r="BU20" s="97"/>
      <c r="BV20" s="52"/>
      <c r="BW20" s="118"/>
      <c r="BX20" s="38"/>
      <c r="BY20" s="38"/>
    </row>
    <row r="21" spans="4:77" x14ac:dyDescent="0.3">
      <c r="D21" s="118"/>
      <c r="E21" s="379"/>
      <c r="G21" s="52"/>
      <c r="H21" s="52"/>
      <c r="I21" s="52"/>
      <c r="J21" s="444"/>
      <c r="K21" s="52"/>
      <c r="L21" s="52"/>
      <c r="M21" s="52"/>
      <c r="N21" s="52"/>
      <c r="O21" s="444"/>
      <c r="P21" s="52"/>
      <c r="Q21" s="52"/>
      <c r="R21" s="52"/>
      <c r="S21" s="52"/>
      <c r="T21" s="444"/>
      <c r="U21" s="52"/>
      <c r="V21" s="52"/>
      <c r="W21" s="52"/>
      <c r="X21" s="52"/>
      <c r="Y21" s="444"/>
      <c r="Z21" s="52"/>
      <c r="AA21" s="52"/>
      <c r="AB21" s="52"/>
      <c r="AC21" s="52"/>
      <c r="AD21" s="444"/>
      <c r="AE21" s="52"/>
      <c r="AF21" s="52"/>
      <c r="AG21" s="52"/>
      <c r="AH21" s="52"/>
      <c r="AI21" s="444"/>
      <c r="AJ21" s="52"/>
      <c r="AK21" s="52"/>
      <c r="AL21" s="52"/>
      <c r="AM21" s="52"/>
      <c r="AN21" s="444"/>
      <c r="AO21" s="52"/>
      <c r="AP21" s="52"/>
      <c r="AQ21" s="52"/>
      <c r="AR21" s="52"/>
      <c r="AS21" s="444"/>
      <c r="AT21" s="52"/>
      <c r="AU21" s="52"/>
      <c r="AV21" s="52"/>
      <c r="AW21" s="52"/>
      <c r="AX21" s="444"/>
      <c r="AY21" s="52"/>
      <c r="AZ21" s="52"/>
      <c r="BA21" s="52"/>
      <c r="BB21" s="52"/>
      <c r="BC21" s="444"/>
      <c r="BD21" s="52"/>
      <c r="BE21" s="52"/>
      <c r="BF21" s="52"/>
      <c r="BG21" s="52"/>
      <c r="BH21" s="444"/>
      <c r="BI21" s="52"/>
      <c r="BJ21" s="52"/>
      <c r="BK21" s="52"/>
      <c r="BL21" s="52"/>
      <c r="BM21" s="444"/>
      <c r="BN21" s="52"/>
      <c r="BO21" s="52"/>
      <c r="BP21" s="52"/>
      <c r="BQ21" s="52"/>
      <c r="BR21" s="444"/>
      <c r="BT21" s="52"/>
      <c r="BU21" s="52"/>
      <c r="BV21" s="52"/>
      <c r="BW21" s="118"/>
      <c r="BX21" s="38"/>
      <c r="BY21" s="38"/>
    </row>
    <row r="22" spans="4:77" ht="12.75" customHeight="1" x14ac:dyDescent="0.3">
      <c r="D22" s="118" t="s">
        <v>382</v>
      </c>
      <c r="E22" s="379"/>
      <c r="G22" s="52">
        <v>0</v>
      </c>
      <c r="H22" s="52"/>
      <c r="I22" s="52"/>
      <c r="J22" s="444"/>
      <c r="L22" s="52">
        <f>SUM(L23:L24)</f>
        <v>0</v>
      </c>
      <c r="M22" s="52"/>
      <c r="N22" s="52"/>
      <c r="O22" s="444"/>
      <c r="Q22" s="52">
        <f>SUM(Q23:Q24)</f>
        <v>0</v>
      </c>
      <c r="R22" s="52"/>
      <c r="S22" s="52"/>
      <c r="T22" s="444"/>
      <c r="V22" s="52">
        <f>SUM(V23:V24)</f>
        <v>0</v>
      </c>
      <c r="W22" s="52"/>
      <c r="X22" s="52"/>
      <c r="Y22" s="444"/>
      <c r="AA22" s="52">
        <f>SUM(AA23:AA24)</f>
        <v>0</v>
      </c>
      <c r="AB22" s="52"/>
      <c r="AC22" s="52"/>
      <c r="AD22" s="444"/>
      <c r="AF22" s="52">
        <f>SUM(AF23:AF24)</f>
        <v>0</v>
      </c>
      <c r="AG22" s="52"/>
      <c r="AH22" s="52"/>
      <c r="AI22" s="444"/>
      <c r="AK22" s="52">
        <f>SUM(AK23:AK24)</f>
        <v>0</v>
      </c>
      <c r="AL22" s="52"/>
      <c r="AM22" s="52"/>
      <c r="AN22" s="444"/>
      <c r="AP22" s="52">
        <f>SUM(AP23:AP24)</f>
        <v>0</v>
      </c>
      <c r="AQ22" s="52"/>
      <c r="AR22" s="52"/>
      <c r="AS22" s="444"/>
      <c r="AU22" s="52">
        <f>SUM(AU23:AU24)</f>
        <v>0</v>
      </c>
      <c r="AV22" s="52"/>
      <c r="AW22" s="52"/>
      <c r="AX22" s="444"/>
      <c r="AZ22" s="52">
        <f>SUM(AZ23:AZ24)</f>
        <v>0</v>
      </c>
      <c r="BA22" s="52"/>
      <c r="BB22" s="52"/>
      <c r="BC22" s="444"/>
      <c r="BE22" s="52">
        <f>SUM(BE23:BE24)</f>
        <v>0</v>
      </c>
      <c r="BF22" s="52"/>
      <c r="BG22" s="52"/>
      <c r="BH22" s="444"/>
      <c r="BJ22" s="52">
        <f>SUM(BJ23:BJ24)</f>
        <v>0</v>
      </c>
      <c r="BK22" s="52"/>
      <c r="BL22" s="52"/>
      <c r="BM22" s="444"/>
      <c r="BO22" s="52">
        <f>SUM(BO23:BO24)</f>
        <v>0</v>
      </c>
      <c r="BP22" s="52"/>
      <c r="BQ22" s="52"/>
      <c r="BR22" s="444"/>
      <c r="BT22" s="98">
        <f>SUM(BT23:BT24)</f>
        <v>0</v>
      </c>
      <c r="BU22" s="52"/>
      <c r="BV22" s="52"/>
      <c r="BW22" s="118"/>
      <c r="BX22" s="38"/>
      <c r="BY22" s="38"/>
    </row>
    <row r="23" spans="4:77" ht="12.75" customHeight="1" x14ac:dyDescent="0.3">
      <c r="D23" s="118" t="s">
        <v>381</v>
      </c>
      <c r="E23" s="379"/>
      <c r="F23" s="385"/>
      <c r="G23" s="442">
        <v>0</v>
      </c>
      <c r="H23" s="443"/>
      <c r="I23" s="52"/>
      <c r="J23" s="444"/>
      <c r="K23" s="385"/>
      <c r="L23" s="442">
        <v>0</v>
      </c>
      <c r="M23" s="443"/>
      <c r="N23" s="52"/>
      <c r="O23" s="444"/>
      <c r="P23" s="385"/>
      <c r="Q23" s="442">
        <v>0</v>
      </c>
      <c r="R23" s="443"/>
      <c r="S23" s="52"/>
      <c r="T23" s="444"/>
      <c r="U23" s="385"/>
      <c r="V23" s="442">
        <v>0</v>
      </c>
      <c r="W23" s="443"/>
      <c r="X23" s="52"/>
      <c r="Y23" s="444"/>
      <c r="Z23" s="385"/>
      <c r="AA23" s="442">
        <v>0</v>
      </c>
      <c r="AB23" s="443"/>
      <c r="AC23" s="52"/>
      <c r="AD23" s="444"/>
      <c r="AE23" s="385"/>
      <c r="AF23" s="442">
        <v>0</v>
      </c>
      <c r="AG23" s="443"/>
      <c r="AH23" s="52"/>
      <c r="AI23" s="444"/>
      <c r="AJ23" s="385"/>
      <c r="AK23" s="442">
        <v>0</v>
      </c>
      <c r="AL23" s="443"/>
      <c r="AM23" s="52"/>
      <c r="AN23" s="444"/>
      <c r="AO23" s="385"/>
      <c r="AP23" s="442">
        <v>0</v>
      </c>
      <c r="AQ23" s="443"/>
      <c r="AR23" s="52"/>
      <c r="AS23" s="444"/>
      <c r="AT23" s="385"/>
      <c r="AU23" s="442">
        <v>0</v>
      </c>
      <c r="AV23" s="443"/>
      <c r="AW23" s="52"/>
      <c r="AX23" s="444"/>
      <c r="AY23" s="385"/>
      <c r="AZ23" s="442">
        <v>0</v>
      </c>
      <c r="BA23" s="443"/>
      <c r="BB23" s="52"/>
      <c r="BC23" s="444"/>
      <c r="BD23" s="385"/>
      <c r="BE23" s="442">
        <v>0</v>
      </c>
      <c r="BF23" s="443"/>
      <c r="BG23" s="52"/>
      <c r="BH23" s="444"/>
      <c r="BI23" s="385"/>
      <c r="BJ23" s="442">
        <v>0</v>
      </c>
      <c r="BK23" s="443"/>
      <c r="BL23" s="52"/>
      <c r="BM23" s="444"/>
      <c r="BN23" s="385"/>
      <c r="BO23" s="442">
        <v>0</v>
      </c>
      <c r="BP23" s="443"/>
      <c r="BQ23" s="52"/>
      <c r="BR23" s="444"/>
      <c r="BS23" s="385"/>
      <c r="BT23" s="52">
        <f>SUM(L23:BO23)</f>
        <v>0</v>
      </c>
      <c r="BU23" s="443"/>
      <c r="BV23" s="52"/>
      <c r="BW23" s="118"/>
      <c r="BX23" s="38"/>
      <c r="BY23" s="38"/>
    </row>
    <row r="24" spans="4:77" ht="12.75" customHeight="1" x14ac:dyDescent="0.3">
      <c r="D24" s="118" t="s">
        <v>330</v>
      </c>
      <c r="E24" s="379"/>
      <c r="F24" s="398"/>
      <c r="G24" s="98">
        <v>0</v>
      </c>
      <c r="H24" s="97"/>
      <c r="I24" s="52"/>
      <c r="J24" s="444"/>
      <c r="K24" s="398"/>
      <c r="L24" s="98">
        <v>0</v>
      </c>
      <c r="M24" s="97"/>
      <c r="N24" s="52"/>
      <c r="O24" s="444"/>
      <c r="P24" s="398"/>
      <c r="Q24" s="98">
        <v>0</v>
      </c>
      <c r="R24" s="97"/>
      <c r="S24" s="52"/>
      <c r="T24" s="444"/>
      <c r="U24" s="398"/>
      <c r="V24" s="98">
        <v>0</v>
      </c>
      <c r="W24" s="97"/>
      <c r="X24" s="52"/>
      <c r="Y24" s="444"/>
      <c r="Z24" s="398"/>
      <c r="AA24" s="98">
        <v>0</v>
      </c>
      <c r="AB24" s="97"/>
      <c r="AC24" s="52"/>
      <c r="AD24" s="444"/>
      <c r="AE24" s="398"/>
      <c r="AF24" s="98">
        <v>0</v>
      </c>
      <c r="AG24" s="97"/>
      <c r="AH24" s="52"/>
      <c r="AI24" s="444"/>
      <c r="AJ24" s="398"/>
      <c r="AK24" s="98">
        <v>0</v>
      </c>
      <c r="AL24" s="97"/>
      <c r="AM24" s="52"/>
      <c r="AN24" s="444"/>
      <c r="AO24" s="398"/>
      <c r="AP24" s="98">
        <v>0</v>
      </c>
      <c r="AQ24" s="97"/>
      <c r="AR24" s="52"/>
      <c r="AS24" s="444"/>
      <c r="AT24" s="398"/>
      <c r="AU24" s="98">
        <v>0</v>
      </c>
      <c r="AV24" s="97"/>
      <c r="AW24" s="52"/>
      <c r="AX24" s="444"/>
      <c r="AY24" s="398"/>
      <c r="AZ24" s="98">
        <v>0</v>
      </c>
      <c r="BA24" s="97"/>
      <c r="BB24" s="52"/>
      <c r="BC24" s="444"/>
      <c r="BD24" s="398"/>
      <c r="BE24" s="98">
        <v>0</v>
      </c>
      <c r="BF24" s="97"/>
      <c r="BG24" s="52"/>
      <c r="BH24" s="444"/>
      <c r="BI24" s="398"/>
      <c r="BJ24" s="98">
        <v>0</v>
      </c>
      <c r="BK24" s="97"/>
      <c r="BL24" s="52"/>
      <c r="BM24" s="444"/>
      <c r="BN24" s="398"/>
      <c r="BO24" s="98">
        <v>0</v>
      </c>
      <c r="BP24" s="97"/>
      <c r="BQ24" s="52"/>
      <c r="BR24" s="444"/>
      <c r="BS24" s="398"/>
      <c r="BT24" s="98">
        <f>SUM(L24:BO24)</f>
        <v>0</v>
      </c>
      <c r="BU24" s="97"/>
      <c r="BV24" s="52"/>
      <c r="BW24" s="118"/>
      <c r="BX24" s="38"/>
      <c r="BY24" s="38"/>
    </row>
    <row r="25" spans="4:77" ht="12.75" hidden="1" customHeight="1" x14ac:dyDescent="0.3">
      <c r="D25" s="118"/>
      <c r="E25" s="379"/>
      <c r="G25" s="52"/>
      <c r="H25" s="52"/>
      <c r="I25" s="52"/>
      <c r="J25" s="444"/>
      <c r="K25" s="52"/>
      <c r="L25" s="52"/>
      <c r="M25" s="52"/>
      <c r="N25" s="52"/>
      <c r="O25" s="444"/>
      <c r="P25" s="52"/>
      <c r="Q25" s="52"/>
      <c r="R25" s="52"/>
      <c r="S25" s="52"/>
      <c r="T25" s="444"/>
      <c r="U25" s="52"/>
      <c r="V25" s="52"/>
      <c r="W25" s="52"/>
      <c r="X25" s="52"/>
      <c r="Y25" s="444"/>
      <c r="Z25" s="52"/>
      <c r="AA25" s="52"/>
      <c r="AB25" s="52"/>
      <c r="AC25" s="52"/>
      <c r="AD25" s="444"/>
      <c r="AE25" s="52"/>
      <c r="AF25" s="52"/>
      <c r="AG25" s="52"/>
      <c r="AH25" s="52"/>
      <c r="AI25" s="444"/>
      <c r="AJ25" s="52"/>
      <c r="AK25" s="52"/>
      <c r="AL25" s="52"/>
      <c r="AM25" s="52"/>
      <c r="AN25" s="444"/>
      <c r="AO25" s="52"/>
      <c r="AP25" s="52"/>
      <c r="AQ25" s="52"/>
      <c r="AR25" s="52"/>
      <c r="AS25" s="444"/>
      <c r="AT25" s="52"/>
      <c r="AU25" s="52"/>
      <c r="AV25" s="52"/>
      <c r="AW25" s="52"/>
      <c r="AX25" s="444"/>
      <c r="AY25" s="52"/>
      <c r="AZ25" s="52"/>
      <c r="BA25" s="52"/>
      <c r="BB25" s="52"/>
      <c r="BC25" s="444"/>
      <c r="BD25" s="52"/>
      <c r="BE25" s="52"/>
      <c r="BF25" s="52"/>
      <c r="BG25" s="52"/>
      <c r="BH25" s="444"/>
      <c r="BI25" s="52"/>
      <c r="BJ25" s="52"/>
      <c r="BK25" s="52"/>
      <c r="BL25" s="52"/>
      <c r="BM25" s="444"/>
      <c r="BN25" s="52"/>
      <c r="BO25" s="52"/>
      <c r="BP25" s="52"/>
      <c r="BQ25" s="52"/>
      <c r="BR25" s="444"/>
      <c r="BS25" s="52"/>
      <c r="BT25" s="52"/>
      <c r="BU25" s="52"/>
      <c r="BV25" s="52"/>
      <c r="BW25" s="118"/>
      <c r="BX25" s="38"/>
      <c r="BY25" s="38"/>
    </row>
    <row r="26" spans="4:77" ht="12.75" hidden="1" customHeight="1" x14ac:dyDescent="0.3">
      <c r="D26" s="118" t="s">
        <v>327</v>
      </c>
      <c r="E26" s="379"/>
      <c r="G26" s="52">
        <v>0</v>
      </c>
      <c r="H26" s="52"/>
      <c r="I26" s="52"/>
      <c r="J26" s="444"/>
      <c r="L26" s="52">
        <f>SUM(L27:L28)</f>
        <v>0</v>
      </c>
      <c r="M26" s="52"/>
      <c r="N26" s="52"/>
      <c r="O26" s="444"/>
      <c r="Q26" s="52">
        <f>SUM(Q27:Q28)</f>
        <v>0</v>
      </c>
      <c r="R26" s="52"/>
      <c r="S26" s="52"/>
      <c r="T26" s="444"/>
      <c r="V26" s="52">
        <f>SUM(V27:V28)</f>
        <v>0</v>
      </c>
      <c r="W26" s="52"/>
      <c r="X26" s="52"/>
      <c r="Y26" s="444"/>
      <c r="AA26" s="52">
        <f>SUM(AA27:AA28)</f>
        <v>0</v>
      </c>
      <c r="AB26" s="52"/>
      <c r="AC26" s="52"/>
      <c r="AD26" s="444"/>
      <c r="AF26" s="52">
        <f>SUM(AF27:AF28)</f>
        <v>0</v>
      </c>
      <c r="AG26" s="52"/>
      <c r="AH26" s="52"/>
      <c r="AI26" s="444"/>
      <c r="AK26" s="52">
        <f>SUM(AK27:AK28)</f>
        <v>0</v>
      </c>
      <c r="AL26" s="52"/>
      <c r="AM26" s="52"/>
      <c r="AN26" s="444"/>
      <c r="AP26" s="52">
        <f>SUM(AP27:AP28)</f>
        <v>0</v>
      </c>
      <c r="AQ26" s="52"/>
      <c r="AR26" s="52"/>
      <c r="AS26" s="444"/>
      <c r="AU26" s="52">
        <f>SUM(AU27:AU28)</f>
        <v>0</v>
      </c>
      <c r="AV26" s="52"/>
      <c r="AW26" s="52"/>
      <c r="AX26" s="444"/>
      <c r="AZ26" s="52">
        <f>SUM(AZ27:AZ28)</f>
        <v>0</v>
      </c>
      <c r="BA26" s="52"/>
      <c r="BB26" s="52"/>
      <c r="BC26" s="444"/>
      <c r="BE26" s="52">
        <f>SUM(BE27:BE28)</f>
        <v>0</v>
      </c>
      <c r="BF26" s="52"/>
      <c r="BG26" s="52"/>
      <c r="BH26" s="444"/>
      <c r="BJ26" s="52">
        <f>SUM(BJ27:BJ28)</f>
        <v>0</v>
      </c>
      <c r="BK26" s="52"/>
      <c r="BL26" s="52"/>
      <c r="BM26" s="444"/>
      <c r="BO26" s="52">
        <f>SUM(BO27:BO28)</f>
        <v>0</v>
      </c>
      <c r="BP26" s="52"/>
      <c r="BQ26" s="52"/>
      <c r="BR26" s="444"/>
      <c r="BT26" s="98">
        <f>SUM(BT27:BT28)</f>
        <v>0</v>
      </c>
      <c r="BU26" s="52"/>
      <c r="BV26" s="52"/>
      <c r="BW26" s="118"/>
      <c r="BX26" s="38"/>
      <c r="BY26" s="38"/>
    </row>
    <row r="27" spans="4:77" ht="12.75" hidden="1" customHeight="1" x14ac:dyDescent="0.3">
      <c r="D27" s="118" t="s">
        <v>381</v>
      </c>
      <c r="E27" s="379"/>
      <c r="F27" s="385"/>
      <c r="G27" s="442">
        <v>0</v>
      </c>
      <c r="H27" s="443"/>
      <c r="I27" s="52"/>
      <c r="J27" s="444"/>
      <c r="K27" s="385"/>
      <c r="L27" s="442">
        <v>0</v>
      </c>
      <c r="M27" s="443"/>
      <c r="N27" s="52"/>
      <c r="O27" s="444"/>
      <c r="P27" s="385"/>
      <c r="Q27" s="442">
        <v>0</v>
      </c>
      <c r="R27" s="443"/>
      <c r="S27" s="52"/>
      <c r="T27" s="444"/>
      <c r="U27" s="385"/>
      <c r="V27" s="442">
        <v>0</v>
      </c>
      <c r="W27" s="443"/>
      <c r="X27" s="52"/>
      <c r="Y27" s="444"/>
      <c r="Z27" s="385"/>
      <c r="AA27" s="442">
        <v>0</v>
      </c>
      <c r="AB27" s="443"/>
      <c r="AC27" s="52"/>
      <c r="AD27" s="444"/>
      <c r="AE27" s="385"/>
      <c r="AF27" s="442">
        <v>0</v>
      </c>
      <c r="AG27" s="443"/>
      <c r="AH27" s="52"/>
      <c r="AI27" s="444"/>
      <c r="AJ27" s="385"/>
      <c r="AK27" s="442">
        <v>0</v>
      </c>
      <c r="AL27" s="443"/>
      <c r="AM27" s="52"/>
      <c r="AN27" s="444"/>
      <c r="AO27" s="385"/>
      <c r="AP27" s="442">
        <v>0</v>
      </c>
      <c r="AQ27" s="443"/>
      <c r="AR27" s="52"/>
      <c r="AS27" s="444"/>
      <c r="AT27" s="385"/>
      <c r="AU27" s="442">
        <v>0</v>
      </c>
      <c r="AV27" s="443"/>
      <c r="AW27" s="52"/>
      <c r="AX27" s="444"/>
      <c r="AY27" s="385"/>
      <c r="AZ27" s="442">
        <v>0</v>
      </c>
      <c r="BA27" s="443"/>
      <c r="BB27" s="52"/>
      <c r="BC27" s="444"/>
      <c r="BD27" s="385"/>
      <c r="BE27" s="442">
        <v>0</v>
      </c>
      <c r="BF27" s="443"/>
      <c r="BG27" s="52"/>
      <c r="BH27" s="444"/>
      <c r="BI27" s="385"/>
      <c r="BJ27" s="442">
        <v>0</v>
      </c>
      <c r="BK27" s="443"/>
      <c r="BL27" s="52"/>
      <c r="BM27" s="444"/>
      <c r="BN27" s="385"/>
      <c r="BO27" s="442">
        <v>0</v>
      </c>
      <c r="BP27" s="443"/>
      <c r="BQ27" s="52"/>
      <c r="BR27" s="444"/>
      <c r="BS27" s="385"/>
      <c r="BT27" s="52">
        <f>SUM(L27:BO27)</f>
        <v>0</v>
      </c>
      <c r="BU27" s="443"/>
      <c r="BV27" s="52"/>
      <c r="BW27" s="118"/>
      <c r="BX27" s="38"/>
      <c r="BY27" s="38"/>
    </row>
    <row r="28" spans="4:77" ht="12.75" hidden="1" customHeight="1" x14ac:dyDescent="0.3">
      <c r="D28" s="118" t="s">
        <v>330</v>
      </c>
      <c r="E28" s="379"/>
      <c r="F28" s="398"/>
      <c r="G28" s="98">
        <v>0</v>
      </c>
      <c r="H28" s="97"/>
      <c r="I28" s="52"/>
      <c r="J28" s="444"/>
      <c r="K28" s="398"/>
      <c r="L28" s="98">
        <v>0</v>
      </c>
      <c r="M28" s="97"/>
      <c r="N28" s="52"/>
      <c r="O28" s="444"/>
      <c r="P28" s="398"/>
      <c r="Q28" s="98">
        <v>0</v>
      </c>
      <c r="R28" s="97"/>
      <c r="S28" s="52"/>
      <c r="T28" s="444"/>
      <c r="U28" s="398"/>
      <c r="V28" s="98">
        <v>0</v>
      </c>
      <c r="W28" s="97"/>
      <c r="X28" s="52"/>
      <c r="Y28" s="444"/>
      <c r="Z28" s="398"/>
      <c r="AA28" s="98">
        <v>0</v>
      </c>
      <c r="AB28" s="97"/>
      <c r="AC28" s="52"/>
      <c r="AD28" s="444"/>
      <c r="AE28" s="398"/>
      <c r="AF28" s="98">
        <v>0</v>
      </c>
      <c r="AG28" s="97"/>
      <c r="AH28" s="52"/>
      <c r="AI28" s="444"/>
      <c r="AJ28" s="398"/>
      <c r="AK28" s="98">
        <v>0</v>
      </c>
      <c r="AL28" s="97"/>
      <c r="AM28" s="52"/>
      <c r="AN28" s="444"/>
      <c r="AO28" s="398"/>
      <c r="AP28" s="98">
        <v>0</v>
      </c>
      <c r="AQ28" s="97"/>
      <c r="AR28" s="52"/>
      <c r="AS28" s="444"/>
      <c r="AT28" s="398"/>
      <c r="AU28" s="98">
        <v>0</v>
      </c>
      <c r="AV28" s="97"/>
      <c r="AW28" s="52"/>
      <c r="AX28" s="444"/>
      <c r="AY28" s="398"/>
      <c r="AZ28" s="98">
        <v>0</v>
      </c>
      <c r="BA28" s="97"/>
      <c r="BB28" s="52"/>
      <c r="BC28" s="444"/>
      <c r="BD28" s="398"/>
      <c r="BE28" s="98">
        <v>0</v>
      </c>
      <c r="BF28" s="97"/>
      <c r="BG28" s="52"/>
      <c r="BH28" s="444"/>
      <c r="BI28" s="398"/>
      <c r="BJ28" s="98">
        <v>0</v>
      </c>
      <c r="BK28" s="97"/>
      <c r="BL28" s="52"/>
      <c r="BM28" s="444"/>
      <c r="BN28" s="398"/>
      <c r="BO28" s="98">
        <v>0</v>
      </c>
      <c r="BP28" s="97"/>
      <c r="BQ28" s="52"/>
      <c r="BR28" s="444"/>
      <c r="BS28" s="398"/>
      <c r="BT28" s="98">
        <f>SUM(L28:BO28)</f>
        <v>0</v>
      </c>
      <c r="BU28" s="97"/>
      <c r="BV28" s="52"/>
      <c r="BW28" s="118"/>
      <c r="BX28" s="38"/>
      <c r="BY28" s="38"/>
    </row>
    <row r="29" spans="4:77" hidden="1" x14ac:dyDescent="0.3">
      <c r="D29" s="118"/>
      <c r="E29" s="379"/>
      <c r="G29" s="52"/>
      <c r="H29" s="52"/>
      <c r="I29" s="52"/>
      <c r="J29" s="444"/>
      <c r="K29" s="52"/>
      <c r="L29" s="52"/>
      <c r="M29" s="52"/>
      <c r="N29" s="52"/>
      <c r="O29" s="444"/>
      <c r="P29" s="52"/>
      <c r="Q29" s="52"/>
      <c r="R29" s="52"/>
      <c r="S29" s="52"/>
      <c r="T29" s="444"/>
      <c r="U29" s="52"/>
      <c r="V29" s="52"/>
      <c r="W29" s="52"/>
      <c r="X29" s="52"/>
      <c r="Y29" s="444"/>
      <c r="Z29" s="52"/>
      <c r="AA29" s="52"/>
      <c r="AB29" s="52"/>
      <c r="AC29" s="52"/>
      <c r="AD29" s="444"/>
      <c r="AE29" s="52"/>
      <c r="AF29" s="52"/>
      <c r="AG29" s="52"/>
      <c r="AH29" s="52"/>
      <c r="AI29" s="444"/>
      <c r="AJ29" s="52"/>
      <c r="AK29" s="52"/>
      <c r="AL29" s="52"/>
      <c r="AM29" s="52"/>
      <c r="AN29" s="444"/>
      <c r="AO29" s="52"/>
      <c r="AP29" s="52"/>
      <c r="AQ29" s="52"/>
      <c r="AR29" s="52"/>
      <c r="AS29" s="444"/>
      <c r="AT29" s="52"/>
      <c r="AU29" s="52"/>
      <c r="AV29" s="52"/>
      <c r="AW29" s="52"/>
      <c r="AX29" s="444"/>
      <c r="AY29" s="52"/>
      <c r="AZ29" s="52"/>
      <c r="BA29" s="52"/>
      <c r="BB29" s="52"/>
      <c r="BC29" s="444"/>
      <c r="BD29" s="52"/>
      <c r="BE29" s="52"/>
      <c r="BF29" s="52"/>
      <c r="BG29" s="52"/>
      <c r="BH29" s="444"/>
      <c r="BI29" s="52"/>
      <c r="BJ29" s="52"/>
      <c r="BK29" s="52"/>
      <c r="BL29" s="52"/>
      <c r="BM29" s="444"/>
      <c r="BN29" s="52"/>
      <c r="BO29" s="52"/>
      <c r="BP29" s="52"/>
      <c r="BQ29" s="52"/>
      <c r="BR29" s="444"/>
      <c r="BS29" s="52"/>
      <c r="BT29" s="52"/>
      <c r="BU29" s="52"/>
      <c r="BV29" s="52"/>
      <c r="BW29" s="118"/>
      <c r="BX29" s="38"/>
      <c r="BY29" s="38"/>
    </row>
    <row r="30" spans="4:77" hidden="1" x14ac:dyDescent="0.3">
      <c r="D30" s="118" t="s">
        <v>331</v>
      </c>
      <c r="E30" s="379"/>
      <c r="G30" s="52">
        <v>0</v>
      </c>
      <c r="H30" s="52"/>
      <c r="I30" s="52"/>
      <c r="J30" s="444"/>
      <c r="L30" s="52">
        <f>SUM(L31:L32)</f>
        <v>0</v>
      </c>
      <c r="M30" s="52"/>
      <c r="N30" s="52"/>
      <c r="O30" s="444"/>
      <c r="Q30" s="52">
        <f>SUM(Q31:Q32)</f>
        <v>0</v>
      </c>
      <c r="R30" s="52"/>
      <c r="S30" s="52"/>
      <c r="T30" s="444"/>
      <c r="V30" s="52">
        <f>SUM(V31:V32)</f>
        <v>0</v>
      </c>
      <c r="W30" s="52"/>
      <c r="X30" s="52"/>
      <c r="Y30" s="444"/>
      <c r="AA30" s="52">
        <f>SUM(AA31:AA32)</f>
        <v>0</v>
      </c>
      <c r="AB30" s="52"/>
      <c r="AC30" s="52"/>
      <c r="AD30" s="444"/>
      <c r="AF30" s="52">
        <f>SUM(AF31:AF32)</f>
        <v>0</v>
      </c>
      <c r="AG30" s="52"/>
      <c r="AH30" s="52"/>
      <c r="AI30" s="444"/>
      <c r="AK30" s="52">
        <f>SUM(AK31:AK32)</f>
        <v>0</v>
      </c>
      <c r="AL30" s="52"/>
      <c r="AM30" s="52"/>
      <c r="AN30" s="444"/>
      <c r="AP30" s="52">
        <f>SUM(AP31:AP32)</f>
        <v>0</v>
      </c>
      <c r="AQ30" s="52"/>
      <c r="AR30" s="52"/>
      <c r="AS30" s="444"/>
      <c r="AU30" s="52">
        <f>SUM(AU31:AU32)</f>
        <v>0</v>
      </c>
      <c r="AV30" s="52"/>
      <c r="AW30" s="52"/>
      <c r="AX30" s="444"/>
      <c r="AZ30" s="52">
        <f>SUM(AZ31:AZ32)</f>
        <v>0</v>
      </c>
      <c r="BA30" s="52"/>
      <c r="BB30" s="52"/>
      <c r="BC30" s="444"/>
      <c r="BE30" s="52">
        <f>SUM(BE31:BE32)</f>
        <v>0</v>
      </c>
      <c r="BF30" s="52"/>
      <c r="BG30" s="52"/>
      <c r="BH30" s="444"/>
      <c r="BJ30" s="52">
        <f>SUM(BJ31:BJ32)</f>
        <v>0</v>
      </c>
      <c r="BK30" s="52"/>
      <c r="BL30" s="52"/>
      <c r="BM30" s="444"/>
      <c r="BO30" s="52">
        <f>SUM(BO31:BO32)</f>
        <v>0</v>
      </c>
      <c r="BP30" s="52"/>
      <c r="BQ30" s="52"/>
      <c r="BR30" s="444"/>
      <c r="BT30" s="52">
        <f>SUM(BT31:BT32)</f>
        <v>0</v>
      </c>
      <c r="BU30" s="52"/>
      <c r="BV30" s="52"/>
      <c r="BW30" s="118"/>
      <c r="BX30" s="38"/>
      <c r="BY30" s="38"/>
    </row>
    <row r="31" spans="4:77" hidden="1" x14ac:dyDescent="0.3">
      <c r="D31" s="118" t="s">
        <v>381</v>
      </c>
      <c r="E31" s="379"/>
      <c r="F31" s="385"/>
      <c r="G31" s="442">
        <v>0</v>
      </c>
      <c r="H31" s="443"/>
      <c r="I31" s="52"/>
      <c r="J31" s="444"/>
      <c r="K31" s="385"/>
      <c r="L31" s="442">
        <v>0</v>
      </c>
      <c r="M31" s="443"/>
      <c r="N31" s="52"/>
      <c r="O31" s="444"/>
      <c r="P31" s="385"/>
      <c r="Q31" s="442">
        <v>0</v>
      </c>
      <c r="R31" s="443"/>
      <c r="S31" s="52"/>
      <c r="T31" s="444"/>
      <c r="U31" s="385"/>
      <c r="V31" s="442">
        <v>0</v>
      </c>
      <c r="W31" s="443"/>
      <c r="X31" s="52"/>
      <c r="Y31" s="444"/>
      <c r="Z31" s="385"/>
      <c r="AA31" s="442">
        <v>0</v>
      </c>
      <c r="AB31" s="443"/>
      <c r="AC31" s="52"/>
      <c r="AD31" s="444"/>
      <c r="AE31" s="385"/>
      <c r="AF31" s="442">
        <v>0</v>
      </c>
      <c r="AG31" s="443"/>
      <c r="AH31" s="52"/>
      <c r="AI31" s="444"/>
      <c r="AJ31" s="385"/>
      <c r="AK31" s="442">
        <v>0</v>
      </c>
      <c r="AL31" s="443"/>
      <c r="AM31" s="52"/>
      <c r="AN31" s="444"/>
      <c r="AO31" s="385"/>
      <c r="AP31" s="442">
        <v>0</v>
      </c>
      <c r="AQ31" s="443"/>
      <c r="AR31" s="52"/>
      <c r="AS31" s="444"/>
      <c r="AT31" s="385"/>
      <c r="AU31" s="442">
        <v>0</v>
      </c>
      <c r="AV31" s="443"/>
      <c r="AW31" s="52"/>
      <c r="AX31" s="444"/>
      <c r="AY31" s="385"/>
      <c r="AZ31" s="442">
        <v>0</v>
      </c>
      <c r="BA31" s="443"/>
      <c r="BB31" s="52"/>
      <c r="BC31" s="444"/>
      <c r="BD31" s="385"/>
      <c r="BE31" s="442">
        <v>0</v>
      </c>
      <c r="BF31" s="443"/>
      <c r="BG31" s="52"/>
      <c r="BH31" s="444"/>
      <c r="BI31" s="385"/>
      <c r="BJ31" s="442">
        <v>0</v>
      </c>
      <c r="BK31" s="443"/>
      <c r="BL31" s="52"/>
      <c r="BM31" s="444"/>
      <c r="BN31" s="385"/>
      <c r="BO31" s="442">
        <v>0</v>
      </c>
      <c r="BP31" s="443"/>
      <c r="BQ31" s="52"/>
      <c r="BR31" s="444"/>
      <c r="BS31" s="385"/>
      <c r="BT31" s="442">
        <f>SUM(L31:BO31)</f>
        <v>0</v>
      </c>
      <c r="BU31" s="443"/>
      <c r="BV31" s="52"/>
      <c r="BW31" s="118"/>
      <c r="BX31" s="38"/>
      <c r="BY31" s="38"/>
    </row>
    <row r="32" spans="4:77" hidden="1" x14ac:dyDescent="0.3">
      <c r="D32" s="118" t="s">
        <v>330</v>
      </c>
      <c r="E32" s="379"/>
      <c r="F32" s="398"/>
      <c r="G32" s="98">
        <v>0</v>
      </c>
      <c r="H32" s="97"/>
      <c r="I32" s="52"/>
      <c r="J32" s="444"/>
      <c r="K32" s="398"/>
      <c r="L32" s="98">
        <v>0</v>
      </c>
      <c r="M32" s="97"/>
      <c r="N32" s="52"/>
      <c r="O32" s="444"/>
      <c r="P32" s="398"/>
      <c r="Q32" s="98">
        <v>0</v>
      </c>
      <c r="R32" s="97"/>
      <c r="S32" s="52"/>
      <c r="T32" s="444"/>
      <c r="U32" s="398"/>
      <c r="V32" s="98">
        <v>0</v>
      </c>
      <c r="W32" s="97"/>
      <c r="X32" s="52"/>
      <c r="Y32" s="444"/>
      <c r="Z32" s="398"/>
      <c r="AA32" s="98">
        <v>0</v>
      </c>
      <c r="AB32" s="97"/>
      <c r="AC32" s="52"/>
      <c r="AD32" s="444"/>
      <c r="AE32" s="398"/>
      <c r="AF32" s="98">
        <v>0</v>
      </c>
      <c r="AG32" s="97"/>
      <c r="AH32" s="52"/>
      <c r="AI32" s="444"/>
      <c r="AJ32" s="398"/>
      <c r="AK32" s="98">
        <v>0</v>
      </c>
      <c r="AL32" s="97"/>
      <c r="AM32" s="52"/>
      <c r="AN32" s="444"/>
      <c r="AO32" s="398"/>
      <c r="AP32" s="98">
        <v>0</v>
      </c>
      <c r="AQ32" s="97"/>
      <c r="AR32" s="52"/>
      <c r="AS32" s="444"/>
      <c r="AT32" s="398"/>
      <c r="AU32" s="98">
        <v>0</v>
      </c>
      <c r="AV32" s="97"/>
      <c r="AW32" s="52"/>
      <c r="AX32" s="444"/>
      <c r="AY32" s="398"/>
      <c r="AZ32" s="98">
        <v>0</v>
      </c>
      <c r="BA32" s="97"/>
      <c r="BB32" s="52"/>
      <c r="BC32" s="444"/>
      <c r="BD32" s="398"/>
      <c r="BE32" s="98">
        <v>0</v>
      </c>
      <c r="BF32" s="97"/>
      <c r="BG32" s="52"/>
      <c r="BH32" s="444"/>
      <c r="BI32" s="398"/>
      <c r="BJ32" s="98">
        <v>0</v>
      </c>
      <c r="BK32" s="97"/>
      <c r="BL32" s="52"/>
      <c r="BM32" s="444"/>
      <c r="BN32" s="398"/>
      <c r="BO32" s="98">
        <v>0</v>
      </c>
      <c r="BP32" s="97"/>
      <c r="BQ32" s="52"/>
      <c r="BR32" s="444"/>
      <c r="BS32" s="398"/>
      <c r="BT32" s="98">
        <f>SUM(L32:BO32)</f>
        <v>0</v>
      </c>
      <c r="BU32" s="97"/>
      <c r="BV32" s="52"/>
      <c r="BW32" s="118"/>
      <c r="BX32" s="38"/>
      <c r="BY32" s="38"/>
    </row>
    <row r="33" spans="4:77" ht="12.75" hidden="1" customHeight="1" x14ac:dyDescent="0.3">
      <c r="D33" s="118"/>
      <c r="E33" s="379"/>
      <c r="G33" s="52"/>
      <c r="H33" s="52"/>
      <c r="I33" s="52"/>
      <c r="J33" s="444"/>
      <c r="K33" s="52"/>
      <c r="L33" s="52"/>
      <c r="M33" s="52"/>
      <c r="N33" s="52"/>
      <c r="O33" s="444"/>
      <c r="P33" s="52"/>
      <c r="Q33" s="52"/>
      <c r="R33" s="52"/>
      <c r="S33" s="52"/>
      <c r="T33" s="444"/>
      <c r="U33" s="52"/>
      <c r="V33" s="52"/>
      <c r="W33" s="52"/>
      <c r="X33" s="52"/>
      <c r="Y33" s="444"/>
      <c r="Z33" s="52"/>
      <c r="AA33" s="52"/>
      <c r="AB33" s="52"/>
      <c r="AC33" s="52"/>
      <c r="AD33" s="444"/>
      <c r="AE33" s="52"/>
      <c r="AF33" s="52"/>
      <c r="AG33" s="52"/>
      <c r="AH33" s="52"/>
      <c r="AI33" s="444"/>
      <c r="AJ33" s="52"/>
      <c r="AK33" s="52"/>
      <c r="AL33" s="52"/>
      <c r="AM33" s="52"/>
      <c r="AN33" s="444"/>
      <c r="AO33" s="52"/>
      <c r="AP33" s="52"/>
      <c r="AQ33" s="52"/>
      <c r="AR33" s="52"/>
      <c r="AS33" s="444"/>
      <c r="AT33" s="52"/>
      <c r="AU33" s="52"/>
      <c r="AV33" s="52"/>
      <c r="AW33" s="52"/>
      <c r="AX33" s="444"/>
      <c r="AY33" s="52"/>
      <c r="AZ33" s="52"/>
      <c r="BA33" s="52"/>
      <c r="BB33" s="52"/>
      <c r="BC33" s="444"/>
      <c r="BD33" s="52"/>
      <c r="BE33" s="52"/>
      <c r="BF33" s="52"/>
      <c r="BG33" s="52"/>
      <c r="BH33" s="444"/>
      <c r="BI33" s="52"/>
      <c r="BJ33" s="52"/>
      <c r="BK33" s="52"/>
      <c r="BL33" s="52"/>
      <c r="BM33" s="444"/>
      <c r="BN33" s="52"/>
      <c r="BO33" s="52"/>
      <c r="BP33" s="52"/>
      <c r="BQ33" s="52"/>
      <c r="BR33" s="444"/>
      <c r="BS33" s="52"/>
      <c r="BT33" s="52"/>
      <c r="BU33" s="52"/>
      <c r="BV33" s="52"/>
      <c r="BW33" s="118"/>
      <c r="BX33" s="38"/>
      <c r="BY33" s="38"/>
    </row>
    <row r="34" spans="4:77" ht="12.75" hidden="1" customHeight="1" x14ac:dyDescent="0.3">
      <c r="D34" s="118" t="s">
        <v>332</v>
      </c>
      <c r="E34" s="379"/>
      <c r="G34" s="52">
        <f>SUM(G35:G36)</f>
        <v>0</v>
      </c>
      <c r="H34" s="52"/>
      <c r="I34" s="52"/>
      <c r="J34" s="444"/>
      <c r="K34" s="52"/>
      <c r="L34" s="52">
        <f>SUM(L35:L36)</f>
        <v>0</v>
      </c>
      <c r="M34" s="52"/>
      <c r="N34" s="52"/>
      <c r="O34" s="444"/>
      <c r="Q34" s="52">
        <f>SUM(Q35:Q36)</f>
        <v>0</v>
      </c>
      <c r="R34" s="52"/>
      <c r="S34" s="52"/>
      <c r="T34" s="444"/>
      <c r="V34" s="52">
        <f>SUM(V35:V36)</f>
        <v>0</v>
      </c>
      <c r="W34" s="52"/>
      <c r="X34" s="52"/>
      <c r="Y34" s="444"/>
      <c r="AA34" s="52">
        <f>SUM(AA35:AA36)</f>
        <v>0</v>
      </c>
      <c r="AB34" s="52"/>
      <c r="AC34" s="52"/>
      <c r="AD34" s="444"/>
      <c r="AF34" s="52">
        <f>SUM(AF35:AF36)</f>
        <v>0</v>
      </c>
      <c r="AG34" s="52"/>
      <c r="AH34" s="52"/>
      <c r="AI34" s="444"/>
      <c r="AK34" s="52">
        <f>SUM(AK35:AK36)</f>
        <v>0</v>
      </c>
      <c r="AL34" s="52"/>
      <c r="AM34" s="52"/>
      <c r="AN34" s="444"/>
      <c r="AP34" s="52">
        <f>SUM(AP35:AP36)</f>
        <v>0</v>
      </c>
      <c r="AQ34" s="52"/>
      <c r="AR34" s="52"/>
      <c r="AS34" s="444"/>
      <c r="AU34" s="52">
        <f>SUM(AU35:AU36)</f>
        <v>0</v>
      </c>
      <c r="AV34" s="52"/>
      <c r="AW34" s="52"/>
      <c r="AX34" s="444"/>
      <c r="AZ34" s="52">
        <f>SUM(AZ35:AZ36)</f>
        <v>0</v>
      </c>
      <c r="BA34" s="52"/>
      <c r="BB34" s="52"/>
      <c r="BC34" s="444"/>
      <c r="BE34" s="52">
        <f>SUM(BE35:BE36)</f>
        <v>0</v>
      </c>
      <c r="BF34" s="52"/>
      <c r="BG34" s="52"/>
      <c r="BH34" s="444"/>
      <c r="BJ34" s="52">
        <f>SUM(BJ35:BJ36)</f>
        <v>0</v>
      </c>
      <c r="BK34" s="52"/>
      <c r="BL34" s="52"/>
      <c r="BM34" s="444"/>
      <c r="BO34" s="52">
        <f>SUM(BO35:BO36)</f>
        <v>0</v>
      </c>
      <c r="BP34" s="52"/>
      <c r="BQ34" s="52"/>
      <c r="BR34" s="444"/>
      <c r="BS34" s="52"/>
      <c r="BT34" s="52">
        <f>SUM(BT35:BT36)</f>
        <v>0</v>
      </c>
      <c r="BU34" s="52"/>
      <c r="BV34" s="52"/>
      <c r="BW34" s="118"/>
      <c r="BX34" s="38"/>
      <c r="BY34" s="38"/>
    </row>
    <row r="35" spans="4:77" ht="12.75" hidden="1" customHeight="1" x14ac:dyDescent="0.3">
      <c r="D35" s="118" t="s">
        <v>381</v>
      </c>
      <c r="E35" s="379"/>
      <c r="F35" s="385"/>
      <c r="G35" s="442">
        <v>0</v>
      </c>
      <c r="H35" s="443"/>
      <c r="I35" s="52"/>
      <c r="J35" s="444"/>
      <c r="K35" s="445"/>
      <c r="L35" s="442">
        <v>0</v>
      </c>
      <c r="M35" s="443"/>
      <c r="N35" s="52"/>
      <c r="O35" s="444"/>
      <c r="P35" s="385"/>
      <c r="Q35" s="442">
        <v>0</v>
      </c>
      <c r="R35" s="443"/>
      <c r="S35" s="52"/>
      <c r="T35" s="444"/>
      <c r="U35" s="385"/>
      <c r="V35" s="442">
        <v>0</v>
      </c>
      <c r="W35" s="443"/>
      <c r="X35" s="52"/>
      <c r="Y35" s="444"/>
      <c r="Z35" s="385"/>
      <c r="AA35" s="442">
        <v>0</v>
      </c>
      <c r="AB35" s="443"/>
      <c r="AC35" s="52"/>
      <c r="AD35" s="444"/>
      <c r="AE35" s="385"/>
      <c r="AF35" s="442">
        <v>0</v>
      </c>
      <c r="AG35" s="443"/>
      <c r="AH35" s="52"/>
      <c r="AI35" s="444"/>
      <c r="AJ35" s="385"/>
      <c r="AK35" s="442">
        <v>0</v>
      </c>
      <c r="AL35" s="443"/>
      <c r="AM35" s="52"/>
      <c r="AN35" s="444"/>
      <c r="AO35" s="385"/>
      <c r="AP35" s="442">
        <v>0</v>
      </c>
      <c r="AQ35" s="443"/>
      <c r="AR35" s="52"/>
      <c r="AS35" s="444"/>
      <c r="AT35" s="385"/>
      <c r="AU35" s="442">
        <v>0</v>
      </c>
      <c r="AV35" s="443"/>
      <c r="AW35" s="52"/>
      <c r="AX35" s="444"/>
      <c r="AY35" s="385"/>
      <c r="AZ35" s="442">
        <v>0</v>
      </c>
      <c r="BA35" s="443"/>
      <c r="BB35" s="52"/>
      <c r="BC35" s="444"/>
      <c r="BD35" s="385"/>
      <c r="BE35" s="442">
        <v>0</v>
      </c>
      <c r="BF35" s="443"/>
      <c r="BG35" s="52"/>
      <c r="BH35" s="444"/>
      <c r="BI35" s="385"/>
      <c r="BJ35" s="442">
        <v>0</v>
      </c>
      <c r="BK35" s="443"/>
      <c r="BL35" s="52"/>
      <c r="BM35" s="444"/>
      <c r="BN35" s="385"/>
      <c r="BO35" s="442">
        <v>0</v>
      </c>
      <c r="BP35" s="443"/>
      <c r="BQ35" s="52"/>
      <c r="BR35" s="444"/>
      <c r="BS35" s="445"/>
      <c r="BT35" s="442">
        <f>SUM(L35:BO35)</f>
        <v>0</v>
      </c>
      <c r="BU35" s="443"/>
      <c r="BV35" s="52"/>
      <c r="BW35" s="118"/>
      <c r="BX35" s="38"/>
      <c r="BY35" s="38"/>
    </row>
    <row r="36" spans="4:77" ht="12.75" hidden="1" customHeight="1" x14ac:dyDescent="0.3">
      <c r="D36" s="118" t="s">
        <v>330</v>
      </c>
      <c r="E36" s="379"/>
      <c r="F36" s="398"/>
      <c r="G36" s="98">
        <v>0</v>
      </c>
      <c r="H36" s="97"/>
      <c r="I36" s="52"/>
      <c r="J36" s="444"/>
      <c r="K36" s="453"/>
      <c r="L36" s="98">
        <v>0</v>
      </c>
      <c r="M36" s="97"/>
      <c r="N36" s="52"/>
      <c r="O36" s="444"/>
      <c r="P36" s="398"/>
      <c r="Q36" s="98">
        <v>0</v>
      </c>
      <c r="R36" s="97"/>
      <c r="S36" s="52"/>
      <c r="T36" s="444"/>
      <c r="U36" s="398"/>
      <c r="V36" s="98">
        <v>0</v>
      </c>
      <c r="W36" s="97"/>
      <c r="X36" s="52"/>
      <c r="Y36" s="444"/>
      <c r="Z36" s="398"/>
      <c r="AA36" s="98">
        <v>0</v>
      </c>
      <c r="AB36" s="97"/>
      <c r="AC36" s="52"/>
      <c r="AD36" s="444"/>
      <c r="AE36" s="398"/>
      <c r="AF36" s="98">
        <v>0</v>
      </c>
      <c r="AG36" s="97"/>
      <c r="AH36" s="52"/>
      <c r="AI36" s="444"/>
      <c r="AJ36" s="398"/>
      <c r="AK36" s="98">
        <v>0</v>
      </c>
      <c r="AL36" s="97"/>
      <c r="AM36" s="52"/>
      <c r="AN36" s="444"/>
      <c r="AO36" s="398"/>
      <c r="AP36" s="98">
        <v>0</v>
      </c>
      <c r="AQ36" s="97"/>
      <c r="AR36" s="52"/>
      <c r="AS36" s="444"/>
      <c r="AT36" s="398"/>
      <c r="AU36" s="98">
        <v>0</v>
      </c>
      <c r="AV36" s="97"/>
      <c r="AW36" s="52"/>
      <c r="AX36" s="444"/>
      <c r="AY36" s="398"/>
      <c r="AZ36" s="98">
        <v>0</v>
      </c>
      <c r="BA36" s="97"/>
      <c r="BB36" s="52"/>
      <c r="BC36" s="444"/>
      <c r="BD36" s="398"/>
      <c r="BE36" s="98">
        <v>0</v>
      </c>
      <c r="BF36" s="97"/>
      <c r="BG36" s="52"/>
      <c r="BH36" s="444"/>
      <c r="BI36" s="398"/>
      <c r="BJ36" s="98">
        <v>0</v>
      </c>
      <c r="BK36" s="97"/>
      <c r="BL36" s="52"/>
      <c r="BM36" s="444"/>
      <c r="BN36" s="398"/>
      <c r="BO36" s="98">
        <v>0</v>
      </c>
      <c r="BP36" s="97"/>
      <c r="BQ36" s="52"/>
      <c r="BR36" s="444"/>
      <c r="BS36" s="453"/>
      <c r="BT36" s="98">
        <f>SUM(L36:BO36)</f>
        <v>0</v>
      </c>
      <c r="BU36" s="97"/>
      <c r="BV36" s="52"/>
      <c r="BW36" s="118"/>
      <c r="BX36" s="38"/>
      <c r="BY36" s="38"/>
    </row>
    <row r="37" spans="4:77" ht="12.75" hidden="1" customHeight="1" x14ac:dyDescent="0.3">
      <c r="D37" s="118"/>
      <c r="E37" s="379"/>
      <c r="G37" s="52"/>
      <c r="H37" s="52"/>
      <c r="I37" s="52"/>
      <c r="J37" s="444"/>
      <c r="K37" s="52"/>
      <c r="L37" s="52"/>
      <c r="M37" s="52"/>
      <c r="N37" s="52"/>
      <c r="O37" s="444"/>
      <c r="Q37" s="52"/>
      <c r="R37" s="52"/>
      <c r="S37" s="52"/>
      <c r="T37" s="444"/>
      <c r="V37" s="52"/>
      <c r="W37" s="52"/>
      <c r="X37" s="52"/>
      <c r="Y37" s="444"/>
      <c r="AA37" s="52"/>
      <c r="AB37" s="52"/>
      <c r="AC37" s="52"/>
      <c r="AD37" s="444"/>
      <c r="AF37" s="52"/>
      <c r="AG37" s="52"/>
      <c r="AH37" s="52"/>
      <c r="AI37" s="444"/>
      <c r="AK37" s="52"/>
      <c r="AL37" s="52"/>
      <c r="AM37" s="52"/>
      <c r="AN37" s="444"/>
      <c r="AP37" s="52"/>
      <c r="AQ37" s="52"/>
      <c r="AR37" s="52"/>
      <c r="AS37" s="444"/>
      <c r="AU37" s="52"/>
      <c r="AV37" s="52"/>
      <c r="AW37" s="52"/>
      <c r="AX37" s="444"/>
      <c r="AZ37" s="52"/>
      <c r="BA37" s="52"/>
      <c r="BB37" s="52"/>
      <c r="BC37" s="444"/>
      <c r="BE37" s="52"/>
      <c r="BF37" s="52"/>
      <c r="BG37" s="52"/>
      <c r="BH37" s="444"/>
      <c r="BJ37" s="52"/>
      <c r="BK37" s="52"/>
      <c r="BL37" s="52"/>
      <c r="BM37" s="444"/>
      <c r="BO37" s="52"/>
      <c r="BP37" s="52"/>
      <c r="BQ37" s="52"/>
      <c r="BR37" s="444"/>
      <c r="BS37" s="52"/>
      <c r="BT37" s="52"/>
      <c r="BU37" s="52"/>
      <c r="BV37" s="52"/>
      <c r="BW37" s="118"/>
      <c r="BX37" s="38"/>
      <c r="BY37" s="38"/>
    </row>
    <row r="38" spans="4:77" ht="12.75" hidden="1" customHeight="1" x14ac:dyDescent="0.3">
      <c r="D38" s="118" t="s">
        <v>333</v>
      </c>
      <c r="E38" s="379"/>
      <c r="G38" s="52">
        <v>0</v>
      </c>
      <c r="H38" s="52"/>
      <c r="I38" s="52"/>
      <c r="J38" s="444"/>
      <c r="L38" s="52">
        <f>SUM(L39:L40)</f>
        <v>0</v>
      </c>
      <c r="M38" s="52"/>
      <c r="N38" s="52"/>
      <c r="O38" s="444"/>
      <c r="Q38" s="52">
        <f>SUM(Q39:Q40)</f>
        <v>0</v>
      </c>
      <c r="R38" s="52"/>
      <c r="S38" s="52"/>
      <c r="T38" s="444"/>
      <c r="V38" s="52">
        <f>SUM(V39:V40)</f>
        <v>0</v>
      </c>
      <c r="W38" s="52"/>
      <c r="X38" s="52"/>
      <c r="Y38" s="444"/>
      <c r="AA38" s="52">
        <f>SUM(AA39:AA40)</f>
        <v>0</v>
      </c>
      <c r="AB38" s="52"/>
      <c r="AC38" s="52"/>
      <c r="AD38" s="444"/>
      <c r="AF38" s="52">
        <f>SUM(AF39:AF40)</f>
        <v>0</v>
      </c>
      <c r="AG38" s="52"/>
      <c r="AH38" s="52"/>
      <c r="AI38" s="444"/>
      <c r="AK38" s="52">
        <f>SUM(AK39:AK40)</f>
        <v>0</v>
      </c>
      <c r="AL38" s="52"/>
      <c r="AM38" s="52"/>
      <c r="AN38" s="444"/>
      <c r="AP38" s="52">
        <f>SUM(AP39:AP40)</f>
        <v>0</v>
      </c>
      <c r="AQ38" s="52"/>
      <c r="AR38" s="52"/>
      <c r="AS38" s="444"/>
      <c r="AU38" s="52">
        <f>SUM(AU39:AU40)</f>
        <v>0</v>
      </c>
      <c r="AV38" s="52"/>
      <c r="AW38" s="52"/>
      <c r="AX38" s="444"/>
      <c r="AZ38" s="52">
        <f>SUM(AZ39:AZ40)</f>
        <v>0</v>
      </c>
      <c r="BA38" s="52"/>
      <c r="BB38" s="52"/>
      <c r="BC38" s="444"/>
      <c r="BE38" s="52">
        <f>SUM(BE39:BE40)</f>
        <v>0</v>
      </c>
      <c r="BF38" s="52"/>
      <c r="BG38" s="52"/>
      <c r="BH38" s="444"/>
      <c r="BJ38" s="52">
        <f>SUM(BJ39:BJ40)</f>
        <v>0</v>
      </c>
      <c r="BK38" s="52"/>
      <c r="BL38" s="52"/>
      <c r="BM38" s="444"/>
      <c r="BO38" s="52">
        <f>SUM(BO39:BO40)</f>
        <v>0</v>
      </c>
      <c r="BP38" s="52"/>
      <c r="BQ38" s="52"/>
      <c r="BR38" s="444"/>
      <c r="BT38" s="98">
        <f>SUM(BT39:BT40)</f>
        <v>0</v>
      </c>
      <c r="BU38" s="52"/>
      <c r="BV38" s="52"/>
      <c r="BW38" s="118"/>
      <c r="BX38" s="38"/>
      <c r="BY38" s="38"/>
    </row>
    <row r="39" spans="4:77" ht="12.75" hidden="1" customHeight="1" x14ac:dyDescent="0.3">
      <c r="D39" s="118" t="s">
        <v>381</v>
      </c>
      <c r="E39" s="379"/>
      <c r="F39" s="385"/>
      <c r="G39" s="442">
        <v>0</v>
      </c>
      <c r="H39" s="443"/>
      <c r="I39" s="52"/>
      <c r="J39" s="444"/>
      <c r="K39" s="385"/>
      <c r="L39" s="442">
        <v>0</v>
      </c>
      <c r="M39" s="443"/>
      <c r="N39" s="52"/>
      <c r="O39" s="444"/>
      <c r="P39" s="385"/>
      <c r="Q39" s="442">
        <v>0</v>
      </c>
      <c r="R39" s="443"/>
      <c r="S39" s="52"/>
      <c r="T39" s="444"/>
      <c r="U39" s="385"/>
      <c r="V39" s="442">
        <v>0</v>
      </c>
      <c r="W39" s="443"/>
      <c r="X39" s="52"/>
      <c r="Y39" s="444"/>
      <c r="Z39" s="385"/>
      <c r="AA39" s="442">
        <v>0</v>
      </c>
      <c r="AB39" s="443"/>
      <c r="AC39" s="52"/>
      <c r="AD39" s="444"/>
      <c r="AE39" s="385"/>
      <c r="AF39" s="442">
        <v>0</v>
      </c>
      <c r="AG39" s="443"/>
      <c r="AH39" s="52"/>
      <c r="AI39" s="444"/>
      <c r="AJ39" s="385"/>
      <c r="AK39" s="442">
        <v>0</v>
      </c>
      <c r="AL39" s="443"/>
      <c r="AM39" s="52"/>
      <c r="AN39" s="444"/>
      <c r="AO39" s="385"/>
      <c r="AP39" s="442">
        <v>0</v>
      </c>
      <c r="AQ39" s="443"/>
      <c r="AR39" s="52"/>
      <c r="AS39" s="444"/>
      <c r="AT39" s="385"/>
      <c r="AU39" s="442">
        <v>0</v>
      </c>
      <c r="AV39" s="443"/>
      <c r="AW39" s="52"/>
      <c r="AX39" s="444"/>
      <c r="AY39" s="385"/>
      <c r="AZ39" s="442">
        <v>0</v>
      </c>
      <c r="BA39" s="443"/>
      <c r="BB39" s="52"/>
      <c r="BC39" s="444"/>
      <c r="BD39" s="385"/>
      <c r="BE39" s="442">
        <v>0</v>
      </c>
      <c r="BF39" s="443"/>
      <c r="BG39" s="52"/>
      <c r="BH39" s="444"/>
      <c r="BI39" s="385"/>
      <c r="BJ39" s="442">
        <v>0</v>
      </c>
      <c r="BK39" s="443"/>
      <c r="BL39" s="52"/>
      <c r="BM39" s="444"/>
      <c r="BN39" s="385"/>
      <c r="BO39" s="442">
        <v>0</v>
      </c>
      <c r="BP39" s="443"/>
      <c r="BQ39" s="52"/>
      <c r="BR39" s="444"/>
      <c r="BS39" s="385"/>
      <c r="BT39" s="52">
        <f>SUM(L39:BO39)</f>
        <v>0</v>
      </c>
      <c r="BU39" s="443"/>
      <c r="BV39" s="52"/>
      <c r="BW39" s="118"/>
      <c r="BX39" s="38"/>
      <c r="BY39" s="38"/>
    </row>
    <row r="40" spans="4:77" ht="12.75" hidden="1" customHeight="1" x14ac:dyDescent="0.3">
      <c r="D40" s="118" t="s">
        <v>330</v>
      </c>
      <c r="E40" s="379"/>
      <c r="F40" s="398"/>
      <c r="G40" s="98">
        <v>0</v>
      </c>
      <c r="H40" s="97"/>
      <c r="I40" s="52"/>
      <c r="J40" s="444"/>
      <c r="K40" s="398"/>
      <c r="L40" s="98">
        <v>0</v>
      </c>
      <c r="M40" s="97"/>
      <c r="N40" s="52"/>
      <c r="O40" s="444"/>
      <c r="P40" s="398"/>
      <c r="Q40" s="98">
        <v>0</v>
      </c>
      <c r="R40" s="97"/>
      <c r="S40" s="52"/>
      <c r="T40" s="444"/>
      <c r="U40" s="398"/>
      <c r="V40" s="98">
        <v>0</v>
      </c>
      <c r="W40" s="97"/>
      <c r="X40" s="52"/>
      <c r="Y40" s="444"/>
      <c r="Z40" s="398"/>
      <c r="AA40" s="98">
        <v>0</v>
      </c>
      <c r="AB40" s="97"/>
      <c r="AC40" s="52"/>
      <c r="AD40" s="444"/>
      <c r="AE40" s="398"/>
      <c r="AF40" s="98">
        <v>0</v>
      </c>
      <c r="AG40" s="97"/>
      <c r="AH40" s="52"/>
      <c r="AI40" s="444"/>
      <c r="AJ40" s="398"/>
      <c r="AK40" s="98">
        <v>0</v>
      </c>
      <c r="AL40" s="97"/>
      <c r="AM40" s="52"/>
      <c r="AN40" s="444"/>
      <c r="AO40" s="398"/>
      <c r="AP40" s="98">
        <v>0</v>
      </c>
      <c r="AQ40" s="97"/>
      <c r="AR40" s="52"/>
      <c r="AS40" s="444"/>
      <c r="AT40" s="398"/>
      <c r="AU40" s="98">
        <v>0</v>
      </c>
      <c r="AV40" s="97"/>
      <c r="AW40" s="52"/>
      <c r="AX40" s="444"/>
      <c r="AY40" s="398"/>
      <c r="AZ40" s="98">
        <v>0</v>
      </c>
      <c r="BA40" s="97"/>
      <c r="BB40" s="52"/>
      <c r="BC40" s="444"/>
      <c r="BD40" s="398"/>
      <c r="BE40" s="98">
        <v>0</v>
      </c>
      <c r="BF40" s="97"/>
      <c r="BG40" s="52"/>
      <c r="BH40" s="444"/>
      <c r="BI40" s="398"/>
      <c r="BJ40" s="98">
        <v>0</v>
      </c>
      <c r="BK40" s="97"/>
      <c r="BL40" s="52"/>
      <c r="BM40" s="444"/>
      <c r="BN40" s="398"/>
      <c r="BO40" s="98">
        <v>0</v>
      </c>
      <c r="BP40" s="97"/>
      <c r="BQ40" s="52"/>
      <c r="BR40" s="444"/>
      <c r="BS40" s="398"/>
      <c r="BT40" s="98">
        <f>SUM(L40:BO40)</f>
        <v>0</v>
      </c>
      <c r="BU40" s="97"/>
      <c r="BV40" s="52"/>
      <c r="BW40" s="118"/>
      <c r="BX40" s="38"/>
      <c r="BY40" s="38"/>
    </row>
    <row r="41" spans="4:77" hidden="1" x14ac:dyDescent="0.3">
      <c r="D41" s="118"/>
      <c r="E41" s="379"/>
      <c r="G41" s="52"/>
      <c r="H41" s="52"/>
      <c r="I41" s="52"/>
      <c r="J41" s="444"/>
      <c r="K41" s="52"/>
      <c r="L41" s="52"/>
      <c r="M41" s="52"/>
      <c r="N41" s="52"/>
      <c r="O41" s="444"/>
      <c r="P41" s="52"/>
      <c r="Q41" s="52"/>
      <c r="R41" s="52"/>
      <c r="S41" s="52"/>
      <c r="T41" s="444"/>
      <c r="U41" s="52"/>
      <c r="V41" s="52"/>
      <c r="W41" s="52"/>
      <c r="X41" s="52"/>
      <c r="Y41" s="444"/>
      <c r="Z41" s="52"/>
      <c r="AA41" s="52"/>
      <c r="AB41" s="52"/>
      <c r="AC41" s="52"/>
      <c r="AD41" s="444"/>
      <c r="AE41" s="52"/>
      <c r="AF41" s="52"/>
      <c r="AG41" s="52"/>
      <c r="AH41" s="52"/>
      <c r="AI41" s="444"/>
      <c r="AJ41" s="52"/>
      <c r="AK41" s="52"/>
      <c r="AL41" s="52"/>
      <c r="AM41" s="52"/>
      <c r="AN41" s="444"/>
      <c r="AO41" s="52"/>
      <c r="AP41" s="52"/>
      <c r="AQ41" s="52"/>
      <c r="AR41" s="52"/>
      <c r="AS41" s="444"/>
      <c r="AT41" s="52"/>
      <c r="AU41" s="52"/>
      <c r="AV41" s="52"/>
      <c r="AW41" s="52"/>
      <c r="AX41" s="444"/>
      <c r="AY41" s="52"/>
      <c r="AZ41" s="52"/>
      <c r="BA41" s="52"/>
      <c r="BB41" s="52"/>
      <c r="BC41" s="444"/>
      <c r="BD41" s="52"/>
      <c r="BE41" s="52"/>
      <c r="BF41" s="52"/>
      <c r="BG41" s="52"/>
      <c r="BH41" s="444"/>
      <c r="BI41" s="52"/>
      <c r="BJ41" s="52"/>
      <c r="BK41" s="52"/>
      <c r="BL41" s="52"/>
      <c r="BM41" s="444"/>
      <c r="BN41" s="52"/>
      <c r="BO41" s="52"/>
      <c r="BP41" s="52"/>
      <c r="BQ41" s="52"/>
      <c r="BR41" s="444"/>
      <c r="BS41" s="52"/>
      <c r="BT41" s="52"/>
      <c r="BU41" s="52"/>
      <c r="BV41" s="52"/>
      <c r="BW41" s="118"/>
      <c r="BX41" s="38"/>
      <c r="BY41" s="38"/>
    </row>
    <row r="42" spans="4:77" hidden="1" x14ac:dyDescent="0.3">
      <c r="D42" s="118" t="s">
        <v>334</v>
      </c>
      <c r="E42" s="379"/>
      <c r="G42" s="52">
        <v>0</v>
      </c>
      <c r="H42" s="52"/>
      <c r="I42" s="52"/>
      <c r="J42" s="444"/>
      <c r="L42" s="52">
        <f>SUM(L43:L44)</f>
        <v>0</v>
      </c>
      <c r="M42" s="52"/>
      <c r="N42" s="52"/>
      <c r="O42" s="444"/>
      <c r="Q42" s="52">
        <f>SUM(Q43:Q44)</f>
        <v>0</v>
      </c>
      <c r="R42" s="52"/>
      <c r="S42" s="52"/>
      <c r="T42" s="444"/>
      <c r="V42" s="52">
        <f>SUM(V43:V44)</f>
        <v>0</v>
      </c>
      <c r="W42" s="52"/>
      <c r="X42" s="52"/>
      <c r="Y42" s="444"/>
      <c r="AA42" s="52">
        <f>SUM(AA43:AA44)</f>
        <v>0</v>
      </c>
      <c r="AB42" s="52"/>
      <c r="AC42" s="52"/>
      <c r="AD42" s="444"/>
      <c r="AF42" s="52">
        <f>SUM(AF43:AF44)</f>
        <v>0</v>
      </c>
      <c r="AG42" s="52"/>
      <c r="AH42" s="52"/>
      <c r="AI42" s="444"/>
      <c r="AK42" s="52">
        <f>SUM(AK43:AK44)</f>
        <v>0</v>
      </c>
      <c r="AL42" s="52"/>
      <c r="AM42" s="52"/>
      <c r="AN42" s="444"/>
      <c r="AP42" s="52">
        <f>SUM(AP43:AP44)</f>
        <v>0</v>
      </c>
      <c r="AQ42" s="52"/>
      <c r="AR42" s="52"/>
      <c r="AS42" s="444"/>
      <c r="AU42" s="52">
        <f>SUM(AU43:AU44)</f>
        <v>0</v>
      </c>
      <c r="AV42" s="52"/>
      <c r="AW42" s="52"/>
      <c r="AX42" s="444"/>
      <c r="AZ42" s="52">
        <f>SUM(AZ43:AZ44)</f>
        <v>0</v>
      </c>
      <c r="BA42" s="52"/>
      <c r="BB42" s="52"/>
      <c r="BC42" s="444"/>
      <c r="BE42" s="52">
        <f>SUM(BE43:BE44)</f>
        <v>0</v>
      </c>
      <c r="BF42" s="52"/>
      <c r="BG42" s="52"/>
      <c r="BH42" s="444"/>
      <c r="BJ42" s="52">
        <f>SUM(BJ43:BJ44)</f>
        <v>0</v>
      </c>
      <c r="BK42" s="52"/>
      <c r="BL42" s="52"/>
      <c r="BM42" s="444"/>
      <c r="BO42" s="52">
        <f>SUM(BO43:BO44)</f>
        <v>0</v>
      </c>
      <c r="BP42" s="52"/>
      <c r="BQ42" s="52"/>
      <c r="BR42" s="444"/>
      <c r="BT42" s="52">
        <f>SUM(BT43:BT44)</f>
        <v>0</v>
      </c>
      <c r="BU42" s="52"/>
      <c r="BV42" s="52"/>
      <c r="BW42" s="118"/>
      <c r="BX42" s="38"/>
      <c r="BY42" s="38"/>
    </row>
    <row r="43" spans="4:77" hidden="1" x14ac:dyDescent="0.3">
      <c r="D43" s="118" t="s">
        <v>381</v>
      </c>
      <c r="E43" s="379"/>
      <c r="F43" s="385"/>
      <c r="G43" s="442">
        <v>0</v>
      </c>
      <c r="H43" s="443"/>
      <c r="I43" s="52"/>
      <c r="J43" s="444"/>
      <c r="K43" s="385"/>
      <c r="L43" s="442">
        <v>0</v>
      </c>
      <c r="M43" s="443"/>
      <c r="N43" s="52"/>
      <c r="O43" s="444"/>
      <c r="P43" s="385"/>
      <c r="Q43" s="442">
        <v>0</v>
      </c>
      <c r="R43" s="443"/>
      <c r="S43" s="52"/>
      <c r="T43" s="444"/>
      <c r="U43" s="385"/>
      <c r="V43" s="442">
        <v>0</v>
      </c>
      <c r="W43" s="443"/>
      <c r="X43" s="52"/>
      <c r="Y43" s="444"/>
      <c r="Z43" s="385"/>
      <c r="AA43" s="442">
        <v>0</v>
      </c>
      <c r="AB43" s="443"/>
      <c r="AC43" s="52"/>
      <c r="AD43" s="444"/>
      <c r="AE43" s="385"/>
      <c r="AF43" s="442">
        <v>0</v>
      </c>
      <c r="AG43" s="443"/>
      <c r="AH43" s="52"/>
      <c r="AI43" s="444"/>
      <c r="AJ43" s="385"/>
      <c r="AK43" s="442">
        <v>0</v>
      </c>
      <c r="AL43" s="443"/>
      <c r="AM43" s="52"/>
      <c r="AN43" s="444"/>
      <c r="AO43" s="385"/>
      <c r="AP43" s="442">
        <v>0</v>
      </c>
      <c r="AQ43" s="443"/>
      <c r="AR43" s="52"/>
      <c r="AS43" s="444"/>
      <c r="AT43" s="385"/>
      <c r="AU43" s="442">
        <v>0</v>
      </c>
      <c r="AV43" s="443"/>
      <c r="AW43" s="52"/>
      <c r="AX43" s="444"/>
      <c r="AY43" s="385"/>
      <c r="AZ43" s="442">
        <v>0</v>
      </c>
      <c r="BA43" s="443"/>
      <c r="BB43" s="52"/>
      <c r="BC43" s="444"/>
      <c r="BD43" s="385"/>
      <c r="BE43" s="442">
        <v>0</v>
      </c>
      <c r="BF43" s="443"/>
      <c r="BG43" s="52"/>
      <c r="BH43" s="444"/>
      <c r="BI43" s="385"/>
      <c r="BJ43" s="442">
        <v>0</v>
      </c>
      <c r="BK43" s="443"/>
      <c r="BL43" s="52"/>
      <c r="BM43" s="444"/>
      <c r="BN43" s="385"/>
      <c r="BO43" s="442">
        <v>0</v>
      </c>
      <c r="BP43" s="443"/>
      <c r="BQ43" s="52"/>
      <c r="BR43" s="444"/>
      <c r="BS43" s="385"/>
      <c r="BT43" s="442">
        <f>SUM(L43:BO43)</f>
        <v>0</v>
      </c>
      <c r="BU43" s="443"/>
      <c r="BV43" s="52"/>
      <c r="BW43" s="118"/>
      <c r="BX43" s="38"/>
      <c r="BY43" s="38"/>
    </row>
    <row r="44" spans="4:77" hidden="1" x14ac:dyDescent="0.3">
      <c r="D44" s="118" t="s">
        <v>330</v>
      </c>
      <c r="E44" s="379"/>
      <c r="F44" s="398"/>
      <c r="G44" s="98">
        <v>0</v>
      </c>
      <c r="H44" s="97"/>
      <c r="I44" s="52"/>
      <c r="J44" s="444"/>
      <c r="K44" s="398"/>
      <c r="L44" s="98">
        <v>0</v>
      </c>
      <c r="M44" s="97"/>
      <c r="N44" s="52"/>
      <c r="O44" s="444"/>
      <c r="P44" s="398"/>
      <c r="Q44" s="98">
        <v>0</v>
      </c>
      <c r="R44" s="97"/>
      <c r="S44" s="52"/>
      <c r="T44" s="444"/>
      <c r="U44" s="398"/>
      <c r="V44" s="98">
        <v>0</v>
      </c>
      <c r="W44" s="97"/>
      <c r="X44" s="52"/>
      <c r="Y44" s="444"/>
      <c r="Z44" s="398"/>
      <c r="AA44" s="98">
        <v>0</v>
      </c>
      <c r="AB44" s="97"/>
      <c r="AC44" s="52"/>
      <c r="AD44" s="444"/>
      <c r="AE44" s="398"/>
      <c r="AF44" s="98">
        <v>0</v>
      </c>
      <c r="AG44" s="97"/>
      <c r="AH44" s="52"/>
      <c r="AI44" s="444"/>
      <c r="AJ44" s="398"/>
      <c r="AK44" s="98">
        <v>0</v>
      </c>
      <c r="AL44" s="97"/>
      <c r="AM44" s="52"/>
      <c r="AN44" s="444"/>
      <c r="AO44" s="398"/>
      <c r="AP44" s="98">
        <v>0</v>
      </c>
      <c r="AQ44" s="97"/>
      <c r="AR44" s="52"/>
      <c r="AS44" s="444"/>
      <c r="AT44" s="398"/>
      <c r="AU44" s="98">
        <v>0</v>
      </c>
      <c r="AV44" s="97"/>
      <c r="AW44" s="52"/>
      <c r="AX44" s="444"/>
      <c r="AY44" s="398"/>
      <c r="AZ44" s="98">
        <v>0</v>
      </c>
      <c r="BA44" s="97"/>
      <c r="BB44" s="52"/>
      <c r="BC44" s="444"/>
      <c r="BD44" s="398"/>
      <c r="BE44" s="98">
        <v>0</v>
      </c>
      <c r="BF44" s="97"/>
      <c r="BG44" s="52"/>
      <c r="BH44" s="444"/>
      <c r="BI44" s="398"/>
      <c r="BJ44" s="98">
        <v>0</v>
      </c>
      <c r="BK44" s="97"/>
      <c r="BL44" s="52"/>
      <c r="BM44" s="444"/>
      <c r="BN44" s="398"/>
      <c r="BO44" s="98">
        <v>0</v>
      </c>
      <c r="BP44" s="97"/>
      <c r="BQ44" s="52"/>
      <c r="BR44" s="444"/>
      <c r="BS44" s="398"/>
      <c r="BT44" s="98">
        <f>SUM(L44:BO44)</f>
        <v>0</v>
      </c>
      <c r="BU44" s="97"/>
      <c r="BV44" s="52"/>
      <c r="BW44" s="118"/>
      <c r="BX44" s="38"/>
      <c r="BY44" s="38"/>
    </row>
    <row r="45" spans="4:77" ht="12.75" hidden="1" customHeight="1" x14ac:dyDescent="0.3">
      <c r="D45" s="118"/>
      <c r="E45" s="379"/>
      <c r="G45" s="52"/>
      <c r="H45" s="52"/>
      <c r="I45" s="52"/>
      <c r="J45" s="444"/>
      <c r="K45" s="52"/>
      <c r="L45" s="52"/>
      <c r="M45" s="52"/>
      <c r="N45" s="52"/>
      <c r="O45" s="444"/>
      <c r="P45" s="52"/>
      <c r="Q45" s="52"/>
      <c r="R45" s="52"/>
      <c r="S45" s="52"/>
      <c r="T45" s="444"/>
      <c r="U45" s="52"/>
      <c r="V45" s="52"/>
      <c r="W45" s="52"/>
      <c r="X45" s="52"/>
      <c r="Y45" s="444"/>
      <c r="Z45" s="52"/>
      <c r="AA45" s="52"/>
      <c r="AB45" s="52"/>
      <c r="AC45" s="52"/>
      <c r="AD45" s="444"/>
      <c r="AE45" s="52"/>
      <c r="AF45" s="52"/>
      <c r="AG45" s="52"/>
      <c r="AH45" s="52"/>
      <c r="AI45" s="444"/>
      <c r="AJ45" s="52"/>
      <c r="AK45" s="52"/>
      <c r="AL45" s="52"/>
      <c r="AM45" s="52"/>
      <c r="AN45" s="444"/>
      <c r="AO45" s="52"/>
      <c r="AP45" s="52"/>
      <c r="AQ45" s="52"/>
      <c r="AR45" s="52"/>
      <c r="AS45" s="444"/>
      <c r="AT45" s="52"/>
      <c r="AU45" s="52"/>
      <c r="AV45" s="52"/>
      <c r="AW45" s="52"/>
      <c r="AX45" s="444"/>
      <c r="AY45" s="52"/>
      <c r="AZ45" s="52"/>
      <c r="BA45" s="52"/>
      <c r="BB45" s="52"/>
      <c r="BC45" s="444"/>
      <c r="BD45" s="52"/>
      <c r="BE45" s="52"/>
      <c r="BF45" s="52"/>
      <c r="BG45" s="52"/>
      <c r="BH45" s="444"/>
      <c r="BI45" s="52"/>
      <c r="BJ45" s="52"/>
      <c r="BK45" s="52"/>
      <c r="BL45" s="52"/>
      <c r="BM45" s="444"/>
      <c r="BN45" s="52"/>
      <c r="BO45" s="52"/>
      <c r="BP45" s="52"/>
      <c r="BQ45" s="52"/>
      <c r="BR45" s="444"/>
      <c r="BS45" s="52"/>
      <c r="BT45" s="52"/>
      <c r="BU45" s="52"/>
      <c r="BV45" s="52"/>
      <c r="BW45" s="118"/>
      <c r="BX45" s="38"/>
      <c r="BY45" s="38"/>
    </row>
    <row r="46" spans="4:77" ht="12.75" hidden="1" customHeight="1" x14ac:dyDescent="0.3">
      <c r="D46" s="118" t="s">
        <v>336</v>
      </c>
      <c r="E46" s="379"/>
      <c r="G46" s="52">
        <f>SUM(G47:G48)</f>
        <v>0</v>
      </c>
      <c r="H46" s="52"/>
      <c r="I46" s="52"/>
      <c r="J46" s="444"/>
      <c r="K46" s="52"/>
      <c r="L46" s="52">
        <f>SUM(L47:L48)</f>
        <v>0</v>
      </c>
      <c r="M46" s="52"/>
      <c r="N46" s="52"/>
      <c r="O46" s="444"/>
      <c r="Q46" s="52">
        <f>SUM(Q47:Q48)</f>
        <v>0</v>
      </c>
      <c r="R46" s="52"/>
      <c r="S46" s="52"/>
      <c r="T46" s="444"/>
      <c r="V46" s="52">
        <f>SUM(V47:V48)</f>
        <v>0</v>
      </c>
      <c r="W46" s="52"/>
      <c r="X46" s="52"/>
      <c r="Y46" s="444"/>
      <c r="AA46" s="52">
        <f>SUM(AA47:AA48)</f>
        <v>0</v>
      </c>
      <c r="AB46" s="52"/>
      <c r="AC46" s="52"/>
      <c r="AD46" s="444"/>
      <c r="AF46" s="52">
        <f>SUM(AF47:AF48)</f>
        <v>0</v>
      </c>
      <c r="AG46" s="52"/>
      <c r="AH46" s="52"/>
      <c r="AI46" s="444"/>
      <c r="AK46" s="52">
        <f>SUM(AK47:AK48)</f>
        <v>0</v>
      </c>
      <c r="AL46" s="52"/>
      <c r="AM46" s="52"/>
      <c r="AN46" s="444"/>
      <c r="AP46" s="52">
        <f>SUM(AP47:AP48)</f>
        <v>0</v>
      </c>
      <c r="AQ46" s="52"/>
      <c r="AR46" s="52"/>
      <c r="AS46" s="444"/>
      <c r="AU46" s="52">
        <f>SUM(AU47:AU48)</f>
        <v>0</v>
      </c>
      <c r="AV46" s="52"/>
      <c r="AW46" s="52"/>
      <c r="AX46" s="444"/>
      <c r="AZ46" s="52">
        <f>SUM(AZ47:AZ48)</f>
        <v>0</v>
      </c>
      <c r="BA46" s="52"/>
      <c r="BB46" s="52"/>
      <c r="BC46" s="444"/>
      <c r="BE46" s="52">
        <f>SUM(BE47:BE48)</f>
        <v>0</v>
      </c>
      <c r="BF46" s="52"/>
      <c r="BG46" s="52"/>
      <c r="BH46" s="444"/>
      <c r="BJ46" s="52">
        <f>SUM(BJ47:BJ48)</f>
        <v>0</v>
      </c>
      <c r="BK46" s="52"/>
      <c r="BL46" s="52"/>
      <c r="BM46" s="444"/>
      <c r="BO46" s="52">
        <f>SUM(BO47:BO48)</f>
        <v>0</v>
      </c>
      <c r="BP46" s="52"/>
      <c r="BQ46" s="52"/>
      <c r="BR46" s="444"/>
      <c r="BS46" s="52"/>
      <c r="BT46" s="52">
        <f>SUM(BT47:BT48)</f>
        <v>0</v>
      </c>
      <c r="BU46" s="52"/>
      <c r="BV46" s="52"/>
      <c r="BW46" s="118"/>
      <c r="BX46" s="38"/>
      <c r="BY46" s="38"/>
    </row>
    <row r="47" spans="4:77" ht="12.75" hidden="1" customHeight="1" x14ac:dyDescent="0.3">
      <c r="D47" s="118" t="s">
        <v>381</v>
      </c>
      <c r="E47" s="379"/>
      <c r="F47" s="385"/>
      <c r="G47" s="442">
        <v>0</v>
      </c>
      <c r="H47" s="443"/>
      <c r="I47" s="52"/>
      <c r="J47" s="444"/>
      <c r="K47" s="445"/>
      <c r="L47" s="442">
        <v>0</v>
      </c>
      <c r="M47" s="443"/>
      <c r="N47" s="52"/>
      <c r="O47" s="444"/>
      <c r="P47" s="385"/>
      <c r="Q47" s="442">
        <v>0</v>
      </c>
      <c r="R47" s="443"/>
      <c r="S47" s="52"/>
      <c r="T47" s="444"/>
      <c r="U47" s="385"/>
      <c r="V47" s="442">
        <v>0</v>
      </c>
      <c r="W47" s="443"/>
      <c r="X47" s="52"/>
      <c r="Y47" s="444"/>
      <c r="Z47" s="385"/>
      <c r="AA47" s="442">
        <v>0</v>
      </c>
      <c r="AB47" s="443"/>
      <c r="AC47" s="52"/>
      <c r="AD47" s="444"/>
      <c r="AE47" s="385"/>
      <c r="AF47" s="442">
        <v>0</v>
      </c>
      <c r="AG47" s="443"/>
      <c r="AH47" s="52"/>
      <c r="AI47" s="444"/>
      <c r="AJ47" s="385"/>
      <c r="AK47" s="442">
        <v>0</v>
      </c>
      <c r="AL47" s="443"/>
      <c r="AM47" s="52"/>
      <c r="AN47" s="444"/>
      <c r="AO47" s="385"/>
      <c r="AP47" s="442">
        <v>0</v>
      </c>
      <c r="AQ47" s="443"/>
      <c r="AR47" s="52"/>
      <c r="AS47" s="444"/>
      <c r="AT47" s="385"/>
      <c r="AU47" s="442">
        <v>0</v>
      </c>
      <c r="AV47" s="443"/>
      <c r="AW47" s="52"/>
      <c r="AX47" s="444"/>
      <c r="AY47" s="385"/>
      <c r="AZ47" s="442">
        <v>0</v>
      </c>
      <c r="BA47" s="443"/>
      <c r="BB47" s="52"/>
      <c r="BC47" s="444"/>
      <c r="BD47" s="385"/>
      <c r="BE47" s="442">
        <v>0</v>
      </c>
      <c r="BF47" s="443"/>
      <c r="BG47" s="52"/>
      <c r="BH47" s="444"/>
      <c r="BI47" s="385"/>
      <c r="BJ47" s="442">
        <v>0</v>
      </c>
      <c r="BK47" s="443"/>
      <c r="BL47" s="52"/>
      <c r="BM47" s="444"/>
      <c r="BN47" s="385"/>
      <c r="BO47" s="442">
        <v>0</v>
      </c>
      <c r="BP47" s="443"/>
      <c r="BQ47" s="52"/>
      <c r="BR47" s="444"/>
      <c r="BS47" s="445"/>
      <c r="BT47" s="442">
        <f>SUM(L47:BO47)</f>
        <v>0</v>
      </c>
      <c r="BU47" s="443"/>
      <c r="BV47" s="52"/>
      <c r="BW47" s="118"/>
      <c r="BX47" s="38"/>
      <c r="BY47" s="38"/>
    </row>
    <row r="48" spans="4:77" ht="12.75" hidden="1" customHeight="1" x14ac:dyDescent="0.3">
      <c r="D48" s="118" t="s">
        <v>330</v>
      </c>
      <c r="E48" s="379"/>
      <c r="F48" s="398"/>
      <c r="G48" s="98">
        <v>0</v>
      </c>
      <c r="H48" s="97"/>
      <c r="I48" s="52"/>
      <c r="J48" s="444"/>
      <c r="K48" s="453"/>
      <c r="L48" s="98">
        <v>0</v>
      </c>
      <c r="M48" s="97"/>
      <c r="N48" s="52"/>
      <c r="O48" s="444"/>
      <c r="P48" s="398"/>
      <c r="Q48" s="98">
        <v>0</v>
      </c>
      <c r="R48" s="97"/>
      <c r="S48" s="52"/>
      <c r="T48" s="444"/>
      <c r="U48" s="398"/>
      <c r="V48" s="98">
        <v>0</v>
      </c>
      <c r="W48" s="97"/>
      <c r="X48" s="52"/>
      <c r="Y48" s="444"/>
      <c r="Z48" s="398"/>
      <c r="AA48" s="98">
        <v>0</v>
      </c>
      <c r="AB48" s="97"/>
      <c r="AC48" s="52"/>
      <c r="AD48" s="444"/>
      <c r="AE48" s="398"/>
      <c r="AF48" s="98">
        <v>0</v>
      </c>
      <c r="AG48" s="97"/>
      <c r="AH48" s="52"/>
      <c r="AI48" s="444"/>
      <c r="AJ48" s="398"/>
      <c r="AK48" s="98">
        <v>0</v>
      </c>
      <c r="AL48" s="97"/>
      <c r="AM48" s="52"/>
      <c r="AN48" s="444"/>
      <c r="AO48" s="398"/>
      <c r="AP48" s="98">
        <v>0</v>
      </c>
      <c r="AQ48" s="97"/>
      <c r="AR48" s="52"/>
      <c r="AS48" s="444"/>
      <c r="AT48" s="398"/>
      <c r="AU48" s="98">
        <v>0</v>
      </c>
      <c r="AV48" s="97"/>
      <c r="AW48" s="52"/>
      <c r="AX48" s="444"/>
      <c r="AY48" s="398"/>
      <c r="AZ48" s="98">
        <v>0</v>
      </c>
      <c r="BA48" s="97"/>
      <c r="BB48" s="52"/>
      <c r="BC48" s="444"/>
      <c r="BD48" s="398"/>
      <c r="BE48" s="98">
        <v>0</v>
      </c>
      <c r="BF48" s="97"/>
      <c r="BG48" s="52"/>
      <c r="BH48" s="444"/>
      <c r="BI48" s="398"/>
      <c r="BJ48" s="98">
        <v>0</v>
      </c>
      <c r="BK48" s="97"/>
      <c r="BL48" s="52"/>
      <c r="BM48" s="444"/>
      <c r="BN48" s="398"/>
      <c r="BO48" s="98">
        <v>0</v>
      </c>
      <c r="BP48" s="97"/>
      <c r="BQ48" s="52"/>
      <c r="BR48" s="444"/>
      <c r="BS48" s="453"/>
      <c r="BT48" s="98">
        <f>SUM(L48:BO48)</f>
        <v>0</v>
      </c>
      <c r="BU48" s="97"/>
      <c r="BV48" s="52"/>
      <c r="BW48" s="118"/>
      <c r="BX48" s="38"/>
      <c r="BY48" s="38"/>
    </row>
    <row r="49" spans="4:77" ht="12.75" hidden="1" customHeight="1" x14ac:dyDescent="0.3">
      <c r="D49" s="118"/>
      <c r="E49" s="379"/>
      <c r="G49" s="52"/>
      <c r="H49" s="52"/>
      <c r="I49" s="52"/>
      <c r="J49" s="444"/>
      <c r="K49" s="52"/>
      <c r="L49" s="52"/>
      <c r="M49" s="52"/>
      <c r="N49" s="52"/>
      <c r="O49" s="444"/>
      <c r="Q49" s="52"/>
      <c r="R49" s="52"/>
      <c r="S49" s="52"/>
      <c r="T49" s="444"/>
      <c r="V49" s="52"/>
      <c r="W49" s="52"/>
      <c r="X49" s="52"/>
      <c r="Y49" s="444"/>
      <c r="AA49" s="52"/>
      <c r="AB49" s="52"/>
      <c r="AC49" s="52"/>
      <c r="AD49" s="444"/>
      <c r="AF49" s="52"/>
      <c r="AG49" s="52"/>
      <c r="AH49" s="52"/>
      <c r="AI49" s="444"/>
      <c r="AK49" s="52"/>
      <c r="AL49" s="52"/>
      <c r="AM49" s="52"/>
      <c r="AN49" s="444"/>
      <c r="AP49" s="52"/>
      <c r="AQ49" s="52"/>
      <c r="AR49" s="52"/>
      <c r="AS49" s="444"/>
      <c r="AU49" s="52"/>
      <c r="AV49" s="52"/>
      <c r="AW49" s="52"/>
      <c r="AX49" s="444"/>
      <c r="AZ49" s="52"/>
      <c r="BA49" s="52"/>
      <c r="BB49" s="52"/>
      <c r="BC49" s="444"/>
      <c r="BE49" s="52"/>
      <c r="BF49" s="52"/>
      <c r="BG49" s="52"/>
      <c r="BH49" s="444"/>
      <c r="BJ49" s="52"/>
      <c r="BK49" s="52"/>
      <c r="BL49" s="52"/>
      <c r="BM49" s="444"/>
      <c r="BO49" s="52"/>
      <c r="BP49" s="52"/>
      <c r="BQ49" s="52"/>
      <c r="BR49" s="444"/>
      <c r="BS49" s="52"/>
      <c r="BT49" s="52"/>
      <c r="BU49" s="52"/>
      <c r="BV49" s="52"/>
      <c r="BW49" s="118"/>
      <c r="BX49" s="38"/>
      <c r="BY49" s="38"/>
    </row>
    <row r="50" spans="4:77" ht="12.75" hidden="1" customHeight="1" x14ac:dyDescent="0.3">
      <c r="D50" s="118" t="s">
        <v>337</v>
      </c>
      <c r="E50" s="379"/>
      <c r="G50" s="52">
        <v>0</v>
      </c>
      <c r="H50" s="52"/>
      <c r="I50" s="52"/>
      <c r="J50" s="444"/>
      <c r="L50" s="52">
        <f>SUM(L51:L52)</f>
        <v>0</v>
      </c>
      <c r="M50" s="52"/>
      <c r="N50" s="52"/>
      <c r="O50" s="444"/>
      <c r="Q50" s="52">
        <f>SUM(Q51:Q52)</f>
        <v>0</v>
      </c>
      <c r="R50" s="52"/>
      <c r="S50" s="52"/>
      <c r="T50" s="444"/>
      <c r="V50" s="52">
        <f>SUM(V51:V52)</f>
        <v>0</v>
      </c>
      <c r="W50" s="52"/>
      <c r="X50" s="52"/>
      <c r="Y50" s="444"/>
      <c r="AA50" s="52">
        <f>SUM(AA51:AA52)</f>
        <v>0</v>
      </c>
      <c r="AB50" s="52"/>
      <c r="AC50" s="52"/>
      <c r="AD50" s="444"/>
      <c r="AF50" s="52">
        <f>SUM(AF51:AF52)</f>
        <v>0</v>
      </c>
      <c r="AG50" s="52"/>
      <c r="AH50" s="52"/>
      <c r="AI50" s="444"/>
      <c r="AK50" s="52">
        <f>SUM(AK51:AK52)</f>
        <v>0</v>
      </c>
      <c r="AL50" s="52"/>
      <c r="AM50" s="52"/>
      <c r="AN50" s="444"/>
      <c r="AP50" s="52">
        <f>SUM(AP51:AP52)</f>
        <v>0</v>
      </c>
      <c r="AQ50" s="52"/>
      <c r="AR50" s="52"/>
      <c r="AS50" s="444"/>
      <c r="AU50" s="52">
        <f>SUM(AU51:AU52)</f>
        <v>0</v>
      </c>
      <c r="AV50" s="52"/>
      <c r="AW50" s="52"/>
      <c r="AX50" s="444"/>
      <c r="AZ50" s="52">
        <f>SUM(AZ51:AZ52)</f>
        <v>0</v>
      </c>
      <c r="BA50" s="52"/>
      <c r="BB50" s="52"/>
      <c r="BC50" s="444"/>
      <c r="BE50" s="52">
        <f>SUM(BE51:BE52)</f>
        <v>0</v>
      </c>
      <c r="BF50" s="52"/>
      <c r="BG50" s="52"/>
      <c r="BH50" s="444"/>
      <c r="BJ50" s="52">
        <f>SUM(BJ51:BJ52)</f>
        <v>0</v>
      </c>
      <c r="BK50" s="52"/>
      <c r="BL50" s="52"/>
      <c r="BM50" s="444"/>
      <c r="BO50" s="52">
        <f>SUM(BO51:BO52)</f>
        <v>0</v>
      </c>
      <c r="BP50" s="52"/>
      <c r="BQ50" s="52"/>
      <c r="BR50" s="444"/>
      <c r="BT50" s="98">
        <f>SUM(BT51:BT52)</f>
        <v>0</v>
      </c>
      <c r="BU50" s="52"/>
      <c r="BV50" s="52"/>
      <c r="BW50" s="118"/>
      <c r="BX50" s="38"/>
      <c r="BY50" s="38"/>
    </row>
    <row r="51" spans="4:77" ht="12.75" hidden="1" customHeight="1" x14ac:dyDescent="0.3">
      <c r="D51" s="118" t="s">
        <v>381</v>
      </c>
      <c r="E51" s="379"/>
      <c r="F51" s="385"/>
      <c r="G51" s="442">
        <v>0</v>
      </c>
      <c r="H51" s="443"/>
      <c r="I51" s="52"/>
      <c r="J51" s="444"/>
      <c r="K51" s="385"/>
      <c r="L51" s="442">
        <v>0</v>
      </c>
      <c r="M51" s="443"/>
      <c r="N51" s="52"/>
      <c r="O51" s="444"/>
      <c r="P51" s="385"/>
      <c r="Q51" s="442">
        <v>0</v>
      </c>
      <c r="R51" s="443"/>
      <c r="S51" s="52"/>
      <c r="T51" s="444"/>
      <c r="U51" s="385"/>
      <c r="V51" s="442">
        <v>0</v>
      </c>
      <c r="W51" s="443"/>
      <c r="X51" s="52"/>
      <c r="Y51" s="444"/>
      <c r="Z51" s="385"/>
      <c r="AA51" s="442">
        <v>0</v>
      </c>
      <c r="AB51" s="443"/>
      <c r="AC51" s="52"/>
      <c r="AD51" s="444"/>
      <c r="AE51" s="385"/>
      <c r="AF51" s="442">
        <v>0</v>
      </c>
      <c r="AG51" s="443"/>
      <c r="AH51" s="52"/>
      <c r="AI51" s="444"/>
      <c r="AJ51" s="385"/>
      <c r="AK51" s="442">
        <v>0</v>
      </c>
      <c r="AL51" s="443"/>
      <c r="AM51" s="52"/>
      <c r="AN51" s="444"/>
      <c r="AO51" s="385"/>
      <c r="AP51" s="442">
        <v>0</v>
      </c>
      <c r="AQ51" s="443"/>
      <c r="AR51" s="52"/>
      <c r="AS51" s="444"/>
      <c r="AT51" s="385"/>
      <c r="AU51" s="442">
        <v>0</v>
      </c>
      <c r="AV51" s="443"/>
      <c r="AW51" s="52"/>
      <c r="AX51" s="444"/>
      <c r="AY51" s="385"/>
      <c r="AZ51" s="442">
        <v>0</v>
      </c>
      <c r="BA51" s="443"/>
      <c r="BB51" s="52"/>
      <c r="BC51" s="444"/>
      <c r="BD51" s="385"/>
      <c r="BE51" s="442">
        <v>0</v>
      </c>
      <c r="BF51" s="443"/>
      <c r="BG51" s="52"/>
      <c r="BH51" s="444"/>
      <c r="BI51" s="385"/>
      <c r="BJ51" s="442">
        <v>0</v>
      </c>
      <c r="BK51" s="443"/>
      <c r="BL51" s="52"/>
      <c r="BM51" s="444"/>
      <c r="BN51" s="385"/>
      <c r="BO51" s="442">
        <v>0</v>
      </c>
      <c r="BP51" s="443"/>
      <c r="BQ51" s="52"/>
      <c r="BR51" s="444"/>
      <c r="BS51" s="385"/>
      <c r="BT51" s="52">
        <f>SUM(L51:BO51)</f>
        <v>0</v>
      </c>
      <c r="BU51" s="443"/>
      <c r="BV51" s="52"/>
      <c r="BW51" s="118"/>
      <c r="BX51" s="38"/>
      <c r="BY51" s="38"/>
    </row>
    <row r="52" spans="4:77" ht="12.75" hidden="1" customHeight="1" x14ac:dyDescent="0.3">
      <c r="D52" s="118" t="s">
        <v>330</v>
      </c>
      <c r="E52" s="379"/>
      <c r="F52" s="398"/>
      <c r="G52" s="98">
        <v>0</v>
      </c>
      <c r="H52" s="97"/>
      <c r="I52" s="52"/>
      <c r="J52" s="444"/>
      <c r="K52" s="398"/>
      <c r="L52" s="98">
        <v>0</v>
      </c>
      <c r="M52" s="97"/>
      <c r="N52" s="52"/>
      <c r="O52" s="444"/>
      <c r="P52" s="398"/>
      <c r="Q52" s="98">
        <v>0</v>
      </c>
      <c r="R52" s="97"/>
      <c r="S52" s="52"/>
      <c r="T52" s="444"/>
      <c r="U52" s="398"/>
      <c r="V52" s="98">
        <v>0</v>
      </c>
      <c r="W52" s="97"/>
      <c r="X52" s="52"/>
      <c r="Y52" s="444"/>
      <c r="Z52" s="398"/>
      <c r="AA52" s="98">
        <v>0</v>
      </c>
      <c r="AB52" s="97"/>
      <c r="AC52" s="52"/>
      <c r="AD52" s="444"/>
      <c r="AE52" s="398"/>
      <c r="AF52" s="98">
        <v>0</v>
      </c>
      <c r="AG52" s="97"/>
      <c r="AH52" s="52"/>
      <c r="AI52" s="444"/>
      <c r="AJ52" s="398"/>
      <c r="AK52" s="98">
        <v>0</v>
      </c>
      <c r="AL52" s="97"/>
      <c r="AM52" s="52"/>
      <c r="AN52" s="444"/>
      <c r="AO52" s="398"/>
      <c r="AP52" s="98">
        <v>0</v>
      </c>
      <c r="AQ52" s="97"/>
      <c r="AR52" s="52"/>
      <c r="AS52" s="444"/>
      <c r="AT52" s="398"/>
      <c r="AU52" s="98">
        <v>0</v>
      </c>
      <c r="AV52" s="97"/>
      <c r="AW52" s="52"/>
      <c r="AX52" s="444"/>
      <c r="AY52" s="398"/>
      <c r="AZ52" s="98">
        <v>0</v>
      </c>
      <c r="BA52" s="97"/>
      <c r="BB52" s="52"/>
      <c r="BC52" s="444"/>
      <c r="BD52" s="398"/>
      <c r="BE52" s="98">
        <v>0</v>
      </c>
      <c r="BF52" s="97"/>
      <c r="BG52" s="52"/>
      <c r="BH52" s="444"/>
      <c r="BI52" s="398"/>
      <c r="BJ52" s="98">
        <v>0</v>
      </c>
      <c r="BK52" s="97"/>
      <c r="BL52" s="52"/>
      <c r="BM52" s="444"/>
      <c r="BN52" s="398"/>
      <c r="BO52" s="98">
        <v>0</v>
      </c>
      <c r="BP52" s="97"/>
      <c r="BQ52" s="52"/>
      <c r="BR52" s="444"/>
      <c r="BS52" s="398"/>
      <c r="BT52" s="98">
        <f>SUM(L52:BO52)</f>
        <v>0</v>
      </c>
      <c r="BU52" s="97"/>
      <c r="BV52" s="52"/>
      <c r="BW52" s="118"/>
      <c r="BX52" s="38"/>
      <c r="BY52" s="38"/>
    </row>
    <row r="53" spans="4:77" hidden="1" x14ac:dyDescent="0.3">
      <c r="D53" s="118"/>
      <c r="E53" s="379"/>
      <c r="G53" s="52"/>
      <c r="H53" s="52"/>
      <c r="I53" s="52"/>
      <c r="J53" s="444"/>
      <c r="K53" s="52"/>
      <c r="L53" s="52"/>
      <c r="M53" s="52"/>
      <c r="N53" s="52"/>
      <c r="O53" s="444"/>
      <c r="P53" s="52"/>
      <c r="Q53" s="52"/>
      <c r="R53" s="52"/>
      <c r="S53" s="52"/>
      <c r="T53" s="444"/>
      <c r="U53" s="52"/>
      <c r="V53" s="52"/>
      <c r="W53" s="52"/>
      <c r="X53" s="52"/>
      <c r="Y53" s="444"/>
      <c r="Z53" s="52"/>
      <c r="AA53" s="52"/>
      <c r="AB53" s="52"/>
      <c r="AC53" s="52"/>
      <c r="AD53" s="444"/>
      <c r="AE53" s="52"/>
      <c r="AF53" s="52"/>
      <c r="AG53" s="52"/>
      <c r="AH53" s="52"/>
      <c r="AI53" s="444"/>
      <c r="AJ53" s="52"/>
      <c r="AK53" s="52"/>
      <c r="AL53" s="52"/>
      <c r="AM53" s="52"/>
      <c r="AN53" s="444"/>
      <c r="AO53" s="52"/>
      <c r="AP53" s="52"/>
      <c r="AQ53" s="52"/>
      <c r="AR53" s="52"/>
      <c r="AS53" s="444"/>
      <c r="AT53" s="52"/>
      <c r="AU53" s="52"/>
      <c r="AV53" s="52"/>
      <c r="AW53" s="52"/>
      <c r="AX53" s="444"/>
      <c r="AY53" s="52"/>
      <c r="AZ53" s="52"/>
      <c r="BA53" s="52"/>
      <c r="BB53" s="52"/>
      <c r="BC53" s="444"/>
      <c r="BD53" s="52"/>
      <c r="BE53" s="52"/>
      <c r="BF53" s="52"/>
      <c r="BG53" s="52"/>
      <c r="BH53" s="444"/>
      <c r="BI53" s="52"/>
      <c r="BJ53" s="52"/>
      <c r="BK53" s="52"/>
      <c r="BL53" s="52"/>
      <c r="BM53" s="444"/>
      <c r="BN53" s="52"/>
      <c r="BO53" s="52"/>
      <c r="BP53" s="52"/>
      <c r="BQ53" s="52"/>
      <c r="BR53" s="444"/>
      <c r="BS53" s="52"/>
      <c r="BT53" s="52"/>
      <c r="BU53" s="52"/>
      <c r="BV53" s="52"/>
      <c r="BW53" s="118"/>
      <c r="BX53" s="38"/>
      <c r="BY53" s="38"/>
    </row>
    <row r="54" spans="4:77" hidden="1" x14ac:dyDescent="0.3">
      <c r="D54" s="118" t="s">
        <v>338</v>
      </c>
      <c r="E54" s="379"/>
      <c r="G54" s="52">
        <v>0</v>
      </c>
      <c r="H54" s="52"/>
      <c r="I54" s="52"/>
      <c r="J54" s="444"/>
      <c r="L54" s="52">
        <f>SUM(L55:L56)</f>
        <v>0</v>
      </c>
      <c r="M54" s="52"/>
      <c r="N54" s="52"/>
      <c r="O54" s="444"/>
      <c r="Q54" s="52">
        <f>SUM(Q55:Q56)</f>
        <v>0</v>
      </c>
      <c r="R54" s="52"/>
      <c r="S54" s="52"/>
      <c r="T54" s="444"/>
      <c r="V54" s="52">
        <f>SUM(V55:V56)</f>
        <v>0</v>
      </c>
      <c r="W54" s="52"/>
      <c r="X54" s="52"/>
      <c r="Y54" s="444"/>
      <c r="AA54" s="52">
        <f>SUM(AA55:AA56)</f>
        <v>0</v>
      </c>
      <c r="AB54" s="52"/>
      <c r="AC54" s="52"/>
      <c r="AD54" s="444"/>
      <c r="AF54" s="52">
        <f>SUM(AF55:AF56)</f>
        <v>0</v>
      </c>
      <c r="AG54" s="52"/>
      <c r="AH54" s="52"/>
      <c r="AI54" s="444"/>
      <c r="AK54" s="52">
        <f>SUM(AK55:AK56)</f>
        <v>0</v>
      </c>
      <c r="AL54" s="52"/>
      <c r="AM54" s="52"/>
      <c r="AN54" s="444"/>
      <c r="AP54" s="52">
        <f>SUM(AP55:AP56)</f>
        <v>0</v>
      </c>
      <c r="AQ54" s="52"/>
      <c r="AR54" s="52"/>
      <c r="AS54" s="444"/>
      <c r="AU54" s="52">
        <f>SUM(AU55:AU56)</f>
        <v>0</v>
      </c>
      <c r="AV54" s="52"/>
      <c r="AW54" s="52"/>
      <c r="AX54" s="444"/>
      <c r="AZ54" s="52">
        <f>SUM(AZ55:AZ56)</f>
        <v>0</v>
      </c>
      <c r="BA54" s="52"/>
      <c r="BB54" s="52"/>
      <c r="BC54" s="444"/>
      <c r="BE54" s="52">
        <f>SUM(BE55:BE56)</f>
        <v>0</v>
      </c>
      <c r="BF54" s="52"/>
      <c r="BG54" s="52"/>
      <c r="BH54" s="444"/>
      <c r="BJ54" s="52">
        <f>SUM(BJ55:BJ56)</f>
        <v>0</v>
      </c>
      <c r="BK54" s="52"/>
      <c r="BL54" s="52"/>
      <c r="BM54" s="444"/>
      <c r="BO54" s="52">
        <f>SUM(BO55:BO56)</f>
        <v>0</v>
      </c>
      <c r="BP54" s="52"/>
      <c r="BQ54" s="52"/>
      <c r="BR54" s="444"/>
      <c r="BT54" s="52">
        <f>SUM(BT55:BT56)</f>
        <v>0</v>
      </c>
      <c r="BU54" s="52"/>
      <c r="BV54" s="52"/>
      <c r="BW54" s="118"/>
      <c r="BX54" s="38"/>
      <c r="BY54" s="38"/>
    </row>
    <row r="55" spans="4:77" hidden="1" x14ac:dyDescent="0.3">
      <c r="D55" s="118" t="s">
        <v>381</v>
      </c>
      <c r="E55" s="379"/>
      <c r="F55" s="385"/>
      <c r="G55" s="442">
        <v>0</v>
      </c>
      <c r="H55" s="443"/>
      <c r="I55" s="52"/>
      <c r="J55" s="444"/>
      <c r="K55" s="385"/>
      <c r="L55" s="442">
        <v>0</v>
      </c>
      <c r="M55" s="443"/>
      <c r="N55" s="52"/>
      <c r="O55" s="444"/>
      <c r="P55" s="385"/>
      <c r="Q55" s="442">
        <v>0</v>
      </c>
      <c r="R55" s="443"/>
      <c r="S55" s="52"/>
      <c r="T55" s="444"/>
      <c r="U55" s="385"/>
      <c r="V55" s="442">
        <v>0</v>
      </c>
      <c r="W55" s="443"/>
      <c r="X55" s="52"/>
      <c r="Y55" s="444"/>
      <c r="Z55" s="385"/>
      <c r="AA55" s="442">
        <v>0</v>
      </c>
      <c r="AB55" s="443"/>
      <c r="AC55" s="52"/>
      <c r="AD55" s="444"/>
      <c r="AE55" s="385"/>
      <c r="AF55" s="442">
        <v>0</v>
      </c>
      <c r="AG55" s="443"/>
      <c r="AH55" s="52"/>
      <c r="AI55" s="444"/>
      <c r="AJ55" s="385"/>
      <c r="AK55" s="442">
        <v>0</v>
      </c>
      <c r="AL55" s="443"/>
      <c r="AM55" s="52"/>
      <c r="AN55" s="444"/>
      <c r="AO55" s="385"/>
      <c r="AP55" s="442">
        <v>0</v>
      </c>
      <c r="AQ55" s="443"/>
      <c r="AR55" s="52"/>
      <c r="AS55" s="444"/>
      <c r="AT55" s="385"/>
      <c r="AU55" s="442">
        <v>0</v>
      </c>
      <c r="AV55" s="443"/>
      <c r="AW55" s="52"/>
      <c r="AX55" s="444"/>
      <c r="AY55" s="385"/>
      <c r="AZ55" s="442">
        <v>0</v>
      </c>
      <c r="BA55" s="443"/>
      <c r="BB55" s="52"/>
      <c r="BC55" s="444"/>
      <c r="BD55" s="385"/>
      <c r="BE55" s="442">
        <v>0</v>
      </c>
      <c r="BF55" s="443"/>
      <c r="BG55" s="52"/>
      <c r="BH55" s="444"/>
      <c r="BI55" s="385"/>
      <c r="BJ55" s="442">
        <v>0</v>
      </c>
      <c r="BK55" s="443"/>
      <c r="BL55" s="52"/>
      <c r="BM55" s="444"/>
      <c r="BN55" s="385"/>
      <c r="BO55" s="442">
        <v>0</v>
      </c>
      <c r="BP55" s="443"/>
      <c r="BQ55" s="52"/>
      <c r="BR55" s="444"/>
      <c r="BS55" s="385"/>
      <c r="BT55" s="442">
        <f>SUM(L55:BO55)</f>
        <v>0</v>
      </c>
      <c r="BU55" s="443"/>
      <c r="BV55" s="52"/>
      <c r="BW55" s="118"/>
      <c r="BX55" s="38"/>
      <c r="BY55" s="38"/>
    </row>
    <row r="56" spans="4:77" hidden="1" x14ac:dyDescent="0.3">
      <c r="D56" s="118" t="s">
        <v>330</v>
      </c>
      <c r="E56" s="379"/>
      <c r="F56" s="398"/>
      <c r="G56" s="98">
        <v>0</v>
      </c>
      <c r="H56" s="97"/>
      <c r="I56" s="52"/>
      <c r="J56" s="444"/>
      <c r="K56" s="398"/>
      <c r="L56" s="98">
        <v>0</v>
      </c>
      <c r="M56" s="97"/>
      <c r="N56" s="52"/>
      <c r="O56" s="444"/>
      <c r="P56" s="398"/>
      <c r="Q56" s="98">
        <v>0</v>
      </c>
      <c r="R56" s="97"/>
      <c r="S56" s="52"/>
      <c r="T56" s="444"/>
      <c r="U56" s="398"/>
      <c r="V56" s="98">
        <v>0</v>
      </c>
      <c r="W56" s="97"/>
      <c r="X56" s="52"/>
      <c r="Y56" s="444"/>
      <c r="Z56" s="398"/>
      <c r="AA56" s="98">
        <v>0</v>
      </c>
      <c r="AB56" s="97"/>
      <c r="AC56" s="52"/>
      <c r="AD56" s="444"/>
      <c r="AE56" s="398"/>
      <c r="AF56" s="98">
        <v>0</v>
      </c>
      <c r="AG56" s="97"/>
      <c r="AH56" s="52"/>
      <c r="AI56" s="444"/>
      <c r="AJ56" s="398"/>
      <c r="AK56" s="98">
        <v>0</v>
      </c>
      <c r="AL56" s="97"/>
      <c r="AM56" s="52"/>
      <c r="AN56" s="444"/>
      <c r="AO56" s="398"/>
      <c r="AP56" s="98">
        <v>0</v>
      </c>
      <c r="AQ56" s="97"/>
      <c r="AR56" s="52"/>
      <c r="AS56" s="444"/>
      <c r="AT56" s="398"/>
      <c r="AU56" s="98">
        <v>0</v>
      </c>
      <c r="AV56" s="97"/>
      <c r="AW56" s="52"/>
      <c r="AX56" s="444"/>
      <c r="AY56" s="398"/>
      <c r="AZ56" s="98">
        <v>0</v>
      </c>
      <c r="BA56" s="97"/>
      <c r="BB56" s="52"/>
      <c r="BC56" s="444"/>
      <c r="BD56" s="398"/>
      <c r="BE56" s="98">
        <v>0</v>
      </c>
      <c r="BF56" s="97"/>
      <c r="BG56" s="52"/>
      <c r="BH56" s="444"/>
      <c r="BI56" s="398"/>
      <c r="BJ56" s="98">
        <v>0</v>
      </c>
      <c r="BK56" s="97"/>
      <c r="BL56" s="52"/>
      <c r="BM56" s="444"/>
      <c r="BN56" s="398"/>
      <c r="BO56" s="98">
        <v>0</v>
      </c>
      <c r="BP56" s="97"/>
      <c r="BQ56" s="52"/>
      <c r="BR56" s="444"/>
      <c r="BS56" s="398"/>
      <c r="BT56" s="98">
        <f>SUM(L56:BO56)</f>
        <v>0</v>
      </c>
      <c r="BU56" s="97"/>
      <c r="BV56" s="52"/>
      <c r="BW56" s="118"/>
      <c r="BX56" s="38"/>
      <c r="BY56" s="38"/>
    </row>
    <row r="57" spans="4:77" ht="12.75" hidden="1" customHeight="1" x14ac:dyDescent="0.3">
      <c r="D57" s="118"/>
      <c r="E57" s="379"/>
      <c r="G57" s="52"/>
      <c r="H57" s="52"/>
      <c r="I57" s="52"/>
      <c r="J57" s="444"/>
      <c r="K57" s="52"/>
      <c r="L57" s="52"/>
      <c r="M57" s="52"/>
      <c r="N57" s="52"/>
      <c r="O57" s="444"/>
      <c r="P57" s="52"/>
      <c r="Q57" s="52"/>
      <c r="R57" s="52"/>
      <c r="S57" s="52"/>
      <c r="T57" s="444"/>
      <c r="U57" s="52"/>
      <c r="V57" s="52"/>
      <c r="W57" s="52"/>
      <c r="X57" s="52"/>
      <c r="Y57" s="444"/>
      <c r="Z57" s="52"/>
      <c r="AA57" s="52"/>
      <c r="AB57" s="52"/>
      <c r="AC57" s="52"/>
      <c r="AD57" s="444"/>
      <c r="AE57" s="52"/>
      <c r="AF57" s="52"/>
      <c r="AG57" s="52"/>
      <c r="AH57" s="52"/>
      <c r="AI57" s="444"/>
      <c r="AJ57" s="52"/>
      <c r="AK57" s="52"/>
      <c r="AL57" s="52"/>
      <c r="AM57" s="52"/>
      <c r="AN57" s="444"/>
      <c r="AO57" s="52"/>
      <c r="AP57" s="52"/>
      <c r="AQ57" s="52"/>
      <c r="AR57" s="52"/>
      <c r="AS57" s="444"/>
      <c r="AT57" s="52"/>
      <c r="AU57" s="52"/>
      <c r="AV57" s="52"/>
      <c r="AW57" s="52"/>
      <c r="AX57" s="444"/>
      <c r="AY57" s="52"/>
      <c r="AZ57" s="52"/>
      <c r="BA57" s="52"/>
      <c r="BB57" s="52"/>
      <c r="BC57" s="444"/>
      <c r="BD57" s="52"/>
      <c r="BE57" s="52"/>
      <c r="BF57" s="52"/>
      <c r="BG57" s="52"/>
      <c r="BH57" s="444"/>
      <c r="BI57" s="52"/>
      <c r="BJ57" s="52"/>
      <c r="BK57" s="52"/>
      <c r="BL57" s="52"/>
      <c r="BM57" s="444"/>
      <c r="BN57" s="52"/>
      <c r="BO57" s="52"/>
      <c r="BP57" s="52"/>
      <c r="BQ57" s="52"/>
      <c r="BR57" s="444"/>
      <c r="BS57" s="52"/>
      <c r="BT57" s="52"/>
      <c r="BU57" s="52"/>
      <c r="BV57" s="52"/>
      <c r="BW57" s="118"/>
      <c r="BX57" s="38"/>
      <c r="BY57" s="38"/>
    </row>
    <row r="58" spans="4:77" ht="12.75" hidden="1" customHeight="1" x14ac:dyDescent="0.3">
      <c r="D58" s="118" t="s">
        <v>339</v>
      </c>
      <c r="E58" s="379"/>
      <c r="G58" s="52">
        <f>SUM(G59:G60)</f>
        <v>0</v>
      </c>
      <c r="H58" s="52"/>
      <c r="I58" s="52"/>
      <c r="J58" s="444"/>
      <c r="K58" s="52"/>
      <c r="L58" s="52">
        <f>SUM(L59:L60)</f>
        <v>0</v>
      </c>
      <c r="M58" s="52"/>
      <c r="N58" s="52"/>
      <c r="O58" s="444"/>
      <c r="Q58" s="52">
        <f>SUM(Q59:Q60)</f>
        <v>0</v>
      </c>
      <c r="R58" s="52"/>
      <c r="S58" s="52"/>
      <c r="T58" s="444"/>
      <c r="V58" s="52">
        <f>SUM(V59:V60)</f>
        <v>0</v>
      </c>
      <c r="W58" s="52"/>
      <c r="X58" s="52"/>
      <c r="Y58" s="444"/>
      <c r="AA58" s="52">
        <f>SUM(AA59:AA60)</f>
        <v>0</v>
      </c>
      <c r="AB58" s="52"/>
      <c r="AC58" s="52"/>
      <c r="AD58" s="444"/>
      <c r="AF58" s="52">
        <f>SUM(AF59:AF60)</f>
        <v>0</v>
      </c>
      <c r="AG58" s="52"/>
      <c r="AH58" s="52"/>
      <c r="AI58" s="444"/>
      <c r="AK58" s="52">
        <f>SUM(AK59:AK60)</f>
        <v>0</v>
      </c>
      <c r="AL58" s="52"/>
      <c r="AM58" s="52"/>
      <c r="AN58" s="444"/>
      <c r="AP58" s="52">
        <f>SUM(AP59:AP60)</f>
        <v>0</v>
      </c>
      <c r="AQ58" s="52"/>
      <c r="AR58" s="52"/>
      <c r="AS58" s="444"/>
      <c r="AU58" s="52">
        <f>SUM(AU59:AU60)</f>
        <v>0</v>
      </c>
      <c r="AV58" s="52"/>
      <c r="AW58" s="52"/>
      <c r="AX58" s="444"/>
      <c r="AZ58" s="52">
        <f>SUM(AZ59:AZ60)</f>
        <v>0</v>
      </c>
      <c r="BA58" s="52"/>
      <c r="BB58" s="52"/>
      <c r="BC58" s="444"/>
      <c r="BE58" s="52">
        <f>SUM(BE59:BE60)</f>
        <v>0</v>
      </c>
      <c r="BF58" s="52"/>
      <c r="BG58" s="52"/>
      <c r="BH58" s="444"/>
      <c r="BJ58" s="52">
        <f>SUM(BJ59:BJ60)</f>
        <v>0</v>
      </c>
      <c r="BK58" s="52"/>
      <c r="BL58" s="52"/>
      <c r="BM58" s="444"/>
      <c r="BO58" s="52">
        <f>SUM(BO59:BO60)</f>
        <v>0</v>
      </c>
      <c r="BP58" s="52"/>
      <c r="BQ58" s="52"/>
      <c r="BR58" s="444"/>
      <c r="BS58" s="52"/>
      <c r="BT58" s="52">
        <f>SUM(BT59:BT60)</f>
        <v>0</v>
      </c>
      <c r="BU58" s="52"/>
      <c r="BV58" s="52"/>
      <c r="BW58" s="118"/>
      <c r="BX58" s="38"/>
      <c r="BY58" s="38"/>
    </row>
    <row r="59" spans="4:77" ht="12.75" hidden="1" customHeight="1" x14ac:dyDescent="0.3">
      <c r="D59" s="118" t="s">
        <v>381</v>
      </c>
      <c r="E59" s="379"/>
      <c r="F59" s="385"/>
      <c r="G59" s="442">
        <v>0</v>
      </c>
      <c r="H59" s="443"/>
      <c r="I59" s="52"/>
      <c r="J59" s="444"/>
      <c r="K59" s="445"/>
      <c r="L59" s="442">
        <v>0</v>
      </c>
      <c r="M59" s="443"/>
      <c r="N59" s="52"/>
      <c r="O59" s="444"/>
      <c r="P59" s="385"/>
      <c r="Q59" s="442">
        <v>0</v>
      </c>
      <c r="R59" s="443"/>
      <c r="S59" s="52"/>
      <c r="T59" s="444"/>
      <c r="U59" s="385"/>
      <c r="V59" s="442">
        <v>0</v>
      </c>
      <c r="W59" s="443"/>
      <c r="X59" s="52"/>
      <c r="Y59" s="444"/>
      <c r="Z59" s="385"/>
      <c r="AA59" s="442">
        <v>0</v>
      </c>
      <c r="AB59" s="443"/>
      <c r="AC59" s="52"/>
      <c r="AD59" s="444"/>
      <c r="AE59" s="385"/>
      <c r="AF59" s="442">
        <v>0</v>
      </c>
      <c r="AG59" s="443"/>
      <c r="AH59" s="52"/>
      <c r="AI59" s="444"/>
      <c r="AJ59" s="385"/>
      <c r="AK59" s="442">
        <v>0</v>
      </c>
      <c r="AL59" s="443"/>
      <c r="AM59" s="52"/>
      <c r="AN59" s="444"/>
      <c r="AO59" s="385"/>
      <c r="AP59" s="442">
        <v>0</v>
      </c>
      <c r="AQ59" s="443"/>
      <c r="AR59" s="52"/>
      <c r="AS59" s="444"/>
      <c r="AT59" s="385"/>
      <c r="AU59" s="442">
        <v>0</v>
      </c>
      <c r="AV59" s="443"/>
      <c r="AW59" s="52"/>
      <c r="AX59" s="444"/>
      <c r="AY59" s="385"/>
      <c r="AZ59" s="442">
        <v>0</v>
      </c>
      <c r="BA59" s="443"/>
      <c r="BB59" s="52"/>
      <c r="BC59" s="444"/>
      <c r="BD59" s="385"/>
      <c r="BE59" s="442">
        <v>0</v>
      </c>
      <c r="BF59" s="443"/>
      <c r="BG59" s="52"/>
      <c r="BH59" s="444"/>
      <c r="BI59" s="385"/>
      <c r="BJ59" s="442">
        <v>0</v>
      </c>
      <c r="BK59" s="443"/>
      <c r="BL59" s="52"/>
      <c r="BM59" s="444"/>
      <c r="BN59" s="385"/>
      <c r="BO59" s="442">
        <v>0</v>
      </c>
      <c r="BP59" s="443"/>
      <c r="BQ59" s="52"/>
      <c r="BR59" s="444"/>
      <c r="BS59" s="445"/>
      <c r="BT59" s="442">
        <f>SUM(L59:BO59)</f>
        <v>0</v>
      </c>
      <c r="BU59" s="443"/>
      <c r="BV59" s="52"/>
      <c r="BW59" s="118"/>
      <c r="BX59" s="38"/>
      <c r="BY59" s="38"/>
    </row>
    <row r="60" spans="4:77" ht="12.75" hidden="1" customHeight="1" x14ac:dyDescent="0.3">
      <c r="D60" s="118" t="s">
        <v>330</v>
      </c>
      <c r="E60" s="379"/>
      <c r="F60" s="398"/>
      <c r="G60" s="98">
        <v>0</v>
      </c>
      <c r="H60" s="97"/>
      <c r="I60" s="52"/>
      <c r="J60" s="444"/>
      <c r="K60" s="453"/>
      <c r="L60" s="98">
        <v>0</v>
      </c>
      <c r="M60" s="97"/>
      <c r="N60" s="52"/>
      <c r="O60" s="444"/>
      <c r="P60" s="398"/>
      <c r="Q60" s="98">
        <v>0</v>
      </c>
      <c r="R60" s="97"/>
      <c r="S60" s="52"/>
      <c r="T60" s="444"/>
      <c r="U60" s="398"/>
      <c r="V60" s="98">
        <v>0</v>
      </c>
      <c r="W60" s="97"/>
      <c r="X60" s="52"/>
      <c r="Y60" s="444"/>
      <c r="Z60" s="398"/>
      <c r="AA60" s="98">
        <v>0</v>
      </c>
      <c r="AB60" s="97"/>
      <c r="AC60" s="52"/>
      <c r="AD60" s="444"/>
      <c r="AE60" s="398"/>
      <c r="AF60" s="98">
        <v>0</v>
      </c>
      <c r="AG60" s="97"/>
      <c r="AH60" s="52"/>
      <c r="AI60" s="444"/>
      <c r="AJ60" s="398"/>
      <c r="AK60" s="98">
        <v>0</v>
      </c>
      <c r="AL60" s="97"/>
      <c r="AM60" s="52"/>
      <c r="AN60" s="444"/>
      <c r="AO60" s="398"/>
      <c r="AP60" s="98">
        <v>0</v>
      </c>
      <c r="AQ60" s="97"/>
      <c r="AR60" s="52"/>
      <c r="AS60" s="444"/>
      <c r="AT60" s="398"/>
      <c r="AU60" s="98">
        <v>0</v>
      </c>
      <c r="AV60" s="97"/>
      <c r="AW60" s="52"/>
      <c r="AX60" s="444"/>
      <c r="AY60" s="398"/>
      <c r="AZ60" s="98">
        <v>0</v>
      </c>
      <c r="BA60" s="97"/>
      <c r="BB60" s="52"/>
      <c r="BC60" s="444"/>
      <c r="BD60" s="398"/>
      <c r="BE60" s="98">
        <v>0</v>
      </c>
      <c r="BF60" s="97"/>
      <c r="BG60" s="52"/>
      <c r="BH60" s="444"/>
      <c r="BI60" s="398"/>
      <c r="BJ60" s="98">
        <v>0</v>
      </c>
      <c r="BK60" s="97"/>
      <c r="BL60" s="52"/>
      <c r="BM60" s="444"/>
      <c r="BN60" s="398"/>
      <c r="BO60" s="98">
        <v>0</v>
      </c>
      <c r="BP60" s="97"/>
      <c r="BQ60" s="52"/>
      <c r="BR60" s="444"/>
      <c r="BS60" s="453"/>
      <c r="BT60" s="98">
        <f>SUM(L60:BO60)</f>
        <v>0</v>
      </c>
      <c r="BU60" s="97"/>
      <c r="BV60" s="52"/>
      <c r="BW60" s="118"/>
      <c r="BX60" s="38"/>
      <c r="BY60" s="38"/>
    </row>
    <row r="61" spans="4:77" ht="12.75" hidden="1" customHeight="1" x14ac:dyDescent="0.3">
      <c r="D61" s="118"/>
      <c r="E61" s="379"/>
      <c r="G61" s="52"/>
      <c r="H61" s="52"/>
      <c r="I61" s="52"/>
      <c r="J61" s="444"/>
      <c r="K61" s="52"/>
      <c r="L61" s="52"/>
      <c r="M61" s="52"/>
      <c r="N61" s="52"/>
      <c r="O61" s="444"/>
      <c r="Q61" s="52"/>
      <c r="R61" s="52"/>
      <c r="S61" s="52"/>
      <c r="T61" s="444"/>
      <c r="V61" s="52"/>
      <c r="W61" s="52"/>
      <c r="X61" s="52"/>
      <c r="Y61" s="444"/>
      <c r="AA61" s="52"/>
      <c r="AB61" s="52"/>
      <c r="AC61" s="52"/>
      <c r="AD61" s="444"/>
      <c r="AF61" s="52"/>
      <c r="AG61" s="52"/>
      <c r="AH61" s="52"/>
      <c r="AI61" s="444"/>
      <c r="AK61" s="52"/>
      <c r="AL61" s="52"/>
      <c r="AM61" s="52"/>
      <c r="AN61" s="444"/>
      <c r="AP61" s="52"/>
      <c r="AQ61" s="52"/>
      <c r="AR61" s="52"/>
      <c r="AS61" s="444"/>
      <c r="AU61" s="52"/>
      <c r="AV61" s="52"/>
      <c r="AW61" s="52"/>
      <c r="AX61" s="444"/>
      <c r="AZ61" s="52"/>
      <c r="BA61" s="52"/>
      <c r="BB61" s="52"/>
      <c r="BC61" s="444"/>
      <c r="BE61" s="52"/>
      <c r="BF61" s="52"/>
      <c r="BG61" s="52"/>
      <c r="BH61" s="444"/>
      <c r="BJ61" s="52"/>
      <c r="BK61" s="52"/>
      <c r="BL61" s="52"/>
      <c r="BM61" s="444"/>
      <c r="BO61" s="52"/>
      <c r="BP61" s="52"/>
      <c r="BQ61" s="52"/>
      <c r="BR61" s="444"/>
      <c r="BS61" s="52"/>
      <c r="BT61" s="52"/>
      <c r="BU61" s="52"/>
      <c r="BV61" s="52"/>
      <c r="BW61" s="118"/>
      <c r="BX61" s="38"/>
      <c r="BY61" s="38"/>
    </row>
    <row r="62" spans="4:77" ht="12.75" hidden="1" customHeight="1" x14ac:dyDescent="0.3">
      <c r="D62" s="118" t="s">
        <v>368</v>
      </c>
      <c r="E62" s="379"/>
      <c r="G62" s="52">
        <f>SUM(G63:G64)</f>
        <v>0</v>
      </c>
      <c r="H62" s="52"/>
      <c r="I62" s="52"/>
      <c r="J62" s="444"/>
      <c r="K62" s="52"/>
      <c r="L62" s="52">
        <f>SUM(L63:L64)</f>
        <v>0</v>
      </c>
      <c r="M62" s="52"/>
      <c r="N62" s="52"/>
      <c r="O62" s="444"/>
      <c r="Q62" s="52">
        <f>SUM(Q63:Q64)</f>
        <v>0</v>
      </c>
      <c r="R62" s="52"/>
      <c r="S62" s="52"/>
      <c r="T62" s="444"/>
      <c r="V62" s="52">
        <f>SUM(V63:V64)</f>
        <v>0</v>
      </c>
      <c r="W62" s="52"/>
      <c r="X62" s="52"/>
      <c r="Y62" s="444"/>
      <c r="AA62" s="52">
        <f>SUM(AA63:AA64)</f>
        <v>0</v>
      </c>
      <c r="AB62" s="52"/>
      <c r="AC62" s="52"/>
      <c r="AD62" s="444"/>
      <c r="AF62" s="52">
        <f>SUM(AF63:AF64)</f>
        <v>0</v>
      </c>
      <c r="AG62" s="52"/>
      <c r="AH62" s="52"/>
      <c r="AI62" s="444"/>
      <c r="AK62" s="52">
        <f>SUM(AK63:AK64)</f>
        <v>0</v>
      </c>
      <c r="AL62" s="52"/>
      <c r="AM62" s="52"/>
      <c r="AN62" s="444"/>
      <c r="AP62" s="52">
        <f>SUM(AP63:AP64)</f>
        <v>0</v>
      </c>
      <c r="AQ62" s="52"/>
      <c r="AR62" s="52"/>
      <c r="AS62" s="444"/>
      <c r="AU62" s="52">
        <f>SUM(AU63:AU64)</f>
        <v>0</v>
      </c>
      <c r="AV62" s="52"/>
      <c r="AW62" s="52"/>
      <c r="AX62" s="444"/>
      <c r="AZ62" s="52">
        <f>SUM(AZ63:AZ64)</f>
        <v>0</v>
      </c>
      <c r="BA62" s="52"/>
      <c r="BB62" s="52"/>
      <c r="BC62" s="444"/>
      <c r="BE62" s="52">
        <f>SUM(BE63:BE64)</f>
        <v>0</v>
      </c>
      <c r="BF62" s="52"/>
      <c r="BG62" s="52"/>
      <c r="BH62" s="444"/>
      <c r="BJ62" s="52">
        <f>SUM(BJ63:BJ64)</f>
        <v>0</v>
      </c>
      <c r="BK62" s="52"/>
      <c r="BL62" s="52"/>
      <c r="BM62" s="444"/>
      <c r="BO62" s="52">
        <f>SUM(BO63:BO64)</f>
        <v>0</v>
      </c>
      <c r="BP62" s="52"/>
      <c r="BQ62" s="52"/>
      <c r="BR62" s="444"/>
      <c r="BS62" s="52"/>
      <c r="BT62" s="52">
        <f>SUM(BT63:BT64)</f>
        <v>0</v>
      </c>
      <c r="BU62" s="52"/>
      <c r="BV62" s="52"/>
      <c r="BW62" s="118"/>
      <c r="BX62" s="38"/>
      <c r="BY62" s="38"/>
    </row>
    <row r="63" spans="4:77" ht="12.75" hidden="1" customHeight="1" x14ac:dyDescent="0.3">
      <c r="D63" s="118" t="s">
        <v>381</v>
      </c>
      <c r="E63" s="379"/>
      <c r="F63" s="385"/>
      <c r="G63" s="442">
        <v>0</v>
      </c>
      <c r="H63" s="443"/>
      <c r="I63" s="52"/>
      <c r="J63" s="444"/>
      <c r="K63" s="445"/>
      <c r="L63" s="442">
        <v>0</v>
      </c>
      <c r="M63" s="443"/>
      <c r="N63" s="52"/>
      <c r="O63" s="444"/>
      <c r="P63" s="385"/>
      <c r="Q63" s="442">
        <v>0</v>
      </c>
      <c r="R63" s="443"/>
      <c r="S63" s="52"/>
      <c r="T63" s="444"/>
      <c r="U63" s="385"/>
      <c r="V63" s="442">
        <v>0</v>
      </c>
      <c r="W63" s="443"/>
      <c r="X63" s="52"/>
      <c r="Y63" s="444"/>
      <c r="Z63" s="385"/>
      <c r="AA63" s="442">
        <v>0</v>
      </c>
      <c r="AB63" s="443"/>
      <c r="AC63" s="52"/>
      <c r="AD63" s="444"/>
      <c r="AE63" s="385"/>
      <c r="AF63" s="442">
        <v>0</v>
      </c>
      <c r="AG63" s="443"/>
      <c r="AH63" s="52"/>
      <c r="AI63" s="444"/>
      <c r="AJ63" s="385"/>
      <c r="AK63" s="442">
        <v>0</v>
      </c>
      <c r="AL63" s="443"/>
      <c r="AM63" s="52"/>
      <c r="AN63" s="444"/>
      <c r="AO63" s="385"/>
      <c r="AP63" s="442">
        <v>0</v>
      </c>
      <c r="AQ63" s="443"/>
      <c r="AR63" s="52"/>
      <c r="AS63" s="444"/>
      <c r="AT63" s="385"/>
      <c r="AU63" s="442">
        <v>0</v>
      </c>
      <c r="AV63" s="443"/>
      <c r="AW63" s="52"/>
      <c r="AX63" s="444"/>
      <c r="AY63" s="385"/>
      <c r="AZ63" s="442">
        <v>0</v>
      </c>
      <c r="BA63" s="443"/>
      <c r="BB63" s="52"/>
      <c r="BC63" s="444"/>
      <c r="BD63" s="385"/>
      <c r="BE63" s="442">
        <v>0</v>
      </c>
      <c r="BF63" s="443"/>
      <c r="BG63" s="52"/>
      <c r="BH63" s="444"/>
      <c r="BI63" s="385"/>
      <c r="BJ63" s="442">
        <v>0</v>
      </c>
      <c r="BK63" s="443"/>
      <c r="BL63" s="52"/>
      <c r="BM63" s="444"/>
      <c r="BN63" s="385"/>
      <c r="BO63" s="442">
        <v>0</v>
      </c>
      <c r="BP63" s="443"/>
      <c r="BQ63" s="52"/>
      <c r="BR63" s="444"/>
      <c r="BS63" s="445"/>
      <c r="BT63" s="442">
        <f>SUM(L63:BO63)</f>
        <v>0</v>
      </c>
      <c r="BU63" s="443"/>
      <c r="BV63" s="52"/>
      <c r="BW63" s="118"/>
      <c r="BX63" s="38"/>
      <c r="BY63" s="38"/>
    </row>
    <row r="64" spans="4:77" ht="12.75" hidden="1" customHeight="1" x14ac:dyDescent="0.3">
      <c r="D64" s="118" t="s">
        <v>330</v>
      </c>
      <c r="E64" s="379"/>
      <c r="F64" s="398"/>
      <c r="G64" s="98">
        <v>0</v>
      </c>
      <c r="H64" s="97"/>
      <c r="I64" s="52"/>
      <c r="J64" s="444"/>
      <c r="K64" s="453"/>
      <c r="L64" s="98">
        <v>0</v>
      </c>
      <c r="M64" s="97"/>
      <c r="N64" s="52"/>
      <c r="O64" s="444"/>
      <c r="P64" s="398"/>
      <c r="Q64" s="98">
        <v>0</v>
      </c>
      <c r="R64" s="97"/>
      <c r="S64" s="52"/>
      <c r="T64" s="444"/>
      <c r="U64" s="398"/>
      <c r="V64" s="98">
        <v>0</v>
      </c>
      <c r="W64" s="97"/>
      <c r="X64" s="52"/>
      <c r="Y64" s="444"/>
      <c r="Z64" s="398"/>
      <c r="AA64" s="98">
        <v>0</v>
      </c>
      <c r="AB64" s="97"/>
      <c r="AC64" s="52"/>
      <c r="AD64" s="444"/>
      <c r="AE64" s="398"/>
      <c r="AF64" s="98">
        <v>0</v>
      </c>
      <c r="AG64" s="97"/>
      <c r="AH64" s="52"/>
      <c r="AI64" s="444"/>
      <c r="AJ64" s="398"/>
      <c r="AK64" s="98">
        <v>0</v>
      </c>
      <c r="AL64" s="97"/>
      <c r="AM64" s="52"/>
      <c r="AN64" s="444"/>
      <c r="AO64" s="398"/>
      <c r="AP64" s="98">
        <v>0</v>
      </c>
      <c r="AQ64" s="97"/>
      <c r="AR64" s="52"/>
      <c r="AS64" s="444"/>
      <c r="AT64" s="398"/>
      <c r="AU64" s="98">
        <v>0</v>
      </c>
      <c r="AV64" s="97"/>
      <c r="AW64" s="52"/>
      <c r="AX64" s="444"/>
      <c r="AY64" s="398"/>
      <c r="AZ64" s="98">
        <v>0</v>
      </c>
      <c r="BA64" s="97"/>
      <c r="BB64" s="52"/>
      <c r="BC64" s="444"/>
      <c r="BD64" s="398"/>
      <c r="BE64" s="98">
        <v>0</v>
      </c>
      <c r="BF64" s="97"/>
      <c r="BG64" s="52"/>
      <c r="BH64" s="444"/>
      <c r="BI64" s="398"/>
      <c r="BJ64" s="98">
        <v>0</v>
      </c>
      <c r="BK64" s="97"/>
      <c r="BL64" s="52"/>
      <c r="BM64" s="444"/>
      <c r="BN64" s="398"/>
      <c r="BO64" s="98">
        <v>0</v>
      </c>
      <c r="BP64" s="97"/>
      <c r="BQ64" s="52"/>
      <c r="BR64" s="444"/>
      <c r="BS64" s="453"/>
      <c r="BT64" s="98">
        <f>SUM(L64:BO64)</f>
        <v>0</v>
      </c>
      <c r="BU64" s="97"/>
      <c r="BV64" s="52"/>
      <c r="BW64" s="118"/>
      <c r="BX64" s="38"/>
      <c r="BY64" s="38"/>
    </row>
    <row r="65" spans="4:77" ht="12.75" hidden="1" customHeight="1" x14ac:dyDescent="0.3">
      <c r="D65" s="118"/>
      <c r="E65" s="379"/>
      <c r="G65" s="52"/>
      <c r="H65" s="52"/>
      <c r="I65" s="52"/>
      <c r="J65" s="444"/>
      <c r="K65" s="52"/>
      <c r="L65" s="52"/>
      <c r="M65" s="52"/>
      <c r="N65" s="52"/>
      <c r="O65" s="444"/>
      <c r="Q65" s="52"/>
      <c r="R65" s="52"/>
      <c r="S65" s="52"/>
      <c r="T65" s="444"/>
      <c r="V65" s="52"/>
      <c r="W65" s="52"/>
      <c r="X65" s="52"/>
      <c r="Y65" s="444"/>
      <c r="AA65" s="52"/>
      <c r="AB65" s="52"/>
      <c r="AC65" s="52"/>
      <c r="AD65" s="444"/>
      <c r="AF65" s="52"/>
      <c r="AG65" s="52"/>
      <c r="AH65" s="52"/>
      <c r="AI65" s="444"/>
      <c r="AK65" s="52"/>
      <c r="AL65" s="52"/>
      <c r="AM65" s="52"/>
      <c r="AN65" s="444"/>
      <c r="AP65" s="52"/>
      <c r="AQ65" s="52"/>
      <c r="AR65" s="52"/>
      <c r="AS65" s="444"/>
      <c r="AU65" s="52"/>
      <c r="AV65" s="52"/>
      <c r="AW65" s="52"/>
      <c r="AX65" s="444"/>
      <c r="AZ65" s="52"/>
      <c r="BA65" s="52"/>
      <c r="BB65" s="52"/>
      <c r="BC65" s="444"/>
      <c r="BE65" s="52"/>
      <c r="BF65" s="52"/>
      <c r="BG65" s="52"/>
      <c r="BH65" s="444"/>
      <c r="BJ65" s="52"/>
      <c r="BK65" s="52"/>
      <c r="BL65" s="52"/>
      <c r="BM65" s="444"/>
      <c r="BO65" s="52"/>
      <c r="BP65" s="52"/>
      <c r="BQ65" s="52"/>
      <c r="BR65" s="444"/>
      <c r="BS65" s="52"/>
      <c r="BT65" s="52"/>
      <c r="BU65" s="52"/>
      <c r="BV65" s="52"/>
      <c r="BW65" s="118"/>
      <c r="BX65" s="38"/>
      <c r="BY65" s="38"/>
    </row>
    <row r="66" spans="4:77" ht="12.75" hidden="1" customHeight="1" x14ac:dyDescent="0.3">
      <c r="D66" s="118" t="s">
        <v>368</v>
      </c>
      <c r="E66" s="379"/>
      <c r="G66" s="52">
        <f>SUM(G67:G68)</f>
        <v>0</v>
      </c>
      <c r="H66" s="52"/>
      <c r="I66" s="52"/>
      <c r="J66" s="444"/>
      <c r="K66" s="52"/>
      <c r="L66" s="52">
        <f>SUM(L67:L68)</f>
        <v>0</v>
      </c>
      <c r="M66" s="52"/>
      <c r="N66" s="52"/>
      <c r="O66" s="444"/>
      <c r="Q66" s="52">
        <f>SUM(Q67:Q68)</f>
        <v>0</v>
      </c>
      <c r="R66" s="52"/>
      <c r="S66" s="52"/>
      <c r="T66" s="444"/>
      <c r="V66" s="52">
        <f>SUM(V67:V68)</f>
        <v>0</v>
      </c>
      <c r="W66" s="52"/>
      <c r="X66" s="52"/>
      <c r="Y66" s="444"/>
      <c r="AA66" s="52">
        <f>SUM(AA67:AA68)</f>
        <v>0</v>
      </c>
      <c r="AB66" s="52"/>
      <c r="AC66" s="52"/>
      <c r="AD66" s="444"/>
      <c r="AF66" s="52">
        <f>SUM(AF67:AF68)</f>
        <v>0</v>
      </c>
      <c r="AG66" s="52"/>
      <c r="AH66" s="52"/>
      <c r="AI66" s="444"/>
      <c r="AK66" s="52">
        <f>SUM(AK67:AK68)</f>
        <v>0</v>
      </c>
      <c r="AL66" s="52"/>
      <c r="AM66" s="52"/>
      <c r="AN66" s="444"/>
      <c r="AP66" s="52">
        <f>SUM(AP67:AP68)</f>
        <v>0</v>
      </c>
      <c r="AQ66" s="52"/>
      <c r="AR66" s="52"/>
      <c r="AS66" s="444"/>
      <c r="AU66" s="52">
        <f>SUM(AU67:AU68)</f>
        <v>0</v>
      </c>
      <c r="AV66" s="52"/>
      <c r="AW66" s="52"/>
      <c r="AX66" s="444"/>
      <c r="AZ66" s="52">
        <f>SUM(AZ67:AZ68)</f>
        <v>0</v>
      </c>
      <c r="BA66" s="52"/>
      <c r="BB66" s="52"/>
      <c r="BC66" s="444"/>
      <c r="BE66" s="52">
        <f>SUM(BE67:BE68)</f>
        <v>0</v>
      </c>
      <c r="BF66" s="52"/>
      <c r="BG66" s="52"/>
      <c r="BH66" s="444"/>
      <c r="BJ66" s="52">
        <f>SUM(BJ67:BJ68)</f>
        <v>0</v>
      </c>
      <c r="BK66" s="52"/>
      <c r="BL66" s="52"/>
      <c r="BM66" s="444"/>
      <c r="BO66" s="52">
        <f>SUM(BO67:BO68)</f>
        <v>0</v>
      </c>
      <c r="BP66" s="52"/>
      <c r="BQ66" s="52"/>
      <c r="BR66" s="444"/>
      <c r="BS66" s="52"/>
      <c r="BT66" s="52">
        <f>SUM(BT67:BT68)</f>
        <v>0</v>
      </c>
      <c r="BU66" s="52"/>
      <c r="BV66" s="52"/>
      <c r="BW66" s="118"/>
      <c r="BX66" s="38"/>
      <c r="BY66" s="38"/>
    </row>
    <row r="67" spans="4:77" ht="12.75" hidden="1" customHeight="1" x14ac:dyDescent="0.3">
      <c r="D67" s="118" t="s">
        <v>381</v>
      </c>
      <c r="E67" s="379"/>
      <c r="F67" s="385"/>
      <c r="G67" s="442">
        <v>0</v>
      </c>
      <c r="H67" s="443"/>
      <c r="I67" s="52"/>
      <c r="J67" s="444"/>
      <c r="K67" s="445"/>
      <c r="L67" s="442">
        <v>0</v>
      </c>
      <c r="M67" s="443"/>
      <c r="N67" s="52"/>
      <c r="O67" s="444"/>
      <c r="P67" s="385"/>
      <c r="Q67" s="442">
        <v>0</v>
      </c>
      <c r="R67" s="443"/>
      <c r="S67" s="52"/>
      <c r="T67" s="444"/>
      <c r="U67" s="385"/>
      <c r="V67" s="442">
        <v>0</v>
      </c>
      <c r="W67" s="443"/>
      <c r="X67" s="52"/>
      <c r="Y67" s="444"/>
      <c r="Z67" s="385"/>
      <c r="AA67" s="442">
        <v>0</v>
      </c>
      <c r="AB67" s="443"/>
      <c r="AC67" s="52"/>
      <c r="AD67" s="444"/>
      <c r="AE67" s="385"/>
      <c r="AF67" s="442">
        <v>0</v>
      </c>
      <c r="AG67" s="443"/>
      <c r="AH67" s="52"/>
      <c r="AI67" s="444"/>
      <c r="AJ67" s="385"/>
      <c r="AK67" s="442">
        <v>0</v>
      </c>
      <c r="AL67" s="443"/>
      <c r="AM67" s="52"/>
      <c r="AN67" s="444"/>
      <c r="AO67" s="385"/>
      <c r="AP67" s="442">
        <v>0</v>
      </c>
      <c r="AQ67" s="443"/>
      <c r="AR67" s="52"/>
      <c r="AS67" s="444"/>
      <c r="AT67" s="385"/>
      <c r="AU67" s="442">
        <v>0</v>
      </c>
      <c r="AV67" s="443"/>
      <c r="AW67" s="52"/>
      <c r="AX67" s="444"/>
      <c r="AY67" s="385"/>
      <c r="AZ67" s="442">
        <v>0</v>
      </c>
      <c r="BA67" s="443"/>
      <c r="BB67" s="52"/>
      <c r="BC67" s="444"/>
      <c r="BD67" s="385"/>
      <c r="BE67" s="442">
        <v>0</v>
      </c>
      <c r="BF67" s="443"/>
      <c r="BG67" s="52"/>
      <c r="BH67" s="444"/>
      <c r="BI67" s="385"/>
      <c r="BJ67" s="442">
        <v>0</v>
      </c>
      <c r="BK67" s="443"/>
      <c r="BL67" s="52"/>
      <c r="BM67" s="444"/>
      <c r="BN67" s="385"/>
      <c r="BO67" s="442">
        <v>0</v>
      </c>
      <c r="BP67" s="443"/>
      <c r="BQ67" s="52"/>
      <c r="BR67" s="444"/>
      <c r="BS67" s="445"/>
      <c r="BT67" s="442">
        <f>SUM(L67:BO67)</f>
        <v>0</v>
      </c>
      <c r="BU67" s="443"/>
      <c r="BV67" s="52"/>
      <c r="BW67" s="118"/>
      <c r="BX67" s="38"/>
      <c r="BY67" s="38"/>
    </row>
    <row r="68" spans="4:77" ht="12.75" hidden="1" customHeight="1" x14ac:dyDescent="0.3">
      <c r="D68" s="118" t="s">
        <v>330</v>
      </c>
      <c r="E68" s="379"/>
      <c r="F68" s="398"/>
      <c r="G68" s="98">
        <v>0</v>
      </c>
      <c r="H68" s="97"/>
      <c r="I68" s="52"/>
      <c r="J68" s="444"/>
      <c r="K68" s="453"/>
      <c r="L68" s="98">
        <v>0</v>
      </c>
      <c r="M68" s="97"/>
      <c r="N68" s="52"/>
      <c r="O68" s="444"/>
      <c r="P68" s="398"/>
      <c r="Q68" s="98">
        <v>0</v>
      </c>
      <c r="R68" s="97"/>
      <c r="S68" s="52"/>
      <c r="T68" s="444"/>
      <c r="U68" s="398"/>
      <c r="V68" s="98">
        <v>0</v>
      </c>
      <c r="W68" s="97"/>
      <c r="X68" s="52"/>
      <c r="Y68" s="444"/>
      <c r="Z68" s="398"/>
      <c r="AA68" s="98">
        <v>0</v>
      </c>
      <c r="AB68" s="97"/>
      <c r="AC68" s="52"/>
      <c r="AD68" s="444"/>
      <c r="AE68" s="398"/>
      <c r="AF68" s="98">
        <v>0</v>
      </c>
      <c r="AG68" s="97"/>
      <c r="AH68" s="52"/>
      <c r="AI68" s="444"/>
      <c r="AJ68" s="398"/>
      <c r="AK68" s="98">
        <v>0</v>
      </c>
      <c r="AL68" s="97"/>
      <c r="AM68" s="52"/>
      <c r="AN68" s="444"/>
      <c r="AO68" s="398"/>
      <c r="AP68" s="98">
        <v>0</v>
      </c>
      <c r="AQ68" s="97"/>
      <c r="AR68" s="52"/>
      <c r="AS68" s="444"/>
      <c r="AT68" s="398"/>
      <c r="AU68" s="98">
        <v>0</v>
      </c>
      <c r="AV68" s="97"/>
      <c r="AW68" s="52"/>
      <c r="AX68" s="444"/>
      <c r="AY68" s="398"/>
      <c r="AZ68" s="98">
        <v>0</v>
      </c>
      <c r="BA68" s="97"/>
      <c r="BB68" s="52"/>
      <c r="BC68" s="444"/>
      <c r="BD68" s="398"/>
      <c r="BE68" s="98">
        <v>0</v>
      </c>
      <c r="BF68" s="97"/>
      <c r="BG68" s="52"/>
      <c r="BH68" s="444"/>
      <c r="BI68" s="398"/>
      <c r="BJ68" s="98">
        <v>0</v>
      </c>
      <c r="BK68" s="97"/>
      <c r="BL68" s="52"/>
      <c r="BM68" s="444"/>
      <c r="BN68" s="398"/>
      <c r="BO68" s="98">
        <v>0</v>
      </c>
      <c r="BP68" s="97"/>
      <c r="BQ68" s="52"/>
      <c r="BR68" s="444"/>
      <c r="BS68" s="453"/>
      <c r="BT68" s="98">
        <f>SUM(L68:BO68)</f>
        <v>0</v>
      </c>
      <c r="BU68" s="97"/>
      <c r="BV68" s="52"/>
      <c r="BW68" s="118"/>
      <c r="BX68" s="38"/>
      <c r="BY68" s="38"/>
    </row>
    <row r="69" spans="4:77" ht="12.75" customHeight="1" x14ac:dyDescent="0.3">
      <c r="D69" s="118"/>
      <c r="E69" s="379"/>
      <c r="G69" s="52"/>
      <c r="H69" s="52"/>
      <c r="I69" s="52"/>
      <c r="J69" s="444"/>
      <c r="K69" s="52"/>
      <c r="L69" s="52"/>
      <c r="M69" s="52"/>
      <c r="N69" s="52"/>
      <c r="O69" s="444"/>
      <c r="Q69" s="52"/>
      <c r="R69" s="52"/>
      <c r="S69" s="52"/>
      <c r="T69" s="444"/>
      <c r="V69" s="52"/>
      <c r="W69" s="52"/>
      <c r="X69" s="52"/>
      <c r="Y69" s="444"/>
      <c r="AA69" s="52"/>
      <c r="AB69" s="52"/>
      <c r="AC69" s="52"/>
      <c r="AD69" s="444"/>
      <c r="AF69" s="52"/>
      <c r="AG69" s="52"/>
      <c r="AH69" s="52"/>
      <c r="AI69" s="444"/>
      <c r="AK69" s="52"/>
      <c r="AL69" s="52"/>
      <c r="AM69" s="52"/>
      <c r="AN69" s="444"/>
      <c r="AP69" s="52"/>
      <c r="AQ69" s="52"/>
      <c r="AR69" s="52"/>
      <c r="AS69" s="444"/>
      <c r="AU69" s="52"/>
      <c r="AV69" s="52"/>
      <c r="AW69" s="52"/>
      <c r="AX69" s="444"/>
      <c r="AZ69" s="52"/>
      <c r="BA69" s="52"/>
      <c r="BB69" s="52"/>
      <c r="BC69" s="444"/>
      <c r="BE69" s="52"/>
      <c r="BF69" s="52"/>
      <c r="BG69" s="52"/>
      <c r="BH69" s="444"/>
      <c r="BJ69" s="52"/>
      <c r="BK69" s="52"/>
      <c r="BL69" s="52"/>
      <c r="BM69" s="444"/>
      <c r="BO69" s="52"/>
      <c r="BP69" s="52"/>
      <c r="BQ69" s="52"/>
      <c r="BR69" s="444"/>
      <c r="BS69" s="52"/>
      <c r="BT69" s="52"/>
      <c r="BU69" s="52"/>
      <c r="BV69" s="52"/>
      <c r="BW69" s="118"/>
      <c r="BX69" s="38"/>
      <c r="BY69" s="38"/>
    </row>
    <row r="70" spans="4:77" s="38" customFormat="1" ht="12.75" customHeight="1" x14ac:dyDescent="0.3">
      <c r="D70" s="188" t="s">
        <v>341</v>
      </c>
      <c r="E70" s="381"/>
      <c r="F70" s="124"/>
      <c r="G70" s="480">
        <f>SUM(G71:G89)</f>
        <v>68212000</v>
      </c>
      <c r="H70" s="480"/>
      <c r="I70" s="40"/>
      <c r="J70" s="441"/>
      <c r="K70" s="480"/>
      <c r="L70" s="480">
        <f>SUM(L71:L89)</f>
        <v>0</v>
      </c>
      <c r="M70" s="480"/>
      <c r="N70" s="40"/>
      <c r="O70" s="441"/>
      <c r="P70" s="480"/>
      <c r="Q70" s="480">
        <f>SUM(Q71:Q89)</f>
        <v>0</v>
      </c>
      <c r="R70" s="480"/>
      <c r="S70" s="40"/>
      <c r="T70" s="441"/>
      <c r="U70" s="480"/>
      <c r="V70" s="480">
        <f>SUM(V71:V89)</f>
        <v>0</v>
      </c>
      <c r="W70" s="480"/>
      <c r="X70" s="40"/>
      <c r="Y70" s="441"/>
      <c r="Z70" s="480"/>
      <c r="AA70" s="480">
        <f>SUM(AA71:AA89)</f>
        <v>0</v>
      </c>
      <c r="AB70" s="480"/>
      <c r="AC70" s="40"/>
      <c r="AD70" s="441"/>
      <c r="AE70" s="480"/>
      <c r="AF70" s="480">
        <f>SUM(AF71:AF89)</f>
        <v>0</v>
      </c>
      <c r="AG70" s="480"/>
      <c r="AH70" s="40"/>
      <c r="AI70" s="441"/>
      <c r="AJ70" s="480"/>
      <c r="AK70" s="480">
        <f>SUM(AK71:AK89)</f>
        <v>0</v>
      </c>
      <c r="AL70" s="480"/>
      <c r="AM70" s="40"/>
      <c r="AN70" s="441"/>
      <c r="AO70" s="480"/>
      <c r="AP70" s="480">
        <f>SUM(AP71:AP89)</f>
        <v>0</v>
      </c>
      <c r="AQ70" s="480"/>
      <c r="AR70" s="40"/>
      <c r="AS70" s="441"/>
      <c r="AT70" s="480"/>
      <c r="AU70" s="480">
        <f>SUM(AU71:AU89)</f>
        <v>0</v>
      </c>
      <c r="AV70" s="480"/>
      <c r="AW70" s="40"/>
      <c r="AX70" s="441"/>
      <c r="AY70" s="480"/>
      <c r="AZ70" s="480">
        <f>SUM(AZ71:AZ89)</f>
        <v>0</v>
      </c>
      <c r="BA70" s="480"/>
      <c r="BB70" s="40"/>
      <c r="BC70" s="441"/>
      <c r="BD70" s="480"/>
      <c r="BE70" s="480">
        <f>SUM(BE71:BE89)</f>
        <v>0</v>
      </c>
      <c r="BF70" s="480"/>
      <c r="BG70" s="40"/>
      <c r="BH70" s="441"/>
      <c r="BI70" s="480"/>
      <c r="BJ70" s="480">
        <f>SUM(BJ71:BJ89)</f>
        <v>68212353</v>
      </c>
      <c r="BK70" s="480"/>
      <c r="BL70" s="40"/>
      <c r="BM70" s="441"/>
      <c r="BN70" s="480"/>
      <c r="BO70" s="480">
        <f>SUM(BO71:BO89)</f>
        <v>0</v>
      </c>
      <c r="BP70" s="480"/>
      <c r="BQ70" s="40"/>
      <c r="BR70" s="441"/>
      <c r="BS70" s="480"/>
      <c r="BT70" s="480">
        <f>SUM(BT71:BT90)</f>
        <v>68212353</v>
      </c>
      <c r="BU70" s="480"/>
      <c r="BV70" s="40"/>
      <c r="BW70" s="188"/>
    </row>
    <row r="71" spans="4:77" ht="12.75" customHeight="1" x14ac:dyDescent="0.3">
      <c r="D71" s="118" t="s">
        <v>383</v>
      </c>
      <c r="E71" s="379"/>
      <c r="F71" s="379"/>
      <c r="G71" s="436">
        <f>71712000-3500000</f>
        <v>68212000</v>
      </c>
      <c r="H71" s="51"/>
      <c r="I71" s="52"/>
      <c r="J71" s="444"/>
      <c r="K71" s="444"/>
      <c r="L71" s="436">
        <v>0</v>
      </c>
      <c r="M71" s="51"/>
      <c r="N71" s="52"/>
      <c r="O71" s="444"/>
      <c r="P71" s="444"/>
      <c r="Q71" s="436">
        <v>0</v>
      </c>
      <c r="R71" s="51"/>
      <c r="S71" s="52"/>
      <c r="T71" s="444"/>
      <c r="U71" s="444"/>
      <c r="V71" s="436">
        <v>0</v>
      </c>
      <c r="W71" s="51"/>
      <c r="X71" s="52"/>
      <c r="Y71" s="444"/>
      <c r="Z71" s="444"/>
      <c r="AA71" s="436">
        <v>0</v>
      </c>
      <c r="AB71" s="51"/>
      <c r="AC71" s="52"/>
      <c r="AD71" s="444"/>
      <c r="AE71" s="444"/>
      <c r="AF71" s="436">
        <v>0</v>
      </c>
      <c r="AG71" s="51"/>
      <c r="AH71" s="52"/>
      <c r="AI71" s="444"/>
      <c r="AJ71" s="444"/>
      <c r="AK71" s="436">
        <v>0</v>
      </c>
      <c r="AL71" s="51"/>
      <c r="AM71" s="52"/>
      <c r="AN71" s="444"/>
      <c r="AO71" s="444"/>
      <c r="AP71" s="436">
        <v>0</v>
      </c>
      <c r="AQ71" s="51"/>
      <c r="AR71" s="52"/>
      <c r="AS71" s="444"/>
      <c r="AT71" s="444"/>
      <c r="AU71" s="436">
        <v>0</v>
      </c>
      <c r="AV71" s="51"/>
      <c r="AW71" s="52"/>
      <c r="AX71" s="444"/>
      <c r="AY71" s="444"/>
      <c r="AZ71" s="436">
        <v>0</v>
      </c>
      <c r="BA71" s="51"/>
      <c r="BB71" s="52"/>
      <c r="BC71" s="444"/>
      <c r="BD71" s="444"/>
      <c r="BE71" s="436">
        <v>0</v>
      </c>
      <c r="BF71" s="51"/>
      <c r="BG71" s="52"/>
      <c r="BH71" s="444"/>
      <c r="BI71" s="444"/>
      <c r="BJ71" s="436">
        <v>68212353</v>
      </c>
      <c r="BK71" s="51"/>
      <c r="BL71" s="52"/>
      <c r="BM71" s="444"/>
      <c r="BN71" s="444"/>
      <c r="BO71" s="436">
        <v>0</v>
      </c>
      <c r="BP71" s="51"/>
      <c r="BQ71" s="52"/>
      <c r="BR71" s="444"/>
      <c r="BS71" s="444"/>
      <c r="BT71" s="52">
        <f>SUM(L71:BO71)</f>
        <v>68212353</v>
      </c>
      <c r="BU71" s="51"/>
      <c r="BV71" s="52"/>
      <c r="BW71" s="118"/>
      <c r="BX71" s="38"/>
      <c r="BY71" s="38"/>
    </row>
    <row r="72" spans="4:77" ht="12.75" hidden="1" customHeight="1" x14ac:dyDescent="0.3">
      <c r="D72" s="118" t="s">
        <v>384</v>
      </c>
      <c r="E72" s="379"/>
      <c r="F72" s="379"/>
      <c r="G72" s="402">
        <v>0</v>
      </c>
      <c r="H72" s="51"/>
      <c r="I72" s="52"/>
      <c r="J72" s="444"/>
      <c r="K72" s="444"/>
      <c r="L72" s="402">
        <v>0</v>
      </c>
      <c r="M72" s="51"/>
      <c r="N72" s="52"/>
      <c r="O72" s="444"/>
      <c r="P72" s="444"/>
      <c r="Q72" s="402">
        <v>0</v>
      </c>
      <c r="R72" s="51"/>
      <c r="S72" s="52"/>
      <c r="T72" s="444"/>
      <c r="U72" s="444"/>
      <c r="V72" s="402">
        <v>0</v>
      </c>
      <c r="W72" s="51"/>
      <c r="X72" s="52"/>
      <c r="Y72" s="444"/>
      <c r="Z72" s="444"/>
      <c r="AA72" s="402">
        <v>0</v>
      </c>
      <c r="AB72" s="51"/>
      <c r="AC72" s="52"/>
      <c r="AD72" s="444"/>
      <c r="AE72" s="444"/>
      <c r="AF72" s="402">
        <v>0</v>
      </c>
      <c r="AG72" s="51"/>
      <c r="AH72" s="52"/>
      <c r="AI72" s="444"/>
      <c r="AJ72" s="444"/>
      <c r="AK72" s="402">
        <v>0</v>
      </c>
      <c r="AL72" s="51"/>
      <c r="AM72" s="52"/>
      <c r="AN72" s="444"/>
      <c r="AO72" s="444"/>
      <c r="AP72" s="402">
        <v>0</v>
      </c>
      <c r="AQ72" s="51"/>
      <c r="AR72" s="52"/>
      <c r="AS72" s="444"/>
      <c r="AT72" s="444"/>
      <c r="AU72" s="402">
        <v>0</v>
      </c>
      <c r="AV72" s="51"/>
      <c r="AW72" s="52"/>
      <c r="AX72" s="444"/>
      <c r="AY72" s="444"/>
      <c r="AZ72" s="402">
        <v>0</v>
      </c>
      <c r="BA72" s="51"/>
      <c r="BB72" s="52"/>
      <c r="BC72" s="444"/>
      <c r="BD72" s="444"/>
      <c r="BE72" s="402">
        <v>0</v>
      </c>
      <c r="BF72" s="51"/>
      <c r="BG72" s="52"/>
      <c r="BH72" s="444"/>
      <c r="BI72" s="444"/>
      <c r="BJ72" s="402">
        <v>0</v>
      </c>
      <c r="BK72" s="51"/>
      <c r="BL72" s="52"/>
      <c r="BM72" s="444"/>
      <c r="BN72" s="444"/>
      <c r="BO72" s="402">
        <v>0</v>
      </c>
      <c r="BP72" s="51"/>
      <c r="BQ72" s="52"/>
      <c r="BR72" s="444"/>
      <c r="BS72" s="444"/>
      <c r="BT72" s="52">
        <f t="shared" ref="BT72:BT86" si="0">SUM(L72:BO72)</f>
        <v>0</v>
      </c>
      <c r="BU72" s="51"/>
      <c r="BV72" s="52"/>
      <c r="BW72" s="118"/>
      <c r="BX72" s="38"/>
      <c r="BY72" s="38"/>
    </row>
    <row r="73" spans="4:77" ht="12.75" hidden="1" customHeight="1" x14ac:dyDescent="0.3">
      <c r="D73" s="118" t="s">
        <v>385</v>
      </c>
      <c r="E73" s="379"/>
      <c r="F73" s="379"/>
      <c r="G73" s="402">
        <v>0</v>
      </c>
      <c r="H73" s="51"/>
      <c r="I73" s="52"/>
      <c r="J73" s="444"/>
      <c r="K73" s="444"/>
      <c r="L73" s="402">
        <v>0</v>
      </c>
      <c r="M73" s="51"/>
      <c r="N73" s="52"/>
      <c r="O73" s="444"/>
      <c r="P73" s="444"/>
      <c r="Q73" s="402">
        <v>0</v>
      </c>
      <c r="R73" s="51"/>
      <c r="S73" s="52"/>
      <c r="T73" s="444"/>
      <c r="U73" s="444"/>
      <c r="V73" s="402">
        <v>0</v>
      </c>
      <c r="W73" s="51"/>
      <c r="X73" s="52"/>
      <c r="Y73" s="444"/>
      <c r="Z73" s="444"/>
      <c r="AA73" s="402">
        <v>0</v>
      </c>
      <c r="AB73" s="51"/>
      <c r="AC73" s="52"/>
      <c r="AD73" s="444"/>
      <c r="AE73" s="444"/>
      <c r="AF73" s="402">
        <v>0</v>
      </c>
      <c r="AG73" s="51"/>
      <c r="AH73" s="52"/>
      <c r="AI73" s="444"/>
      <c r="AJ73" s="444"/>
      <c r="AK73" s="402">
        <v>0</v>
      </c>
      <c r="AL73" s="51"/>
      <c r="AM73" s="52"/>
      <c r="AN73" s="444"/>
      <c r="AO73" s="444"/>
      <c r="AP73" s="402">
        <v>0</v>
      </c>
      <c r="AQ73" s="51"/>
      <c r="AR73" s="52"/>
      <c r="AS73" s="444"/>
      <c r="AT73" s="444"/>
      <c r="AU73" s="402">
        <v>0</v>
      </c>
      <c r="AV73" s="51"/>
      <c r="AW73" s="52"/>
      <c r="AX73" s="444"/>
      <c r="AY73" s="444"/>
      <c r="AZ73" s="402">
        <v>0</v>
      </c>
      <c r="BA73" s="51"/>
      <c r="BB73" s="52"/>
      <c r="BC73" s="444"/>
      <c r="BD73" s="444"/>
      <c r="BE73" s="402">
        <v>0</v>
      </c>
      <c r="BF73" s="51"/>
      <c r="BG73" s="52"/>
      <c r="BH73" s="444"/>
      <c r="BI73" s="444"/>
      <c r="BJ73" s="402">
        <v>0</v>
      </c>
      <c r="BK73" s="51"/>
      <c r="BL73" s="52"/>
      <c r="BM73" s="444"/>
      <c r="BN73" s="444"/>
      <c r="BO73" s="402">
        <v>0</v>
      </c>
      <c r="BP73" s="51"/>
      <c r="BQ73" s="52"/>
      <c r="BR73" s="444"/>
      <c r="BS73" s="444"/>
      <c r="BT73" s="52">
        <f t="shared" si="0"/>
        <v>0</v>
      </c>
      <c r="BU73" s="51"/>
      <c r="BV73" s="52"/>
      <c r="BW73" s="118"/>
      <c r="BX73" s="38"/>
      <c r="BY73" s="38"/>
    </row>
    <row r="74" spans="4:77" ht="12.75" hidden="1" customHeight="1" x14ac:dyDescent="0.3">
      <c r="D74" s="118" t="s">
        <v>386</v>
      </c>
      <c r="E74" s="379"/>
      <c r="F74" s="379"/>
      <c r="G74" s="402">
        <v>0</v>
      </c>
      <c r="H74" s="51"/>
      <c r="I74" s="52"/>
      <c r="J74" s="444"/>
      <c r="K74" s="444"/>
      <c r="L74" s="402">
        <v>0</v>
      </c>
      <c r="M74" s="51"/>
      <c r="N74" s="52"/>
      <c r="O74" s="444"/>
      <c r="P74" s="444"/>
      <c r="Q74" s="402">
        <v>0</v>
      </c>
      <c r="R74" s="51"/>
      <c r="S74" s="52"/>
      <c r="T74" s="444"/>
      <c r="U74" s="444"/>
      <c r="V74" s="402">
        <v>0</v>
      </c>
      <c r="W74" s="51"/>
      <c r="X74" s="52"/>
      <c r="Y74" s="444"/>
      <c r="Z74" s="444"/>
      <c r="AA74" s="402">
        <v>0</v>
      </c>
      <c r="AB74" s="51"/>
      <c r="AC74" s="52"/>
      <c r="AD74" s="444"/>
      <c r="AE74" s="444"/>
      <c r="AF74" s="402">
        <v>0</v>
      </c>
      <c r="AG74" s="51"/>
      <c r="AH74" s="52"/>
      <c r="AI74" s="444"/>
      <c r="AJ74" s="444"/>
      <c r="AK74" s="402">
        <v>0</v>
      </c>
      <c r="AL74" s="51"/>
      <c r="AM74" s="52"/>
      <c r="AN74" s="444"/>
      <c r="AO74" s="444"/>
      <c r="AP74" s="402">
        <v>0</v>
      </c>
      <c r="AQ74" s="51"/>
      <c r="AR74" s="52"/>
      <c r="AS74" s="444"/>
      <c r="AT74" s="444"/>
      <c r="AU74" s="402">
        <v>0</v>
      </c>
      <c r="AV74" s="51"/>
      <c r="AW74" s="52"/>
      <c r="AX74" s="444"/>
      <c r="AY74" s="444"/>
      <c r="AZ74" s="402">
        <v>0</v>
      </c>
      <c r="BA74" s="51"/>
      <c r="BB74" s="52"/>
      <c r="BC74" s="444"/>
      <c r="BD74" s="444"/>
      <c r="BE74" s="402">
        <v>0</v>
      </c>
      <c r="BF74" s="51"/>
      <c r="BG74" s="52"/>
      <c r="BH74" s="444"/>
      <c r="BI74" s="444"/>
      <c r="BJ74" s="402">
        <v>0</v>
      </c>
      <c r="BK74" s="51"/>
      <c r="BL74" s="52"/>
      <c r="BM74" s="444"/>
      <c r="BN74" s="444"/>
      <c r="BO74" s="402">
        <v>0</v>
      </c>
      <c r="BP74" s="51"/>
      <c r="BQ74" s="52"/>
      <c r="BR74" s="444"/>
      <c r="BS74" s="444"/>
      <c r="BT74" s="52">
        <f t="shared" si="0"/>
        <v>0</v>
      </c>
      <c r="BU74" s="51"/>
      <c r="BV74" s="52"/>
      <c r="BW74" s="118"/>
      <c r="BX74" s="38"/>
      <c r="BY74" s="38"/>
    </row>
    <row r="75" spans="4:77" ht="12.75" hidden="1" customHeight="1" x14ac:dyDescent="0.3">
      <c r="D75" s="118" t="s">
        <v>344</v>
      </c>
      <c r="E75" s="379"/>
      <c r="F75" s="379"/>
      <c r="G75" s="402">
        <v>0</v>
      </c>
      <c r="H75" s="51"/>
      <c r="I75" s="52"/>
      <c r="J75" s="444"/>
      <c r="K75" s="444"/>
      <c r="L75" s="402">
        <v>0</v>
      </c>
      <c r="M75" s="51"/>
      <c r="N75" s="52"/>
      <c r="O75" s="444"/>
      <c r="P75" s="444"/>
      <c r="Q75" s="402">
        <v>0</v>
      </c>
      <c r="R75" s="51"/>
      <c r="S75" s="52"/>
      <c r="T75" s="444"/>
      <c r="U75" s="444"/>
      <c r="V75" s="402">
        <v>0</v>
      </c>
      <c r="W75" s="51"/>
      <c r="X75" s="52"/>
      <c r="Y75" s="444"/>
      <c r="Z75" s="444"/>
      <c r="AA75" s="402">
        <v>0</v>
      </c>
      <c r="AB75" s="51"/>
      <c r="AC75" s="52"/>
      <c r="AD75" s="444"/>
      <c r="AE75" s="444"/>
      <c r="AF75" s="402">
        <v>0</v>
      </c>
      <c r="AG75" s="51"/>
      <c r="AH75" s="52"/>
      <c r="AI75" s="444"/>
      <c r="AJ75" s="444"/>
      <c r="AK75" s="402">
        <v>0</v>
      </c>
      <c r="AL75" s="51"/>
      <c r="AM75" s="52"/>
      <c r="AN75" s="444"/>
      <c r="AO75" s="444"/>
      <c r="AP75" s="402">
        <v>0</v>
      </c>
      <c r="AQ75" s="51"/>
      <c r="AR75" s="52"/>
      <c r="AS75" s="444"/>
      <c r="AT75" s="444"/>
      <c r="AU75" s="402">
        <v>0</v>
      </c>
      <c r="AV75" s="51"/>
      <c r="AW75" s="52"/>
      <c r="AX75" s="444"/>
      <c r="AY75" s="444"/>
      <c r="AZ75" s="402">
        <v>0</v>
      </c>
      <c r="BA75" s="51"/>
      <c r="BB75" s="52"/>
      <c r="BC75" s="444"/>
      <c r="BD75" s="444"/>
      <c r="BE75" s="402">
        <v>0</v>
      </c>
      <c r="BF75" s="51"/>
      <c r="BG75" s="52"/>
      <c r="BH75" s="444"/>
      <c r="BI75" s="444"/>
      <c r="BJ75" s="402">
        <v>0</v>
      </c>
      <c r="BK75" s="51"/>
      <c r="BL75" s="52"/>
      <c r="BM75" s="444"/>
      <c r="BN75" s="444"/>
      <c r="BO75" s="402">
        <v>0</v>
      </c>
      <c r="BP75" s="51"/>
      <c r="BQ75" s="52"/>
      <c r="BR75" s="444"/>
      <c r="BS75" s="444"/>
      <c r="BT75" s="52">
        <f t="shared" si="0"/>
        <v>0</v>
      </c>
      <c r="BU75" s="51"/>
      <c r="BV75" s="52"/>
      <c r="BW75" s="118"/>
      <c r="BX75" s="38"/>
      <c r="BY75" s="38"/>
    </row>
    <row r="76" spans="4:77" ht="12.75" hidden="1" customHeight="1" x14ac:dyDescent="0.3">
      <c r="D76" s="118" t="s">
        <v>345</v>
      </c>
      <c r="E76" s="379"/>
      <c r="F76" s="379"/>
      <c r="G76" s="402">
        <v>0</v>
      </c>
      <c r="H76" s="51"/>
      <c r="I76" s="52"/>
      <c r="J76" s="444"/>
      <c r="K76" s="444"/>
      <c r="L76" s="402">
        <v>0</v>
      </c>
      <c r="M76" s="51"/>
      <c r="N76" s="52"/>
      <c r="O76" s="444"/>
      <c r="P76" s="444"/>
      <c r="Q76" s="402">
        <v>0</v>
      </c>
      <c r="R76" s="51"/>
      <c r="S76" s="52"/>
      <c r="T76" s="444"/>
      <c r="U76" s="444"/>
      <c r="V76" s="402">
        <v>0</v>
      </c>
      <c r="W76" s="51"/>
      <c r="X76" s="52"/>
      <c r="Y76" s="444"/>
      <c r="Z76" s="444"/>
      <c r="AA76" s="402">
        <v>0</v>
      </c>
      <c r="AB76" s="51"/>
      <c r="AC76" s="52"/>
      <c r="AD76" s="444"/>
      <c r="AE76" s="444"/>
      <c r="AF76" s="402">
        <v>0</v>
      </c>
      <c r="AG76" s="51"/>
      <c r="AH76" s="52"/>
      <c r="AI76" s="444"/>
      <c r="AJ76" s="444"/>
      <c r="AK76" s="402">
        <v>0</v>
      </c>
      <c r="AL76" s="51"/>
      <c r="AM76" s="52"/>
      <c r="AN76" s="444"/>
      <c r="AO76" s="444"/>
      <c r="AP76" s="402">
        <v>0</v>
      </c>
      <c r="AQ76" s="51"/>
      <c r="AR76" s="52"/>
      <c r="AS76" s="444"/>
      <c r="AT76" s="444"/>
      <c r="AU76" s="402">
        <v>0</v>
      </c>
      <c r="AV76" s="51"/>
      <c r="AW76" s="52"/>
      <c r="AX76" s="444"/>
      <c r="AY76" s="444"/>
      <c r="AZ76" s="402">
        <v>0</v>
      </c>
      <c r="BA76" s="51"/>
      <c r="BB76" s="52"/>
      <c r="BC76" s="444"/>
      <c r="BD76" s="444"/>
      <c r="BE76" s="402">
        <v>0</v>
      </c>
      <c r="BF76" s="51"/>
      <c r="BG76" s="52"/>
      <c r="BH76" s="444"/>
      <c r="BI76" s="444"/>
      <c r="BJ76" s="402">
        <v>0</v>
      </c>
      <c r="BK76" s="51"/>
      <c r="BL76" s="52"/>
      <c r="BM76" s="444"/>
      <c r="BN76" s="444"/>
      <c r="BO76" s="402">
        <v>0</v>
      </c>
      <c r="BP76" s="51"/>
      <c r="BQ76" s="52"/>
      <c r="BR76" s="444"/>
      <c r="BS76" s="444"/>
      <c r="BT76" s="52">
        <f t="shared" si="0"/>
        <v>0</v>
      </c>
      <c r="BU76" s="51"/>
      <c r="BV76" s="52"/>
      <c r="BW76" s="118"/>
      <c r="BX76" s="38"/>
      <c r="BY76" s="38"/>
    </row>
    <row r="77" spans="4:77" ht="12.75" hidden="1" customHeight="1" x14ac:dyDescent="0.3">
      <c r="D77" s="118" t="s">
        <v>346</v>
      </c>
      <c r="E77" s="379"/>
      <c r="F77" s="379"/>
      <c r="G77" s="402">
        <v>0</v>
      </c>
      <c r="H77" s="51"/>
      <c r="I77" s="52"/>
      <c r="J77" s="444"/>
      <c r="K77" s="444"/>
      <c r="L77" s="402">
        <v>0</v>
      </c>
      <c r="M77" s="51"/>
      <c r="N77" s="52"/>
      <c r="O77" s="444"/>
      <c r="P77" s="444"/>
      <c r="Q77" s="402">
        <v>0</v>
      </c>
      <c r="R77" s="51"/>
      <c r="S77" s="52"/>
      <c r="T77" s="444"/>
      <c r="U77" s="444"/>
      <c r="V77" s="402">
        <v>0</v>
      </c>
      <c r="W77" s="51"/>
      <c r="X77" s="52"/>
      <c r="Y77" s="444"/>
      <c r="Z77" s="444"/>
      <c r="AA77" s="402">
        <v>0</v>
      </c>
      <c r="AB77" s="51"/>
      <c r="AC77" s="52"/>
      <c r="AD77" s="444"/>
      <c r="AE77" s="444"/>
      <c r="AF77" s="402">
        <v>0</v>
      </c>
      <c r="AG77" s="51"/>
      <c r="AH77" s="52"/>
      <c r="AI77" s="444"/>
      <c r="AJ77" s="444"/>
      <c r="AK77" s="402">
        <v>0</v>
      </c>
      <c r="AL77" s="51"/>
      <c r="AM77" s="52"/>
      <c r="AN77" s="444"/>
      <c r="AO77" s="444"/>
      <c r="AP77" s="402">
        <v>0</v>
      </c>
      <c r="AQ77" s="51"/>
      <c r="AR77" s="52"/>
      <c r="AS77" s="444"/>
      <c r="AT77" s="444"/>
      <c r="AU77" s="402">
        <v>0</v>
      </c>
      <c r="AV77" s="51"/>
      <c r="AW77" s="52"/>
      <c r="AX77" s="444"/>
      <c r="AY77" s="444"/>
      <c r="AZ77" s="402">
        <v>0</v>
      </c>
      <c r="BA77" s="51"/>
      <c r="BB77" s="52"/>
      <c r="BC77" s="444"/>
      <c r="BD77" s="444"/>
      <c r="BE77" s="402">
        <v>0</v>
      </c>
      <c r="BF77" s="51"/>
      <c r="BG77" s="52"/>
      <c r="BH77" s="444"/>
      <c r="BI77" s="444"/>
      <c r="BJ77" s="402">
        <v>0</v>
      </c>
      <c r="BK77" s="51"/>
      <c r="BL77" s="52"/>
      <c r="BM77" s="444"/>
      <c r="BN77" s="444"/>
      <c r="BO77" s="402">
        <v>0</v>
      </c>
      <c r="BP77" s="51"/>
      <c r="BQ77" s="52"/>
      <c r="BR77" s="444"/>
      <c r="BS77" s="444"/>
      <c r="BT77" s="52">
        <f t="shared" si="0"/>
        <v>0</v>
      </c>
      <c r="BU77" s="51"/>
      <c r="BV77" s="52"/>
      <c r="BW77" s="118"/>
      <c r="BX77" s="38"/>
      <c r="BY77" s="38"/>
    </row>
    <row r="78" spans="4:77" ht="12.75" hidden="1" customHeight="1" x14ac:dyDescent="0.3">
      <c r="D78" s="118" t="s">
        <v>347</v>
      </c>
      <c r="E78" s="379"/>
      <c r="F78" s="379"/>
      <c r="G78" s="402">
        <v>0</v>
      </c>
      <c r="H78" s="51"/>
      <c r="I78" s="52"/>
      <c r="J78" s="444"/>
      <c r="K78" s="444"/>
      <c r="L78" s="402">
        <v>0</v>
      </c>
      <c r="M78" s="51"/>
      <c r="N78" s="52"/>
      <c r="O78" s="444"/>
      <c r="P78" s="444"/>
      <c r="Q78" s="402">
        <v>0</v>
      </c>
      <c r="R78" s="51"/>
      <c r="S78" s="52"/>
      <c r="T78" s="444"/>
      <c r="U78" s="444"/>
      <c r="V78" s="402">
        <v>0</v>
      </c>
      <c r="W78" s="51"/>
      <c r="X78" s="52"/>
      <c r="Y78" s="444"/>
      <c r="Z78" s="444"/>
      <c r="AA78" s="402">
        <v>0</v>
      </c>
      <c r="AB78" s="51"/>
      <c r="AC78" s="52"/>
      <c r="AD78" s="444"/>
      <c r="AE78" s="444"/>
      <c r="AF78" s="402">
        <v>0</v>
      </c>
      <c r="AG78" s="51"/>
      <c r="AH78" s="52"/>
      <c r="AI78" s="444"/>
      <c r="AJ78" s="444"/>
      <c r="AK78" s="402">
        <v>0</v>
      </c>
      <c r="AL78" s="51"/>
      <c r="AM78" s="52"/>
      <c r="AN78" s="444"/>
      <c r="AO78" s="444"/>
      <c r="AP78" s="402">
        <v>0</v>
      </c>
      <c r="AQ78" s="51"/>
      <c r="AR78" s="52"/>
      <c r="AS78" s="444"/>
      <c r="AT78" s="444"/>
      <c r="AU78" s="402">
        <v>0</v>
      </c>
      <c r="AV78" s="51"/>
      <c r="AW78" s="52"/>
      <c r="AX78" s="444"/>
      <c r="AY78" s="444"/>
      <c r="AZ78" s="402">
        <v>0</v>
      </c>
      <c r="BA78" s="51"/>
      <c r="BB78" s="52"/>
      <c r="BC78" s="444"/>
      <c r="BD78" s="444"/>
      <c r="BE78" s="402">
        <v>0</v>
      </c>
      <c r="BF78" s="51"/>
      <c r="BG78" s="52"/>
      <c r="BH78" s="444"/>
      <c r="BI78" s="444"/>
      <c r="BJ78" s="402">
        <v>0</v>
      </c>
      <c r="BK78" s="51"/>
      <c r="BL78" s="52"/>
      <c r="BM78" s="444"/>
      <c r="BN78" s="444"/>
      <c r="BO78" s="402">
        <v>0</v>
      </c>
      <c r="BP78" s="51"/>
      <c r="BQ78" s="52"/>
      <c r="BR78" s="444"/>
      <c r="BS78" s="444"/>
      <c r="BT78" s="52">
        <f t="shared" si="0"/>
        <v>0</v>
      </c>
      <c r="BU78" s="51"/>
      <c r="BV78" s="52"/>
      <c r="BW78" s="118"/>
      <c r="BX78" s="38"/>
      <c r="BY78" s="38"/>
    </row>
    <row r="79" spans="4:77" ht="12.75" hidden="1" customHeight="1" x14ac:dyDescent="0.3">
      <c r="D79" s="118" t="s">
        <v>348</v>
      </c>
      <c r="E79" s="379"/>
      <c r="F79" s="379"/>
      <c r="G79" s="402">
        <v>0</v>
      </c>
      <c r="H79" s="51"/>
      <c r="I79" s="52"/>
      <c r="J79" s="444"/>
      <c r="K79" s="444"/>
      <c r="L79" s="402">
        <v>0</v>
      </c>
      <c r="M79" s="51"/>
      <c r="N79" s="52"/>
      <c r="O79" s="444"/>
      <c r="P79" s="444"/>
      <c r="Q79" s="402">
        <v>0</v>
      </c>
      <c r="R79" s="51"/>
      <c r="S79" s="52"/>
      <c r="T79" s="444"/>
      <c r="U79" s="444"/>
      <c r="V79" s="402">
        <v>0</v>
      </c>
      <c r="W79" s="51"/>
      <c r="X79" s="52"/>
      <c r="Y79" s="444"/>
      <c r="Z79" s="444"/>
      <c r="AA79" s="402">
        <v>0</v>
      </c>
      <c r="AB79" s="51"/>
      <c r="AC79" s="52"/>
      <c r="AD79" s="444"/>
      <c r="AE79" s="444"/>
      <c r="AF79" s="402">
        <v>0</v>
      </c>
      <c r="AG79" s="51"/>
      <c r="AH79" s="52"/>
      <c r="AI79" s="444"/>
      <c r="AJ79" s="444"/>
      <c r="AK79" s="402">
        <v>0</v>
      </c>
      <c r="AL79" s="51"/>
      <c r="AM79" s="52"/>
      <c r="AN79" s="444"/>
      <c r="AO79" s="444"/>
      <c r="AP79" s="402">
        <v>0</v>
      </c>
      <c r="AQ79" s="51"/>
      <c r="AR79" s="52"/>
      <c r="AS79" s="444"/>
      <c r="AT79" s="444"/>
      <c r="AU79" s="402">
        <v>0</v>
      </c>
      <c r="AV79" s="51"/>
      <c r="AW79" s="52"/>
      <c r="AX79" s="444"/>
      <c r="AY79" s="444"/>
      <c r="AZ79" s="402">
        <v>0</v>
      </c>
      <c r="BA79" s="51"/>
      <c r="BB79" s="52"/>
      <c r="BC79" s="444"/>
      <c r="BD79" s="444"/>
      <c r="BE79" s="402">
        <v>0</v>
      </c>
      <c r="BF79" s="51"/>
      <c r="BG79" s="52"/>
      <c r="BH79" s="444"/>
      <c r="BI79" s="444"/>
      <c r="BJ79" s="402">
        <v>0</v>
      </c>
      <c r="BK79" s="51"/>
      <c r="BL79" s="52"/>
      <c r="BM79" s="444"/>
      <c r="BN79" s="444"/>
      <c r="BO79" s="402">
        <v>0</v>
      </c>
      <c r="BP79" s="51"/>
      <c r="BQ79" s="52"/>
      <c r="BR79" s="444"/>
      <c r="BS79" s="444"/>
      <c r="BT79" s="52">
        <f t="shared" si="0"/>
        <v>0</v>
      </c>
      <c r="BU79" s="51"/>
      <c r="BV79" s="52"/>
      <c r="BW79" s="118"/>
      <c r="BX79" s="38"/>
      <c r="BY79" s="38"/>
    </row>
    <row r="80" spans="4:77" ht="12.75" hidden="1" customHeight="1" x14ac:dyDescent="0.3">
      <c r="D80" s="118" t="s">
        <v>349</v>
      </c>
      <c r="E80" s="379"/>
      <c r="F80" s="379"/>
      <c r="G80" s="52">
        <v>0</v>
      </c>
      <c r="H80" s="51"/>
      <c r="I80" s="52"/>
      <c r="J80" s="444"/>
      <c r="K80" s="444"/>
      <c r="L80" s="52">
        <v>0</v>
      </c>
      <c r="M80" s="51"/>
      <c r="N80" s="52"/>
      <c r="O80" s="444"/>
      <c r="P80" s="444"/>
      <c r="Q80" s="52">
        <v>0</v>
      </c>
      <c r="R80" s="51"/>
      <c r="S80" s="52"/>
      <c r="T80" s="444"/>
      <c r="U80" s="444"/>
      <c r="V80" s="52">
        <v>0</v>
      </c>
      <c r="W80" s="51"/>
      <c r="X80" s="52"/>
      <c r="Y80" s="444"/>
      <c r="Z80" s="444"/>
      <c r="AA80" s="52">
        <v>0</v>
      </c>
      <c r="AB80" s="51"/>
      <c r="AC80" s="52"/>
      <c r="AD80" s="444"/>
      <c r="AE80" s="444"/>
      <c r="AF80" s="52">
        <v>0</v>
      </c>
      <c r="AG80" s="51"/>
      <c r="AH80" s="52"/>
      <c r="AI80" s="444"/>
      <c r="AJ80" s="444"/>
      <c r="AK80" s="52">
        <v>0</v>
      </c>
      <c r="AL80" s="51"/>
      <c r="AM80" s="52"/>
      <c r="AN80" s="444"/>
      <c r="AO80" s="444"/>
      <c r="AP80" s="52">
        <v>0</v>
      </c>
      <c r="AQ80" s="51"/>
      <c r="AR80" s="52"/>
      <c r="AS80" s="444"/>
      <c r="AT80" s="444"/>
      <c r="AU80" s="52">
        <v>0</v>
      </c>
      <c r="AV80" s="51"/>
      <c r="AW80" s="52"/>
      <c r="AX80" s="444"/>
      <c r="AY80" s="444"/>
      <c r="AZ80" s="52">
        <v>0</v>
      </c>
      <c r="BA80" s="51"/>
      <c r="BB80" s="52"/>
      <c r="BC80" s="444"/>
      <c r="BD80" s="444"/>
      <c r="BE80" s="52">
        <v>0</v>
      </c>
      <c r="BF80" s="51"/>
      <c r="BG80" s="52"/>
      <c r="BH80" s="444"/>
      <c r="BI80" s="444"/>
      <c r="BJ80" s="52">
        <v>0</v>
      </c>
      <c r="BK80" s="51"/>
      <c r="BL80" s="52"/>
      <c r="BM80" s="444"/>
      <c r="BN80" s="444"/>
      <c r="BO80" s="52">
        <v>0</v>
      </c>
      <c r="BP80" s="51"/>
      <c r="BQ80" s="52"/>
      <c r="BR80" s="444"/>
      <c r="BS80" s="444"/>
      <c r="BT80" s="52">
        <f>SUM(L80:BO80)</f>
        <v>0</v>
      </c>
      <c r="BU80" s="51"/>
      <c r="BV80" s="52"/>
      <c r="BW80" s="118"/>
      <c r="BX80" s="38"/>
      <c r="BY80" s="38"/>
    </row>
    <row r="81" spans="4:77" ht="12.75" hidden="1" customHeight="1" x14ac:dyDescent="0.3">
      <c r="D81" s="118" t="s">
        <v>350</v>
      </c>
      <c r="E81" s="379"/>
      <c r="F81" s="379"/>
      <c r="G81" s="52">
        <v>0</v>
      </c>
      <c r="H81" s="51"/>
      <c r="I81" s="52"/>
      <c r="J81" s="444"/>
      <c r="K81" s="444"/>
      <c r="L81" s="52">
        <v>0</v>
      </c>
      <c r="M81" s="51"/>
      <c r="N81" s="52"/>
      <c r="O81" s="444"/>
      <c r="P81" s="444"/>
      <c r="Q81" s="52">
        <v>0</v>
      </c>
      <c r="R81" s="51"/>
      <c r="S81" s="52"/>
      <c r="T81" s="444"/>
      <c r="U81" s="444"/>
      <c r="V81" s="52">
        <v>0</v>
      </c>
      <c r="W81" s="51"/>
      <c r="X81" s="52"/>
      <c r="Y81" s="444"/>
      <c r="Z81" s="444"/>
      <c r="AA81" s="52">
        <v>0</v>
      </c>
      <c r="AB81" s="51"/>
      <c r="AC81" s="52"/>
      <c r="AD81" s="444"/>
      <c r="AE81" s="444"/>
      <c r="AF81" s="52">
        <v>0</v>
      </c>
      <c r="AG81" s="51"/>
      <c r="AH81" s="52"/>
      <c r="AI81" s="444"/>
      <c r="AJ81" s="444"/>
      <c r="AK81" s="52">
        <v>0</v>
      </c>
      <c r="AL81" s="51"/>
      <c r="AM81" s="52"/>
      <c r="AN81" s="444"/>
      <c r="AO81" s="444"/>
      <c r="AP81" s="52">
        <v>0</v>
      </c>
      <c r="AQ81" s="51"/>
      <c r="AR81" s="52"/>
      <c r="AS81" s="444"/>
      <c r="AT81" s="444"/>
      <c r="AU81" s="52">
        <v>0</v>
      </c>
      <c r="AV81" s="51"/>
      <c r="AW81" s="52"/>
      <c r="AX81" s="444"/>
      <c r="AY81" s="444"/>
      <c r="AZ81" s="52">
        <v>0</v>
      </c>
      <c r="BA81" s="51"/>
      <c r="BB81" s="52"/>
      <c r="BC81" s="444"/>
      <c r="BD81" s="444"/>
      <c r="BE81" s="52">
        <v>0</v>
      </c>
      <c r="BF81" s="51"/>
      <c r="BG81" s="52"/>
      <c r="BH81" s="444"/>
      <c r="BI81" s="444"/>
      <c r="BJ81" s="52">
        <v>0</v>
      </c>
      <c r="BK81" s="51"/>
      <c r="BL81" s="52"/>
      <c r="BM81" s="444"/>
      <c r="BN81" s="444"/>
      <c r="BO81" s="52">
        <v>0</v>
      </c>
      <c r="BP81" s="51"/>
      <c r="BQ81" s="52"/>
      <c r="BR81" s="444"/>
      <c r="BS81" s="444"/>
      <c r="BT81" s="52">
        <f t="shared" si="0"/>
        <v>0</v>
      </c>
      <c r="BU81" s="51"/>
      <c r="BV81" s="52"/>
      <c r="BW81" s="118"/>
      <c r="BX81" s="38"/>
      <c r="BY81" s="38"/>
    </row>
    <row r="82" spans="4:77" ht="12.75" hidden="1" customHeight="1" x14ac:dyDescent="0.3">
      <c r="D82" s="118" t="s">
        <v>351</v>
      </c>
      <c r="E82" s="379"/>
      <c r="F82" s="379"/>
      <c r="G82" s="52">
        <v>0</v>
      </c>
      <c r="H82" s="51"/>
      <c r="I82" s="52"/>
      <c r="J82" s="444"/>
      <c r="K82" s="444"/>
      <c r="L82" s="52">
        <v>0</v>
      </c>
      <c r="M82" s="51"/>
      <c r="N82" s="52"/>
      <c r="O82" s="444"/>
      <c r="P82" s="444"/>
      <c r="Q82" s="52">
        <v>0</v>
      </c>
      <c r="R82" s="51"/>
      <c r="S82" s="52"/>
      <c r="T82" s="444"/>
      <c r="U82" s="444"/>
      <c r="V82" s="52">
        <v>0</v>
      </c>
      <c r="W82" s="51"/>
      <c r="X82" s="52"/>
      <c r="Y82" s="444"/>
      <c r="Z82" s="444"/>
      <c r="AA82" s="52">
        <v>0</v>
      </c>
      <c r="AB82" s="51"/>
      <c r="AC82" s="52"/>
      <c r="AD82" s="444"/>
      <c r="AE82" s="444"/>
      <c r="AF82" s="52">
        <v>0</v>
      </c>
      <c r="AG82" s="51"/>
      <c r="AH82" s="52"/>
      <c r="AI82" s="444"/>
      <c r="AJ82" s="444"/>
      <c r="AK82" s="52">
        <v>0</v>
      </c>
      <c r="AL82" s="51"/>
      <c r="AM82" s="52"/>
      <c r="AN82" s="444"/>
      <c r="AO82" s="444"/>
      <c r="AP82" s="52">
        <v>0</v>
      </c>
      <c r="AQ82" s="51"/>
      <c r="AR82" s="52"/>
      <c r="AS82" s="444"/>
      <c r="AT82" s="444"/>
      <c r="AU82" s="52">
        <v>0</v>
      </c>
      <c r="AV82" s="51"/>
      <c r="AW82" s="52"/>
      <c r="AX82" s="444"/>
      <c r="AY82" s="444"/>
      <c r="AZ82" s="52">
        <v>0</v>
      </c>
      <c r="BA82" s="51"/>
      <c r="BB82" s="52"/>
      <c r="BC82" s="444"/>
      <c r="BD82" s="444"/>
      <c r="BE82" s="52">
        <v>0</v>
      </c>
      <c r="BF82" s="51"/>
      <c r="BG82" s="52"/>
      <c r="BH82" s="444"/>
      <c r="BI82" s="444"/>
      <c r="BJ82" s="52">
        <v>0</v>
      </c>
      <c r="BK82" s="51"/>
      <c r="BL82" s="52"/>
      <c r="BM82" s="444"/>
      <c r="BN82" s="444"/>
      <c r="BO82" s="52">
        <v>0</v>
      </c>
      <c r="BP82" s="51"/>
      <c r="BQ82" s="52"/>
      <c r="BR82" s="444"/>
      <c r="BS82" s="444"/>
      <c r="BT82" s="52">
        <f t="shared" si="0"/>
        <v>0</v>
      </c>
      <c r="BU82" s="51"/>
      <c r="BV82" s="52"/>
      <c r="BW82" s="118"/>
      <c r="BX82" s="38"/>
      <c r="BY82" s="38"/>
    </row>
    <row r="83" spans="4:77" ht="12.75" hidden="1" customHeight="1" x14ac:dyDescent="0.3">
      <c r="D83" s="118" t="s">
        <v>387</v>
      </c>
      <c r="E83" s="379"/>
      <c r="F83" s="379"/>
      <c r="G83" s="52">
        <v>0</v>
      </c>
      <c r="H83" s="51"/>
      <c r="I83" s="52"/>
      <c r="J83" s="444"/>
      <c r="K83" s="444"/>
      <c r="L83" s="52">
        <v>0</v>
      </c>
      <c r="M83" s="51"/>
      <c r="N83" s="52"/>
      <c r="O83" s="444"/>
      <c r="P83" s="444"/>
      <c r="Q83" s="52">
        <v>0</v>
      </c>
      <c r="R83" s="51"/>
      <c r="S83" s="52"/>
      <c r="T83" s="444"/>
      <c r="U83" s="444"/>
      <c r="V83" s="52">
        <v>0</v>
      </c>
      <c r="W83" s="51"/>
      <c r="X83" s="52"/>
      <c r="Y83" s="444"/>
      <c r="Z83" s="444"/>
      <c r="AA83" s="52">
        <v>0</v>
      </c>
      <c r="AB83" s="51"/>
      <c r="AC83" s="52"/>
      <c r="AD83" s="444"/>
      <c r="AE83" s="444"/>
      <c r="AF83" s="52">
        <v>0</v>
      </c>
      <c r="AG83" s="51"/>
      <c r="AH83" s="52"/>
      <c r="AI83" s="444"/>
      <c r="AJ83" s="444"/>
      <c r="AK83" s="52">
        <v>0</v>
      </c>
      <c r="AL83" s="51"/>
      <c r="AM83" s="52"/>
      <c r="AN83" s="444"/>
      <c r="AO83" s="444"/>
      <c r="AP83" s="52">
        <v>0</v>
      </c>
      <c r="AQ83" s="51"/>
      <c r="AR83" s="52"/>
      <c r="AS83" s="444"/>
      <c r="AT83" s="444"/>
      <c r="AU83" s="52">
        <v>0</v>
      </c>
      <c r="AV83" s="51"/>
      <c r="AW83" s="52"/>
      <c r="AX83" s="444"/>
      <c r="AY83" s="444"/>
      <c r="AZ83" s="52">
        <v>0</v>
      </c>
      <c r="BA83" s="51"/>
      <c r="BB83" s="52"/>
      <c r="BC83" s="444"/>
      <c r="BD83" s="444"/>
      <c r="BE83" s="52">
        <v>0</v>
      </c>
      <c r="BF83" s="51"/>
      <c r="BG83" s="52"/>
      <c r="BH83" s="444"/>
      <c r="BI83" s="444"/>
      <c r="BJ83" s="52">
        <v>0</v>
      </c>
      <c r="BK83" s="51"/>
      <c r="BL83" s="52"/>
      <c r="BM83" s="444"/>
      <c r="BN83" s="444"/>
      <c r="BO83" s="52">
        <v>0</v>
      </c>
      <c r="BP83" s="51"/>
      <c r="BQ83" s="52"/>
      <c r="BR83" s="444"/>
      <c r="BS83" s="444"/>
      <c r="BT83" s="52">
        <f t="shared" si="0"/>
        <v>0</v>
      </c>
      <c r="BU83" s="51"/>
      <c r="BV83" s="52"/>
      <c r="BW83" s="118"/>
      <c r="BX83" s="38"/>
      <c r="BY83" s="38"/>
    </row>
    <row r="84" spans="4:77" ht="12.75" hidden="1" customHeight="1" x14ac:dyDescent="0.3">
      <c r="D84" s="118" t="s">
        <v>388</v>
      </c>
      <c r="E84" s="379"/>
      <c r="F84" s="379"/>
      <c r="G84" s="52">
        <v>0</v>
      </c>
      <c r="H84" s="51"/>
      <c r="I84" s="52"/>
      <c r="J84" s="444"/>
      <c r="K84" s="444"/>
      <c r="L84" s="52">
        <v>0</v>
      </c>
      <c r="M84" s="51"/>
      <c r="N84" s="52"/>
      <c r="O84" s="444"/>
      <c r="P84" s="444"/>
      <c r="Q84" s="52">
        <v>0</v>
      </c>
      <c r="R84" s="51"/>
      <c r="S84" s="52"/>
      <c r="T84" s="444"/>
      <c r="U84" s="444"/>
      <c r="V84" s="52">
        <v>0</v>
      </c>
      <c r="W84" s="51"/>
      <c r="X84" s="52"/>
      <c r="Y84" s="444"/>
      <c r="Z84" s="444"/>
      <c r="AA84" s="52">
        <v>0</v>
      </c>
      <c r="AB84" s="51"/>
      <c r="AC84" s="52"/>
      <c r="AD84" s="444"/>
      <c r="AE84" s="444"/>
      <c r="AF84" s="52">
        <v>0</v>
      </c>
      <c r="AG84" s="51"/>
      <c r="AH84" s="52"/>
      <c r="AI84" s="444"/>
      <c r="AJ84" s="444"/>
      <c r="AK84" s="52">
        <v>0</v>
      </c>
      <c r="AL84" s="51"/>
      <c r="AM84" s="52"/>
      <c r="AN84" s="444"/>
      <c r="AO84" s="444"/>
      <c r="AP84" s="52">
        <v>0</v>
      </c>
      <c r="AQ84" s="51"/>
      <c r="AR84" s="52"/>
      <c r="AS84" s="444"/>
      <c r="AT84" s="444"/>
      <c r="AU84" s="52">
        <v>0</v>
      </c>
      <c r="AV84" s="51"/>
      <c r="AW84" s="52"/>
      <c r="AX84" s="444"/>
      <c r="AY84" s="444"/>
      <c r="AZ84" s="52">
        <v>0</v>
      </c>
      <c r="BA84" s="51"/>
      <c r="BB84" s="52"/>
      <c r="BC84" s="444"/>
      <c r="BD84" s="444"/>
      <c r="BE84" s="52">
        <v>0</v>
      </c>
      <c r="BF84" s="51"/>
      <c r="BG84" s="52"/>
      <c r="BH84" s="444"/>
      <c r="BI84" s="444"/>
      <c r="BJ84" s="52">
        <v>0</v>
      </c>
      <c r="BK84" s="51"/>
      <c r="BL84" s="52"/>
      <c r="BM84" s="444"/>
      <c r="BN84" s="444"/>
      <c r="BO84" s="52">
        <v>0</v>
      </c>
      <c r="BP84" s="51"/>
      <c r="BQ84" s="52"/>
      <c r="BR84" s="444"/>
      <c r="BS84" s="444"/>
      <c r="BT84" s="52">
        <f t="shared" si="0"/>
        <v>0</v>
      </c>
      <c r="BU84" s="51"/>
      <c r="BV84" s="52"/>
      <c r="BW84" s="118"/>
      <c r="BX84" s="38"/>
      <c r="BY84" s="38"/>
    </row>
    <row r="85" spans="4:77" ht="12.75" hidden="1" customHeight="1" x14ac:dyDescent="0.3">
      <c r="D85" s="118" t="s">
        <v>389</v>
      </c>
      <c r="E85" s="379"/>
      <c r="F85" s="379"/>
      <c r="G85" s="52">
        <v>0</v>
      </c>
      <c r="H85" s="51"/>
      <c r="I85" s="52"/>
      <c r="J85" s="444"/>
      <c r="K85" s="444"/>
      <c r="L85" s="52">
        <v>0</v>
      </c>
      <c r="M85" s="51"/>
      <c r="N85" s="52"/>
      <c r="O85" s="444"/>
      <c r="P85" s="444"/>
      <c r="Q85" s="52">
        <v>0</v>
      </c>
      <c r="R85" s="51"/>
      <c r="S85" s="52"/>
      <c r="T85" s="444"/>
      <c r="U85" s="444"/>
      <c r="V85" s="52">
        <v>0</v>
      </c>
      <c r="W85" s="51"/>
      <c r="X85" s="52"/>
      <c r="Y85" s="444"/>
      <c r="Z85" s="444"/>
      <c r="AA85" s="52">
        <v>0</v>
      </c>
      <c r="AB85" s="51"/>
      <c r="AC85" s="52"/>
      <c r="AD85" s="444"/>
      <c r="AE85" s="444"/>
      <c r="AF85" s="52">
        <v>0</v>
      </c>
      <c r="AG85" s="51"/>
      <c r="AH85" s="52"/>
      <c r="AI85" s="444"/>
      <c r="AJ85" s="444"/>
      <c r="AK85" s="52">
        <v>0</v>
      </c>
      <c r="AL85" s="51"/>
      <c r="AM85" s="52"/>
      <c r="AN85" s="444"/>
      <c r="AO85" s="444"/>
      <c r="AP85" s="52">
        <v>0</v>
      </c>
      <c r="AQ85" s="51"/>
      <c r="AR85" s="52"/>
      <c r="AS85" s="444"/>
      <c r="AT85" s="444"/>
      <c r="AU85" s="52">
        <v>0</v>
      </c>
      <c r="AV85" s="51"/>
      <c r="AW85" s="52"/>
      <c r="AX85" s="444"/>
      <c r="AY85" s="444"/>
      <c r="AZ85" s="52">
        <v>0</v>
      </c>
      <c r="BA85" s="51"/>
      <c r="BB85" s="52"/>
      <c r="BC85" s="444"/>
      <c r="BD85" s="444"/>
      <c r="BE85" s="52">
        <v>0</v>
      </c>
      <c r="BF85" s="51"/>
      <c r="BG85" s="52"/>
      <c r="BH85" s="444"/>
      <c r="BI85" s="444"/>
      <c r="BJ85" s="52">
        <v>0</v>
      </c>
      <c r="BK85" s="51"/>
      <c r="BL85" s="52"/>
      <c r="BM85" s="444"/>
      <c r="BN85" s="444"/>
      <c r="BO85" s="52">
        <v>0</v>
      </c>
      <c r="BP85" s="51"/>
      <c r="BQ85" s="52"/>
      <c r="BR85" s="444"/>
      <c r="BS85" s="444"/>
      <c r="BT85" s="52">
        <f t="shared" si="0"/>
        <v>0</v>
      </c>
      <c r="BU85" s="51"/>
      <c r="BV85" s="52"/>
      <c r="BW85" s="118"/>
      <c r="BX85" s="38"/>
      <c r="BY85" s="38"/>
    </row>
    <row r="86" spans="4:77" ht="12.75" hidden="1" customHeight="1" x14ac:dyDescent="0.3">
      <c r="D86" s="118" t="s">
        <v>390</v>
      </c>
      <c r="E86" s="379"/>
      <c r="F86" s="379"/>
      <c r="G86" s="52">
        <v>0</v>
      </c>
      <c r="H86" s="51"/>
      <c r="I86" s="52"/>
      <c r="J86" s="444"/>
      <c r="K86" s="444"/>
      <c r="L86" s="52">
        <v>0</v>
      </c>
      <c r="M86" s="51"/>
      <c r="N86" s="52"/>
      <c r="O86" s="444"/>
      <c r="P86" s="444"/>
      <c r="Q86" s="52">
        <v>0</v>
      </c>
      <c r="R86" s="51"/>
      <c r="S86" s="52"/>
      <c r="T86" s="444"/>
      <c r="U86" s="444"/>
      <c r="V86" s="52">
        <v>0</v>
      </c>
      <c r="W86" s="51"/>
      <c r="X86" s="52"/>
      <c r="Y86" s="444"/>
      <c r="Z86" s="444"/>
      <c r="AA86" s="52">
        <v>0</v>
      </c>
      <c r="AB86" s="51"/>
      <c r="AC86" s="52"/>
      <c r="AD86" s="444"/>
      <c r="AE86" s="444"/>
      <c r="AF86" s="52">
        <v>0</v>
      </c>
      <c r="AG86" s="51"/>
      <c r="AH86" s="52"/>
      <c r="AI86" s="444"/>
      <c r="AJ86" s="444"/>
      <c r="AK86" s="52">
        <v>0</v>
      </c>
      <c r="AL86" s="51"/>
      <c r="AM86" s="52"/>
      <c r="AN86" s="444"/>
      <c r="AO86" s="444"/>
      <c r="AP86" s="52">
        <v>0</v>
      </c>
      <c r="AQ86" s="51"/>
      <c r="AR86" s="52"/>
      <c r="AS86" s="444"/>
      <c r="AT86" s="444"/>
      <c r="AU86" s="52">
        <v>0</v>
      </c>
      <c r="AV86" s="51"/>
      <c r="AW86" s="52"/>
      <c r="AX86" s="444"/>
      <c r="AY86" s="444"/>
      <c r="AZ86" s="52">
        <v>0</v>
      </c>
      <c r="BA86" s="51"/>
      <c r="BB86" s="52"/>
      <c r="BC86" s="444"/>
      <c r="BD86" s="444"/>
      <c r="BE86" s="52">
        <v>0</v>
      </c>
      <c r="BF86" s="51"/>
      <c r="BG86" s="52"/>
      <c r="BH86" s="444"/>
      <c r="BI86" s="444"/>
      <c r="BJ86" s="52">
        <v>0</v>
      </c>
      <c r="BK86" s="51"/>
      <c r="BL86" s="52"/>
      <c r="BM86" s="444"/>
      <c r="BN86" s="444"/>
      <c r="BO86" s="52">
        <v>0</v>
      </c>
      <c r="BP86" s="51"/>
      <c r="BQ86" s="52"/>
      <c r="BR86" s="444"/>
      <c r="BS86" s="444"/>
      <c r="BT86" s="52">
        <f t="shared" si="0"/>
        <v>0</v>
      </c>
      <c r="BU86" s="51"/>
      <c r="BV86" s="52"/>
      <c r="BW86" s="118"/>
      <c r="BX86" s="38"/>
      <c r="BY86" s="38"/>
    </row>
    <row r="87" spans="4:77" ht="12.75" hidden="1" customHeight="1" x14ac:dyDescent="0.3">
      <c r="D87" s="118" t="s">
        <v>391</v>
      </c>
      <c r="E87" s="379"/>
      <c r="F87" s="379"/>
      <c r="G87" s="52">
        <v>0</v>
      </c>
      <c r="H87" s="51"/>
      <c r="I87" s="52"/>
      <c r="J87" s="444"/>
      <c r="K87" s="444"/>
      <c r="L87" s="52">
        <v>0</v>
      </c>
      <c r="M87" s="51"/>
      <c r="N87" s="52"/>
      <c r="O87" s="444"/>
      <c r="P87" s="444"/>
      <c r="Q87" s="52">
        <v>0</v>
      </c>
      <c r="R87" s="51"/>
      <c r="S87" s="52"/>
      <c r="T87" s="444"/>
      <c r="U87" s="444"/>
      <c r="V87" s="52">
        <v>0</v>
      </c>
      <c r="W87" s="51"/>
      <c r="X87" s="52"/>
      <c r="Y87" s="444"/>
      <c r="Z87" s="444"/>
      <c r="AA87" s="52">
        <v>0</v>
      </c>
      <c r="AB87" s="51"/>
      <c r="AC87" s="52"/>
      <c r="AD87" s="444"/>
      <c r="AE87" s="444"/>
      <c r="AF87" s="52">
        <v>0</v>
      </c>
      <c r="AG87" s="51"/>
      <c r="AH87" s="52"/>
      <c r="AI87" s="444"/>
      <c r="AJ87" s="444"/>
      <c r="AK87" s="52">
        <v>0</v>
      </c>
      <c r="AL87" s="51"/>
      <c r="AM87" s="52"/>
      <c r="AN87" s="444"/>
      <c r="AO87" s="444"/>
      <c r="AP87" s="52">
        <v>0</v>
      </c>
      <c r="AQ87" s="51"/>
      <c r="AR87" s="52"/>
      <c r="AS87" s="444"/>
      <c r="AT87" s="444"/>
      <c r="AU87" s="52">
        <v>0</v>
      </c>
      <c r="AV87" s="51"/>
      <c r="AW87" s="52"/>
      <c r="AX87" s="444"/>
      <c r="AY87" s="444"/>
      <c r="AZ87" s="52">
        <v>0</v>
      </c>
      <c r="BA87" s="51"/>
      <c r="BB87" s="52"/>
      <c r="BC87" s="444"/>
      <c r="BD87" s="444"/>
      <c r="BE87" s="52">
        <v>0</v>
      </c>
      <c r="BF87" s="51"/>
      <c r="BG87" s="52"/>
      <c r="BH87" s="444"/>
      <c r="BI87" s="444"/>
      <c r="BJ87" s="52">
        <v>0</v>
      </c>
      <c r="BK87" s="51"/>
      <c r="BL87" s="52"/>
      <c r="BM87" s="444"/>
      <c r="BN87" s="444"/>
      <c r="BO87" s="52">
        <v>0</v>
      </c>
      <c r="BP87" s="51"/>
      <c r="BQ87" s="52"/>
      <c r="BR87" s="444"/>
      <c r="BS87" s="444"/>
      <c r="BT87" s="52">
        <f>SUM(L87:BO87)</f>
        <v>0</v>
      </c>
      <c r="BU87" s="51"/>
      <c r="BV87" s="52"/>
      <c r="BW87" s="118"/>
      <c r="BX87" s="38"/>
      <c r="BY87" s="38"/>
    </row>
    <row r="88" spans="4:77" ht="12.75" hidden="1" customHeight="1" x14ac:dyDescent="0.3">
      <c r="D88" s="118" t="s">
        <v>392</v>
      </c>
      <c r="E88" s="379"/>
      <c r="F88" s="379"/>
      <c r="G88" s="52">
        <v>0</v>
      </c>
      <c r="H88" s="51"/>
      <c r="I88" s="52"/>
      <c r="J88" s="444"/>
      <c r="K88" s="444"/>
      <c r="L88" s="52">
        <v>0</v>
      </c>
      <c r="M88" s="51"/>
      <c r="N88" s="52"/>
      <c r="O88" s="444"/>
      <c r="P88" s="444"/>
      <c r="Q88" s="52">
        <v>0</v>
      </c>
      <c r="R88" s="51"/>
      <c r="S88" s="52"/>
      <c r="T88" s="444"/>
      <c r="U88" s="444"/>
      <c r="V88" s="52">
        <v>0</v>
      </c>
      <c r="W88" s="51"/>
      <c r="X88" s="52"/>
      <c r="Y88" s="444"/>
      <c r="Z88" s="444"/>
      <c r="AA88" s="52">
        <v>0</v>
      </c>
      <c r="AB88" s="51"/>
      <c r="AC88" s="52"/>
      <c r="AD88" s="444"/>
      <c r="AE88" s="444"/>
      <c r="AF88" s="52">
        <v>0</v>
      </c>
      <c r="AG88" s="51"/>
      <c r="AH88" s="52"/>
      <c r="AI88" s="444"/>
      <c r="AJ88" s="444"/>
      <c r="AK88" s="52">
        <v>0</v>
      </c>
      <c r="AL88" s="51"/>
      <c r="AM88" s="52"/>
      <c r="AN88" s="444"/>
      <c r="AO88" s="444"/>
      <c r="AP88" s="52">
        <v>0</v>
      </c>
      <c r="AQ88" s="51"/>
      <c r="AR88" s="52"/>
      <c r="AS88" s="444"/>
      <c r="AT88" s="444"/>
      <c r="AU88" s="52">
        <v>0</v>
      </c>
      <c r="AV88" s="51"/>
      <c r="AW88" s="52"/>
      <c r="AX88" s="444"/>
      <c r="AY88" s="444"/>
      <c r="AZ88" s="52">
        <v>0</v>
      </c>
      <c r="BA88" s="51"/>
      <c r="BB88" s="52"/>
      <c r="BC88" s="444"/>
      <c r="BD88" s="444"/>
      <c r="BE88" s="52">
        <v>0</v>
      </c>
      <c r="BF88" s="51"/>
      <c r="BG88" s="52"/>
      <c r="BH88" s="444"/>
      <c r="BI88" s="444"/>
      <c r="BJ88" s="52">
        <v>0</v>
      </c>
      <c r="BK88" s="51"/>
      <c r="BL88" s="52"/>
      <c r="BM88" s="444"/>
      <c r="BN88" s="444"/>
      <c r="BO88" s="52">
        <v>0</v>
      </c>
      <c r="BP88" s="51"/>
      <c r="BQ88" s="52"/>
      <c r="BR88" s="444"/>
      <c r="BS88" s="444"/>
      <c r="BT88" s="52">
        <f>SUM(L88:BO88)</f>
        <v>0</v>
      </c>
      <c r="BU88" s="51"/>
      <c r="BV88" s="52"/>
      <c r="BW88" s="118"/>
      <c r="BX88" s="38"/>
      <c r="BY88" s="38"/>
    </row>
    <row r="89" spans="4:77" x14ac:dyDescent="0.3">
      <c r="D89" s="118"/>
      <c r="E89" s="379"/>
      <c r="F89" s="398"/>
      <c r="G89" s="98"/>
      <c r="H89" s="97"/>
      <c r="I89" s="52"/>
      <c r="J89" s="444"/>
      <c r="K89" s="453"/>
      <c r="L89" s="98"/>
      <c r="M89" s="97"/>
      <c r="N89" s="52"/>
      <c r="O89" s="444"/>
      <c r="P89" s="453"/>
      <c r="Q89" s="98"/>
      <c r="R89" s="97"/>
      <c r="S89" s="52"/>
      <c r="T89" s="444"/>
      <c r="U89" s="453"/>
      <c r="V89" s="98"/>
      <c r="W89" s="97"/>
      <c r="X89" s="52"/>
      <c r="Y89" s="444"/>
      <c r="Z89" s="453"/>
      <c r="AA89" s="98"/>
      <c r="AB89" s="97"/>
      <c r="AC89" s="52"/>
      <c r="AD89" s="444"/>
      <c r="AE89" s="453"/>
      <c r="AF89" s="98"/>
      <c r="AG89" s="97"/>
      <c r="AH89" s="52"/>
      <c r="AI89" s="444"/>
      <c r="AJ89" s="453"/>
      <c r="AK89" s="98"/>
      <c r="AL89" s="97"/>
      <c r="AM89" s="52"/>
      <c r="AN89" s="444"/>
      <c r="AO89" s="453"/>
      <c r="AP89" s="98"/>
      <c r="AQ89" s="97"/>
      <c r="AR89" s="52"/>
      <c r="AS89" s="444"/>
      <c r="AT89" s="453"/>
      <c r="AU89" s="98"/>
      <c r="AV89" s="97"/>
      <c r="AW89" s="52"/>
      <c r="AX89" s="444"/>
      <c r="AY89" s="453"/>
      <c r="AZ89" s="98"/>
      <c r="BA89" s="97"/>
      <c r="BB89" s="52"/>
      <c r="BC89" s="444"/>
      <c r="BD89" s="453"/>
      <c r="BE89" s="98"/>
      <c r="BF89" s="97"/>
      <c r="BG89" s="52"/>
      <c r="BH89" s="444"/>
      <c r="BI89" s="453"/>
      <c r="BJ89" s="98"/>
      <c r="BK89" s="97"/>
      <c r="BL89" s="52"/>
      <c r="BM89" s="444"/>
      <c r="BN89" s="453"/>
      <c r="BO89" s="98"/>
      <c r="BP89" s="97"/>
      <c r="BQ89" s="52"/>
      <c r="BR89" s="444"/>
      <c r="BS89" s="453"/>
      <c r="BT89" s="98"/>
      <c r="BU89" s="97"/>
      <c r="BV89" s="52"/>
      <c r="BW89" s="118"/>
      <c r="BX89" s="38"/>
      <c r="BY89" s="38"/>
    </row>
    <row r="90" spans="4:77" ht="12.75" customHeight="1" x14ac:dyDescent="0.3">
      <c r="D90" s="118"/>
      <c r="E90" s="379"/>
      <c r="G90" s="52"/>
      <c r="H90" s="52"/>
      <c r="I90" s="52"/>
      <c r="J90" s="444"/>
      <c r="K90" s="52"/>
      <c r="L90" s="52"/>
      <c r="M90" s="52"/>
      <c r="N90" s="52"/>
      <c r="O90" s="444"/>
      <c r="P90" s="52"/>
      <c r="Q90" s="52"/>
      <c r="R90" s="52"/>
      <c r="S90" s="52"/>
      <c r="T90" s="444"/>
      <c r="U90" s="52"/>
      <c r="V90" s="52"/>
      <c r="W90" s="52"/>
      <c r="X90" s="52"/>
      <c r="Y90" s="444"/>
      <c r="Z90" s="52"/>
      <c r="AA90" s="52"/>
      <c r="AB90" s="52"/>
      <c r="AC90" s="52"/>
      <c r="AD90" s="444"/>
      <c r="AE90" s="52"/>
      <c r="AF90" s="52"/>
      <c r="AG90" s="52"/>
      <c r="AH90" s="52"/>
      <c r="AI90" s="444"/>
      <c r="AJ90" s="52"/>
      <c r="AK90" s="52"/>
      <c r="AL90" s="52"/>
      <c r="AM90" s="52"/>
      <c r="AN90" s="444"/>
      <c r="AO90" s="52"/>
      <c r="AP90" s="52"/>
      <c r="AQ90" s="52"/>
      <c r="AR90" s="52"/>
      <c r="AS90" s="444"/>
      <c r="AT90" s="52"/>
      <c r="AU90" s="52"/>
      <c r="AV90" s="52"/>
      <c r="AW90" s="52"/>
      <c r="AX90" s="444"/>
      <c r="AY90" s="52"/>
      <c r="AZ90" s="52"/>
      <c r="BA90" s="52"/>
      <c r="BB90" s="52"/>
      <c r="BC90" s="444"/>
      <c r="BD90" s="52"/>
      <c r="BE90" s="52"/>
      <c r="BF90" s="52"/>
      <c r="BG90" s="52"/>
      <c r="BH90" s="444"/>
      <c r="BI90" s="52"/>
      <c r="BJ90" s="52"/>
      <c r="BK90" s="52"/>
      <c r="BL90" s="52"/>
      <c r="BM90" s="444"/>
      <c r="BN90" s="52"/>
      <c r="BO90" s="52"/>
      <c r="BP90" s="52"/>
      <c r="BQ90" s="52"/>
      <c r="BR90" s="444"/>
      <c r="BS90" s="52"/>
      <c r="BT90" s="52"/>
      <c r="BU90" s="52"/>
      <c r="BV90" s="52"/>
      <c r="BW90" s="118"/>
      <c r="BX90" s="38"/>
      <c r="BY90" s="38"/>
    </row>
    <row r="91" spans="4:77" s="38" customFormat="1" ht="12.75" customHeight="1" x14ac:dyDescent="0.3">
      <c r="D91" s="188" t="s">
        <v>393</v>
      </c>
      <c r="E91" s="381"/>
      <c r="G91" s="40">
        <f>SUM(G92:G94)</f>
        <v>7695000</v>
      </c>
      <c r="H91" s="40"/>
      <c r="I91" s="40"/>
      <c r="J91" s="441"/>
      <c r="K91" s="40"/>
      <c r="L91" s="40">
        <f>SUM(L92:L94)</f>
        <v>3035000</v>
      </c>
      <c r="M91" s="40"/>
      <c r="N91" s="40"/>
      <c r="O91" s="441"/>
      <c r="Q91" s="40">
        <f>SUM(Q92:Q94)</f>
        <v>3410000</v>
      </c>
      <c r="R91" s="40"/>
      <c r="S91" s="40"/>
      <c r="T91" s="441"/>
      <c r="V91" s="40">
        <f>SUM(V92:V94)</f>
        <v>1250000</v>
      </c>
      <c r="W91" s="40"/>
      <c r="X91" s="40"/>
      <c r="Y91" s="441"/>
      <c r="AA91" s="40">
        <f>SUM(AA92:AA94)</f>
        <v>0</v>
      </c>
      <c r="AB91" s="40"/>
      <c r="AC91" s="40"/>
      <c r="AD91" s="441"/>
      <c r="AF91" s="40">
        <f>SUM(AF92:AF94)</f>
        <v>0</v>
      </c>
      <c r="AG91" s="40"/>
      <c r="AH91" s="40"/>
      <c r="AI91" s="441"/>
      <c r="AK91" s="40">
        <f>SUM(AK92:AK94)</f>
        <v>0</v>
      </c>
      <c r="AL91" s="40"/>
      <c r="AM91" s="40"/>
      <c r="AN91" s="441"/>
      <c r="AP91" s="40">
        <f>SUM(AP92:AP94)</f>
        <v>0</v>
      </c>
      <c r="AQ91" s="40"/>
      <c r="AR91" s="40"/>
      <c r="AS91" s="441"/>
      <c r="AU91" s="40">
        <f>SUM(AU92:AU94)</f>
        <v>0</v>
      </c>
      <c r="AV91" s="40"/>
      <c r="AW91" s="40"/>
      <c r="AX91" s="441"/>
      <c r="AZ91" s="40">
        <f>SUM(AZ92:AZ94)</f>
        <v>0</v>
      </c>
      <c r="BA91" s="40"/>
      <c r="BB91" s="40"/>
      <c r="BC91" s="441"/>
      <c r="BE91" s="40">
        <f>SUM(BE92:BE94)</f>
        <v>0</v>
      </c>
      <c r="BF91" s="40"/>
      <c r="BG91" s="40"/>
      <c r="BH91" s="441"/>
      <c r="BJ91" s="40">
        <f>SUM(BJ92:BJ94)</f>
        <v>0</v>
      </c>
      <c r="BK91" s="40"/>
      <c r="BL91" s="40"/>
      <c r="BM91" s="441"/>
      <c r="BO91" s="40">
        <f>SUM(BO92:BO94)</f>
        <v>0</v>
      </c>
      <c r="BP91" s="40"/>
      <c r="BQ91" s="40"/>
      <c r="BR91" s="441"/>
      <c r="BS91" s="40"/>
      <c r="BT91" s="40">
        <f>SUM(BT92:BT94)</f>
        <v>7695000</v>
      </c>
      <c r="BU91" s="40"/>
      <c r="BV91" s="40"/>
      <c r="BW91" s="188"/>
    </row>
    <row r="92" spans="4:77" ht="12.75" customHeight="1" x14ac:dyDescent="0.3">
      <c r="D92" s="118" t="s">
        <v>325</v>
      </c>
      <c r="E92" s="379"/>
      <c r="F92" s="385"/>
      <c r="G92" s="442">
        <f>G97+G102</f>
        <v>7695000</v>
      </c>
      <c r="H92" s="443"/>
      <c r="I92" s="52"/>
      <c r="J92" s="444"/>
      <c r="K92" s="445"/>
      <c r="L92" s="442">
        <f>L97+L102</f>
        <v>3035000</v>
      </c>
      <c r="M92" s="443"/>
      <c r="N92" s="52"/>
      <c r="O92" s="444"/>
      <c r="P92" s="385"/>
      <c r="Q92" s="442">
        <f>Q97+Q102</f>
        <v>3410000</v>
      </c>
      <c r="R92" s="443"/>
      <c r="S92" s="52"/>
      <c r="T92" s="444"/>
      <c r="U92" s="385"/>
      <c r="V92" s="442">
        <f>V97+V102</f>
        <v>1250000</v>
      </c>
      <c r="W92" s="443"/>
      <c r="X92" s="52"/>
      <c r="Y92" s="444"/>
      <c r="Z92" s="385"/>
      <c r="AA92" s="442">
        <f>AA97+AA102</f>
        <v>0</v>
      </c>
      <c r="AB92" s="443"/>
      <c r="AC92" s="52"/>
      <c r="AD92" s="444"/>
      <c r="AE92" s="385"/>
      <c r="AF92" s="442">
        <f>AF97+AF102</f>
        <v>0</v>
      </c>
      <c r="AG92" s="443"/>
      <c r="AH92" s="52"/>
      <c r="AI92" s="444"/>
      <c r="AJ92" s="385"/>
      <c r="AK92" s="442">
        <f>AK97+AK102</f>
        <v>0</v>
      </c>
      <c r="AL92" s="443"/>
      <c r="AM92" s="52"/>
      <c r="AN92" s="444"/>
      <c r="AO92" s="385"/>
      <c r="AP92" s="442">
        <f>AP97+AP102</f>
        <v>0</v>
      </c>
      <c r="AQ92" s="443"/>
      <c r="AR92" s="52"/>
      <c r="AS92" s="444"/>
      <c r="AT92" s="385"/>
      <c r="AU92" s="442">
        <f>AU97+AU102</f>
        <v>0</v>
      </c>
      <c r="AV92" s="443"/>
      <c r="AW92" s="52"/>
      <c r="AX92" s="444"/>
      <c r="AY92" s="385"/>
      <c r="AZ92" s="442">
        <f>AZ97+AZ102</f>
        <v>0</v>
      </c>
      <c r="BA92" s="443"/>
      <c r="BB92" s="52"/>
      <c r="BC92" s="444"/>
      <c r="BD92" s="385"/>
      <c r="BE92" s="442">
        <f>BE97+BE102</f>
        <v>0</v>
      </c>
      <c r="BF92" s="443"/>
      <c r="BG92" s="52"/>
      <c r="BH92" s="444"/>
      <c r="BI92" s="385"/>
      <c r="BJ92" s="442">
        <f>BJ97+BJ102</f>
        <v>0</v>
      </c>
      <c r="BK92" s="443"/>
      <c r="BL92" s="52"/>
      <c r="BM92" s="444"/>
      <c r="BN92" s="385"/>
      <c r="BO92" s="442">
        <f>BO97+BO102</f>
        <v>0</v>
      </c>
      <c r="BP92" s="443"/>
      <c r="BQ92" s="52"/>
      <c r="BR92" s="444"/>
      <c r="BS92" s="445"/>
      <c r="BT92" s="442">
        <f>BT97+BT102</f>
        <v>7695000</v>
      </c>
      <c r="BU92" s="443"/>
      <c r="BV92" s="52"/>
      <c r="BW92" s="118"/>
      <c r="BX92" s="38"/>
      <c r="BY92" s="38"/>
    </row>
    <row r="93" spans="4:77" ht="12.75" customHeight="1" x14ac:dyDescent="0.3">
      <c r="D93" s="118" t="s">
        <v>394</v>
      </c>
      <c r="E93" s="379"/>
      <c r="F93" s="379"/>
      <c r="G93" s="52">
        <v>0</v>
      </c>
      <c r="H93" s="51"/>
      <c r="I93" s="52"/>
      <c r="J93" s="444"/>
      <c r="K93" s="444"/>
      <c r="L93" s="52">
        <f>L98+L103</f>
        <v>0</v>
      </c>
      <c r="M93" s="51"/>
      <c r="N93" s="52"/>
      <c r="O93" s="444"/>
      <c r="P93" s="379"/>
      <c r="Q93" s="52">
        <f>Q98+Q103</f>
        <v>0</v>
      </c>
      <c r="R93" s="51"/>
      <c r="S93" s="52"/>
      <c r="T93" s="444"/>
      <c r="U93" s="379"/>
      <c r="V93" s="52">
        <f>V98+V103</f>
        <v>0</v>
      </c>
      <c r="W93" s="51"/>
      <c r="X93" s="52"/>
      <c r="Y93" s="444"/>
      <c r="Z93" s="379"/>
      <c r="AA93" s="52">
        <f>AA98+AA103</f>
        <v>0</v>
      </c>
      <c r="AB93" s="51"/>
      <c r="AC93" s="52"/>
      <c r="AD93" s="444"/>
      <c r="AE93" s="379"/>
      <c r="AF93" s="52">
        <f>AF98+AF103</f>
        <v>0</v>
      </c>
      <c r="AG93" s="51"/>
      <c r="AH93" s="52"/>
      <c r="AI93" s="444"/>
      <c r="AJ93" s="379"/>
      <c r="AK93" s="52">
        <f>AK98+AK103</f>
        <v>0</v>
      </c>
      <c r="AL93" s="51"/>
      <c r="AM93" s="52"/>
      <c r="AN93" s="444"/>
      <c r="AO93" s="379"/>
      <c r="AP93" s="52">
        <f>AP98+AP103</f>
        <v>0</v>
      </c>
      <c r="AQ93" s="51"/>
      <c r="AR93" s="52"/>
      <c r="AS93" s="444"/>
      <c r="AT93" s="379"/>
      <c r="AU93" s="52">
        <f>AU98+AU103</f>
        <v>0</v>
      </c>
      <c r="AV93" s="51"/>
      <c r="AW93" s="52"/>
      <c r="AX93" s="444"/>
      <c r="AY93" s="379"/>
      <c r="AZ93" s="52">
        <f>AZ98+AZ103</f>
        <v>0</v>
      </c>
      <c r="BA93" s="51"/>
      <c r="BB93" s="52"/>
      <c r="BC93" s="444"/>
      <c r="BD93" s="379"/>
      <c r="BE93" s="52">
        <f>BE98+BE103</f>
        <v>0</v>
      </c>
      <c r="BF93" s="51"/>
      <c r="BG93" s="52"/>
      <c r="BH93" s="444"/>
      <c r="BI93" s="379"/>
      <c r="BJ93" s="52">
        <f>BJ98+BJ103</f>
        <v>0</v>
      </c>
      <c r="BK93" s="51"/>
      <c r="BL93" s="52"/>
      <c r="BM93" s="444"/>
      <c r="BN93" s="379"/>
      <c r="BO93" s="52">
        <f>BO98+BO103</f>
        <v>0</v>
      </c>
      <c r="BP93" s="51"/>
      <c r="BQ93" s="52"/>
      <c r="BR93" s="444"/>
      <c r="BS93" s="444"/>
      <c r="BT93" s="52">
        <f>BT98+BT103</f>
        <v>0</v>
      </c>
      <c r="BU93" s="51"/>
      <c r="BV93" s="52"/>
      <c r="BW93" s="118"/>
      <c r="BX93" s="38"/>
      <c r="BY93" s="38"/>
    </row>
    <row r="94" spans="4:77" ht="12.75" customHeight="1" x14ac:dyDescent="0.3">
      <c r="D94" s="118" t="s">
        <v>395</v>
      </c>
      <c r="E94" s="379"/>
      <c r="F94" s="398"/>
      <c r="G94" s="98">
        <v>0</v>
      </c>
      <c r="H94" s="97"/>
      <c r="I94" s="52"/>
      <c r="J94" s="444"/>
      <c r="K94" s="453"/>
      <c r="L94" s="98">
        <f>L99+L104</f>
        <v>0</v>
      </c>
      <c r="M94" s="97"/>
      <c r="N94" s="52"/>
      <c r="O94" s="444"/>
      <c r="P94" s="398"/>
      <c r="Q94" s="98">
        <f>Q99+Q104</f>
        <v>0</v>
      </c>
      <c r="R94" s="97"/>
      <c r="S94" s="52"/>
      <c r="T94" s="444"/>
      <c r="U94" s="398"/>
      <c r="V94" s="98">
        <f>V99+V104</f>
        <v>0</v>
      </c>
      <c r="W94" s="97"/>
      <c r="X94" s="52"/>
      <c r="Y94" s="444"/>
      <c r="Z94" s="398"/>
      <c r="AA94" s="98">
        <f>AA99+AA104</f>
        <v>0</v>
      </c>
      <c r="AB94" s="97"/>
      <c r="AC94" s="52"/>
      <c r="AD94" s="444"/>
      <c r="AE94" s="398"/>
      <c r="AF94" s="98">
        <f>AF99+AF104</f>
        <v>0</v>
      </c>
      <c r="AG94" s="97"/>
      <c r="AH94" s="52"/>
      <c r="AI94" s="444"/>
      <c r="AJ94" s="398"/>
      <c r="AK94" s="98">
        <f>AK99+AK104</f>
        <v>0</v>
      </c>
      <c r="AL94" s="97"/>
      <c r="AM94" s="52"/>
      <c r="AN94" s="444"/>
      <c r="AO94" s="398"/>
      <c r="AP94" s="98">
        <f>AP99+AP104</f>
        <v>0</v>
      </c>
      <c r="AQ94" s="97"/>
      <c r="AR94" s="52"/>
      <c r="AS94" s="444"/>
      <c r="AT94" s="398"/>
      <c r="AU94" s="98">
        <f>AU99+AU104</f>
        <v>0</v>
      </c>
      <c r="AV94" s="97"/>
      <c r="AW94" s="52"/>
      <c r="AX94" s="444"/>
      <c r="AY94" s="398"/>
      <c r="AZ94" s="98">
        <f>AZ99+AZ104</f>
        <v>0</v>
      </c>
      <c r="BA94" s="97"/>
      <c r="BB94" s="52"/>
      <c r="BC94" s="444"/>
      <c r="BD94" s="398"/>
      <c r="BE94" s="98">
        <f>BE99+BE104</f>
        <v>0</v>
      </c>
      <c r="BF94" s="97"/>
      <c r="BG94" s="52"/>
      <c r="BH94" s="444"/>
      <c r="BI94" s="398"/>
      <c r="BJ94" s="98">
        <f>BJ99+BJ104</f>
        <v>0</v>
      </c>
      <c r="BK94" s="97"/>
      <c r="BL94" s="52"/>
      <c r="BM94" s="444"/>
      <c r="BN94" s="398"/>
      <c r="BO94" s="98">
        <f>BO99+BO104</f>
        <v>0</v>
      </c>
      <c r="BP94" s="97"/>
      <c r="BQ94" s="52"/>
      <c r="BR94" s="444"/>
      <c r="BS94" s="453"/>
      <c r="BT94" s="98">
        <f>BT99+BT104</f>
        <v>0</v>
      </c>
      <c r="BU94" s="97"/>
      <c r="BV94" s="52"/>
      <c r="BW94" s="118"/>
      <c r="BX94" s="38"/>
      <c r="BY94" s="38"/>
    </row>
    <row r="95" spans="4:77" x14ac:dyDescent="0.3">
      <c r="D95" s="118"/>
      <c r="E95" s="379"/>
      <c r="G95" s="481"/>
      <c r="H95" s="52"/>
      <c r="I95" s="52"/>
      <c r="J95" s="444"/>
      <c r="K95" s="52"/>
      <c r="L95" s="52"/>
      <c r="M95" s="52"/>
      <c r="N95" s="52"/>
      <c r="O95" s="444"/>
      <c r="P95" s="52"/>
      <c r="Q95" s="52"/>
      <c r="R95" s="52"/>
      <c r="S95" s="52"/>
      <c r="T95" s="444"/>
      <c r="U95" s="52"/>
      <c r="V95" s="52"/>
      <c r="W95" s="52"/>
      <c r="X95" s="52"/>
      <c r="Y95" s="444"/>
      <c r="Z95" s="52"/>
      <c r="AA95" s="52"/>
      <c r="AB95" s="52"/>
      <c r="AC95" s="52"/>
      <c r="AD95" s="444"/>
      <c r="AE95" s="52"/>
      <c r="AF95" s="52"/>
      <c r="AG95" s="52"/>
      <c r="AH95" s="52"/>
      <c r="AI95" s="444"/>
      <c r="AJ95" s="52"/>
      <c r="AK95" s="52"/>
      <c r="AL95" s="52"/>
      <c r="AM95" s="52"/>
      <c r="AN95" s="444"/>
      <c r="AO95" s="52"/>
      <c r="AP95" s="52"/>
      <c r="AQ95" s="52"/>
      <c r="AR95" s="52"/>
      <c r="AS95" s="444"/>
      <c r="AT95" s="52"/>
      <c r="AU95" s="52"/>
      <c r="AV95" s="52"/>
      <c r="AW95" s="52"/>
      <c r="AX95" s="444"/>
      <c r="AY95" s="52"/>
      <c r="AZ95" s="52"/>
      <c r="BA95" s="52"/>
      <c r="BB95" s="52"/>
      <c r="BC95" s="444"/>
      <c r="BD95" s="52"/>
      <c r="BE95" s="52"/>
      <c r="BF95" s="52"/>
      <c r="BG95" s="52"/>
      <c r="BH95" s="444"/>
      <c r="BI95" s="52"/>
      <c r="BJ95" s="52"/>
      <c r="BK95" s="52"/>
      <c r="BL95" s="52"/>
      <c r="BM95" s="444"/>
      <c r="BN95" s="52"/>
      <c r="BO95" s="52"/>
      <c r="BP95" s="52"/>
      <c r="BQ95" s="52"/>
      <c r="BR95" s="444"/>
      <c r="BS95" s="52"/>
      <c r="BT95" s="52"/>
      <c r="BU95" s="52"/>
      <c r="BV95" s="52"/>
      <c r="BW95" s="118"/>
      <c r="BX95" s="38"/>
      <c r="BY95" s="38"/>
    </row>
    <row r="96" spans="4:77" ht="12.75" customHeight="1" x14ac:dyDescent="0.3">
      <c r="D96" s="118" t="s">
        <v>383</v>
      </c>
      <c r="E96" s="379"/>
      <c r="G96" s="52">
        <f>SUM(G97:G99)</f>
        <v>7695000</v>
      </c>
      <c r="H96" s="52"/>
      <c r="I96" s="52"/>
      <c r="J96" s="444"/>
      <c r="K96" s="52"/>
      <c r="L96" s="52">
        <f>SUM(L97:L99)</f>
        <v>3035000</v>
      </c>
      <c r="M96" s="52"/>
      <c r="N96" s="52"/>
      <c r="O96" s="444"/>
      <c r="Q96" s="52">
        <f>SUM(Q97:Q99)</f>
        <v>3410000</v>
      </c>
      <c r="R96" s="52"/>
      <c r="S96" s="52"/>
      <c r="T96" s="444"/>
      <c r="V96" s="52">
        <f>SUM(V97:V99)</f>
        <v>1250000</v>
      </c>
      <c r="W96" s="52"/>
      <c r="X96" s="52"/>
      <c r="Y96" s="444"/>
      <c r="AA96" s="52">
        <f>SUM(AA97:AA99)</f>
        <v>0</v>
      </c>
      <c r="AB96" s="52"/>
      <c r="AC96" s="52"/>
      <c r="AD96" s="444"/>
      <c r="AF96" s="52">
        <f>SUM(AF97:AF99)</f>
        <v>0</v>
      </c>
      <c r="AG96" s="52"/>
      <c r="AH96" s="52"/>
      <c r="AI96" s="444"/>
      <c r="AK96" s="52">
        <f>SUM(AK97:AK99)</f>
        <v>0</v>
      </c>
      <c r="AL96" s="52"/>
      <c r="AM96" s="52"/>
      <c r="AN96" s="444"/>
      <c r="AP96" s="52">
        <f>SUM(AP97:AP99)</f>
        <v>0</v>
      </c>
      <c r="AQ96" s="52"/>
      <c r="AR96" s="52"/>
      <c r="AS96" s="444"/>
      <c r="AU96" s="52">
        <f>SUM(AU97:AU99)</f>
        <v>0</v>
      </c>
      <c r="AV96" s="52"/>
      <c r="AW96" s="52"/>
      <c r="AX96" s="444"/>
      <c r="AZ96" s="52">
        <f>SUM(AZ97:AZ99)</f>
        <v>0</v>
      </c>
      <c r="BA96" s="52"/>
      <c r="BB96" s="52"/>
      <c r="BC96" s="444"/>
      <c r="BE96" s="52">
        <f>SUM(BE97:BE99)</f>
        <v>0</v>
      </c>
      <c r="BF96" s="52"/>
      <c r="BG96" s="52"/>
      <c r="BH96" s="444"/>
      <c r="BJ96" s="52">
        <f>SUM(BJ97:BJ99)</f>
        <v>0</v>
      </c>
      <c r="BK96" s="52"/>
      <c r="BL96" s="52"/>
      <c r="BM96" s="444"/>
      <c r="BO96" s="52">
        <f>SUM(BO97:BO99)</f>
        <v>0</v>
      </c>
      <c r="BP96" s="52"/>
      <c r="BQ96" s="52"/>
      <c r="BR96" s="444"/>
      <c r="BS96" s="98"/>
      <c r="BT96" s="98">
        <f>SUM(BT97:BT99)</f>
        <v>7695000</v>
      </c>
      <c r="BU96" s="52"/>
      <c r="BV96" s="52"/>
      <c r="BW96" s="118"/>
      <c r="BX96" s="38"/>
      <c r="BY96" s="38"/>
    </row>
    <row r="97" spans="4:77" ht="12.75" customHeight="1" x14ac:dyDescent="0.3">
      <c r="D97" s="118" t="s">
        <v>325</v>
      </c>
      <c r="E97" s="379"/>
      <c r="F97" s="385"/>
      <c r="G97" s="442">
        <v>7695000</v>
      </c>
      <c r="H97" s="443"/>
      <c r="I97" s="52"/>
      <c r="J97" s="444"/>
      <c r="K97" s="445"/>
      <c r="L97" s="442">
        <v>3035000</v>
      </c>
      <c r="M97" s="443"/>
      <c r="N97" s="52"/>
      <c r="O97" s="444"/>
      <c r="P97" s="385"/>
      <c r="Q97" s="442">
        <v>3410000</v>
      </c>
      <c r="R97" s="443"/>
      <c r="S97" s="52"/>
      <c r="T97" s="444"/>
      <c r="U97" s="385"/>
      <c r="V97" s="442">
        <v>1250000</v>
      </c>
      <c r="W97" s="443"/>
      <c r="X97" s="52"/>
      <c r="Y97" s="444"/>
      <c r="Z97" s="385"/>
      <c r="AA97" s="442">
        <v>0</v>
      </c>
      <c r="AB97" s="443"/>
      <c r="AC97" s="52"/>
      <c r="AD97" s="444"/>
      <c r="AE97" s="385"/>
      <c r="AF97" s="442">
        <v>0</v>
      </c>
      <c r="AG97" s="443"/>
      <c r="AH97" s="52"/>
      <c r="AI97" s="444"/>
      <c r="AJ97" s="385"/>
      <c r="AK97" s="442">
        <v>0</v>
      </c>
      <c r="AL97" s="443"/>
      <c r="AM97" s="52"/>
      <c r="AN97" s="444"/>
      <c r="AO97" s="385"/>
      <c r="AP97" s="442">
        <v>0</v>
      </c>
      <c r="AQ97" s="443"/>
      <c r="AR97" s="52"/>
      <c r="AS97" s="444"/>
      <c r="AT97" s="385"/>
      <c r="AU97" s="442">
        <v>0</v>
      </c>
      <c r="AV97" s="443"/>
      <c r="AW97" s="52"/>
      <c r="AX97" s="444"/>
      <c r="AY97" s="385"/>
      <c r="AZ97" s="442">
        <v>0</v>
      </c>
      <c r="BA97" s="443"/>
      <c r="BB97" s="52"/>
      <c r="BC97" s="444"/>
      <c r="BD97" s="385"/>
      <c r="BE97" s="442">
        <v>0</v>
      </c>
      <c r="BF97" s="443"/>
      <c r="BG97" s="52"/>
      <c r="BH97" s="444"/>
      <c r="BI97" s="385"/>
      <c r="BJ97" s="442">
        <v>0</v>
      </c>
      <c r="BK97" s="443"/>
      <c r="BL97" s="52"/>
      <c r="BM97" s="444"/>
      <c r="BN97" s="385"/>
      <c r="BO97" s="442">
        <v>0</v>
      </c>
      <c r="BP97" s="443"/>
      <c r="BQ97" s="52"/>
      <c r="BR97" s="444"/>
      <c r="BS97" s="444"/>
      <c r="BT97" s="52">
        <f>SUM(L97:BO97)</f>
        <v>7695000</v>
      </c>
      <c r="BU97" s="443"/>
      <c r="BV97" s="52"/>
      <c r="BW97" s="118"/>
      <c r="BX97" s="38"/>
      <c r="BY97" s="38"/>
    </row>
    <row r="98" spans="4:77" ht="12.75" customHeight="1" x14ac:dyDescent="0.3">
      <c r="D98" s="118" t="s">
        <v>394</v>
      </c>
      <c r="E98" s="379"/>
      <c r="F98" s="379"/>
      <c r="G98" s="52">
        <v>0</v>
      </c>
      <c r="H98" s="51"/>
      <c r="I98" s="52"/>
      <c r="J98" s="444"/>
      <c r="K98" s="444"/>
      <c r="L98" s="52">
        <v>0</v>
      </c>
      <c r="M98" s="51"/>
      <c r="N98" s="52"/>
      <c r="O98" s="444"/>
      <c r="P98" s="379"/>
      <c r="Q98" s="52">
        <v>0</v>
      </c>
      <c r="R98" s="51"/>
      <c r="S98" s="52"/>
      <c r="T98" s="444"/>
      <c r="U98" s="379"/>
      <c r="V98" s="52">
        <v>0</v>
      </c>
      <c r="W98" s="51"/>
      <c r="X98" s="52"/>
      <c r="Y98" s="444"/>
      <c r="Z98" s="379"/>
      <c r="AA98" s="52">
        <v>0</v>
      </c>
      <c r="AB98" s="51"/>
      <c r="AC98" s="52"/>
      <c r="AD98" s="444"/>
      <c r="AE98" s="379"/>
      <c r="AF98" s="52">
        <v>0</v>
      </c>
      <c r="AG98" s="51"/>
      <c r="AH98" s="52"/>
      <c r="AI98" s="444"/>
      <c r="AJ98" s="379"/>
      <c r="AK98" s="52">
        <v>0</v>
      </c>
      <c r="AL98" s="51"/>
      <c r="AM98" s="52"/>
      <c r="AN98" s="444"/>
      <c r="AO98" s="379"/>
      <c r="AP98" s="52">
        <v>0</v>
      </c>
      <c r="AQ98" s="51"/>
      <c r="AR98" s="52"/>
      <c r="AS98" s="444"/>
      <c r="AT98" s="379"/>
      <c r="AU98" s="52">
        <v>0</v>
      </c>
      <c r="AV98" s="51"/>
      <c r="AW98" s="52"/>
      <c r="AX98" s="444"/>
      <c r="AY98" s="379"/>
      <c r="AZ98" s="52">
        <v>0</v>
      </c>
      <c r="BA98" s="51"/>
      <c r="BB98" s="52"/>
      <c r="BC98" s="444"/>
      <c r="BD98" s="379"/>
      <c r="BE98" s="52">
        <v>0</v>
      </c>
      <c r="BF98" s="51"/>
      <c r="BG98" s="52"/>
      <c r="BH98" s="444"/>
      <c r="BI98" s="379"/>
      <c r="BJ98" s="52">
        <v>0</v>
      </c>
      <c r="BK98" s="51"/>
      <c r="BL98" s="52"/>
      <c r="BM98" s="444"/>
      <c r="BN98" s="379"/>
      <c r="BO98" s="52">
        <v>0</v>
      </c>
      <c r="BP98" s="51"/>
      <c r="BQ98" s="52"/>
      <c r="BR98" s="444"/>
      <c r="BS98" s="444"/>
      <c r="BT98" s="52">
        <f>SUM(L98:BO98)</f>
        <v>0</v>
      </c>
      <c r="BU98" s="51"/>
      <c r="BV98" s="52"/>
      <c r="BW98" s="118"/>
      <c r="BX98" s="38"/>
      <c r="BY98" s="38"/>
    </row>
    <row r="99" spans="4:77" ht="12.75" customHeight="1" x14ac:dyDescent="0.3">
      <c r="D99" s="118" t="s">
        <v>395</v>
      </c>
      <c r="E99" s="379"/>
      <c r="F99" s="398"/>
      <c r="G99" s="98">
        <v>0</v>
      </c>
      <c r="H99" s="97"/>
      <c r="I99" s="52"/>
      <c r="J99" s="444"/>
      <c r="K99" s="453"/>
      <c r="L99" s="98">
        <v>0</v>
      </c>
      <c r="M99" s="97"/>
      <c r="N99" s="52"/>
      <c r="O99" s="444"/>
      <c r="P99" s="398"/>
      <c r="Q99" s="98">
        <v>0</v>
      </c>
      <c r="R99" s="97"/>
      <c r="S99" s="52"/>
      <c r="T99" s="444"/>
      <c r="U99" s="398"/>
      <c r="V99" s="98">
        <v>0</v>
      </c>
      <c r="W99" s="97"/>
      <c r="X99" s="52"/>
      <c r="Y99" s="444"/>
      <c r="Z99" s="398"/>
      <c r="AA99" s="98">
        <v>0</v>
      </c>
      <c r="AB99" s="97"/>
      <c r="AC99" s="52"/>
      <c r="AD99" s="444"/>
      <c r="AE99" s="398"/>
      <c r="AF99" s="98">
        <v>0</v>
      </c>
      <c r="AG99" s="97"/>
      <c r="AH99" s="52"/>
      <c r="AI99" s="444"/>
      <c r="AJ99" s="398"/>
      <c r="AK99" s="98">
        <v>0</v>
      </c>
      <c r="AL99" s="97"/>
      <c r="AM99" s="52"/>
      <c r="AN99" s="444"/>
      <c r="AO99" s="398"/>
      <c r="AP99" s="98">
        <v>0</v>
      </c>
      <c r="AQ99" s="97"/>
      <c r="AR99" s="52"/>
      <c r="AS99" s="444"/>
      <c r="AT99" s="398"/>
      <c r="AU99" s="98">
        <v>0</v>
      </c>
      <c r="AV99" s="97"/>
      <c r="AW99" s="52"/>
      <c r="AX99" s="444"/>
      <c r="AY99" s="398"/>
      <c r="AZ99" s="98">
        <v>0</v>
      </c>
      <c r="BA99" s="97"/>
      <c r="BB99" s="52"/>
      <c r="BC99" s="444"/>
      <c r="BD99" s="398"/>
      <c r="BE99" s="98">
        <v>0</v>
      </c>
      <c r="BF99" s="97"/>
      <c r="BG99" s="52"/>
      <c r="BH99" s="444"/>
      <c r="BI99" s="398"/>
      <c r="BJ99" s="98">
        <v>0</v>
      </c>
      <c r="BK99" s="97"/>
      <c r="BL99" s="52"/>
      <c r="BM99" s="444"/>
      <c r="BN99" s="398"/>
      <c r="BO99" s="98">
        <v>0</v>
      </c>
      <c r="BP99" s="97"/>
      <c r="BQ99" s="52"/>
      <c r="BR99" s="444"/>
      <c r="BS99" s="453"/>
      <c r="BT99" s="98">
        <f>SUM(L99:BO99)</f>
        <v>0</v>
      </c>
      <c r="BU99" s="97"/>
      <c r="BV99" s="52"/>
      <c r="BW99" s="118"/>
      <c r="BX99" s="38"/>
      <c r="BY99" s="38"/>
    </row>
    <row r="100" spans="4:77" ht="12.75" customHeight="1" x14ac:dyDescent="0.3">
      <c r="D100" s="118"/>
      <c r="E100" s="379"/>
      <c r="G100" s="52"/>
      <c r="H100" s="52"/>
      <c r="I100" s="52"/>
      <c r="J100" s="444"/>
      <c r="K100" s="52"/>
      <c r="L100" s="52"/>
      <c r="M100" s="52"/>
      <c r="N100" s="52"/>
      <c r="O100" s="444"/>
      <c r="P100" s="52"/>
      <c r="Q100" s="52"/>
      <c r="R100" s="52"/>
      <c r="S100" s="52"/>
      <c r="T100" s="444"/>
      <c r="U100" s="52"/>
      <c r="V100" s="52"/>
      <c r="W100" s="52"/>
      <c r="X100" s="52"/>
      <c r="Y100" s="444"/>
      <c r="Z100" s="52"/>
      <c r="AA100" s="52"/>
      <c r="AB100" s="52"/>
      <c r="AC100" s="52"/>
      <c r="AD100" s="444"/>
      <c r="AE100" s="52"/>
      <c r="AF100" s="52"/>
      <c r="AG100" s="52"/>
      <c r="AH100" s="52"/>
      <c r="AI100" s="444"/>
      <c r="AJ100" s="52"/>
      <c r="AK100" s="52"/>
      <c r="AL100" s="52"/>
      <c r="AM100" s="52"/>
      <c r="AN100" s="444"/>
      <c r="AO100" s="52"/>
      <c r="AP100" s="52"/>
      <c r="AQ100" s="52"/>
      <c r="AR100" s="52"/>
      <c r="AS100" s="444"/>
      <c r="AT100" s="52"/>
      <c r="AU100" s="52"/>
      <c r="AV100" s="52"/>
      <c r="AW100" s="52"/>
      <c r="AX100" s="444"/>
      <c r="AY100" s="52"/>
      <c r="AZ100" s="52"/>
      <c r="BA100" s="52"/>
      <c r="BB100" s="52"/>
      <c r="BC100" s="444"/>
      <c r="BD100" s="52"/>
      <c r="BE100" s="52"/>
      <c r="BF100" s="52"/>
      <c r="BG100" s="52"/>
      <c r="BH100" s="444"/>
      <c r="BI100" s="52"/>
      <c r="BJ100" s="52"/>
      <c r="BK100" s="52"/>
      <c r="BL100" s="52"/>
      <c r="BM100" s="444"/>
      <c r="BN100" s="52"/>
      <c r="BO100" s="52"/>
      <c r="BP100" s="52"/>
      <c r="BQ100" s="52"/>
      <c r="BR100" s="444"/>
      <c r="BS100" s="52"/>
      <c r="BT100" s="52"/>
      <c r="BU100" s="52"/>
      <c r="BV100" s="52"/>
      <c r="BW100" s="118"/>
      <c r="BX100" s="38"/>
      <c r="BY100" s="38"/>
    </row>
    <row r="101" spans="4:77" ht="12.75" hidden="1" customHeight="1" x14ac:dyDescent="0.3">
      <c r="D101" s="118" t="s">
        <v>396</v>
      </c>
      <c r="E101" s="379"/>
      <c r="G101" s="52">
        <f>SUM(G102:G104)</f>
        <v>0</v>
      </c>
      <c r="H101" s="52"/>
      <c r="I101" s="52"/>
      <c r="J101" s="444"/>
      <c r="K101" s="52"/>
      <c r="L101" s="52">
        <f>SUM(L102:L104)</f>
        <v>0</v>
      </c>
      <c r="M101" s="52"/>
      <c r="N101" s="52"/>
      <c r="O101" s="444"/>
      <c r="Q101" s="52">
        <f>SUM(Q102:Q104)</f>
        <v>0</v>
      </c>
      <c r="R101" s="52"/>
      <c r="S101" s="52"/>
      <c r="T101" s="444"/>
      <c r="V101" s="52">
        <f>SUM(V102:V104)</f>
        <v>0</v>
      </c>
      <c r="W101" s="52"/>
      <c r="X101" s="52"/>
      <c r="Y101" s="444"/>
      <c r="AA101" s="52">
        <f>SUM(AA102:AA104)</f>
        <v>0</v>
      </c>
      <c r="AB101" s="52"/>
      <c r="AC101" s="52"/>
      <c r="AD101" s="444"/>
      <c r="AF101" s="52">
        <f>SUM(AF102:AF104)</f>
        <v>0</v>
      </c>
      <c r="AG101" s="52"/>
      <c r="AH101" s="52"/>
      <c r="AI101" s="444"/>
      <c r="AK101" s="52">
        <f>SUM(AK102:AK104)</f>
        <v>0</v>
      </c>
      <c r="AL101" s="52"/>
      <c r="AM101" s="52"/>
      <c r="AN101" s="444"/>
      <c r="AP101" s="52">
        <f>SUM(AP102:AP104)</f>
        <v>0</v>
      </c>
      <c r="AQ101" s="52"/>
      <c r="AR101" s="52"/>
      <c r="AS101" s="444"/>
      <c r="AU101" s="52">
        <f>SUM(AU102:AU104)</f>
        <v>0</v>
      </c>
      <c r="AV101" s="52"/>
      <c r="AW101" s="52"/>
      <c r="AX101" s="444"/>
      <c r="AZ101" s="52">
        <f>SUM(AZ102:AZ104)</f>
        <v>0</v>
      </c>
      <c r="BA101" s="52"/>
      <c r="BB101" s="52"/>
      <c r="BC101" s="444"/>
      <c r="BE101" s="52">
        <f>SUM(BE102:BE104)</f>
        <v>0</v>
      </c>
      <c r="BF101" s="52"/>
      <c r="BG101" s="52"/>
      <c r="BH101" s="444"/>
      <c r="BJ101" s="52">
        <f>SUM(BJ102:BJ104)</f>
        <v>0</v>
      </c>
      <c r="BK101" s="52"/>
      <c r="BL101" s="52"/>
      <c r="BM101" s="444"/>
      <c r="BO101" s="52">
        <f>SUM(BO102:BO104)</f>
        <v>0</v>
      </c>
      <c r="BP101" s="52"/>
      <c r="BQ101" s="52"/>
      <c r="BR101" s="444"/>
      <c r="BS101" s="98"/>
      <c r="BT101" s="98">
        <f>SUM(BT102:BT104)</f>
        <v>0</v>
      </c>
      <c r="BU101" s="52"/>
      <c r="BV101" s="52"/>
      <c r="BW101" s="118"/>
      <c r="BX101" s="38"/>
      <c r="BY101" s="38"/>
    </row>
    <row r="102" spans="4:77" ht="12.75" hidden="1" customHeight="1" x14ac:dyDescent="0.3">
      <c r="D102" s="118" t="s">
        <v>325</v>
      </c>
      <c r="E102" s="379"/>
      <c r="F102" s="385"/>
      <c r="G102" s="442">
        <v>0</v>
      </c>
      <c r="H102" s="443"/>
      <c r="I102" s="52"/>
      <c r="J102" s="444"/>
      <c r="K102" s="445"/>
      <c r="L102" s="442">
        <v>0</v>
      </c>
      <c r="M102" s="443"/>
      <c r="N102" s="52"/>
      <c r="O102" s="444"/>
      <c r="P102" s="385"/>
      <c r="Q102" s="442">
        <v>0</v>
      </c>
      <c r="R102" s="443"/>
      <c r="S102" s="52"/>
      <c r="T102" s="444"/>
      <c r="U102" s="385"/>
      <c r="V102" s="442">
        <v>0</v>
      </c>
      <c r="W102" s="443"/>
      <c r="X102" s="52"/>
      <c r="Y102" s="444"/>
      <c r="Z102" s="385"/>
      <c r="AA102" s="442">
        <v>0</v>
      </c>
      <c r="AB102" s="443"/>
      <c r="AC102" s="52"/>
      <c r="AD102" s="444"/>
      <c r="AE102" s="385"/>
      <c r="AF102" s="442">
        <v>0</v>
      </c>
      <c r="AG102" s="443"/>
      <c r="AH102" s="52"/>
      <c r="AI102" s="444"/>
      <c r="AJ102" s="385"/>
      <c r="AK102" s="442">
        <v>0</v>
      </c>
      <c r="AL102" s="443"/>
      <c r="AM102" s="52"/>
      <c r="AN102" s="444"/>
      <c r="AO102" s="385"/>
      <c r="AP102" s="442">
        <v>0</v>
      </c>
      <c r="AQ102" s="443"/>
      <c r="AR102" s="52"/>
      <c r="AS102" s="444"/>
      <c r="AT102" s="385"/>
      <c r="AU102" s="442">
        <v>0</v>
      </c>
      <c r="AV102" s="443"/>
      <c r="AW102" s="52"/>
      <c r="AX102" s="444"/>
      <c r="AY102" s="385"/>
      <c r="AZ102" s="442">
        <v>0</v>
      </c>
      <c r="BA102" s="443"/>
      <c r="BB102" s="52"/>
      <c r="BC102" s="444"/>
      <c r="BD102" s="385"/>
      <c r="BE102" s="442">
        <v>0</v>
      </c>
      <c r="BF102" s="443"/>
      <c r="BG102" s="52"/>
      <c r="BH102" s="444"/>
      <c r="BI102" s="385"/>
      <c r="BJ102" s="442">
        <v>0</v>
      </c>
      <c r="BK102" s="443"/>
      <c r="BL102" s="52"/>
      <c r="BM102" s="444"/>
      <c r="BN102" s="385"/>
      <c r="BO102" s="442">
        <v>0</v>
      </c>
      <c r="BP102" s="443"/>
      <c r="BQ102" s="52"/>
      <c r="BR102" s="444"/>
      <c r="BS102" s="444"/>
      <c r="BT102" s="52">
        <f>SUM(L102:BO102)</f>
        <v>0</v>
      </c>
      <c r="BU102" s="443"/>
      <c r="BV102" s="52"/>
      <c r="BW102" s="118"/>
      <c r="BX102" s="38"/>
      <c r="BY102" s="38"/>
    </row>
    <row r="103" spans="4:77" ht="12.75" hidden="1" customHeight="1" x14ac:dyDescent="0.3">
      <c r="D103" s="118" t="s">
        <v>394</v>
      </c>
      <c r="E103" s="379"/>
      <c r="F103" s="379"/>
      <c r="G103" s="52">
        <v>0</v>
      </c>
      <c r="H103" s="51"/>
      <c r="I103" s="52"/>
      <c r="J103" s="444"/>
      <c r="K103" s="444"/>
      <c r="L103" s="52">
        <v>0</v>
      </c>
      <c r="M103" s="51"/>
      <c r="N103" s="52"/>
      <c r="O103" s="444"/>
      <c r="P103" s="379"/>
      <c r="Q103" s="52">
        <v>0</v>
      </c>
      <c r="R103" s="51"/>
      <c r="S103" s="52"/>
      <c r="T103" s="444"/>
      <c r="U103" s="379"/>
      <c r="V103" s="52">
        <v>0</v>
      </c>
      <c r="W103" s="51"/>
      <c r="X103" s="52"/>
      <c r="Y103" s="444"/>
      <c r="Z103" s="379"/>
      <c r="AA103" s="52">
        <v>0</v>
      </c>
      <c r="AB103" s="51"/>
      <c r="AC103" s="52"/>
      <c r="AD103" s="444"/>
      <c r="AE103" s="379"/>
      <c r="AF103" s="52">
        <v>0</v>
      </c>
      <c r="AG103" s="51"/>
      <c r="AH103" s="52"/>
      <c r="AI103" s="444"/>
      <c r="AJ103" s="379"/>
      <c r="AK103" s="52">
        <v>0</v>
      </c>
      <c r="AL103" s="51"/>
      <c r="AM103" s="52"/>
      <c r="AN103" s="444"/>
      <c r="AO103" s="379"/>
      <c r="AP103" s="52">
        <v>0</v>
      </c>
      <c r="AQ103" s="51"/>
      <c r="AR103" s="52"/>
      <c r="AS103" s="444"/>
      <c r="AT103" s="379"/>
      <c r="AU103" s="52">
        <v>0</v>
      </c>
      <c r="AV103" s="51"/>
      <c r="AW103" s="52"/>
      <c r="AX103" s="444"/>
      <c r="AY103" s="379"/>
      <c r="AZ103" s="52">
        <v>0</v>
      </c>
      <c r="BA103" s="51"/>
      <c r="BB103" s="52"/>
      <c r="BC103" s="444"/>
      <c r="BD103" s="379"/>
      <c r="BE103" s="52">
        <v>0</v>
      </c>
      <c r="BF103" s="51"/>
      <c r="BG103" s="52"/>
      <c r="BH103" s="444"/>
      <c r="BI103" s="379"/>
      <c r="BJ103" s="52">
        <v>0</v>
      </c>
      <c r="BK103" s="51"/>
      <c r="BL103" s="52"/>
      <c r="BM103" s="444"/>
      <c r="BN103" s="379"/>
      <c r="BO103" s="52">
        <v>0</v>
      </c>
      <c r="BP103" s="51"/>
      <c r="BQ103" s="52"/>
      <c r="BR103" s="444"/>
      <c r="BS103" s="444"/>
      <c r="BT103" s="52">
        <f>SUM(L103:BO103)</f>
        <v>0</v>
      </c>
      <c r="BU103" s="51"/>
      <c r="BV103" s="52"/>
      <c r="BW103" s="118"/>
      <c r="BX103" s="38"/>
      <c r="BY103" s="38"/>
    </row>
    <row r="104" spans="4:77" ht="12.75" hidden="1" customHeight="1" x14ac:dyDescent="0.3">
      <c r="D104" s="118" t="s">
        <v>395</v>
      </c>
      <c r="E104" s="379"/>
      <c r="F104" s="398"/>
      <c r="G104" s="98">
        <v>0</v>
      </c>
      <c r="H104" s="97"/>
      <c r="I104" s="52"/>
      <c r="J104" s="444"/>
      <c r="K104" s="453"/>
      <c r="L104" s="98">
        <v>0</v>
      </c>
      <c r="M104" s="97"/>
      <c r="N104" s="52"/>
      <c r="O104" s="444"/>
      <c r="P104" s="398"/>
      <c r="Q104" s="98">
        <v>0</v>
      </c>
      <c r="R104" s="97"/>
      <c r="S104" s="52"/>
      <c r="T104" s="444"/>
      <c r="U104" s="398"/>
      <c r="V104" s="98">
        <v>0</v>
      </c>
      <c r="W104" s="97"/>
      <c r="X104" s="52"/>
      <c r="Y104" s="444"/>
      <c r="Z104" s="398"/>
      <c r="AA104" s="98">
        <v>0</v>
      </c>
      <c r="AB104" s="97"/>
      <c r="AC104" s="52"/>
      <c r="AD104" s="444"/>
      <c r="AE104" s="398"/>
      <c r="AF104" s="98">
        <v>0</v>
      </c>
      <c r="AG104" s="97"/>
      <c r="AH104" s="52"/>
      <c r="AI104" s="444"/>
      <c r="AJ104" s="398"/>
      <c r="AK104" s="98">
        <v>0</v>
      </c>
      <c r="AL104" s="97"/>
      <c r="AM104" s="52"/>
      <c r="AN104" s="444"/>
      <c r="AO104" s="398"/>
      <c r="AP104" s="98">
        <v>0</v>
      </c>
      <c r="AQ104" s="97"/>
      <c r="AR104" s="52"/>
      <c r="AS104" s="444"/>
      <c r="AT104" s="398"/>
      <c r="AU104" s="98">
        <v>0</v>
      </c>
      <c r="AV104" s="97"/>
      <c r="AW104" s="52"/>
      <c r="AX104" s="444"/>
      <c r="AY104" s="398"/>
      <c r="AZ104" s="98">
        <v>0</v>
      </c>
      <c r="BA104" s="97"/>
      <c r="BB104" s="52"/>
      <c r="BC104" s="444"/>
      <c r="BD104" s="398"/>
      <c r="BE104" s="98">
        <v>0</v>
      </c>
      <c r="BF104" s="97"/>
      <c r="BG104" s="52"/>
      <c r="BH104" s="444"/>
      <c r="BI104" s="398"/>
      <c r="BJ104" s="98">
        <v>0</v>
      </c>
      <c r="BK104" s="97"/>
      <c r="BL104" s="52"/>
      <c r="BM104" s="444"/>
      <c r="BN104" s="398"/>
      <c r="BO104" s="98">
        <v>0</v>
      </c>
      <c r="BP104" s="97"/>
      <c r="BQ104" s="52"/>
      <c r="BR104" s="444"/>
      <c r="BS104" s="453"/>
      <c r="BT104" s="98">
        <f>SUM(L104:BO104)</f>
        <v>0</v>
      </c>
      <c r="BU104" s="97"/>
      <c r="BV104" s="52"/>
      <c r="BW104" s="118"/>
      <c r="BX104" s="38"/>
      <c r="BY104" s="38"/>
    </row>
    <row r="105" spans="4:77" ht="12.75" hidden="1" customHeight="1" x14ac:dyDescent="0.3">
      <c r="D105" s="118"/>
      <c r="E105" s="379"/>
      <c r="G105" s="52"/>
      <c r="H105" s="52"/>
      <c r="I105" s="52"/>
      <c r="J105" s="444"/>
      <c r="K105" s="52"/>
      <c r="L105" s="52"/>
      <c r="M105" s="52"/>
      <c r="N105" s="52"/>
      <c r="O105" s="444"/>
      <c r="P105" s="52"/>
      <c r="Q105" s="52"/>
      <c r="R105" s="52"/>
      <c r="S105" s="52"/>
      <c r="T105" s="444"/>
      <c r="U105" s="52"/>
      <c r="V105" s="52"/>
      <c r="W105" s="52"/>
      <c r="X105" s="52"/>
      <c r="Y105" s="444"/>
      <c r="Z105" s="52"/>
      <c r="AA105" s="52"/>
      <c r="AB105" s="52"/>
      <c r="AC105" s="52"/>
      <c r="AD105" s="444"/>
      <c r="AE105" s="52"/>
      <c r="AF105" s="52"/>
      <c r="AG105" s="52"/>
      <c r="AH105" s="52"/>
      <c r="AI105" s="444"/>
      <c r="AJ105" s="52"/>
      <c r="AK105" s="52"/>
      <c r="AL105" s="52"/>
      <c r="AM105" s="52"/>
      <c r="AN105" s="444"/>
      <c r="AO105" s="52"/>
      <c r="AP105" s="52"/>
      <c r="AQ105" s="52"/>
      <c r="AR105" s="52"/>
      <c r="AS105" s="444"/>
      <c r="AT105" s="52"/>
      <c r="AU105" s="52"/>
      <c r="AV105" s="52"/>
      <c r="AW105" s="52"/>
      <c r="AX105" s="444"/>
      <c r="AY105" s="52"/>
      <c r="AZ105" s="52"/>
      <c r="BA105" s="52"/>
      <c r="BB105" s="52"/>
      <c r="BC105" s="444"/>
      <c r="BD105" s="52"/>
      <c r="BE105" s="52"/>
      <c r="BF105" s="52"/>
      <c r="BG105" s="52"/>
      <c r="BH105" s="444"/>
      <c r="BI105" s="52"/>
      <c r="BJ105" s="52"/>
      <c r="BK105" s="52"/>
      <c r="BL105" s="52"/>
      <c r="BM105" s="444"/>
      <c r="BN105" s="52"/>
      <c r="BO105" s="52"/>
      <c r="BP105" s="52"/>
      <c r="BQ105" s="52"/>
      <c r="BR105" s="444"/>
      <c r="BS105" s="52"/>
      <c r="BT105" s="52"/>
      <c r="BU105" s="52"/>
      <c r="BV105" s="52"/>
      <c r="BW105" s="118"/>
      <c r="BX105" s="38"/>
      <c r="BY105" s="38"/>
    </row>
    <row r="106" spans="4:77" s="38" customFormat="1" x14ac:dyDescent="0.3">
      <c r="D106" s="188" t="s">
        <v>397</v>
      </c>
      <c r="E106" s="381"/>
      <c r="G106" s="40">
        <f>SUM(G107:G107)</f>
        <v>9753877</v>
      </c>
      <c r="H106" s="40"/>
      <c r="I106" s="40"/>
      <c r="J106" s="441"/>
      <c r="K106" s="40"/>
      <c r="L106" s="40">
        <f>SUM(L107:L107)</f>
        <v>827198</v>
      </c>
      <c r="M106" s="40"/>
      <c r="N106" s="40"/>
      <c r="O106" s="441"/>
      <c r="P106" s="40"/>
      <c r="Q106" s="40">
        <f>SUM(Q107:Q107)</f>
        <v>3068181</v>
      </c>
      <c r="R106" s="40"/>
      <c r="S106" s="40"/>
      <c r="T106" s="441"/>
      <c r="U106" s="40"/>
      <c r="V106" s="40">
        <f>SUM(V107:V107)</f>
        <v>907194</v>
      </c>
      <c r="W106" s="40"/>
      <c r="X106" s="40"/>
      <c r="Y106" s="441"/>
      <c r="Z106" s="40"/>
      <c r="AA106" s="40">
        <f>SUM(AA107:AA107)</f>
        <v>95339</v>
      </c>
      <c r="AB106" s="40"/>
      <c r="AC106" s="40"/>
      <c r="AD106" s="441"/>
      <c r="AE106" s="40"/>
      <c r="AF106" s="40">
        <f>SUM(AF107:AF107)</f>
        <v>2800245</v>
      </c>
      <c r="AG106" s="40"/>
      <c r="AH106" s="40"/>
      <c r="AI106" s="441"/>
      <c r="AJ106" s="40"/>
      <c r="AK106" s="40">
        <f>SUM(AK107:AK107)</f>
        <v>651516</v>
      </c>
      <c r="AL106" s="40"/>
      <c r="AM106" s="40"/>
      <c r="AN106" s="441"/>
      <c r="AO106" s="40"/>
      <c r="AP106" s="40">
        <f>SUM(AP107:AP107)</f>
        <v>458033</v>
      </c>
      <c r="AQ106" s="40"/>
      <c r="AR106" s="40"/>
      <c r="AS106" s="441"/>
      <c r="AT106" s="40"/>
      <c r="AU106" s="40">
        <f>SUM(AU107:AU107)</f>
        <v>587942</v>
      </c>
      <c r="AV106" s="40"/>
      <c r="AW106" s="40"/>
      <c r="AX106" s="441"/>
      <c r="AY106" s="40"/>
      <c r="AZ106" s="40">
        <f>SUM(AZ107:AZ107)</f>
        <v>328260</v>
      </c>
      <c r="BA106" s="40"/>
      <c r="BB106" s="40"/>
      <c r="BC106" s="441"/>
      <c r="BD106" s="40"/>
      <c r="BE106" s="40">
        <f>SUM(BE107:BE107)</f>
        <v>29969</v>
      </c>
      <c r="BF106" s="40"/>
      <c r="BG106" s="40"/>
      <c r="BH106" s="441"/>
      <c r="BI106" s="40"/>
      <c r="BJ106" s="40">
        <f>SUM(BJ107:BJ107)</f>
        <v>1241928</v>
      </c>
      <c r="BK106" s="40"/>
      <c r="BL106" s="40"/>
      <c r="BM106" s="441"/>
      <c r="BN106" s="40"/>
      <c r="BO106" s="40">
        <f>SUM(BO107:BO107)</f>
        <v>242446</v>
      </c>
      <c r="BP106" s="40"/>
      <c r="BQ106" s="40"/>
      <c r="BR106" s="441"/>
      <c r="BS106" s="40"/>
      <c r="BT106" s="40">
        <f>SUM(BT107:BT107)</f>
        <v>11238251</v>
      </c>
      <c r="BU106" s="40"/>
      <c r="BV106" s="40"/>
      <c r="BW106" s="188"/>
    </row>
    <row r="107" spans="4:77" x14ac:dyDescent="0.3">
      <c r="D107" s="118" t="s">
        <v>325</v>
      </c>
      <c r="E107" s="379"/>
      <c r="F107" s="447"/>
      <c r="G107" s="451">
        <f>G110+G113+G116+G119+G122+G125+G128+G131+G134+G137+G140+G143+G146+G149+G152+G155+G158+G161+G164+G167+G170+G173+G176+G179+G182</f>
        <v>9753877</v>
      </c>
      <c r="H107" s="449"/>
      <c r="I107" s="52"/>
      <c r="J107" s="444"/>
      <c r="K107" s="450"/>
      <c r="L107" s="451">
        <f>L110+L113+L116+L119+L122+L125+L128+L131+L134+L137+L140+L143+L146+L149+L152+L155+L158+L161+L164+L167+L170+L173+L176+L179+L182</f>
        <v>827198</v>
      </c>
      <c r="M107" s="449"/>
      <c r="N107" s="52"/>
      <c r="O107" s="444"/>
      <c r="P107" s="450"/>
      <c r="Q107" s="451">
        <f>Q110+Q113+Q116+Q119+Q122+Q125+Q128+Q131+Q134+Q137+Q140+Q143+Q146+Q149+Q152+Q155+Q158+Q161+Q164+Q167+Q170+Q173+Q176+Q179+Q182</f>
        <v>3068181</v>
      </c>
      <c r="R107" s="449"/>
      <c r="S107" s="52"/>
      <c r="T107" s="444"/>
      <c r="U107" s="450"/>
      <c r="V107" s="451">
        <f>V110+V113+V116+V119+V122+V125+V128+V131+V134+V137+V140+V143+V146+V149+V152+V155+V158+V161+V164+V167+V170+V173+V176+V179+V182</f>
        <v>907194</v>
      </c>
      <c r="W107" s="449"/>
      <c r="X107" s="52"/>
      <c r="Y107" s="444"/>
      <c r="Z107" s="450"/>
      <c r="AA107" s="451">
        <f>AA110+AA113+AA116+AA119+AA122+AA125+AA128+AA131+AA134+AA137+AA140+AA143+AA146+AA149+AA152+AA155+AA158+AA161+AA164+AA167+AA170+AA173+AA176+AA179+AA182</f>
        <v>95339</v>
      </c>
      <c r="AB107" s="449"/>
      <c r="AC107" s="52"/>
      <c r="AD107" s="444"/>
      <c r="AE107" s="450"/>
      <c r="AF107" s="451">
        <f>AF110+AF113+AF116+AF119+AF122+AF125+AF128+AF131+AF134+AF137+AF140+AF143+AF146+AF149+AF152+AF155+AF158+AF161+AF164+AF167+AF170+AF173+AF176+AF179+AF182</f>
        <v>2800245</v>
      </c>
      <c r="AG107" s="449"/>
      <c r="AH107" s="52"/>
      <c r="AI107" s="444"/>
      <c r="AJ107" s="450"/>
      <c r="AK107" s="451">
        <f>AK110+AK113+AK116+AK119+AK122+AK125+AK128+AK131+AK134+AK137+AK140+AK143+AK146+AK149+AK152+AK155+AK158+AK161+AK164+AK167+AK170+AK173+AK176+AK179+AK182</f>
        <v>651516</v>
      </c>
      <c r="AL107" s="449"/>
      <c r="AM107" s="52"/>
      <c r="AN107" s="444"/>
      <c r="AO107" s="450"/>
      <c r="AP107" s="451">
        <f>AP110+AP113+AP116+AP119+AP122+AP125+AP128+AP131+AP134+AP137+AP140+AP143+AP146+AP149+AP152+AP155+AP158+AP161+AP164+AP167+AP170+AP173+AP176+AP179+AP182</f>
        <v>458033</v>
      </c>
      <c r="AQ107" s="449"/>
      <c r="AR107" s="52"/>
      <c r="AS107" s="444"/>
      <c r="AT107" s="450"/>
      <c r="AU107" s="451">
        <f>AU110+AU113+AU116+AU119+AU122+AU125+AU128+AU131+AU134+AU137+AU140+AU143+AU146+AU149+AU152+AU155+AU158+AU161+AU164+AU167+AU170+AU173+AU176+AU179+AU182</f>
        <v>587942</v>
      </c>
      <c r="AV107" s="449"/>
      <c r="AW107" s="52"/>
      <c r="AX107" s="444"/>
      <c r="AY107" s="450"/>
      <c r="AZ107" s="451">
        <f>AZ110+AZ113+AZ116+AZ119+AZ122+AZ125+AZ128+AZ131+AZ134+AZ137+AZ140+AZ143+AZ146+AZ149+AZ152+AZ155+AZ158+AZ161+AZ164+AZ167+AZ170+AZ173+AZ176+AZ179+AZ182</f>
        <v>328260</v>
      </c>
      <c r="BA107" s="449"/>
      <c r="BB107" s="52"/>
      <c r="BC107" s="444"/>
      <c r="BD107" s="450"/>
      <c r="BE107" s="451">
        <f>BE110+BE113+BE116+BE119+BE122+BE125+BE128+BE131+BE134+BE137+BE140+BE143+BE146+BE149+BE152+BE155+BE158+BE161+BE164+BE167+BE170+BE173+BE176+BE179+BE182</f>
        <v>29969</v>
      </c>
      <c r="BF107" s="449"/>
      <c r="BG107" s="52"/>
      <c r="BH107" s="444"/>
      <c r="BI107" s="450"/>
      <c r="BJ107" s="451">
        <f>BJ110+BJ113+BJ116+BJ119+BJ122+BJ125+BJ128+BJ131+BJ134+BJ137+BJ140+BJ143+BJ146+BJ149+BJ152+BJ155+BJ158+BJ161+BJ164+BJ167+BJ170+BJ173+BJ176+BJ179+BJ182</f>
        <v>1241928</v>
      </c>
      <c r="BK107" s="449"/>
      <c r="BL107" s="52"/>
      <c r="BM107" s="444"/>
      <c r="BN107" s="450"/>
      <c r="BO107" s="451">
        <f>BO110+BO113+BO116+BO119+BO122+BO125+BO128+BO131+BO134+BO137+BO140+BO143+BO146+BO149+BO152+BO155+BO158+BO161+BO164+BO167+BO170+BO173+BO176+BO179+BO182</f>
        <v>242446</v>
      </c>
      <c r="BP107" s="449"/>
      <c r="BQ107" s="52"/>
      <c r="BR107" s="444"/>
      <c r="BS107" s="450"/>
      <c r="BT107" s="451">
        <f>BT110+BT113+BT116+BT119+BT122+BT125+BT128+BT131+BT134+BT137+BT140+BT143+BT146+BT149+BT152+BT155+BT158+BT161+BT164+BT167+BT170+BT173+BT176+BT179+BT182</f>
        <v>11238251</v>
      </c>
      <c r="BU107" s="449"/>
      <c r="BV107" s="52"/>
      <c r="BW107" s="118"/>
      <c r="BX107" s="38"/>
      <c r="BY107" s="38"/>
    </row>
    <row r="108" spans="4:77" x14ac:dyDescent="0.3">
      <c r="D108" s="118"/>
      <c r="E108" s="379"/>
      <c r="G108" s="52"/>
      <c r="H108" s="52"/>
      <c r="I108" s="52"/>
      <c r="J108" s="444"/>
      <c r="K108" s="52"/>
      <c r="L108" s="52"/>
      <c r="M108" s="52"/>
      <c r="N108" s="52"/>
      <c r="O108" s="444"/>
      <c r="P108" s="52"/>
      <c r="Q108" s="52"/>
      <c r="R108" s="52"/>
      <c r="S108" s="52"/>
      <c r="T108" s="444"/>
      <c r="U108" s="52"/>
      <c r="V108" s="52"/>
      <c r="W108" s="52"/>
      <c r="X108" s="52"/>
      <c r="Y108" s="444"/>
      <c r="Z108" s="52"/>
      <c r="AA108" s="52"/>
      <c r="AB108" s="52"/>
      <c r="AC108" s="52"/>
      <c r="AD108" s="444"/>
      <c r="AE108" s="52"/>
      <c r="AF108" s="52"/>
      <c r="AG108" s="52"/>
      <c r="AH108" s="52"/>
      <c r="AI108" s="444"/>
      <c r="AJ108" s="52"/>
      <c r="AK108" s="52"/>
      <c r="AL108" s="52"/>
      <c r="AM108" s="52"/>
      <c r="AN108" s="444"/>
      <c r="AO108" s="52"/>
      <c r="AP108" s="52"/>
      <c r="AQ108" s="52"/>
      <c r="AR108" s="52"/>
      <c r="AS108" s="444"/>
      <c r="AT108" s="52"/>
      <c r="AU108" s="52"/>
      <c r="AV108" s="52"/>
      <c r="AW108" s="52"/>
      <c r="AX108" s="444"/>
      <c r="AY108" s="52"/>
      <c r="AZ108" s="52"/>
      <c r="BA108" s="52"/>
      <c r="BB108" s="52"/>
      <c r="BC108" s="444"/>
      <c r="BD108" s="52"/>
      <c r="BE108" s="52"/>
      <c r="BF108" s="52"/>
      <c r="BG108" s="52"/>
      <c r="BH108" s="444"/>
      <c r="BI108" s="52"/>
      <c r="BJ108" s="52"/>
      <c r="BK108" s="52"/>
      <c r="BL108" s="52"/>
      <c r="BM108" s="444"/>
      <c r="BN108" s="52"/>
      <c r="BO108" s="52"/>
      <c r="BP108" s="52"/>
      <c r="BQ108" s="52"/>
      <c r="BR108" s="444"/>
      <c r="BS108" s="52"/>
      <c r="BT108" s="52"/>
      <c r="BU108" s="52"/>
      <c r="BV108" s="52"/>
      <c r="BW108" s="118"/>
      <c r="BX108" s="38"/>
      <c r="BY108" s="38"/>
    </row>
    <row r="109" spans="4:77" x14ac:dyDescent="0.3">
      <c r="D109" s="118" t="s">
        <v>327</v>
      </c>
      <c r="E109" s="379"/>
      <c r="G109" s="52">
        <f>SUM(G110:G110)</f>
        <v>0</v>
      </c>
      <c r="H109" s="52"/>
      <c r="I109" s="52"/>
      <c r="J109" s="444"/>
      <c r="K109" s="52"/>
      <c r="L109" s="52">
        <f>SUM(L110:L110)</f>
        <v>0</v>
      </c>
      <c r="M109" s="52"/>
      <c r="N109" s="52"/>
      <c r="O109" s="444"/>
      <c r="P109" s="52"/>
      <c r="Q109" s="52">
        <f>SUM(Q110:Q110)</f>
        <v>0</v>
      </c>
      <c r="R109" s="52"/>
      <c r="S109" s="52"/>
      <c r="T109" s="444"/>
      <c r="U109" s="52"/>
      <c r="V109" s="52">
        <f>SUM(V110:V110)</f>
        <v>0</v>
      </c>
      <c r="W109" s="52"/>
      <c r="X109" s="52"/>
      <c r="Y109" s="444"/>
      <c r="Z109" s="52"/>
      <c r="AA109" s="52">
        <f>SUM(AA110:AA110)</f>
        <v>0</v>
      </c>
      <c r="AB109" s="52"/>
      <c r="AC109" s="52"/>
      <c r="AD109" s="444"/>
      <c r="AE109" s="52"/>
      <c r="AF109" s="52">
        <f>SUM(AF110:AF110)</f>
        <v>0</v>
      </c>
      <c r="AG109" s="52"/>
      <c r="AH109" s="52"/>
      <c r="AI109" s="444"/>
      <c r="AJ109" s="52"/>
      <c r="AK109" s="52">
        <f>SUM(AK110:AK110)</f>
        <v>0</v>
      </c>
      <c r="AL109" s="52"/>
      <c r="AM109" s="52"/>
      <c r="AN109" s="444"/>
      <c r="AO109" s="52"/>
      <c r="AP109" s="52">
        <f>SUM(AP110:AP110)</f>
        <v>0</v>
      </c>
      <c r="AQ109" s="52"/>
      <c r="AR109" s="52"/>
      <c r="AS109" s="444"/>
      <c r="AT109" s="52"/>
      <c r="AU109" s="52">
        <f>SUM(AU110:AU110)</f>
        <v>0</v>
      </c>
      <c r="AV109" s="52"/>
      <c r="AW109" s="52"/>
      <c r="AX109" s="444"/>
      <c r="AY109" s="52"/>
      <c r="AZ109" s="52">
        <f>SUM(AZ110:AZ110)</f>
        <v>0</v>
      </c>
      <c r="BA109" s="52"/>
      <c r="BB109" s="52"/>
      <c r="BC109" s="444"/>
      <c r="BD109" s="52"/>
      <c r="BE109" s="52">
        <f>SUM(BE110:BE110)</f>
        <v>0</v>
      </c>
      <c r="BF109" s="52"/>
      <c r="BG109" s="52"/>
      <c r="BH109" s="444"/>
      <c r="BI109" s="52"/>
      <c r="BJ109" s="52">
        <f>SUM(BJ110:BJ110)</f>
        <v>0</v>
      </c>
      <c r="BK109" s="52"/>
      <c r="BL109" s="52"/>
      <c r="BM109" s="444"/>
      <c r="BN109" s="52"/>
      <c r="BO109" s="52">
        <f>SUM(BO110:BO110)</f>
        <v>0</v>
      </c>
      <c r="BP109" s="52"/>
      <c r="BQ109" s="52"/>
      <c r="BR109" s="444"/>
      <c r="BS109" s="52"/>
      <c r="BT109" s="52">
        <f>SUM(BT110:BT110)</f>
        <v>0</v>
      </c>
      <c r="BU109" s="52"/>
      <c r="BV109" s="52"/>
      <c r="BW109" s="118"/>
      <c r="BX109" s="38"/>
      <c r="BY109" s="38"/>
    </row>
    <row r="110" spans="4:77" x14ac:dyDescent="0.3">
      <c r="D110" s="118" t="s">
        <v>325</v>
      </c>
      <c r="E110" s="379"/>
      <c r="F110" s="447"/>
      <c r="G110" s="451">
        <v>0</v>
      </c>
      <c r="H110" s="449"/>
      <c r="I110" s="52"/>
      <c r="J110" s="444"/>
      <c r="K110" s="450"/>
      <c r="L110" s="451">
        <v>0</v>
      </c>
      <c r="M110" s="449"/>
      <c r="N110" s="52"/>
      <c r="O110" s="444"/>
      <c r="P110" s="450"/>
      <c r="Q110" s="451">
        <v>0</v>
      </c>
      <c r="R110" s="449"/>
      <c r="S110" s="52"/>
      <c r="T110" s="444"/>
      <c r="U110" s="450"/>
      <c r="V110" s="451">
        <v>0</v>
      </c>
      <c r="W110" s="449"/>
      <c r="X110" s="52"/>
      <c r="Y110" s="444"/>
      <c r="Z110" s="450"/>
      <c r="AA110" s="451">
        <v>0</v>
      </c>
      <c r="AB110" s="449"/>
      <c r="AC110" s="52"/>
      <c r="AD110" s="444"/>
      <c r="AE110" s="450"/>
      <c r="AF110" s="451">
        <v>0</v>
      </c>
      <c r="AG110" s="449"/>
      <c r="AH110" s="52"/>
      <c r="AI110" s="444"/>
      <c r="AJ110" s="450"/>
      <c r="AK110" s="451">
        <v>0</v>
      </c>
      <c r="AL110" s="449"/>
      <c r="AM110" s="52"/>
      <c r="AN110" s="444"/>
      <c r="AO110" s="450"/>
      <c r="AP110" s="451">
        <v>0</v>
      </c>
      <c r="AQ110" s="449"/>
      <c r="AR110" s="52"/>
      <c r="AS110" s="444"/>
      <c r="AT110" s="450"/>
      <c r="AU110" s="451">
        <v>0</v>
      </c>
      <c r="AV110" s="449"/>
      <c r="AW110" s="52"/>
      <c r="AX110" s="444"/>
      <c r="AY110" s="450"/>
      <c r="AZ110" s="451">
        <v>0</v>
      </c>
      <c r="BA110" s="449"/>
      <c r="BB110" s="52"/>
      <c r="BC110" s="444"/>
      <c r="BD110" s="450"/>
      <c r="BE110" s="451">
        <v>0</v>
      </c>
      <c r="BF110" s="449"/>
      <c r="BG110" s="52"/>
      <c r="BH110" s="444"/>
      <c r="BI110" s="450"/>
      <c r="BJ110" s="451">
        <v>0</v>
      </c>
      <c r="BK110" s="449"/>
      <c r="BL110" s="52"/>
      <c r="BM110" s="444"/>
      <c r="BN110" s="450"/>
      <c r="BO110" s="451">
        <v>0</v>
      </c>
      <c r="BP110" s="449"/>
      <c r="BQ110" s="52"/>
      <c r="BR110" s="444"/>
      <c r="BS110" s="450"/>
      <c r="BT110" s="451">
        <f>SUM(L110:BO110)</f>
        <v>0</v>
      </c>
      <c r="BU110" s="449"/>
      <c r="BV110" s="52"/>
      <c r="BW110" s="118"/>
      <c r="BX110" s="38"/>
      <c r="BY110" s="38"/>
    </row>
    <row r="111" spans="4:77" hidden="1" x14ac:dyDescent="0.3">
      <c r="D111" s="118"/>
      <c r="E111" s="379"/>
      <c r="G111" s="474"/>
      <c r="H111" s="474"/>
      <c r="I111" s="474"/>
      <c r="J111" s="475"/>
      <c r="K111" s="474"/>
      <c r="L111" s="474"/>
      <c r="M111" s="474"/>
      <c r="N111" s="474"/>
      <c r="O111" s="475"/>
      <c r="P111" s="474"/>
      <c r="Q111" s="474"/>
      <c r="R111" s="474"/>
      <c r="S111" s="474"/>
      <c r="T111" s="475"/>
      <c r="U111" s="474"/>
      <c r="V111" s="474"/>
      <c r="W111" s="474"/>
      <c r="X111" s="474"/>
      <c r="Y111" s="475"/>
      <c r="Z111" s="474"/>
      <c r="AA111" s="474"/>
      <c r="AB111" s="474"/>
      <c r="AC111" s="474"/>
      <c r="AD111" s="475"/>
      <c r="AE111" s="474"/>
      <c r="AF111" s="474"/>
      <c r="AG111" s="474"/>
      <c r="AH111" s="474"/>
      <c r="AI111" s="475"/>
      <c r="AJ111" s="474"/>
      <c r="AK111" s="474"/>
      <c r="AL111" s="474"/>
      <c r="AM111" s="474"/>
      <c r="AN111" s="475"/>
      <c r="AO111" s="474"/>
      <c r="AP111" s="474"/>
      <c r="AQ111" s="474"/>
      <c r="AR111" s="474"/>
      <c r="AS111" s="475"/>
      <c r="AT111" s="474"/>
      <c r="AU111" s="474"/>
      <c r="AV111" s="474"/>
      <c r="AW111" s="474"/>
      <c r="AX111" s="475"/>
      <c r="AY111" s="474"/>
      <c r="AZ111" s="474"/>
      <c r="BA111" s="474"/>
      <c r="BB111" s="474"/>
      <c r="BC111" s="475"/>
      <c r="BD111" s="474"/>
      <c r="BE111" s="474"/>
      <c r="BF111" s="474"/>
      <c r="BG111" s="474"/>
      <c r="BH111" s="475"/>
      <c r="BI111" s="474"/>
      <c r="BJ111" s="474"/>
      <c r="BK111" s="474"/>
      <c r="BL111" s="474"/>
      <c r="BM111" s="475"/>
      <c r="BN111" s="474"/>
      <c r="BO111" s="474"/>
      <c r="BP111" s="474"/>
      <c r="BQ111" s="474"/>
      <c r="BR111" s="475"/>
      <c r="BS111" s="474"/>
      <c r="BT111" s="52"/>
      <c r="BU111" s="52"/>
      <c r="BV111" s="52"/>
      <c r="BW111" s="118"/>
      <c r="BX111" s="38"/>
      <c r="BY111" s="38"/>
    </row>
    <row r="112" spans="4:77" hidden="1" x14ac:dyDescent="0.3">
      <c r="D112" s="118" t="s">
        <v>331</v>
      </c>
      <c r="E112" s="379"/>
      <c r="G112" s="52">
        <f>SUM(G113:G113)</f>
        <v>0</v>
      </c>
      <c r="H112" s="52"/>
      <c r="I112" s="52"/>
      <c r="J112" s="444"/>
      <c r="K112" s="52"/>
      <c r="L112" s="52">
        <f>SUM(L113:L113)</f>
        <v>0</v>
      </c>
      <c r="M112" s="52"/>
      <c r="N112" s="52"/>
      <c r="O112" s="444"/>
      <c r="P112" s="52"/>
      <c r="Q112" s="52">
        <f>SUM(Q113:Q113)</f>
        <v>0</v>
      </c>
      <c r="R112" s="52"/>
      <c r="S112" s="52"/>
      <c r="T112" s="444"/>
      <c r="U112" s="52"/>
      <c r="V112" s="52">
        <f>SUM(V113:V113)</f>
        <v>0</v>
      </c>
      <c r="W112" s="52"/>
      <c r="X112" s="52"/>
      <c r="Y112" s="444"/>
      <c r="Z112" s="52"/>
      <c r="AA112" s="52">
        <f>SUM(AA113:AA113)</f>
        <v>0</v>
      </c>
      <c r="AB112" s="52"/>
      <c r="AC112" s="52"/>
      <c r="AD112" s="444"/>
      <c r="AE112" s="52"/>
      <c r="AF112" s="52">
        <f>SUM(AF113:AF113)</f>
        <v>0</v>
      </c>
      <c r="AG112" s="52"/>
      <c r="AH112" s="52"/>
      <c r="AI112" s="444"/>
      <c r="AJ112" s="52"/>
      <c r="AK112" s="52">
        <f>SUM(AK113:AK113)</f>
        <v>0</v>
      </c>
      <c r="AL112" s="52"/>
      <c r="AM112" s="52"/>
      <c r="AN112" s="444"/>
      <c r="AO112" s="52"/>
      <c r="AP112" s="52">
        <f>SUM(AP113:AP113)</f>
        <v>0</v>
      </c>
      <c r="AQ112" s="52"/>
      <c r="AR112" s="52"/>
      <c r="AS112" s="444"/>
      <c r="AT112" s="52"/>
      <c r="AU112" s="52">
        <f>SUM(AU113:AU113)</f>
        <v>0</v>
      </c>
      <c r="AV112" s="52"/>
      <c r="AW112" s="52"/>
      <c r="AX112" s="444"/>
      <c r="AY112" s="52"/>
      <c r="AZ112" s="52">
        <f>SUM(AZ113:AZ113)</f>
        <v>0</v>
      </c>
      <c r="BA112" s="52"/>
      <c r="BB112" s="52"/>
      <c r="BC112" s="444"/>
      <c r="BD112" s="52"/>
      <c r="BE112" s="52">
        <f>SUM(BE113:BE113)</f>
        <v>0</v>
      </c>
      <c r="BF112" s="52"/>
      <c r="BG112" s="52"/>
      <c r="BH112" s="444"/>
      <c r="BI112" s="52"/>
      <c r="BJ112" s="52">
        <f>SUM(BJ113:BJ113)</f>
        <v>0</v>
      </c>
      <c r="BK112" s="52"/>
      <c r="BL112" s="52"/>
      <c r="BM112" s="444"/>
      <c r="BN112" s="52"/>
      <c r="BO112" s="52">
        <f>SUM(BO113:BO113)</f>
        <v>0</v>
      </c>
      <c r="BP112" s="52"/>
      <c r="BQ112" s="52"/>
      <c r="BR112" s="444"/>
      <c r="BS112" s="52"/>
      <c r="BT112" s="52">
        <f>SUM(BT113:BT113)</f>
        <v>0</v>
      </c>
      <c r="BU112" s="52"/>
      <c r="BV112" s="52"/>
      <c r="BW112" s="118"/>
      <c r="BX112" s="38"/>
      <c r="BY112" s="38"/>
    </row>
    <row r="113" spans="4:77" hidden="1" x14ac:dyDescent="0.3">
      <c r="D113" s="118" t="s">
        <v>325</v>
      </c>
      <c r="E113" s="379"/>
      <c r="F113" s="447"/>
      <c r="G113" s="451">
        <v>0</v>
      </c>
      <c r="H113" s="449"/>
      <c r="I113" s="52"/>
      <c r="J113" s="444"/>
      <c r="K113" s="450"/>
      <c r="L113" s="451">
        <v>0</v>
      </c>
      <c r="M113" s="449"/>
      <c r="N113" s="52"/>
      <c r="O113" s="444"/>
      <c r="P113" s="450"/>
      <c r="Q113" s="451">
        <v>0</v>
      </c>
      <c r="R113" s="449"/>
      <c r="S113" s="52"/>
      <c r="T113" s="444"/>
      <c r="U113" s="450"/>
      <c r="V113" s="451">
        <v>0</v>
      </c>
      <c r="W113" s="449"/>
      <c r="X113" s="52"/>
      <c r="Y113" s="444"/>
      <c r="Z113" s="450"/>
      <c r="AA113" s="451">
        <v>0</v>
      </c>
      <c r="AB113" s="449"/>
      <c r="AC113" s="52"/>
      <c r="AD113" s="444"/>
      <c r="AE113" s="450"/>
      <c r="AF113" s="451">
        <v>0</v>
      </c>
      <c r="AG113" s="449"/>
      <c r="AH113" s="52"/>
      <c r="AI113" s="444"/>
      <c r="AJ113" s="450"/>
      <c r="AK113" s="451">
        <v>0</v>
      </c>
      <c r="AL113" s="449"/>
      <c r="AM113" s="52"/>
      <c r="AN113" s="444"/>
      <c r="AO113" s="450"/>
      <c r="AP113" s="451">
        <v>0</v>
      </c>
      <c r="AQ113" s="449"/>
      <c r="AR113" s="52"/>
      <c r="AS113" s="444"/>
      <c r="AT113" s="450"/>
      <c r="AU113" s="451">
        <v>0</v>
      </c>
      <c r="AV113" s="449"/>
      <c r="AW113" s="52"/>
      <c r="AX113" s="444"/>
      <c r="AY113" s="450"/>
      <c r="AZ113" s="451">
        <v>0</v>
      </c>
      <c r="BA113" s="449"/>
      <c r="BB113" s="52"/>
      <c r="BC113" s="444"/>
      <c r="BD113" s="450"/>
      <c r="BE113" s="451">
        <v>0</v>
      </c>
      <c r="BF113" s="449"/>
      <c r="BG113" s="52"/>
      <c r="BH113" s="444"/>
      <c r="BI113" s="450"/>
      <c r="BJ113" s="451">
        <v>0</v>
      </c>
      <c r="BK113" s="449"/>
      <c r="BL113" s="52"/>
      <c r="BM113" s="444"/>
      <c r="BN113" s="450"/>
      <c r="BO113" s="451">
        <v>0</v>
      </c>
      <c r="BP113" s="449"/>
      <c r="BQ113" s="52"/>
      <c r="BR113" s="444"/>
      <c r="BS113" s="450"/>
      <c r="BT113" s="451">
        <f>SUM(L113:BO113)</f>
        <v>0</v>
      </c>
      <c r="BU113" s="449"/>
      <c r="BV113" s="52"/>
      <c r="BW113" s="118"/>
      <c r="BX113" s="38"/>
      <c r="BY113" s="38"/>
    </row>
    <row r="114" spans="4:77" x14ac:dyDescent="0.3">
      <c r="D114" s="118"/>
      <c r="E114" s="379"/>
      <c r="G114" s="474"/>
      <c r="H114" s="474"/>
      <c r="I114" s="474"/>
      <c r="J114" s="475"/>
      <c r="K114" s="474"/>
      <c r="L114" s="474"/>
      <c r="M114" s="474"/>
      <c r="N114" s="474"/>
      <c r="O114" s="475"/>
      <c r="P114" s="474"/>
      <c r="Q114" s="474"/>
      <c r="R114" s="474"/>
      <c r="S114" s="474"/>
      <c r="T114" s="475"/>
      <c r="U114" s="474"/>
      <c r="V114" s="474"/>
      <c r="W114" s="474"/>
      <c r="X114" s="474"/>
      <c r="Y114" s="475"/>
      <c r="Z114" s="474"/>
      <c r="AA114" s="474"/>
      <c r="AB114" s="474"/>
      <c r="AC114" s="474"/>
      <c r="AD114" s="475"/>
      <c r="AE114" s="474"/>
      <c r="AF114" s="474"/>
      <c r="AG114" s="474"/>
      <c r="AH114" s="474"/>
      <c r="AI114" s="475"/>
      <c r="AJ114" s="474"/>
      <c r="AK114" s="474"/>
      <c r="AL114" s="474"/>
      <c r="AM114" s="474"/>
      <c r="AN114" s="475"/>
      <c r="AO114" s="474"/>
      <c r="AP114" s="474"/>
      <c r="AQ114" s="474"/>
      <c r="AR114" s="474"/>
      <c r="AS114" s="475"/>
      <c r="AT114" s="474"/>
      <c r="AU114" s="474"/>
      <c r="AV114" s="474"/>
      <c r="AW114" s="474"/>
      <c r="AX114" s="475"/>
      <c r="AY114" s="474"/>
      <c r="AZ114" s="474"/>
      <c r="BA114" s="474"/>
      <c r="BB114" s="474"/>
      <c r="BC114" s="475"/>
      <c r="BD114" s="474"/>
      <c r="BE114" s="474"/>
      <c r="BF114" s="474"/>
      <c r="BG114" s="474"/>
      <c r="BH114" s="475"/>
      <c r="BI114" s="474"/>
      <c r="BJ114" s="474"/>
      <c r="BK114" s="474"/>
      <c r="BL114" s="474"/>
      <c r="BM114" s="475"/>
      <c r="BN114" s="474"/>
      <c r="BO114" s="474"/>
      <c r="BP114" s="474"/>
      <c r="BQ114" s="474"/>
      <c r="BR114" s="475"/>
      <c r="BS114" s="474"/>
      <c r="BT114" s="52"/>
      <c r="BU114" s="52"/>
      <c r="BV114" s="52"/>
      <c r="BW114" s="118"/>
      <c r="BX114" s="38"/>
      <c r="BY114" s="38"/>
    </row>
    <row r="115" spans="4:77" x14ac:dyDescent="0.3">
      <c r="D115" s="118" t="s">
        <v>332</v>
      </c>
      <c r="E115" s="379"/>
      <c r="G115" s="52">
        <f>SUM(G116:G116)</f>
        <v>1195262</v>
      </c>
      <c r="H115" s="52"/>
      <c r="I115" s="52"/>
      <c r="J115" s="444"/>
      <c r="K115" s="52"/>
      <c r="L115" s="52">
        <f>SUM(L116:L116)</f>
        <v>0</v>
      </c>
      <c r="M115" s="52"/>
      <c r="N115" s="52"/>
      <c r="O115" s="444"/>
      <c r="P115" s="52"/>
      <c r="Q115" s="52">
        <f>SUM(Q116:Q116)</f>
        <v>0</v>
      </c>
      <c r="R115" s="52"/>
      <c r="S115" s="52"/>
      <c r="T115" s="444"/>
      <c r="U115" s="52"/>
      <c r="V115" s="52">
        <f>SUM(V116:V116)</f>
        <v>0</v>
      </c>
      <c r="W115" s="52"/>
      <c r="X115" s="52"/>
      <c r="Y115" s="444"/>
      <c r="Z115" s="52"/>
      <c r="AA115" s="52">
        <f>SUM(AA116:AA116)</f>
        <v>0</v>
      </c>
      <c r="AB115" s="52"/>
      <c r="AC115" s="52"/>
      <c r="AD115" s="444"/>
      <c r="AE115" s="52"/>
      <c r="AF115" s="52">
        <f>SUM(AF116:AF116)</f>
        <v>994679</v>
      </c>
      <c r="AG115" s="52"/>
      <c r="AH115" s="52"/>
      <c r="AI115" s="444"/>
      <c r="AJ115" s="52"/>
      <c r="AK115" s="52">
        <f>SUM(AK116:AK116)</f>
        <v>0</v>
      </c>
      <c r="AL115" s="52"/>
      <c r="AM115" s="52"/>
      <c r="AN115" s="444"/>
      <c r="AO115" s="52"/>
      <c r="AP115" s="52">
        <f>SUM(AP116:AP116)</f>
        <v>0</v>
      </c>
      <c r="AQ115" s="52"/>
      <c r="AR115" s="52"/>
      <c r="AS115" s="444"/>
      <c r="AT115" s="52"/>
      <c r="AU115" s="52">
        <f>SUM(AU116:AU116)</f>
        <v>200583</v>
      </c>
      <c r="AV115" s="52"/>
      <c r="AW115" s="52"/>
      <c r="AX115" s="444"/>
      <c r="AY115" s="52"/>
      <c r="AZ115" s="52">
        <f>SUM(AZ116:AZ116)</f>
        <v>0</v>
      </c>
      <c r="BA115" s="52"/>
      <c r="BB115" s="52"/>
      <c r="BC115" s="444"/>
      <c r="BD115" s="52"/>
      <c r="BE115" s="52">
        <f>SUM(BE116:BE116)</f>
        <v>0</v>
      </c>
      <c r="BF115" s="52"/>
      <c r="BG115" s="52"/>
      <c r="BH115" s="444"/>
      <c r="BI115" s="52"/>
      <c r="BJ115" s="52">
        <f>SUM(BJ116:BJ116)</f>
        <v>0</v>
      </c>
      <c r="BK115" s="52"/>
      <c r="BL115" s="52"/>
      <c r="BM115" s="444"/>
      <c r="BN115" s="52"/>
      <c r="BO115" s="52">
        <f>SUM(BO116:BO116)</f>
        <v>0</v>
      </c>
      <c r="BP115" s="52"/>
      <c r="BQ115" s="52"/>
      <c r="BR115" s="444"/>
      <c r="BS115" s="52"/>
      <c r="BT115" s="52">
        <f>SUM(BT116:BT116)</f>
        <v>1195262</v>
      </c>
      <c r="BU115" s="52"/>
      <c r="BV115" s="52"/>
      <c r="BW115" s="118"/>
      <c r="BX115" s="38"/>
      <c r="BY115" s="38"/>
    </row>
    <row r="116" spans="4:77" x14ac:dyDescent="0.3">
      <c r="D116" s="118" t="s">
        <v>325</v>
      </c>
      <c r="E116" s="379"/>
      <c r="F116" s="447"/>
      <c r="G116" s="451">
        <v>1195262</v>
      </c>
      <c r="H116" s="449"/>
      <c r="I116" s="52"/>
      <c r="J116" s="444"/>
      <c r="K116" s="450"/>
      <c r="L116" s="451">
        <v>0</v>
      </c>
      <c r="M116" s="449"/>
      <c r="N116" s="52"/>
      <c r="O116" s="444"/>
      <c r="P116" s="450"/>
      <c r="Q116" s="451">
        <v>0</v>
      </c>
      <c r="R116" s="449"/>
      <c r="S116" s="52"/>
      <c r="T116" s="444"/>
      <c r="U116" s="450"/>
      <c r="V116" s="451">
        <v>0</v>
      </c>
      <c r="W116" s="449"/>
      <c r="X116" s="52"/>
      <c r="Y116" s="444"/>
      <c r="Z116" s="450"/>
      <c r="AA116" s="451">
        <v>0</v>
      </c>
      <c r="AB116" s="449"/>
      <c r="AC116" s="52"/>
      <c r="AD116" s="444"/>
      <c r="AE116" s="450"/>
      <c r="AF116" s="451">
        <v>994679</v>
      </c>
      <c r="AG116" s="449"/>
      <c r="AH116" s="52"/>
      <c r="AI116" s="444"/>
      <c r="AJ116" s="450"/>
      <c r="AK116" s="451">
        <v>0</v>
      </c>
      <c r="AL116" s="449"/>
      <c r="AM116" s="52"/>
      <c r="AN116" s="444"/>
      <c r="AO116" s="450"/>
      <c r="AP116" s="451">
        <v>0</v>
      </c>
      <c r="AQ116" s="449"/>
      <c r="AR116" s="52"/>
      <c r="AS116" s="444"/>
      <c r="AT116" s="450"/>
      <c r="AU116" s="451">
        <v>200583</v>
      </c>
      <c r="AV116" s="449"/>
      <c r="AW116" s="52"/>
      <c r="AX116" s="444"/>
      <c r="AY116" s="450"/>
      <c r="AZ116" s="451">
        <v>0</v>
      </c>
      <c r="BA116" s="449"/>
      <c r="BB116" s="52"/>
      <c r="BC116" s="444"/>
      <c r="BD116" s="450"/>
      <c r="BE116" s="451">
        <v>0</v>
      </c>
      <c r="BF116" s="449"/>
      <c r="BG116" s="52"/>
      <c r="BH116" s="444"/>
      <c r="BI116" s="450"/>
      <c r="BJ116" s="451">
        <v>0</v>
      </c>
      <c r="BK116" s="449"/>
      <c r="BL116" s="52"/>
      <c r="BM116" s="444"/>
      <c r="BN116" s="450"/>
      <c r="BO116" s="451">
        <v>0</v>
      </c>
      <c r="BP116" s="449"/>
      <c r="BQ116" s="52"/>
      <c r="BR116" s="444"/>
      <c r="BS116" s="450"/>
      <c r="BT116" s="451">
        <f>SUM(L116:BO116)</f>
        <v>1195262</v>
      </c>
      <c r="BU116" s="449"/>
      <c r="BV116" s="52"/>
      <c r="BW116" s="118"/>
      <c r="BX116" s="38"/>
      <c r="BY116" s="38"/>
    </row>
    <row r="117" spans="4:77" x14ac:dyDescent="0.3">
      <c r="D117" s="118"/>
      <c r="E117" s="379"/>
      <c r="G117" s="474"/>
      <c r="H117" s="474"/>
      <c r="I117" s="474"/>
      <c r="J117" s="475"/>
      <c r="K117" s="474"/>
      <c r="L117" s="474"/>
      <c r="M117" s="474"/>
      <c r="N117" s="474"/>
      <c r="O117" s="475"/>
      <c r="P117" s="474"/>
      <c r="Q117" s="474"/>
      <c r="R117" s="474"/>
      <c r="S117" s="474"/>
      <c r="T117" s="475"/>
      <c r="U117" s="474"/>
      <c r="V117" s="474"/>
      <c r="W117" s="474"/>
      <c r="X117" s="474"/>
      <c r="Y117" s="475"/>
      <c r="Z117" s="474"/>
      <c r="AA117" s="474"/>
      <c r="AB117" s="474"/>
      <c r="AC117" s="474"/>
      <c r="AD117" s="475"/>
      <c r="AE117" s="474"/>
      <c r="AF117" s="474"/>
      <c r="AG117" s="474"/>
      <c r="AH117" s="474"/>
      <c r="AI117" s="475"/>
      <c r="AJ117" s="474"/>
      <c r="AK117" s="474"/>
      <c r="AL117" s="474"/>
      <c r="AM117" s="474"/>
      <c r="AN117" s="475"/>
      <c r="AO117" s="474"/>
      <c r="AP117" s="474"/>
      <c r="AQ117" s="474"/>
      <c r="AR117" s="474"/>
      <c r="AS117" s="475"/>
      <c r="AT117" s="474"/>
      <c r="AU117" s="474"/>
      <c r="AV117" s="474"/>
      <c r="AW117" s="474"/>
      <c r="AX117" s="475"/>
      <c r="AY117" s="474"/>
      <c r="AZ117" s="474"/>
      <c r="BA117" s="474"/>
      <c r="BB117" s="474"/>
      <c r="BC117" s="475"/>
      <c r="BD117" s="474"/>
      <c r="BE117" s="474"/>
      <c r="BF117" s="474"/>
      <c r="BG117" s="474"/>
      <c r="BH117" s="475"/>
      <c r="BI117" s="474"/>
      <c r="BJ117" s="474"/>
      <c r="BK117" s="474"/>
      <c r="BL117" s="474"/>
      <c r="BM117" s="475"/>
      <c r="BN117" s="474"/>
      <c r="BO117" s="474"/>
      <c r="BP117" s="474"/>
      <c r="BQ117" s="474"/>
      <c r="BR117" s="475"/>
      <c r="BS117" s="474"/>
      <c r="BT117" s="52"/>
      <c r="BU117" s="52"/>
      <c r="BV117" s="52"/>
      <c r="BW117" s="118"/>
      <c r="BX117" s="38"/>
      <c r="BY117" s="38"/>
    </row>
    <row r="118" spans="4:77" x14ac:dyDescent="0.3">
      <c r="D118" s="118" t="s">
        <v>333</v>
      </c>
      <c r="E118" s="379"/>
      <c r="G118" s="52">
        <f>SUM(G119:G119)</f>
        <v>125308</v>
      </c>
      <c r="H118" s="52"/>
      <c r="I118" s="52"/>
      <c r="J118" s="444"/>
      <c r="K118" s="52"/>
      <c r="L118" s="52">
        <f>SUM(L119:L119)</f>
        <v>0</v>
      </c>
      <c r="M118" s="52"/>
      <c r="N118" s="52"/>
      <c r="O118" s="444"/>
      <c r="P118" s="52"/>
      <c r="Q118" s="52">
        <f>SUM(Q119:Q119)</f>
        <v>0</v>
      </c>
      <c r="R118" s="52"/>
      <c r="S118" s="52"/>
      <c r="T118" s="444"/>
      <c r="U118" s="52"/>
      <c r="V118" s="52">
        <f>SUM(V119:V119)</f>
        <v>0</v>
      </c>
      <c r="W118" s="52"/>
      <c r="X118" s="52"/>
      <c r="Y118" s="444"/>
      <c r="Z118" s="52"/>
      <c r="AA118" s="52">
        <f>SUM(AA119:AA119)</f>
        <v>95339</v>
      </c>
      <c r="AB118" s="52"/>
      <c r="AC118" s="52"/>
      <c r="AD118" s="444"/>
      <c r="AE118" s="52"/>
      <c r="AF118" s="52">
        <f>SUM(AF119:AF119)</f>
        <v>0</v>
      </c>
      <c r="AG118" s="52"/>
      <c r="AH118" s="52"/>
      <c r="AI118" s="444"/>
      <c r="AJ118" s="52"/>
      <c r="AK118" s="52">
        <f>SUM(AK119:AK119)</f>
        <v>0</v>
      </c>
      <c r="AL118" s="52"/>
      <c r="AM118" s="52"/>
      <c r="AN118" s="444"/>
      <c r="AO118" s="52"/>
      <c r="AP118" s="52">
        <f>SUM(AP119:AP119)</f>
        <v>0</v>
      </c>
      <c r="AQ118" s="52"/>
      <c r="AR118" s="52"/>
      <c r="AS118" s="444"/>
      <c r="AT118" s="52"/>
      <c r="AU118" s="52">
        <f>SUM(AU119:AU119)</f>
        <v>0</v>
      </c>
      <c r="AV118" s="52"/>
      <c r="AW118" s="52"/>
      <c r="AX118" s="444"/>
      <c r="AY118" s="52"/>
      <c r="AZ118" s="52">
        <f>SUM(AZ119:AZ119)</f>
        <v>0</v>
      </c>
      <c r="BA118" s="52"/>
      <c r="BB118" s="52"/>
      <c r="BC118" s="444"/>
      <c r="BD118" s="52"/>
      <c r="BE118" s="52">
        <f>SUM(BE119:BE119)</f>
        <v>29969</v>
      </c>
      <c r="BF118" s="52"/>
      <c r="BG118" s="52"/>
      <c r="BH118" s="444"/>
      <c r="BI118" s="52"/>
      <c r="BJ118" s="52">
        <f>SUM(BJ119:BJ119)</f>
        <v>0</v>
      </c>
      <c r="BK118" s="52"/>
      <c r="BL118" s="52"/>
      <c r="BM118" s="444"/>
      <c r="BN118" s="52"/>
      <c r="BO118" s="52">
        <f>SUM(BO119:BO119)</f>
        <v>0</v>
      </c>
      <c r="BP118" s="52"/>
      <c r="BQ118" s="52"/>
      <c r="BR118" s="444"/>
      <c r="BS118" s="52"/>
      <c r="BT118" s="52">
        <f>SUM(BT119:BT119)</f>
        <v>125308</v>
      </c>
      <c r="BU118" s="52"/>
      <c r="BV118" s="52"/>
      <c r="BW118" s="118"/>
      <c r="BX118" s="38"/>
      <c r="BY118" s="38"/>
    </row>
    <row r="119" spans="4:77" x14ac:dyDescent="0.3">
      <c r="D119" s="118" t="s">
        <v>325</v>
      </c>
      <c r="E119" s="379"/>
      <c r="F119" s="447"/>
      <c r="G119" s="451">
        <v>125308</v>
      </c>
      <c r="H119" s="449"/>
      <c r="I119" s="52"/>
      <c r="J119" s="444"/>
      <c r="K119" s="450"/>
      <c r="L119" s="451">
        <v>0</v>
      </c>
      <c r="M119" s="449"/>
      <c r="N119" s="52"/>
      <c r="O119" s="444"/>
      <c r="P119" s="450"/>
      <c r="Q119" s="451">
        <v>0</v>
      </c>
      <c r="R119" s="449"/>
      <c r="S119" s="52"/>
      <c r="T119" s="444"/>
      <c r="U119" s="450"/>
      <c r="V119" s="451">
        <v>0</v>
      </c>
      <c r="W119" s="449"/>
      <c r="X119" s="52"/>
      <c r="Y119" s="444"/>
      <c r="Z119" s="450"/>
      <c r="AA119" s="451">
        <v>95339</v>
      </c>
      <c r="AB119" s="449"/>
      <c r="AC119" s="52"/>
      <c r="AD119" s="444"/>
      <c r="AE119" s="450"/>
      <c r="AF119" s="451">
        <v>0</v>
      </c>
      <c r="AG119" s="449"/>
      <c r="AH119" s="52"/>
      <c r="AI119" s="444"/>
      <c r="AJ119" s="450"/>
      <c r="AK119" s="451">
        <v>0</v>
      </c>
      <c r="AL119" s="449"/>
      <c r="AM119" s="52"/>
      <c r="AN119" s="444"/>
      <c r="AO119" s="450"/>
      <c r="AP119" s="451">
        <v>0</v>
      </c>
      <c r="AQ119" s="449"/>
      <c r="AR119" s="52"/>
      <c r="AS119" s="444"/>
      <c r="AT119" s="450"/>
      <c r="AU119" s="451">
        <v>0</v>
      </c>
      <c r="AV119" s="449"/>
      <c r="AW119" s="52"/>
      <c r="AX119" s="444"/>
      <c r="AY119" s="450"/>
      <c r="AZ119" s="451">
        <v>0</v>
      </c>
      <c r="BA119" s="449"/>
      <c r="BB119" s="52"/>
      <c r="BC119" s="444"/>
      <c r="BD119" s="450"/>
      <c r="BE119" s="451">
        <v>29969</v>
      </c>
      <c r="BF119" s="449"/>
      <c r="BG119" s="52"/>
      <c r="BH119" s="444"/>
      <c r="BI119" s="450"/>
      <c r="BJ119" s="451">
        <v>0</v>
      </c>
      <c r="BK119" s="449"/>
      <c r="BL119" s="52"/>
      <c r="BM119" s="444"/>
      <c r="BN119" s="450"/>
      <c r="BO119" s="451">
        <v>0</v>
      </c>
      <c r="BP119" s="449"/>
      <c r="BQ119" s="52"/>
      <c r="BR119" s="444"/>
      <c r="BS119" s="450"/>
      <c r="BT119" s="451">
        <f>SUM(L119:BO119)</f>
        <v>125308</v>
      </c>
      <c r="BU119" s="449"/>
      <c r="BV119" s="52"/>
      <c r="BW119" s="118"/>
      <c r="BX119" s="38"/>
      <c r="BY119" s="38"/>
    </row>
    <row r="120" spans="4:77" x14ac:dyDescent="0.3">
      <c r="D120" s="118"/>
      <c r="E120" s="379"/>
      <c r="G120" s="52"/>
      <c r="H120" s="52"/>
      <c r="I120" s="52"/>
      <c r="J120" s="444"/>
      <c r="K120" s="52"/>
      <c r="L120" s="52"/>
      <c r="M120" s="52"/>
      <c r="N120" s="52"/>
      <c r="O120" s="444"/>
      <c r="P120" s="52"/>
      <c r="Q120" s="52"/>
      <c r="R120" s="52"/>
      <c r="S120" s="52"/>
      <c r="T120" s="444"/>
      <c r="U120" s="52"/>
      <c r="V120" s="52"/>
      <c r="W120" s="52"/>
      <c r="X120" s="52"/>
      <c r="Y120" s="444"/>
      <c r="Z120" s="52"/>
      <c r="AA120" s="52"/>
      <c r="AB120" s="52"/>
      <c r="AC120" s="52"/>
      <c r="AD120" s="444"/>
      <c r="AE120" s="52"/>
      <c r="AF120" s="52"/>
      <c r="AG120" s="52"/>
      <c r="AH120" s="52"/>
      <c r="AI120" s="444"/>
      <c r="AJ120" s="52"/>
      <c r="AK120" s="52"/>
      <c r="AL120" s="52"/>
      <c r="AM120" s="52"/>
      <c r="AN120" s="444"/>
      <c r="AO120" s="52"/>
      <c r="AP120" s="52"/>
      <c r="AQ120" s="52"/>
      <c r="AR120" s="52"/>
      <c r="AS120" s="444"/>
      <c r="AT120" s="52"/>
      <c r="AU120" s="52"/>
      <c r="AV120" s="52"/>
      <c r="AW120" s="52"/>
      <c r="AX120" s="444"/>
      <c r="AY120" s="52"/>
      <c r="AZ120" s="52"/>
      <c r="BA120" s="52"/>
      <c r="BB120" s="52"/>
      <c r="BC120" s="444"/>
      <c r="BD120" s="52"/>
      <c r="BE120" s="52"/>
      <c r="BF120" s="52"/>
      <c r="BG120" s="52"/>
      <c r="BH120" s="444"/>
      <c r="BI120" s="52"/>
      <c r="BJ120" s="52"/>
      <c r="BK120" s="52"/>
      <c r="BL120" s="52"/>
      <c r="BM120" s="444"/>
      <c r="BN120" s="52"/>
      <c r="BO120" s="52"/>
      <c r="BP120" s="52"/>
      <c r="BQ120" s="52"/>
      <c r="BR120" s="444"/>
      <c r="BS120" s="52"/>
      <c r="BT120" s="52"/>
      <c r="BU120" s="52"/>
      <c r="BV120" s="52"/>
      <c r="BW120" s="118"/>
      <c r="BX120" s="38"/>
      <c r="BY120" s="38"/>
    </row>
    <row r="121" spans="4:77" x14ac:dyDescent="0.3">
      <c r="D121" s="118" t="s">
        <v>334</v>
      </c>
      <c r="E121" s="379"/>
      <c r="G121" s="52">
        <f>SUM(G122:G122)</f>
        <v>443177</v>
      </c>
      <c r="H121" s="52"/>
      <c r="I121" s="52"/>
      <c r="J121" s="444"/>
      <c r="K121" s="52"/>
      <c r="L121" s="52">
        <f>SUM(L122:L122)</f>
        <v>161641</v>
      </c>
      <c r="M121" s="52">
        <f>SUM(M122:M122)</f>
        <v>0</v>
      </c>
      <c r="N121" s="52"/>
      <c r="O121" s="444"/>
      <c r="Q121" s="52">
        <f>SUM(Q122:Q122)</f>
        <v>0</v>
      </c>
      <c r="R121" s="52"/>
      <c r="S121" s="52"/>
      <c r="T121" s="444"/>
      <c r="V121" s="52">
        <f>SUM(V122:V122)</f>
        <v>0</v>
      </c>
      <c r="W121" s="52"/>
      <c r="X121" s="52"/>
      <c r="Y121" s="444"/>
      <c r="AA121" s="52">
        <f>SUM(AA122:AA122)</f>
        <v>0</v>
      </c>
      <c r="AB121" s="52"/>
      <c r="AC121" s="52"/>
      <c r="AD121" s="444"/>
      <c r="AF121" s="52">
        <f>SUM(AF122:AF122)</f>
        <v>0</v>
      </c>
      <c r="AG121" s="52"/>
      <c r="AH121" s="52"/>
      <c r="AI121" s="444"/>
      <c r="AK121" s="52">
        <f>SUM(AK122:AK122)</f>
        <v>0</v>
      </c>
      <c r="AL121" s="52"/>
      <c r="AM121" s="52"/>
      <c r="AN121" s="444"/>
      <c r="AP121" s="52">
        <f>SUM(AP122:AP122)</f>
        <v>281536</v>
      </c>
      <c r="AQ121" s="52"/>
      <c r="AR121" s="52"/>
      <c r="AS121" s="444"/>
      <c r="AU121" s="52">
        <f>SUM(AU122:AU122)</f>
        <v>0</v>
      </c>
      <c r="AV121" s="52"/>
      <c r="AW121" s="52"/>
      <c r="AX121" s="444"/>
      <c r="AZ121" s="52">
        <f>SUM(AZ122:AZ122)</f>
        <v>0</v>
      </c>
      <c r="BA121" s="52"/>
      <c r="BB121" s="52"/>
      <c r="BC121" s="444"/>
      <c r="BE121" s="52">
        <f>SUM(BE122:BE122)</f>
        <v>0</v>
      </c>
      <c r="BF121" s="52"/>
      <c r="BG121" s="52"/>
      <c r="BH121" s="444"/>
      <c r="BJ121" s="52">
        <f>SUM(BJ122:BJ122)</f>
        <v>0</v>
      </c>
      <c r="BK121" s="52"/>
      <c r="BL121" s="52"/>
      <c r="BM121" s="444"/>
      <c r="BO121" s="52">
        <f>SUM(BO122:BO122)</f>
        <v>0</v>
      </c>
      <c r="BP121" s="52"/>
      <c r="BQ121" s="52"/>
      <c r="BR121" s="444"/>
      <c r="BT121" s="52">
        <f>SUM(BT122:BT122)</f>
        <v>443177</v>
      </c>
      <c r="BU121" s="52"/>
      <c r="BV121" s="52"/>
      <c r="BW121" s="118"/>
      <c r="BX121" s="38"/>
      <c r="BY121" s="38"/>
    </row>
    <row r="122" spans="4:77" x14ac:dyDescent="0.3">
      <c r="D122" s="118" t="s">
        <v>325</v>
      </c>
      <c r="E122" s="379"/>
      <c r="F122" s="447"/>
      <c r="G122" s="451">
        <v>443177</v>
      </c>
      <c r="H122" s="449"/>
      <c r="I122" s="52"/>
      <c r="J122" s="444"/>
      <c r="K122" s="450"/>
      <c r="L122" s="451">
        <v>161641</v>
      </c>
      <c r="M122" s="449"/>
      <c r="N122" s="48"/>
      <c r="O122" s="444"/>
      <c r="P122" s="447"/>
      <c r="Q122" s="451">
        <v>0</v>
      </c>
      <c r="R122" s="449"/>
      <c r="S122" s="52"/>
      <c r="T122" s="444"/>
      <c r="U122" s="447"/>
      <c r="V122" s="451">
        <v>0</v>
      </c>
      <c r="W122" s="449"/>
      <c r="X122" s="52"/>
      <c r="Y122" s="444"/>
      <c r="Z122" s="447"/>
      <c r="AA122" s="451">
        <v>0</v>
      </c>
      <c r="AB122" s="449"/>
      <c r="AC122" s="52"/>
      <c r="AD122" s="444"/>
      <c r="AE122" s="447"/>
      <c r="AF122" s="451">
        <v>0</v>
      </c>
      <c r="AG122" s="449"/>
      <c r="AH122" s="52"/>
      <c r="AI122" s="444"/>
      <c r="AJ122" s="447"/>
      <c r="AK122" s="451">
        <v>0</v>
      </c>
      <c r="AL122" s="449"/>
      <c r="AM122" s="52"/>
      <c r="AN122" s="444"/>
      <c r="AO122" s="447"/>
      <c r="AP122" s="451">
        <v>281536</v>
      </c>
      <c r="AQ122" s="449"/>
      <c r="AR122" s="52"/>
      <c r="AS122" s="444"/>
      <c r="AT122" s="447"/>
      <c r="AU122" s="451">
        <v>0</v>
      </c>
      <c r="AV122" s="449"/>
      <c r="AW122" s="52"/>
      <c r="AX122" s="444"/>
      <c r="AY122" s="447"/>
      <c r="AZ122" s="451">
        <v>0</v>
      </c>
      <c r="BA122" s="449"/>
      <c r="BB122" s="52"/>
      <c r="BC122" s="444"/>
      <c r="BD122" s="447"/>
      <c r="BE122" s="451">
        <v>0</v>
      </c>
      <c r="BF122" s="449"/>
      <c r="BG122" s="52"/>
      <c r="BH122" s="444"/>
      <c r="BI122" s="447"/>
      <c r="BJ122" s="451">
        <v>0</v>
      </c>
      <c r="BK122" s="449"/>
      <c r="BL122" s="52"/>
      <c r="BM122" s="444"/>
      <c r="BN122" s="447"/>
      <c r="BO122" s="451">
        <v>0</v>
      </c>
      <c r="BP122" s="449"/>
      <c r="BQ122" s="52"/>
      <c r="BR122" s="444"/>
      <c r="BS122" s="447"/>
      <c r="BT122" s="451">
        <f>SUM(L122:BO122)</f>
        <v>443177</v>
      </c>
      <c r="BU122" s="449"/>
      <c r="BV122" s="52"/>
      <c r="BW122" s="118"/>
      <c r="BX122" s="38"/>
      <c r="BY122" s="38"/>
    </row>
    <row r="123" spans="4:77" x14ac:dyDescent="0.3">
      <c r="D123" s="118"/>
      <c r="E123" s="379"/>
      <c r="G123" s="52"/>
      <c r="H123" s="52"/>
      <c r="I123" s="52"/>
      <c r="J123" s="444"/>
      <c r="K123" s="52"/>
      <c r="L123" s="52"/>
      <c r="M123" s="52"/>
      <c r="N123" s="52"/>
      <c r="O123" s="444"/>
      <c r="P123" s="52"/>
      <c r="Q123" s="52"/>
      <c r="R123" s="52"/>
      <c r="S123" s="52"/>
      <c r="T123" s="444"/>
      <c r="U123" s="52"/>
      <c r="V123" s="52"/>
      <c r="W123" s="52"/>
      <c r="X123" s="52"/>
      <c r="Y123" s="444"/>
      <c r="Z123" s="52"/>
      <c r="AA123" s="52"/>
      <c r="AB123" s="52"/>
      <c r="AC123" s="52"/>
      <c r="AD123" s="444"/>
      <c r="AE123" s="52"/>
      <c r="AF123" s="52"/>
      <c r="AG123" s="52"/>
      <c r="AH123" s="52"/>
      <c r="AI123" s="444"/>
      <c r="AJ123" s="52"/>
      <c r="AK123" s="52"/>
      <c r="AL123" s="52"/>
      <c r="AM123" s="52"/>
      <c r="AN123" s="444"/>
      <c r="AO123" s="52"/>
      <c r="AP123" s="52"/>
      <c r="AQ123" s="52"/>
      <c r="AR123" s="52"/>
      <c r="AS123" s="444"/>
      <c r="AT123" s="52"/>
      <c r="AU123" s="52"/>
      <c r="AV123" s="52"/>
      <c r="AW123" s="52"/>
      <c r="AX123" s="444"/>
      <c r="AY123" s="52"/>
      <c r="AZ123" s="52"/>
      <c r="BA123" s="52"/>
      <c r="BB123" s="52"/>
      <c r="BC123" s="444"/>
      <c r="BD123" s="52"/>
      <c r="BE123" s="52"/>
      <c r="BF123" s="52"/>
      <c r="BG123" s="52"/>
      <c r="BH123" s="444"/>
      <c r="BI123" s="52"/>
      <c r="BJ123" s="52"/>
      <c r="BK123" s="52"/>
      <c r="BL123" s="52"/>
      <c r="BM123" s="444"/>
      <c r="BN123" s="52"/>
      <c r="BO123" s="52"/>
      <c r="BP123" s="52"/>
      <c r="BQ123" s="52"/>
      <c r="BR123" s="444"/>
      <c r="BS123" s="52"/>
      <c r="BT123" s="52"/>
      <c r="BU123" s="52"/>
      <c r="BV123" s="52"/>
      <c r="BW123" s="118"/>
      <c r="BX123" s="38"/>
      <c r="BY123" s="38"/>
    </row>
    <row r="124" spans="4:77" hidden="1" x14ac:dyDescent="0.3">
      <c r="D124" s="118" t="s">
        <v>336</v>
      </c>
      <c r="E124" s="379"/>
      <c r="G124" s="52">
        <f>SUM(G125:G125)</f>
        <v>0</v>
      </c>
      <c r="H124" s="52"/>
      <c r="I124" s="52"/>
      <c r="J124" s="444"/>
      <c r="K124" s="52"/>
      <c r="L124" s="52">
        <f>SUM(L125:L125)</f>
        <v>0</v>
      </c>
      <c r="M124" s="52">
        <f>SUM(M125:M125)</f>
        <v>0</v>
      </c>
      <c r="N124" s="52"/>
      <c r="O124" s="444"/>
      <c r="Q124" s="52">
        <f>SUM(Q125:Q125)</f>
        <v>0</v>
      </c>
      <c r="R124" s="52"/>
      <c r="S124" s="52"/>
      <c r="T124" s="444"/>
      <c r="V124" s="52">
        <f>SUM(V125:V125)</f>
        <v>0</v>
      </c>
      <c r="W124" s="52"/>
      <c r="X124" s="52"/>
      <c r="Y124" s="444"/>
      <c r="AA124" s="52">
        <f>SUM(AA125:AA125)</f>
        <v>0</v>
      </c>
      <c r="AB124" s="52"/>
      <c r="AC124" s="52"/>
      <c r="AD124" s="444"/>
      <c r="AF124" s="52">
        <f>SUM(AF125:AF125)</f>
        <v>0</v>
      </c>
      <c r="AG124" s="52"/>
      <c r="AH124" s="52"/>
      <c r="AI124" s="444"/>
      <c r="AK124" s="52">
        <f>SUM(AK125:AK125)</f>
        <v>0</v>
      </c>
      <c r="AL124" s="52"/>
      <c r="AM124" s="52"/>
      <c r="AN124" s="444"/>
      <c r="AP124" s="52">
        <f>SUM(AP125:AP125)</f>
        <v>0</v>
      </c>
      <c r="AQ124" s="52"/>
      <c r="AR124" s="52"/>
      <c r="AS124" s="444"/>
      <c r="AU124" s="52">
        <f>SUM(AU125:AU125)</f>
        <v>0</v>
      </c>
      <c r="AV124" s="52"/>
      <c r="AW124" s="52"/>
      <c r="AX124" s="444"/>
      <c r="AZ124" s="52">
        <f>SUM(AZ125:AZ125)</f>
        <v>0</v>
      </c>
      <c r="BA124" s="52"/>
      <c r="BB124" s="52"/>
      <c r="BC124" s="444"/>
      <c r="BE124" s="52">
        <f>SUM(BE125:BE125)</f>
        <v>0</v>
      </c>
      <c r="BF124" s="52"/>
      <c r="BG124" s="52"/>
      <c r="BH124" s="444"/>
      <c r="BJ124" s="52">
        <f>SUM(BJ125:BJ125)</f>
        <v>0</v>
      </c>
      <c r="BK124" s="52"/>
      <c r="BL124" s="52"/>
      <c r="BM124" s="444"/>
      <c r="BO124" s="52">
        <f>SUM(BO125:BO125)</f>
        <v>0</v>
      </c>
      <c r="BP124" s="52"/>
      <c r="BQ124" s="52"/>
      <c r="BR124" s="444"/>
      <c r="BT124" s="52">
        <f>SUM(BT125:BT125)</f>
        <v>0</v>
      </c>
      <c r="BU124" s="52"/>
      <c r="BV124" s="52"/>
      <c r="BW124" s="118"/>
      <c r="BX124" s="38"/>
      <c r="BY124" s="38"/>
    </row>
    <row r="125" spans="4:77" hidden="1" x14ac:dyDescent="0.3">
      <c r="D125" s="118" t="s">
        <v>325</v>
      </c>
      <c r="E125" s="379"/>
      <c r="F125" s="447"/>
      <c r="G125" s="451">
        <v>0</v>
      </c>
      <c r="H125" s="449"/>
      <c r="I125" s="52"/>
      <c r="J125" s="444"/>
      <c r="K125" s="450"/>
      <c r="L125" s="451">
        <v>0</v>
      </c>
      <c r="M125" s="449"/>
      <c r="N125" s="48"/>
      <c r="O125" s="444"/>
      <c r="P125" s="447"/>
      <c r="Q125" s="451">
        <v>0</v>
      </c>
      <c r="R125" s="449"/>
      <c r="S125" s="52"/>
      <c r="T125" s="444"/>
      <c r="U125" s="447"/>
      <c r="V125" s="451">
        <v>0</v>
      </c>
      <c r="W125" s="449"/>
      <c r="X125" s="52"/>
      <c r="Y125" s="444"/>
      <c r="Z125" s="447"/>
      <c r="AA125" s="451">
        <v>0</v>
      </c>
      <c r="AB125" s="449"/>
      <c r="AC125" s="52"/>
      <c r="AD125" s="444"/>
      <c r="AE125" s="447"/>
      <c r="AF125" s="451">
        <v>0</v>
      </c>
      <c r="AG125" s="449"/>
      <c r="AH125" s="52"/>
      <c r="AI125" s="444"/>
      <c r="AJ125" s="447"/>
      <c r="AK125" s="451">
        <v>0</v>
      </c>
      <c r="AL125" s="449"/>
      <c r="AM125" s="52"/>
      <c r="AN125" s="444"/>
      <c r="AO125" s="447"/>
      <c r="AP125" s="451">
        <v>0</v>
      </c>
      <c r="AQ125" s="449"/>
      <c r="AR125" s="52"/>
      <c r="AS125" s="444"/>
      <c r="AT125" s="447"/>
      <c r="AU125" s="451">
        <v>0</v>
      </c>
      <c r="AV125" s="449"/>
      <c r="AW125" s="52"/>
      <c r="AX125" s="444"/>
      <c r="AY125" s="447"/>
      <c r="AZ125" s="451">
        <v>0</v>
      </c>
      <c r="BA125" s="449"/>
      <c r="BB125" s="52"/>
      <c r="BC125" s="444"/>
      <c r="BD125" s="447"/>
      <c r="BE125" s="451">
        <v>0</v>
      </c>
      <c r="BF125" s="449"/>
      <c r="BG125" s="52"/>
      <c r="BH125" s="444"/>
      <c r="BI125" s="447"/>
      <c r="BJ125" s="451">
        <v>0</v>
      </c>
      <c r="BK125" s="449"/>
      <c r="BL125" s="52"/>
      <c r="BM125" s="444"/>
      <c r="BN125" s="447"/>
      <c r="BO125" s="451">
        <v>0</v>
      </c>
      <c r="BP125" s="449"/>
      <c r="BQ125" s="52"/>
      <c r="BR125" s="444"/>
      <c r="BS125" s="447"/>
      <c r="BT125" s="451">
        <f>SUM(L125:BO125)</f>
        <v>0</v>
      </c>
      <c r="BU125" s="449"/>
      <c r="BV125" s="52"/>
      <c r="BW125" s="118"/>
      <c r="BX125" s="38"/>
      <c r="BY125" s="38"/>
    </row>
    <row r="126" spans="4:77" hidden="1" x14ac:dyDescent="0.3">
      <c r="D126" s="118"/>
      <c r="E126" s="379"/>
      <c r="G126" s="52"/>
      <c r="H126" s="52"/>
      <c r="I126" s="52"/>
      <c r="J126" s="444"/>
      <c r="K126" s="52"/>
      <c r="L126" s="52"/>
      <c r="M126" s="52"/>
      <c r="N126" s="52"/>
      <c r="O126" s="444"/>
      <c r="P126" s="52"/>
      <c r="Q126" s="52"/>
      <c r="R126" s="52"/>
      <c r="S126" s="52"/>
      <c r="T126" s="444"/>
      <c r="U126" s="52"/>
      <c r="V126" s="52"/>
      <c r="W126" s="52"/>
      <c r="X126" s="52"/>
      <c r="Y126" s="444"/>
      <c r="Z126" s="52"/>
      <c r="AA126" s="52"/>
      <c r="AB126" s="52"/>
      <c r="AC126" s="52"/>
      <c r="AD126" s="444"/>
      <c r="AE126" s="52"/>
      <c r="AF126" s="52"/>
      <c r="AG126" s="52"/>
      <c r="AH126" s="52"/>
      <c r="AI126" s="444"/>
      <c r="AJ126" s="52"/>
      <c r="AK126" s="52"/>
      <c r="AL126" s="52"/>
      <c r="AM126" s="52"/>
      <c r="AN126" s="444"/>
      <c r="AO126" s="52"/>
      <c r="AP126" s="52"/>
      <c r="AQ126" s="52"/>
      <c r="AR126" s="52"/>
      <c r="AS126" s="444"/>
      <c r="AT126" s="52"/>
      <c r="AU126" s="52"/>
      <c r="AV126" s="52"/>
      <c r="AW126" s="52"/>
      <c r="AX126" s="444"/>
      <c r="AY126" s="52"/>
      <c r="AZ126" s="52"/>
      <c r="BA126" s="52"/>
      <c r="BB126" s="52"/>
      <c r="BC126" s="444"/>
      <c r="BD126" s="52"/>
      <c r="BE126" s="52"/>
      <c r="BF126" s="52"/>
      <c r="BG126" s="52"/>
      <c r="BH126" s="444"/>
      <c r="BI126" s="52"/>
      <c r="BJ126" s="52"/>
      <c r="BK126" s="52"/>
      <c r="BL126" s="52"/>
      <c r="BM126" s="444"/>
      <c r="BN126" s="52"/>
      <c r="BO126" s="52"/>
      <c r="BP126" s="52"/>
      <c r="BQ126" s="52"/>
      <c r="BR126" s="444"/>
      <c r="BS126" s="52"/>
      <c r="BT126" s="52"/>
      <c r="BU126" s="52"/>
      <c r="BV126" s="52"/>
      <c r="BW126" s="118"/>
      <c r="BX126" s="38"/>
      <c r="BY126" s="38"/>
    </row>
    <row r="127" spans="4:77" x14ac:dyDescent="0.3">
      <c r="D127" s="118" t="s">
        <v>337</v>
      </c>
      <c r="E127" s="379"/>
      <c r="G127" s="52">
        <f>SUM(G128:G128)</f>
        <v>0</v>
      </c>
      <c r="H127" s="52"/>
      <c r="I127" s="52"/>
      <c r="J127" s="444"/>
      <c r="K127" s="52"/>
      <c r="L127" s="52">
        <f>SUM(L128:L128)</f>
        <v>0</v>
      </c>
      <c r="M127" s="52"/>
      <c r="N127" s="52"/>
      <c r="O127" s="444"/>
      <c r="P127" s="52"/>
      <c r="Q127" s="52">
        <f>SUM(Q128:Q128)</f>
        <v>0</v>
      </c>
      <c r="R127" s="52"/>
      <c r="S127" s="52"/>
      <c r="T127" s="444"/>
      <c r="U127" s="52"/>
      <c r="V127" s="52">
        <f>SUM(V128:V128)</f>
        <v>0</v>
      </c>
      <c r="W127" s="52"/>
      <c r="X127" s="52"/>
      <c r="Y127" s="444"/>
      <c r="Z127" s="52"/>
      <c r="AA127" s="52">
        <f>SUM(AA128:AA128)</f>
        <v>0</v>
      </c>
      <c r="AB127" s="52"/>
      <c r="AC127" s="52"/>
      <c r="AD127" s="444"/>
      <c r="AE127" s="52"/>
      <c r="AF127" s="52">
        <f>SUM(AF128:AF128)</f>
        <v>0</v>
      </c>
      <c r="AG127" s="52"/>
      <c r="AH127" s="52"/>
      <c r="AI127" s="444"/>
      <c r="AJ127" s="52"/>
      <c r="AK127" s="52">
        <f>SUM(AK128:AK128)</f>
        <v>0</v>
      </c>
      <c r="AL127" s="52"/>
      <c r="AM127" s="52"/>
      <c r="AN127" s="444"/>
      <c r="AO127" s="52"/>
      <c r="AP127" s="52">
        <f>SUM(AP128:AP128)</f>
        <v>0</v>
      </c>
      <c r="AQ127" s="52"/>
      <c r="AR127" s="52"/>
      <c r="AS127" s="444"/>
      <c r="AT127" s="52"/>
      <c r="AU127" s="52">
        <f>SUM(AU128:AU128)</f>
        <v>0</v>
      </c>
      <c r="AV127" s="52"/>
      <c r="AW127" s="52"/>
      <c r="AX127" s="444"/>
      <c r="AY127" s="52"/>
      <c r="AZ127" s="52">
        <f>SUM(AZ128:AZ128)</f>
        <v>0</v>
      </c>
      <c r="BA127" s="52"/>
      <c r="BB127" s="52"/>
      <c r="BC127" s="444"/>
      <c r="BD127" s="52"/>
      <c r="BE127" s="52">
        <f>SUM(BE128:BE128)</f>
        <v>0</v>
      </c>
      <c r="BF127" s="52"/>
      <c r="BG127" s="52"/>
      <c r="BH127" s="444"/>
      <c r="BI127" s="52"/>
      <c r="BJ127" s="52">
        <f>SUM(BJ128:BJ128)</f>
        <v>0</v>
      </c>
      <c r="BK127" s="52"/>
      <c r="BL127" s="52"/>
      <c r="BM127" s="444"/>
      <c r="BN127" s="52"/>
      <c r="BO127" s="52">
        <f>SUM(BO128:BO128)</f>
        <v>0</v>
      </c>
      <c r="BP127" s="52"/>
      <c r="BQ127" s="52"/>
      <c r="BR127" s="444"/>
      <c r="BS127" s="52"/>
      <c r="BT127" s="52">
        <f>SUM(BT128:BT128)</f>
        <v>0</v>
      </c>
      <c r="BU127" s="52"/>
      <c r="BV127" s="52"/>
      <c r="BW127" s="118"/>
      <c r="BX127" s="38"/>
      <c r="BY127" s="38"/>
    </row>
    <row r="128" spans="4:77" x14ac:dyDescent="0.3">
      <c r="D128" s="118" t="s">
        <v>325</v>
      </c>
      <c r="E128" s="379"/>
      <c r="F128" s="447"/>
      <c r="G128" s="451">
        <v>0</v>
      </c>
      <c r="H128" s="449"/>
      <c r="I128" s="52"/>
      <c r="J128" s="444"/>
      <c r="K128" s="450"/>
      <c r="L128" s="451">
        <v>0</v>
      </c>
      <c r="M128" s="449"/>
      <c r="N128" s="52"/>
      <c r="O128" s="444"/>
      <c r="P128" s="450"/>
      <c r="Q128" s="451">
        <v>0</v>
      </c>
      <c r="R128" s="449"/>
      <c r="S128" s="52"/>
      <c r="T128" s="444"/>
      <c r="U128" s="450"/>
      <c r="V128" s="451">
        <v>0</v>
      </c>
      <c r="W128" s="449"/>
      <c r="X128" s="52"/>
      <c r="Y128" s="444"/>
      <c r="Z128" s="450"/>
      <c r="AA128" s="451">
        <v>0</v>
      </c>
      <c r="AB128" s="449"/>
      <c r="AC128" s="52"/>
      <c r="AD128" s="444"/>
      <c r="AE128" s="450"/>
      <c r="AF128" s="451">
        <v>0</v>
      </c>
      <c r="AG128" s="449"/>
      <c r="AH128" s="52"/>
      <c r="AI128" s="444"/>
      <c r="AJ128" s="450"/>
      <c r="AK128" s="451">
        <v>0</v>
      </c>
      <c r="AL128" s="449"/>
      <c r="AM128" s="52"/>
      <c r="AN128" s="444"/>
      <c r="AO128" s="450"/>
      <c r="AP128" s="451">
        <v>0</v>
      </c>
      <c r="AQ128" s="449"/>
      <c r="AR128" s="52"/>
      <c r="AS128" s="444"/>
      <c r="AT128" s="450"/>
      <c r="AU128" s="451">
        <v>0</v>
      </c>
      <c r="AV128" s="449"/>
      <c r="AW128" s="52"/>
      <c r="AX128" s="444"/>
      <c r="AY128" s="450"/>
      <c r="AZ128" s="451">
        <v>0</v>
      </c>
      <c r="BA128" s="449"/>
      <c r="BB128" s="52"/>
      <c r="BC128" s="444"/>
      <c r="BD128" s="450"/>
      <c r="BE128" s="451">
        <v>0</v>
      </c>
      <c r="BF128" s="449"/>
      <c r="BG128" s="52"/>
      <c r="BH128" s="444"/>
      <c r="BI128" s="450"/>
      <c r="BJ128" s="451">
        <v>0</v>
      </c>
      <c r="BK128" s="449"/>
      <c r="BL128" s="52"/>
      <c r="BM128" s="444"/>
      <c r="BN128" s="450"/>
      <c r="BO128" s="451">
        <v>0</v>
      </c>
      <c r="BP128" s="449"/>
      <c r="BQ128" s="52"/>
      <c r="BR128" s="444"/>
      <c r="BS128" s="450"/>
      <c r="BT128" s="451">
        <f>SUM(L128:BO128)</f>
        <v>0</v>
      </c>
      <c r="BU128" s="449"/>
      <c r="BV128" s="52"/>
      <c r="BW128" s="118"/>
      <c r="BX128" s="38"/>
      <c r="BY128" s="38"/>
    </row>
    <row r="129" spans="4:77" x14ac:dyDescent="0.3">
      <c r="D129" s="118"/>
      <c r="E129" s="379"/>
      <c r="G129" s="474"/>
      <c r="H129" s="474"/>
      <c r="I129" s="474"/>
      <c r="J129" s="475"/>
      <c r="K129" s="474"/>
      <c r="L129" s="474"/>
      <c r="M129" s="474"/>
      <c r="N129" s="474"/>
      <c r="O129" s="475"/>
      <c r="P129" s="474"/>
      <c r="Q129" s="474"/>
      <c r="R129" s="474"/>
      <c r="S129" s="474"/>
      <c r="T129" s="475"/>
      <c r="U129" s="474"/>
      <c r="V129" s="474"/>
      <c r="W129" s="474"/>
      <c r="X129" s="474"/>
      <c r="Y129" s="475"/>
      <c r="Z129" s="474"/>
      <c r="AA129" s="474"/>
      <c r="AB129" s="474"/>
      <c r="AC129" s="474"/>
      <c r="AD129" s="475"/>
      <c r="AE129" s="474"/>
      <c r="AF129" s="474"/>
      <c r="AG129" s="474"/>
      <c r="AH129" s="474"/>
      <c r="AI129" s="475"/>
      <c r="AJ129" s="474"/>
      <c r="AK129" s="474"/>
      <c r="AL129" s="474"/>
      <c r="AM129" s="474"/>
      <c r="AN129" s="475"/>
      <c r="AO129" s="474"/>
      <c r="AP129" s="474"/>
      <c r="AQ129" s="474"/>
      <c r="AR129" s="474"/>
      <c r="AS129" s="475"/>
      <c r="AT129" s="474"/>
      <c r="AU129" s="474"/>
      <c r="AV129" s="474"/>
      <c r="AW129" s="474"/>
      <c r="AX129" s="475"/>
      <c r="AY129" s="474"/>
      <c r="AZ129" s="474"/>
      <c r="BA129" s="474"/>
      <c r="BB129" s="474"/>
      <c r="BC129" s="475"/>
      <c r="BD129" s="474"/>
      <c r="BE129" s="474"/>
      <c r="BF129" s="474"/>
      <c r="BG129" s="474"/>
      <c r="BH129" s="475"/>
      <c r="BI129" s="474"/>
      <c r="BJ129" s="474"/>
      <c r="BK129" s="474"/>
      <c r="BL129" s="474"/>
      <c r="BM129" s="475"/>
      <c r="BN129" s="474"/>
      <c r="BO129" s="474"/>
      <c r="BP129" s="474"/>
      <c r="BQ129" s="474"/>
      <c r="BR129" s="475"/>
      <c r="BS129" s="474"/>
      <c r="BT129" s="52"/>
      <c r="BU129" s="52"/>
      <c r="BV129" s="52"/>
      <c r="BW129" s="118"/>
      <c r="BX129" s="38"/>
      <c r="BY129" s="38"/>
    </row>
    <row r="130" spans="4:77" hidden="1" x14ac:dyDescent="0.3">
      <c r="D130" s="118" t="s">
        <v>338</v>
      </c>
      <c r="E130" s="379"/>
      <c r="G130" s="52">
        <f>SUM(G131:G131)</f>
        <v>0</v>
      </c>
      <c r="H130" s="52"/>
      <c r="I130" s="52"/>
      <c r="J130" s="444"/>
      <c r="K130" s="52"/>
      <c r="L130" s="52">
        <f>SUM(L131:L131)</f>
        <v>0</v>
      </c>
      <c r="M130" s="52"/>
      <c r="N130" s="52"/>
      <c r="O130" s="444"/>
      <c r="P130" s="52"/>
      <c r="Q130" s="52">
        <f>SUM(Q131:Q131)</f>
        <v>0</v>
      </c>
      <c r="R130" s="52"/>
      <c r="S130" s="52"/>
      <c r="T130" s="444"/>
      <c r="U130" s="52"/>
      <c r="V130" s="52">
        <f>SUM(V131:V131)</f>
        <v>0</v>
      </c>
      <c r="W130" s="52"/>
      <c r="X130" s="52"/>
      <c r="Y130" s="444"/>
      <c r="Z130" s="52"/>
      <c r="AA130" s="52">
        <f>SUM(AA131:AA131)</f>
        <v>0</v>
      </c>
      <c r="AB130" s="52"/>
      <c r="AC130" s="52"/>
      <c r="AD130" s="444"/>
      <c r="AE130" s="52"/>
      <c r="AF130" s="52">
        <f>SUM(AF131:AF131)</f>
        <v>0</v>
      </c>
      <c r="AG130" s="52"/>
      <c r="AH130" s="52"/>
      <c r="AI130" s="444"/>
      <c r="AJ130" s="52"/>
      <c r="AK130" s="52">
        <f>SUM(AK131:AK131)</f>
        <v>0</v>
      </c>
      <c r="AL130" s="52"/>
      <c r="AM130" s="52"/>
      <c r="AN130" s="444"/>
      <c r="AO130" s="52"/>
      <c r="AP130" s="52">
        <f>SUM(AP131:AP131)</f>
        <v>0</v>
      </c>
      <c r="AQ130" s="52"/>
      <c r="AR130" s="52"/>
      <c r="AS130" s="444"/>
      <c r="AT130" s="52"/>
      <c r="AU130" s="52">
        <f>SUM(AU131:AU131)</f>
        <v>0</v>
      </c>
      <c r="AV130" s="52"/>
      <c r="AW130" s="52"/>
      <c r="AX130" s="444"/>
      <c r="AY130" s="52"/>
      <c r="AZ130" s="52">
        <f>SUM(AZ131:AZ131)</f>
        <v>0</v>
      </c>
      <c r="BA130" s="52"/>
      <c r="BB130" s="52"/>
      <c r="BC130" s="444"/>
      <c r="BD130" s="52"/>
      <c r="BE130" s="52">
        <f>SUM(BE131:BE131)</f>
        <v>0</v>
      </c>
      <c r="BF130" s="52"/>
      <c r="BG130" s="52"/>
      <c r="BH130" s="444"/>
      <c r="BI130" s="52"/>
      <c r="BJ130" s="52">
        <f>SUM(BJ131:BJ131)</f>
        <v>0</v>
      </c>
      <c r="BK130" s="52"/>
      <c r="BL130" s="52"/>
      <c r="BM130" s="444"/>
      <c r="BN130" s="52"/>
      <c r="BO130" s="52">
        <f>SUM(BO131:BO131)</f>
        <v>0</v>
      </c>
      <c r="BP130" s="52"/>
      <c r="BQ130" s="52"/>
      <c r="BR130" s="444"/>
      <c r="BS130" s="52"/>
      <c r="BT130" s="52">
        <f>SUM(BT131:BT131)</f>
        <v>0</v>
      </c>
      <c r="BU130" s="52"/>
      <c r="BV130" s="52"/>
      <c r="BW130" s="118"/>
      <c r="BX130" s="38"/>
      <c r="BY130" s="38"/>
    </row>
    <row r="131" spans="4:77" hidden="1" x14ac:dyDescent="0.3">
      <c r="D131" s="118" t="s">
        <v>325</v>
      </c>
      <c r="E131" s="379"/>
      <c r="F131" s="447"/>
      <c r="G131" s="451">
        <v>0</v>
      </c>
      <c r="H131" s="449"/>
      <c r="I131" s="52"/>
      <c r="J131" s="444"/>
      <c r="K131" s="450"/>
      <c r="L131" s="451">
        <v>0</v>
      </c>
      <c r="M131" s="449"/>
      <c r="N131" s="52"/>
      <c r="O131" s="444"/>
      <c r="P131" s="450"/>
      <c r="Q131" s="451">
        <v>0</v>
      </c>
      <c r="R131" s="449"/>
      <c r="S131" s="52"/>
      <c r="T131" s="444"/>
      <c r="U131" s="450"/>
      <c r="V131" s="451">
        <v>0</v>
      </c>
      <c r="W131" s="449"/>
      <c r="X131" s="52"/>
      <c r="Y131" s="444"/>
      <c r="Z131" s="450"/>
      <c r="AA131" s="451">
        <v>0</v>
      </c>
      <c r="AB131" s="449"/>
      <c r="AC131" s="52"/>
      <c r="AD131" s="444"/>
      <c r="AE131" s="450"/>
      <c r="AF131" s="451">
        <v>0</v>
      </c>
      <c r="AG131" s="449"/>
      <c r="AH131" s="52"/>
      <c r="AI131" s="444"/>
      <c r="AJ131" s="450"/>
      <c r="AK131" s="451">
        <v>0</v>
      </c>
      <c r="AL131" s="449"/>
      <c r="AM131" s="52"/>
      <c r="AN131" s="444"/>
      <c r="AO131" s="450"/>
      <c r="AP131" s="451">
        <v>0</v>
      </c>
      <c r="AQ131" s="449"/>
      <c r="AR131" s="52"/>
      <c r="AS131" s="444"/>
      <c r="AT131" s="450"/>
      <c r="AU131" s="451">
        <v>0</v>
      </c>
      <c r="AV131" s="449"/>
      <c r="AW131" s="52"/>
      <c r="AX131" s="444"/>
      <c r="AY131" s="450"/>
      <c r="AZ131" s="451">
        <v>0</v>
      </c>
      <c r="BA131" s="449"/>
      <c r="BB131" s="52"/>
      <c r="BC131" s="444"/>
      <c r="BD131" s="450"/>
      <c r="BE131" s="451">
        <v>0</v>
      </c>
      <c r="BF131" s="449"/>
      <c r="BG131" s="52"/>
      <c r="BH131" s="444"/>
      <c r="BI131" s="450"/>
      <c r="BJ131" s="451">
        <v>0</v>
      </c>
      <c r="BK131" s="449"/>
      <c r="BL131" s="52"/>
      <c r="BM131" s="444"/>
      <c r="BN131" s="450"/>
      <c r="BO131" s="451">
        <v>0</v>
      </c>
      <c r="BP131" s="449"/>
      <c r="BQ131" s="52"/>
      <c r="BR131" s="444"/>
      <c r="BS131" s="450"/>
      <c r="BT131" s="451">
        <f>SUM(L131:BO131)</f>
        <v>0</v>
      </c>
      <c r="BU131" s="449"/>
      <c r="BV131" s="52"/>
      <c r="BW131" s="118"/>
      <c r="BX131" s="38"/>
      <c r="BY131" s="38"/>
    </row>
    <row r="132" spans="4:77" hidden="1" x14ac:dyDescent="0.3">
      <c r="D132" s="118"/>
      <c r="E132" s="379"/>
      <c r="G132" s="474"/>
      <c r="H132" s="474"/>
      <c r="I132" s="474"/>
      <c r="J132" s="475"/>
      <c r="K132" s="474"/>
      <c r="L132" s="474"/>
      <c r="M132" s="474"/>
      <c r="N132" s="474"/>
      <c r="O132" s="475"/>
      <c r="P132" s="474"/>
      <c r="Q132" s="474"/>
      <c r="R132" s="474"/>
      <c r="S132" s="474"/>
      <c r="T132" s="475"/>
      <c r="U132" s="474"/>
      <c r="V132" s="474"/>
      <c r="W132" s="474"/>
      <c r="X132" s="474"/>
      <c r="Y132" s="475"/>
      <c r="Z132" s="474"/>
      <c r="AA132" s="474"/>
      <c r="AB132" s="474"/>
      <c r="AC132" s="474"/>
      <c r="AD132" s="475"/>
      <c r="AE132" s="474"/>
      <c r="AF132" s="474"/>
      <c r="AG132" s="474"/>
      <c r="AH132" s="474"/>
      <c r="AI132" s="475"/>
      <c r="AJ132" s="474"/>
      <c r="AK132" s="474"/>
      <c r="AL132" s="474"/>
      <c r="AM132" s="474"/>
      <c r="AN132" s="475"/>
      <c r="AO132" s="474"/>
      <c r="AP132" s="474"/>
      <c r="AQ132" s="474"/>
      <c r="AR132" s="474"/>
      <c r="AS132" s="475"/>
      <c r="AT132" s="474"/>
      <c r="AU132" s="474"/>
      <c r="AV132" s="474"/>
      <c r="AW132" s="474"/>
      <c r="AX132" s="475"/>
      <c r="AY132" s="474"/>
      <c r="AZ132" s="474"/>
      <c r="BA132" s="474"/>
      <c r="BB132" s="474"/>
      <c r="BC132" s="475"/>
      <c r="BD132" s="474"/>
      <c r="BE132" s="474"/>
      <c r="BF132" s="474"/>
      <c r="BG132" s="474"/>
      <c r="BH132" s="475"/>
      <c r="BI132" s="474"/>
      <c r="BJ132" s="474"/>
      <c r="BK132" s="474"/>
      <c r="BL132" s="474"/>
      <c r="BM132" s="475"/>
      <c r="BN132" s="474"/>
      <c r="BO132" s="474"/>
      <c r="BP132" s="474"/>
      <c r="BQ132" s="474"/>
      <c r="BR132" s="475"/>
      <c r="BS132" s="474"/>
      <c r="BT132" s="52"/>
      <c r="BU132" s="52"/>
      <c r="BV132" s="52"/>
      <c r="BW132" s="118"/>
      <c r="BX132" s="38"/>
      <c r="BY132" s="38"/>
    </row>
    <row r="133" spans="4:77" hidden="1" x14ac:dyDescent="0.3">
      <c r="D133" s="118" t="s">
        <v>339</v>
      </c>
      <c r="E133" s="379"/>
      <c r="G133" s="52">
        <f>SUM(G134:G134)</f>
        <v>0</v>
      </c>
      <c r="H133" s="52"/>
      <c r="I133" s="52"/>
      <c r="J133" s="444"/>
      <c r="K133" s="52"/>
      <c r="L133" s="52">
        <f>SUM(L134:L134)</f>
        <v>0</v>
      </c>
      <c r="M133" s="52"/>
      <c r="N133" s="52"/>
      <c r="O133" s="444"/>
      <c r="P133" s="52"/>
      <c r="Q133" s="52">
        <f>SUM(Q134:Q134)</f>
        <v>0</v>
      </c>
      <c r="R133" s="52"/>
      <c r="S133" s="52"/>
      <c r="T133" s="444"/>
      <c r="U133" s="52"/>
      <c r="V133" s="52">
        <f>SUM(V134:V134)</f>
        <v>0</v>
      </c>
      <c r="W133" s="52"/>
      <c r="X133" s="52"/>
      <c r="Y133" s="444"/>
      <c r="Z133" s="52"/>
      <c r="AA133" s="52">
        <f>SUM(AA134:AA134)</f>
        <v>0</v>
      </c>
      <c r="AB133" s="52"/>
      <c r="AC133" s="52"/>
      <c r="AD133" s="444"/>
      <c r="AE133" s="52"/>
      <c r="AF133" s="52">
        <f>SUM(AF134:AF134)</f>
        <v>0</v>
      </c>
      <c r="AG133" s="52"/>
      <c r="AH133" s="52"/>
      <c r="AI133" s="444"/>
      <c r="AJ133" s="52"/>
      <c r="AK133" s="52">
        <f>SUM(AK134:AK134)</f>
        <v>0</v>
      </c>
      <c r="AL133" s="52"/>
      <c r="AM133" s="52"/>
      <c r="AN133" s="444"/>
      <c r="AO133" s="52"/>
      <c r="AP133" s="52">
        <f>SUM(AP134:AP134)</f>
        <v>0</v>
      </c>
      <c r="AQ133" s="52"/>
      <c r="AR133" s="52"/>
      <c r="AS133" s="444"/>
      <c r="AT133" s="52"/>
      <c r="AU133" s="52">
        <f>SUM(AU134:AU134)</f>
        <v>0</v>
      </c>
      <c r="AV133" s="52"/>
      <c r="AW133" s="52"/>
      <c r="AX133" s="444"/>
      <c r="AY133" s="52"/>
      <c r="AZ133" s="52">
        <f>SUM(AZ134:AZ134)</f>
        <v>0</v>
      </c>
      <c r="BA133" s="52"/>
      <c r="BB133" s="52"/>
      <c r="BC133" s="444"/>
      <c r="BD133" s="52"/>
      <c r="BE133" s="52">
        <f>SUM(BE134:BE134)</f>
        <v>0</v>
      </c>
      <c r="BF133" s="52"/>
      <c r="BG133" s="52"/>
      <c r="BH133" s="444"/>
      <c r="BI133" s="52"/>
      <c r="BJ133" s="52">
        <f>SUM(BJ134:BJ134)</f>
        <v>0</v>
      </c>
      <c r="BK133" s="52"/>
      <c r="BL133" s="52"/>
      <c r="BM133" s="444"/>
      <c r="BN133" s="52"/>
      <c r="BO133" s="52">
        <f>SUM(BO134:BO134)</f>
        <v>0</v>
      </c>
      <c r="BP133" s="52"/>
      <c r="BQ133" s="52"/>
      <c r="BR133" s="444"/>
      <c r="BS133" s="52"/>
      <c r="BT133" s="52">
        <f>SUM(BT134:BT134)</f>
        <v>0</v>
      </c>
      <c r="BU133" s="52"/>
      <c r="BV133" s="52"/>
      <c r="BW133" s="118"/>
      <c r="BX133" s="38"/>
      <c r="BY133" s="38"/>
    </row>
    <row r="134" spans="4:77" hidden="1" x14ac:dyDescent="0.3">
      <c r="D134" s="118" t="s">
        <v>325</v>
      </c>
      <c r="E134" s="379"/>
      <c r="F134" s="447"/>
      <c r="G134" s="451">
        <v>0</v>
      </c>
      <c r="H134" s="449"/>
      <c r="I134" s="52"/>
      <c r="J134" s="444"/>
      <c r="K134" s="450"/>
      <c r="L134" s="451">
        <v>0</v>
      </c>
      <c r="M134" s="449"/>
      <c r="N134" s="52"/>
      <c r="O134" s="444"/>
      <c r="P134" s="450"/>
      <c r="Q134" s="451">
        <v>0</v>
      </c>
      <c r="R134" s="449"/>
      <c r="S134" s="52"/>
      <c r="T134" s="444"/>
      <c r="U134" s="450"/>
      <c r="V134" s="451">
        <v>0</v>
      </c>
      <c r="W134" s="449"/>
      <c r="X134" s="52"/>
      <c r="Y134" s="444"/>
      <c r="Z134" s="450"/>
      <c r="AA134" s="451">
        <v>0</v>
      </c>
      <c r="AB134" s="449"/>
      <c r="AC134" s="52"/>
      <c r="AD134" s="444"/>
      <c r="AE134" s="450"/>
      <c r="AF134" s="451">
        <v>0</v>
      </c>
      <c r="AG134" s="449"/>
      <c r="AH134" s="52"/>
      <c r="AI134" s="444"/>
      <c r="AJ134" s="450"/>
      <c r="AK134" s="451">
        <v>0</v>
      </c>
      <c r="AL134" s="449"/>
      <c r="AM134" s="52"/>
      <c r="AN134" s="444"/>
      <c r="AO134" s="450"/>
      <c r="AP134" s="451">
        <v>0</v>
      </c>
      <c r="AQ134" s="449"/>
      <c r="AR134" s="52"/>
      <c r="AS134" s="444"/>
      <c r="AT134" s="450"/>
      <c r="AU134" s="451">
        <v>0</v>
      </c>
      <c r="AV134" s="449"/>
      <c r="AW134" s="52"/>
      <c r="AX134" s="444"/>
      <c r="AY134" s="450"/>
      <c r="AZ134" s="451">
        <v>0</v>
      </c>
      <c r="BA134" s="449"/>
      <c r="BB134" s="52"/>
      <c r="BC134" s="444"/>
      <c r="BD134" s="450"/>
      <c r="BE134" s="451">
        <v>0</v>
      </c>
      <c r="BF134" s="449"/>
      <c r="BG134" s="52"/>
      <c r="BH134" s="444"/>
      <c r="BI134" s="450"/>
      <c r="BJ134" s="451">
        <v>0</v>
      </c>
      <c r="BK134" s="449"/>
      <c r="BL134" s="52"/>
      <c r="BM134" s="444"/>
      <c r="BN134" s="450"/>
      <c r="BO134" s="451">
        <v>0</v>
      </c>
      <c r="BP134" s="449"/>
      <c r="BQ134" s="52"/>
      <c r="BR134" s="444"/>
      <c r="BS134" s="450"/>
      <c r="BT134" s="451">
        <f>SUM(L134:BO134)</f>
        <v>0</v>
      </c>
      <c r="BU134" s="449"/>
      <c r="BV134" s="52"/>
      <c r="BW134" s="118"/>
      <c r="BX134" s="38"/>
      <c r="BY134" s="38"/>
    </row>
    <row r="135" spans="4:77" hidden="1" x14ac:dyDescent="0.3">
      <c r="D135" s="118"/>
      <c r="E135" s="379"/>
      <c r="G135" s="474"/>
      <c r="H135" s="474"/>
      <c r="I135" s="474"/>
      <c r="J135" s="475"/>
      <c r="K135" s="474"/>
      <c r="L135" s="474"/>
      <c r="M135" s="474"/>
      <c r="N135" s="474"/>
      <c r="O135" s="475"/>
      <c r="P135" s="474"/>
      <c r="Q135" s="474"/>
      <c r="R135" s="474"/>
      <c r="S135" s="474"/>
      <c r="T135" s="475"/>
      <c r="U135" s="474"/>
      <c r="V135" s="474"/>
      <c r="W135" s="474"/>
      <c r="X135" s="474"/>
      <c r="Y135" s="475"/>
      <c r="Z135" s="474"/>
      <c r="AA135" s="474"/>
      <c r="AB135" s="474"/>
      <c r="AC135" s="474"/>
      <c r="AD135" s="475"/>
      <c r="AE135" s="474"/>
      <c r="AF135" s="474"/>
      <c r="AG135" s="474"/>
      <c r="AH135" s="474"/>
      <c r="AI135" s="475"/>
      <c r="AJ135" s="474"/>
      <c r="AK135" s="474"/>
      <c r="AL135" s="474"/>
      <c r="AM135" s="474"/>
      <c r="AN135" s="475"/>
      <c r="AO135" s="474"/>
      <c r="AP135" s="474"/>
      <c r="AQ135" s="474"/>
      <c r="AR135" s="474"/>
      <c r="AS135" s="475"/>
      <c r="AT135" s="474"/>
      <c r="AU135" s="474"/>
      <c r="AV135" s="474"/>
      <c r="AW135" s="474"/>
      <c r="AX135" s="475"/>
      <c r="AY135" s="474"/>
      <c r="AZ135" s="474"/>
      <c r="BA135" s="474"/>
      <c r="BB135" s="474"/>
      <c r="BC135" s="475"/>
      <c r="BD135" s="474"/>
      <c r="BE135" s="474"/>
      <c r="BF135" s="474"/>
      <c r="BG135" s="474"/>
      <c r="BH135" s="475"/>
      <c r="BI135" s="474"/>
      <c r="BJ135" s="474"/>
      <c r="BK135" s="474"/>
      <c r="BL135" s="474"/>
      <c r="BM135" s="475"/>
      <c r="BN135" s="474"/>
      <c r="BO135" s="474"/>
      <c r="BP135" s="474"/>
      <c r="BQ135" s="474"/>
      <c r="BR135" s="475"/>
      <c r="BS135" s="474"/>
      <c r="BT135" s="52"/>
      <c r="BU135" s="52"/>
      <c r="BV135" s="52"/>
      <c r="BW135" s="118"/>
      <c r="BX135" s="38"/>
      <c r="BY135" s="38"/>
    </row>
    <row r="136" spans="4:77" hidden="1" x14ac:dyDescent="0.3">
      <c r="D136" s="118" t="s">
        <v>368</v>
      </c>
      <c r="E136" s="379"/>
      <c r="G136" s="52">
        <f>SUM(G137:G137)</f>
        <v>0</v>
      </c>
      <c r="H136" s="52"/>
      <c r="I136" s="52"/>
      <c r="J136" s="444"/>
      <c r="K136" s="52"/>
      <c r="L136" s="52">
        <f>SUM(L137:L137)</f>
        <v>0</v>
      </c>
      <c r="M136" s="52"/>
      <c r="N136" s="52"/>
      <c r="O136" s="444"/>
      <c r="P136" s="52"/>
      <c r="Q136" s="52">
        <f>SUM(Q137:Q137)</f>
        <v>0</v>
      </c>
      <c r="R136" s="52"/>
      <c r="S136" s="52"/>
      <c r="T136" s="444"/>
      <c r="U136" s="52"/>
      <c r="V136" s="52">
        <f>SUM(V137:V137)</f>
        <v>0</v>
      </c>
      <c r="W136" s="52"/>
      <c r="X136" s="52"/>
      <c r="Y136" s="444"/>
      <c r="Z136" s="52"/>
      <c r="AA136" s="52">
        <f>SUM(AA137:AA137)</f>
        <v>0</v>
      </c>
      <c r="AB136" s="52"/>
      <c r="AC136" s="52"/>
      <c r="AD136" s="444"/>
      <c r="AE136" s="52"/>
      <c r="AF136" s="52">
        <f>SUM(AF137:AF137)</f>
        <v>0</v>
      </c>
      <c r="AG136" s="52"/>
      <c r="AH136" s="52"/>
      <c r="AI136" s="444"/>
      <c r="AJ136" s="52"/>
      <c r="AK136" s="52">
        <f>SUM(AK137:AK137)</f>
        <v>0</v>
      </c>
      <c r="AL136" s="52"/>
      <c r="AM136" s="52"/>
      <c r="AN136" s="444"/>
      <c r="AO136" s="52"/>
      <c r="AP136" s="52">
        <f>SUM(AP137:AP137)</f>
        <v>0</v>
      </c>
      <c r="AQ136" s="52"/>
      <c r="AR136" s="52"/>
      <c r="AS136" s="444"/>
      <c r="AT136" s="52"/>
      <c r="AU136" s="52">
        <f>SUM(AU137:AU137)</f>
        <v>0</v>
      </c>
      <c r="AV136" s="52"/>
      <c r="AW136" s="52"/>
      <c r="AX136" s="444"/>
      <c r="AY136" s="52"/>
      <c r="AZ136" s="52">
        <f>SUM(AZ137:AZ137)</f>
        <v>0</v>
      </c>
      <c r="BA136" s="52"/>
      <c r="BB136" s="52"/>
      <c r="BC136" s="444"/>
      <c r="BD136" s="52"/>
      <c r="BE136" s="52">
        <f>SUM(BE137:BE137)</f>
        <v>0</v>
      </c>
      <c r="BF136" s="52"/>
      <c r="BG136" s="52"/>
      <c r="BH136" s="444"/>
      <c r="BI136" s="52"/>
      <c r="BJ136" s="52">
        <f>SUM(BJ137:BJ137)</f>
        <v>0</v>
      </c>
      <c r="BK136" s="52"/>
      <c r="BL136" s="52"/>
      <c r="BM136" s="444"/>
      <c r="BN136" s="52"/>
      <c r="BO136" s="52">
        <f>SUM(BO137:BO137)</f>
        <v>0</v>
      </c>
      <c r="BP136" s="52"/>
      <c r="BQ136" s="52"/>
      <c r="BR136" s="444"/>
      <c r="BS136" s="52"/>
      <c r="BT136" s="52">
        <f>SUM(BT137:BT137)</f>
        <v>0</v>
      </c>
      <c r="BU136" s="52"/>
      <c r="BV136" s="52"/>
      <c r="BW136" s="118"/>
      <c r="BX136" s="38"/>
      <c r="BY136" s="38"/>
    </row>
    <row r="137" spans="4:77" hidden="1" x14ac:dyDescent="0.3">
      <c r="D137" s="118" t="s">
        <v>325</v>
      </c>
      <c r="E137" s="379"/>
      <c r="F137" s="447"/>
      <c r="G137" s="451">
        <v>0</v>
      </c>
      <c r="H137" s="449"/>
      <c r="I137" s="52"/>
      <c r="J137" s="444"/>
      <c r="K137" s="450"/>
      <c r="L137" s="451">
        <v>0</v>
      </c>
      <c r="M137" s="449"/>
      <c r="N137" s="52"/>
      <c r="O137" s="444"/>
      <c r="P137" s="450"/>
      <c r="Q137" s="451">
        <v>0</v>
      </c>
      <c r="R137" s="449"/>
      <c r="S137" s="52"/>
      <c r="T137" s="444"/>
      <c r="U137" s="450"/>
      <c r="V137" s="451">
        <v>0</v>
      </c>
      <c r="W137" s="449"/>
      <c r="X137" s="52"/>
      <c r="Y137" s="444"/>
      <c r="Z137" s="450"/>
      <c r="AA137" s="451">
        <v>0</v>
      </c>
      <c r="AB137" s="449"/>
      <c r="AC137" s="52"/>
      <c r="AD137" s="444"/>
      <c r="AE137" s="450"/>
      <c r="AF137" s="451">
        <v>0</v>
      </c>
      <c r="AG137" s="449"/>
      <c r="AH137" s="52"/>
      <c r="AI137" s="444"/>
      <c r="AJ137" s="450"/>
      <c r="AK137" s="451">
        <v>0</v>
      </c>
      <c r="AL137" s="449"/>
      <c r="AM137" s="52"/>
      <c r="AN137" s="444"/>
      <c r="AO137" s="450"/>
      <c r="AP137" s="451">
        <v>0</v>
      </c>
      <c r="AQ137" s="449"/>
      <c r="AR137" s="52"/>
      <c r="AS137" s="444"/>
      <c r="AT137" s="450"/>
      <c r="AU137" s="451">
        <v>0</v>
      </c>
      <c r="AV137" s="449"/>
      <c r="AW137" s="52"/>
      <c r="AX137" s="444"/>
      <c r="AY137" s="450"/>
      <c r="AZ137" s="451">
        <v>0</v>
      </c>
      <c r="BA137" s="449"/>
      <c r="BB137" s="52"/>
      <c r="BC137" s="444"/>
      <c r="BD137" s="450"/>
      <c r="BE137" s="451">
        <v>0</v>
      </c>
      <c r="BF137" s="449"/>
      <c r="BG137" s="52"/>
      <c r="BH137" s="444"/>
      <c r="BI137" s="450"/>
      <c r="BJ137" s="451">
        <v>0</v>
      </c>
      <c r="BK137" s="449"/>
      <c r="BL137" s="52"/>
      <c r="BM137" s="444"/>
      <c r="BN137" s="450"/>
      <c r="BO137" s="451">
        <v>0</v>
      </c>
      <c r="BP137" s="449"/>
      <c r="BQ137" s="52"/>
      <c r="BR137" s="444"/>
      <c r="BS137" s="450"/>
      <c r="BT137" s="451">
        <f>SUM(L137:BO137)</f>
        <v>0</v>
      </c>
      <c r="BU137" s="449"/>
      <c r="BV137" s="52"/>
      <c r="BW137" s="118"/>
      <c r="BX137" s="38"/>
      <c r="BY137" s="38"/>
    </row>
    <row r="138" spans="4:77" ht="12.75" hidden="1" customHeight="1" x14ac:dyDescent="0.3">
      <c r="D138" s="118"/>
      <c r="E138" s="379"/>
      <c r="G138" s="52"/>
      <c r="H138" s="52"/>
      <c r="I138" s="52"/>
      <c r="J138" s="444"/>
      <c r="K138" s="52"/>
      <c r="L138" s="52"/>
      <c r="M138" s="52"/>
      <c r="N138" s="52"/>
      <c r="O138" s="444"/>
      <c r="P138" s="52"/>
      <c r="Q138" s="52"/>
      <c r="R138" s="52"/>
      <c r="S138" s="52"/>
      <c r="T138" s="444"/>
      <c r="U138" s="52"/>
      <c r="V138" s="52"/>
      <c r="W138" s="52"/>
      <c r="X138" s="52"/>
      <c r="Y138" s="444"/>
      <c r="Z138" s="52"/>
      <c r="AA138" s="52"/>
      <c r="AB138" s="52"/>
      <c r="AC138" s="52"/>
      <c r="AD138" s="444"/>
      <c r="AE138" s="52"/>
      <c r="AF138" s="52"/>
      <c r="AG138" s="52"/>
      <c r="AH138" s="52"/>
      <c r="AI138" s="444"/>
      <c r="AJ138" s="52"/>
      <c r="AK138" s="52"/>
      <c r="AL138" s="52"/>
      <c r="AM138" s="52"/>
      <c r="AN138" s="444"/>
      <c r="AO138" s="52"/>
      <c r="AP138" s="52"/>
      <c r="AQ138" s="52"/>
      <c r="AR138" s="52"/>
      <c r="AS138" s="444"/>
      <c r="AT138" s="52"/>
      <c r="AU138" s="52"/>
      <c r="AV138" s="52"/>
      <c r="AW138" s="52"/>
      <c r="AX138" s="444"/>
      <c r="AY138" s="52"/>
      <c r="AZ138" s="52"/>
      <c r="BA138" s="52"/>
      <c r="BB138" s="52"/>
      <c r="BC138" s="444"/>
      <c r="BD138" s="52"/>
      <c r="BE138" s="52"/>
      <c r="BF138" s="52"/>
      <c r="BG138" s="52"/>
      <c r="BH138" s="444"/>
      <c r="BI138" s="52"/>
      <c r="BJ138" s="52"/>
      <c r="BK138" s="52"/>
      <c r="BL138" s="52"/>
      <c r="BM138" s="444"/>
      <c r="BN138" s="52"/>
      <c r="BO138" s="52"/>
      <c r="BP138" s="52"/>
      <c r="BQ138" s="52"/>
      <c r="BR138" s="444"/>
      <c r="BS138" s="52"/>
      <c r="BT138" s="52"/>
      <c r="BU138" s="52"/>
      <c r="BV138" s="52"/>
      <c r="BW138" s="118"/>
      <c r="BX138" s="38"/>
      <c r="BY138" s="38"/>
    </row>
    <row r="139" spans="4:77" ht="12.75" hidden="1" customHeight="1" x14ac:dyDescent="0.3">
      <c r="D139" s="118" t="s">
        <v>368</v>
      </c>
      <c r="E139" s="379"/>
      <c r="G139" s="52">
        <f>SUM(G140:G140)</f>
        <v>0</v>
      </c>
      <c r="H139" s="52"/>
      <c r="I139" s="52"/>
      <c r="J139" s="444"/>
      <c r="K139" s="52"/>
      <c r="L139" s="52">
        <f>SUM(L140:L140)</f>
        <v>0</v>
      </c>
      <c r="M139" s="52">
        <f>SUM(M140:M140)</f>
        <v>0</v>
      </c>
      <c r="N139" s="52"/>
      <c r="O139" s="444"/>
      <c r="Q139" s="52">
        <f>SUM(Q140:Q140)</f>
        <v>0</v>
      </c>
      <c r="R139" s="52"/>
      <c r="S139" s="52"/>
      <c r="T139" s="444"/>
      <c r="V139" s="52">
        <f>SUM(V140:V140)</f>
        <v>0</v>
      </c>
      <c r="W139" s="52"/>
      <c r="X139" s="52"/>
      <c r="Y139" s="444"/>
      <c r="AA139" s="52">
        <f>SUM(AA140:AA140)</f>
        <v>0</v>
      </c>
      <c r="AB139" s="52"/>
      <c r="AC139" s="52"/>
      <c r="AD139" s="444"/>
      <c r="AF139" s="52">
        <f>SUM(AF140:AF140)</f>
        <v>0</v>
      </c>
      <c r="AG139" s="52"/>
      <c r="AH139" s="52"/>
      <c r="AI139" s="444"/>
      <c r="AK139" s="52">
        <f>SUM(AK140:AK140)</f>
        <v>0</v>
      </c>
      <c r="AL139" s="52"/>
      <c r="AM139" s="52"/>
      <c r="AN139" s="444"/>
      <c r="AP139" s="52">
        <f>SUM(AP140:AP140)</f>
        <v>0</v>
      </c>
      <c r="AQ139" s="52"/>
      <c r="AR139" s="52"/>
      <c r="AS139" s="444"/>
      <c r="AU139" s="52">
        <f>SUM(AU140:AU140)</f>
        <v>0</v>
      </c>
      <c r="AV139" s="52"/>
      <c r="AW139" s="52"/>
      <c r="AX139" s="444"/>
      <c r="AZ139" s="52">
        <f>SUM(AZ140:AZ140)</f>
        <v>0</v>
      </c>
      <c r="BA139" s="52"/>
      <c r="BB139" s="52"/>
      <c r="BC139" s="444"/>
      <c r="BE139" s="52">
        <f>SUM(BE140:BE140)</f>
        <v>0</v>
      </c>
      <c r="BF139" s="52"/>
      <c r="BG139" s="52"/>
      <c r="BH139" s="444"/>
      <c r="BJ139" s="52">
        <f>SUM(BJ140:BJ140)</f>
        <v>0</v>
      </c>
      <c r="BK139" s="52"/>
      <c r="BL139" s="52"/>
      <c r="BM139" s="444"/>
      <c r="BO139" s="52">
        <f>SUM(BO140:BO140)</f>
        <v>0</v>
      </c>
      <c r="BP139" s="52"/>
      <c r="BQ139" s="52"/>
      <c r="BR139" s="444"/>
      <c r="BT139" s="52">
        <f>SUM(BT140:BT140)</f>
        <v>0</v>
      </c>
      <c r="BU139" s="52"/>
      <c r="BV139" s="52"/>
      <c r="BW139" s="118"/>
      <c r="BX139" s="38"/>
      <c r="BY139" s="38"/>
    </row>
    <row r="140" spans="4:77" ht="12.75" hidden="1" customHeight="1" x14ac:dyDescent="0.3">
      <c r="D140" s="118" t="s">
        <v>325</v>
      </c>
      <c r="E140" s="379"/>
      <c r="F140" s="447"/>
      <c r="G140" s="451">
        <v>0</v>
      </c>
      <c r="H140" s="449"/>
      <c r="I140" s="52"/>
      <c r="J140" s="444"/>
      <c r="K140" s="450"/>
      <c r="L140" s="451">
        <v>0</v>
      </c>
      <c r="M140" s="449"/>
      <c r="N140" s="48"/>
      <c r="O140" s="444"/>
      <c r="P140" s="447"/>
      <c r="Q140" s="451">
        <v>0</v>
      </c>
      <c r="R140" s="449"/>
      <c r="S140" s="52"/>
      <c r="T140" s="444"/>
      <c r="U140" s="447"/>
      <c r="V140" s="451">
        <v>0</v>
      </c>
      <c r="W140" s="449"/>
      <c r="X140" s="52"/>
      <c r="Y140" s="444"/>
      <c r="Z140" s="447"/>
      <c r="AA140" s="451">
        <v>0</v>
      </c>
      <c r="AB140" s="449"/>
      <c r="AC140" s="52"/>
      <c r="AD140" s="444"/>
      <c r="AE140" s="447"/>
      <c r="AF140" s="451">
        <v>0</v>
      </c>
      <c r="AG140" s="449"/>
      <c r="AH140" s="52"/>
      <c r="AI140" s="444"/>
      <c r="AJ140" s="447"/>
      <c r="AK140" s="451">
        <v>0</v>
      </c>
      <c r="AL140" s="449"/>
      <c r="AM140" s="52"/>
      <c r="AN140" s="444"/>
      <c r="AO140" s="447"/>
      <c r="AP140" s="451">
        <v>0</v>
      </c>
      <c r="AQ140" s="449"/>
      <c r="AR140" s="52"/>
      <c r="AS140" s="444"/>
      <c r="AT140" s="447"/>
      <c r="AU140" s="451">
        <v>0</v>
      </c>
      <c r="AV140" s="449"/>
      <c r="AW140" s="52"/>
      <c r="AX140" s="444"/>
      <c r="AY140" s="447"/>
      <c r="AZ140" s="451">
        <v>0</v>
      </c>
      <c r="BA140" s="449"/>
      <c r="BB140" s="52"/>
      <c r="BC140" s="444"/>
      <c r="BD140" s="447"/>
      <c r="BE140" s="451">
        <v>0</v>
      </c>
      <c r="BF140" s="449"/>
      <c r="BG140" s="52"/>
      <c r="BH140" s="444"/>
      <c r="BI140" s="447"/>
      <c r="BJ140" s="451">
        <v>0</v>
      </c>
      <c r="BK140" s="449"/>
      <c r="BL140" s="52"/>
      <c r="BM140" s="444"/>
      <c r="BN140" s="447"/>
      <c r="BO140" s="451">
        <v>0</v>
      </c>
      <c r="BP140" s="449"/>
      <c r="BQ140" s="52"/>
      <c r="BR140" s="444"/>
      <c r="BS140" s="447"/>
      <c r="BT140" s="451">
        <f>SUM(L140:BO140)</f>
        <v>0</v>
      </c>
      <c r="BU140" s="449"/>
      <c r="BV140" s="52"/>
      <c r="BW140" s="118"/>
      <c r="BX140" s="38"/>
      <c r="BY140" s="38"/>
    </row>
    <row r="141" spans="4:77" ht="12.75" hidden="1" customHeight="1" x14ac:dyDescent="0.3">
      <c r="D141" s="118"/>
      <c r="E141" s="379"/>
      <c r="G141" s="474"/>
      <c r="H141" s="474"/>
      <c r="I141" s="474"/>
      <c r="J141" s="475"/>
      <c r="K141" s="474"/>
      <c r="L141" s="474"/>
      <c r="M141" s="474"/>
      <c r="N141" s="474"/>
      <c r="O141" s="475"/>
      <c r="P141" s="474"/>
      <c r="Q141" s="474"/>
      <c r="R141" s="474"/>
      <c r="S141" s="474"/>
      <c r="T141" s="475"/>
      <c r="U141" s="474"/>
      <c r="V141" s="474"/>
      <c r="W141" s="474"/>
      <c r="X141" s="474"/>
      <c r="Y141" s="475"/>
      <c r="Z141" s="474"/>
      <c r="AA141" s="474"/>
      <c r="AB141" s="474"/>
      <c r="AC141" s="474"/>
      <c r="AD141" s="475"/>
      <c r="AE141" s="474"/>
      <c r="AF141" s="474"/>
      <c r="AG141" s="474"/>
      <c r="AH141" s="474"/>
      <c r="AI141" s="475"/>
      <c r="AJ141" s="474"/>
      <c r="AK141" s="474"/>
      <c r="AL141" s="474"/>
      <c r="AM141" s="474"/>
      <c r="AN141" s="475"/>
      <c r="AO141" s="474"/>
      <c r="AP141" s="474"/>
      <c r="AQ141" s="474"/>
      <c r="AR141" s="474"/>
      <c r="AS141" s="475"/>
      <c r="AT141" s="474"/>
      <c r="AU141" s="474"/>
      <c r="AV141" s="474"/>
      <c r="AW141" s="474"/>
      <c r="AX141" s="475"/>
      <c r="AY141" s="474"/>
      <c r="AZ141" s="474"/>
      <c r="BA141" s="474"/>
      <c r="BB141" s="474"/>
      <c r="BC141" s="475"/>
      <c r="BD141" s="474"/>
      <c r="BE141" s="474"/>
      <c r="BF141" s="474"/>
      <c r="BG141" s="474"/>
      <c r="BH141" s="475"/>
      <c r="BI141" s="474"/>
      <c r="BJ141" s="474"/>
      <c r="BK141" s="474"/>
      <c r="BL141" s="474"/>
      <c r="BM141" s="475"/>
      <c r="BN141" s="474"/>
      <c r="BO141" s="474"/>
      <c r="BP141" s="474"/>
      <c r="BQ141" s="474"/>
      <c r="BR141" s="475"/>
      <c r="BS141" s="474"/>
      <c r="BT141" s="52"/>
      <c r="BU141" s="52"/>
      <c r="BV141" s="52"/>
      <c r="BW141" s="118"/>
      <c r="BX141" s="38"/>
      <c r="BY141" s="38"/>
    </row>
    <row r="142" spans="4:77" ht="12.75" customHeight="1" x14ac:dyDescent="0.3">
      <c r="D142" s="118" t="s">
        <v>370</v>
      </c>
      <c r="E142" s="379"/>
      <c r="G142" s="52">
        <f>SUM(G143:G143)</f>
        <v>1705406</v>
      </c>
      <c r="H142" s="52"/>
      <c r="I142" s="52"/>
      <c r="J142" s="444"/>
      <c r="K142" s="52"/>
      <c r="L142" s="52">
        <f>SUM(L143:L143)</f>
        <v>51405</v>
      </c>
      <c r="M142" s="52"/>
      <c r="N142" s="52"/>
      <c r="O142" s="444"/>
      <c r="P142" s="52"/>
      <c r="Q142" s="52">
        <f>SUM(Q143:Q143)</f>
        <v>1238921</v>
      </c>
      <c r="R142" s="52"/>
      <c r="S142" s="52"/>
      <c r="T142" s="444"/>
      <c r="U142" s="52"/>
      <c r="V142" s="52">
        <f>SUM(V143:V143)</f>
        <v>93254</v>
      </c>
      <c r="W142" s="52"/>
      <c r="X142" s="52"/>
      <c r="Y142" s="444"/>
      <c r="Z142" s="52"/>
      <c r="AA142" s="52">
        <f>SUM(AA143:AA143)</f>
        <v>0</v>
      </c>
      <c r="AB142" s="52"/>
      <c r="AC142" s="52"/>
      <c r="AD142" s="444"/>
      <c r="AE142" s="52"/>
      <c r="AF142" s="52">
        <f>SUM(AF143:AF143)</f>
        <v>171183</v>
      </c>
      <c r="AG142" s="52"/>
      <c r="AH142" s="52"/>
      <c r="AI142" s="444"/>
      <c r="AJ142" s="52"/>
      <c r="AK142" s="52">
        <f>SUM(AK143:AK143)</f>
        <v>150643</v>
      </c>
      <c r="AL142" s="52"/>
      <c r="AM142" s="52"/>
      <c r="AN142" s="444"/>
      <c r="AO142" s="52"/>
      <c r="AP142" s="52">
        <f>SUM(AP143:AP143)</f>
        <v>0</v>
      </c>
      <c r="AQ142" s="52"/>
      <c r="AR142" s="52"/>
      <c r="AS142" s="444"/>
      <c r="AT142" s="52"/>
      <c r="AU142" s="52">
        <f>SUM(AU143:AU143)</f>
        <v>0</v>
      </c>
      <c r="AV142" s="52"/>
      <c r="AW142" s="52"/>
      <c r="AX142" s="444"/>
      <c r="AY142" s="52"/>
      <c r="AZ142" s="52">
        <f>SUM(AZ143:AZ143)</f>
        <v>0</v>
      </c>
      <c r="BA142" s="52"/>
      <c r="BB142" s="52"/>
      <c r="BC142" s="444"/>
      <c r="BD142" s="52"/>
      <c r="BE142" s="52">
        <f>SUM(BE143:BE143)</f>
        <v>0</v>
      </c>
      <c r="BF142" s="52"/>
      <c r="BG142" s="52"/>
      <c r="BH142" s="444"/>
      <c r="BI142" s="52"/>
      <c r="BJ142" s="52">
        <f>SUM(BJ143:BJ143)</f>
        <v>0</v>
      </c>
      <c r="BK142" s="52"/>
      <c r="BL142" s="52"/>
      <c r="BM142" s="444"/>
      <c r="BN142" s="52"/>
      <c r="BO142" s="52">
        <f>SUM(BO143:BO143)</f>
        <v>0</v>
      </c>
      <c r="BP142" s="52"/>
      <c r="BQ142" s="52"/>
      <c r="BR142" s="444"/>
      <c r="BS142" s="52"/>
      <c r="BT142" s="52">
        <f>SUM(BT143:BT143)</f>
        <v>1705406</v>
      </c>
      <c r="BU142" s="52"/>
      <c r="BV142" s="52"/>
      <c r="BW142" s="118"/>
      <c r="BX142" s="38"/>
      <c r="BY142" s="38"/>
    </row>
    <row r="143" spans="4:77" ht="12.75" customHeight="1" x14ac:dyDescent="0.3">
      <c r="D143" s="118" t="s">
        <v>325</v>
      </c>
      <c r="E143" s="379"/>
      <c r="F143" s="447"/>
      <c r="G143" s="451">
        <v>1705406</v>
      </c>
      <c r="H143" s="449"/>
      <c r="I143" s="52"/>
      <c r="J143" s="444"/>
      <c r="K143" s="450"/>
      <c r="L143" s="451">
        <v>51405</v>
      </c>
      <c r="M143" s="449"/>
      <c r="N143" s="52"/>
      <c r="O143" s="444"/>
      <c r="P143" s="450"/>
      <c r="Q143" s="451">
        <v>1238921</v>
      </c>
      <c r="R143" s="449"/>
      <c r="S143" s="52"/>
      <c r="T143" s="444"/>
      <c r="U143" s="450"/>
      <c r="V143" s="451">
        <v>93254</v>
      </c>
      <c r="W143" s="449"/>
      <c r="X143" s="52"/>
      <c r="Y143" s="444"/>
      <c r="Z143" s="450"/>
      <c r="AA143" s="451">
        <v>0</v>
      </c>
      <c r="AB143" s="449"/>
      <c r="AC143" s="52"/>
      <c r="AD143" s="444"/>
      <c r="AE143" s="450"/>
      <c r="AF143" s="451">
        <v>171183</v>
      </c>
      <c r="AG143" s="449"/>
      <c r="AH143" s="52"/>
      <c r="AI143" s="444"/>
      <c r="AJ143" s="450"/>
      <c r="AK143" s="451">
        <f>75329+75314</f>
        <v>150643</v>
      </c>
      <c r="AL143" s="449"/>
      <c r="AM143" s="52"/>
      <c r="AN143" s="444"/>
      <c r="AO143" s="450"/>
      <c r="AP143" s="451">
        <v>0</v>
      </c>
      <c r="AQ143" s="449"/>
      <c r="AR143" s="52"/>
      <c r="AS143" s="444"/>
      <c r="AT143" s="450"/>
      <c r="AU143" s="451">
        <v>0</v>
      </c>
      <c r="AV143" s="449"/>
      <c r="AW143" s="52"/>
      <c r="AX143" s="444"/>
      <c r="AY143" s="450"/>
      <c r="AZ143" s="451">
        <v>0</v>
      </c>
      <c r="BA143" s="449"/>
      <c r="BB143" s="52"/>
      <c r="BC143" s="444"/>
      <c r="BD143" s="450"/>
      <c r="BE143" s="451">
        <v>0</v>
      </c>
      <c r="BF143" s="449"/>
      <c r="BG143" s="52"/>
      <c r="BH143" s="444"/>
      <c r="BI143" s="450"/>
      <c r="BJ143" s="451">
        <v>0</v>
      </c>
      <c r="BK143" s="449"/>
      <c r="BL143" s="52"/>
      <c r="BM143" s="444"/>
      <c r="BN143" s="450"/>
      <c r="BO143" s="451">
        <v>0</v>
      </c>
      <c r="BP143" s="449"/>
      <c r="BQ143" s="52"/>
      <c r="BR143" s="444"/>
      <c r="BS143" s="450"/>
      <c r="BT143" s="451">
        <f>SUM(L143:BO143)</f>
        <v>1705406</v>
      </c>
      <c r="BU143" s="449"/>
      <c r="BV143" s="52"/>
      <c r="BW143" s="118"/>
      <c r="BX143" s="38"/>
      <c r="BY143" s="38"/>
    </row>
    <row r="144" spans="4:77" ht="12.75" customHeight="1" x14ac:dyDescent="0.3">
      <c r="D144" s="118"/>
      <c r="E144" s="379"/>
      <c r="G144" s="474"/>
      <c r="H144" s="474"/>
      <c r="I144" s="474"/>
      <c r="J144" s="475"/>
      <c r="K144" s="474"/>
      <c r="L144" s="474"/>
      <c r="M144" s="474"/>
      <c r="N144" s="474"/>
      <c r="O144" s="475"/>
      <c r="P144" s="474"/>
      <c r="Q144" s="474"/>
      <c r="R144" s="474"/>
      <c r="S144" s="474"/>
      <c r="T144" s="475"/>
      <c r="U144" s="474"/>
      <c r="V144" s="474"/>
      <c r="W144" s="474"/>
      <c r="X144" s="474"/>
      <c r="Y144" s="475"/>
      <c r="Z144" s="474"/>
      <c r="AA144" s="474"/>
      <c r="AB144" s="474"/>
      <c r="AC144" s="474"/>
      <c r="AD144" s="475"/>
      <c r="AE144" s="474"/>
      <c r="AF144" s="474"/>
      <c r="AG144" s="474"/>
      <c r="AH144" s="474"/>
      <c r="AI144" s="475"/>
      <c r="AJ144" s="474"/>
      <c r="AK144" s="474"/>
      <c r="AL144" s="474"/>
      <c r="AM144" s="474"/>
      <c r="AN144" s="475"/>
      <c r="AO144" s="474"/>
      <c r="AP144" s="474"/>
      <c r="AQ144" s="474"/>
      <c r="AR144" s="474"/>
      <c r="AS144" s="475"/>
      <c r="AT144" s="474"/>
      <c r="AU144" s="474"/>
      <c r="AV144" s="474"/>
      <c r="AW144" s="474"/>
      <c r="AX144" s="475"/>
      <c r="AY144" s="474"/>
      <c r="AZ144" s="474"/>
      <c r="BA144" s="474"/>
      <c r="BB144" s="474"/>
      <c r="BC144" s="475"/>
      <c r="BD144" s="474"/>
      <c r="BE144" s="474"/>
      <c r="BF144" s="474"/>
      <c r="BG144" s="474"/>
      <c r="BH144" s="475"/>
      <c r="BI144" s="474"/>
      <c r="BJ144" s="474"/>
      <c r="BK144" s="474"/>
      <c r="BL144" s="474"/>
      <c r="BM144" s="475"/>
      <c r="BN144" s="474"/>
      <c r="BO144" s="474"/>
      <c r="BP144" s="474"/>
      <c r="BQ144" s="474"/>
      <c r="BR144" s="475"/>
      <c r="BS144" s="474"/>
      <c r="BT144" s="52"/>
      <c r="BU144" s="52"/>
      <c r="BV144" s="52"/>
      <c r="BW144" s="118"/>
      <c r="BX144" s="38"/>
      <c r="BY144" s="38"/>
    </row>
    <row r="145" spans="4:77" ht="12.75" customHeight="1" x14ac:dyDescent="0.3">
      <c r="D145" s="118" t="s">
        <v>342</v>
      </c>
      <c r="E145" s="379"/>
      <c r="G145" s="52">
        <f>SUM(G146:G146)</f>
        <v>2668890</v>
      </c>
      <c r="H145" s="52"/>
      <c r="I145" s="52"/>
      <c r="J145" s="444"/>
      <c r="K145" s="52"/>
      <c r="L145" s="52">
        <f>SUM(L146:L146)</f>
        <v>354961</v>
      </c>
      <c r="M145" s="52"/>
      <c r="N145" s="52"/>
      <c r="O145" s="444"/>
      <c r="P145" s="52"/>
      <c r="Q145" s="52">
        <f>SUM(Q146:Q146)</f>
        <v>1469964</v>
      </c>
      <c r="R145" s="52"/>
      <c r="S145" s="52"/>
      <c r="T145" s="444"/>
      <c r="U145" s="52"/>
      <c r="V145" s="52">
        <f>SUM(V146:V146)</f>
        <v>362091</v>
      </c>
      <c r="W145" s="52"/>
      <c r="X145" s="52"/>
      <c r="Y145" s="444"/>
      <c r="Z145" s="52"/>
      <c r="AA145" s="52">
        <f>SUM(AA146:AA146)</f>
        <v>0</v>
      </c>
      <c r="AB145" s="52"/>
      <c r="AC145" s="52"/>
      <c r="AD145" s="444"/>
      <c r="AE145" s="52"/>
      <c r="AF145" s="52">
        <f>SUM(AF146:AF146)</f>
        <v>107401</v>
      </c>
      <c r="AG145" s="52"/>
      <c r="AH145" s="52"/>
      <c r="AI145" s="444"/>
      <c r="AJ145" s="52"/>
      <c r="AK145" s="52">
        <f>SUM(AK146:AK146)</f>
        <v>46213</v>
      </c>
      <c r="AL145" s="52"/>
      <c r="AM145" s="52"/>
      <c r="AN145" s="444"/>
      <c r="AO145" s="52"/>
      <c r="AP145" s="52">
        <f>SUM(AP146:AP146)</f>
        <v>0</v>
      </c>
      <c r="AQ145" s="52"/>
      <c r="AR145" s="52"/>
      <c r="AS145" s="444"/>
      <c r="AT145" s="52"/>
      <c r="AU145" s="52">
        <f>SUM(AU146:AU146)</f>
        <v>0</v>
      </c>
      <c r="AV145" s="52"/>
      <c r="AW145" s="52"/>
      <c r="AX145" s="444"/>
      <c r="AY145" s="52"/>
      <c r="AZ145" s="52">
        <f>SUM(AZ146:AZ146)</f>
        <v>328260</v>
      </c>
      <c r="BA145" s="52"/>
      <c r="BB145" s="52"/>
      <c r="BC145" s="444"/>
      <c r="BD145" s="52"/>
      <c r="BE145" s="52">
        <f>SUM(BE146:BE146)</f>
        <v>0</v>
      </c>
      <c r="BF145" s="52"/>
      <c r="BG145" s="52"/>
      <c r="BH145" s="444"/>
      <c r="BI145" s="52"/>
      <c r="BJ145" s="52">
        <f>SUM(BJ146:BJ146)</f>
        <v>507377</v>
      </c>
      <c r="BK145" s="52"/>
      <c r="BL145" s="52"/>
      <c r="BM145" s="444"/>
      <c r="BN145" s="52"/>
      <c r="BO145" s="52">
        <f>SUM(BO146:BO146)</f>
        <v>0</v>
      </c>
      <c r="BP145" s="52"/>
      <c r="BQ145" s="52"/>
      <c r="BR145" s="444"/>
      <c r="BS145" s="52"/>
      <c r="BT145" s="52">
        <f>SUM(BT146:BT146)</f>
        <v>3176267</v>
      </c>
      <c r="BU145" s="52"/>
      <c r="BV145" s="52"/>
      <c r="BW145" s="118"/>
      <c r="BX145" s="38"/>
      <c r="BY145" s="38"/>
    </row>
    <row r="146" spans="4:77" ht="12.75" customHeight="1" x14ac:dyDescent="0.3">
      <c r="D146" s="118" t="s">
        <v>325</v>
      </c>
      <c r="E146" s="379"/>
      <c r="F146" s="447"/>
      <c r="G146" s="451">
        <v>2668890</v>
      </c>
      <c r="H146" s="449"/>
      <c r="I146" s="52"/>
      <c r="J146" s="444"/>
      <c r="K146" s="450"/>
      <c r="L146" s="451">
        <v>354961</v>
      </c>
      <c r="M146" s="449"/>
      <c r="N146" s="52"/>
      <c r="O146" s="444"/>
      <c r="P146" s="450"/>
      <c r="Q146" s="451">
        <v>1469964</v>
      </c>
      <c r="R146" s="449"/>
      <c r="S146" s="52"/>
      <c r="T146" s="444"/>
      <c r="U146" s="450"/>
      <c r="V146" s="451">
        <v>362091</v>
      </c>
      <c r="W146" s="449"/>
      <c r="X146" s="52"/>
      <c r="Y146" s="444"/>
      <c r="Z146" s="450"/>
      <c r="AA146" s="451">
        <v>0</v>
      </c>
      <c r="AB146" s="449"/>
      <c r="AC146" s="52"/>
      <c r="AD146" s="444"/>
      <c r="AE146" s="450"/>
      <c r="AF146" s="451">
        <v>107401</v>
      </c>
      <c r="AG146" s="449"/>
      <c r="AH146" s="52"/>
      <c r="AI146" s="444"/>
      <c r="AJ146" s="450"/>
      <c r="AK146" s="451">
        <v>46213</v>
      </c>
      <c r="AL146" s="449"/>
      <c r="AM146" s="52"/>
      <c r="AN146" s="444"/>
      <c r="AO146" s="450"/>
      <c r="AP146" s="451">
        <v>0</v>
      </c>
      <c r="AQ146" s="449"/>
      <c r="AR146" s="52"/>
      <c r="AS146" s="444"/>
      <c r="AT146" s="450"/>
      <c r="AU146" s="451">
        <v>0</v>
      </c>
      <c r="AV146" s="449"/>
      <c r="AW146" s="52"/>
      <c r="AX146" s="444"/>
      <c r="AY146" s="450"/>
      <c r="AZ146" s="451">
        <v>328260</v>
      </c>
      <c r="BA146" s="449"/>
      <c r="BB146" s="52"/>
      <c r="BC146" s="444"/>
      <c r="BD146" s="450"/>
      <c r="BE146" s="451">
        <v>0</v>
      </c>
      <c r="BF146" s="449"/>
      <c r="BG146" s="52"/>
      <c r="BH146" s="444"/>
      <c r="BI146" s="450"/>
      <c r="BJ146" s="451">
        <v>507377</v>
      </c>
      <c r="BK146" s="449"/>
      <c r="BL146" s="52"/>
      <c r="BM146" s="444"/>
      <c r="BN146" s="450"/>
      <c r="BO146" s="451">
        <v>0</v>
      </c>
      <c r="BP146" s="449"/>
      <c r="BQ146" s="52"/>
      <c r="BR146" s="444"/>
      <c r="BS146" s="450"/>
      <c r="BT146" s="451">
        <f>SUM(L146:BO146)</f>
        <v>3176267</v>
      </c>
      <c r="BU146" s="449"/>
      <c r="BV146" s="52"/>
      <c r="BW146" s="118"/>
      <c r="BX146" s="38"/>
      <c r="BY146" s="38"/>
    </row>
    <row r="147" spans="4:77" x14ac:dyDescent="0.3">
      <c r="D147" s="118"/>
      <c r="E147" s="379"/>
      <c r="G147" s="52"/>
      <c r="H147" s="52"/>
      <c r="I147" s="52"/>
      <c r="J147" s="444"/>
      <c r="K147" s="52"/>
      <c r="L147" s="52"/>
      <c r="M147" s="52"/>
      <c r="N147" s="52"/>
      <c r="O147" s="444"/>
      <c r="P147" s="52"/>
      <c r="Q147" s="52"/>
      <c r="R147" s="52"/>
      <c r="S147" s="52"/>
      <c r="T147" s="444"/>
      <c r="U147" s="52"/>
      <c r="V147" s="52"/>
      <c r="W147" s="52"/>
      <c r="X147" s="52"/>
      <c r="Y147" s="444"/>
      <c r="Z147" s="52"/>
      <c r="AA147" s="52"/>
      <c r="AB147" s="52"/>
      <c r="AC147" s="52"/>
      <c r="AD147" s="444"/>
      <c r="AE147" s="52"/>
      <c r="AF147" s="52"/>
      <c r="AG147" s="52"/>
      <c r="AH147" s="52"/>
      <c r="AI147" s="444"/>
      <c r="AJ147" s="52"/>
      <c r="AK147" s="52"/>
      <c r="AL147" s="52"/>
      <c r="AM147" s="52"/>
      <c r="AN147" s="444"/>
      <c r="AO147" s="52"/>
      <c r="AP147" s="52"/>
      <c r="AQ147" s="52"/>
      <c r="AR147" s="52"/>
      <c r="AS147" s="444"/>
      <c r="AT147" s="52"/>
      <c r="AU147" s="52"/>
      <c r="AV147" s="52"/>
      <c r="AW147" s="52"/>
      <c r="AX147" s="444"/>
      <c r="AY147" s="52"/>
      <c r="AZ147" s="52"/>
      <c r="BA147" s="52"/>
      <c r="BB147" s="52"/>
      <c r="BC147" s="444"/>
      <c r="BD147" s="52"/>
      <c r="BE147" s="52"/>
      <c r="BF147" s="52"/>
      <c r="BG147" s="52"/>
      <c r="BH147" s="444"/>
      <c r="BI147" s="52"/>
      <c r="BJ147" s="52"/>
      <c r="BK147" s="52"/>
      <c r="BL147" s="52"/>
      <c r="BM147" s="444"/>
      <c r="BN147" s="52"/>
      <c r="BO147" s="52"/>
      <c r="BP147" s="52"/>
      <c r="BQ147" s="52"/>
      <c r="BR147" s="444"/>
      <c r="BS147" s="52"/>
      <c r="BT147" s="52"/>
      <c r="BU147" s="52"/>
      <c r="BV147" s="52"/>
      <c r="BW147" s="118"/>
      <c r="BX147" s="38"/>
      <c r="BY147" s="38"/>
    </row>
    <row r="148" spans="4:77" x14ac:dyDescent="0.3">
      <c r="D148" s="118" t="s">
        <v>344</v>
      </c>
      <c r="E148" s="379"/>
      <c r="G148" s="52">
        <f>SUM(G149:G149)</f>
        <v>780091</v>
      </c>
      <c r="H148" s="52"/>
      <c r="I148" s="52"/>
      <c r="J148" s="444"/>
      <c r="L148" s="52">
        <f>SUM(L149:L149)</f>
        <v>0</v>
      </c>
      <c r="M148" s="52"/>
      <c r="N148" s="52"/>
      <c r="O148" s="444"/>
      <c r="P148" s="52"/>
      <c r="Q148" s="52">
        <f>SUM(Q149:Q149)</f>
        <v>55166</v>
      </c>
      <c r="R148" s="52"/>
      <c r="S148" s="52"/>
      <c r="T148" s="444"/>
      <c r="U148" s="52"/>
      <c r="V148" s="52">
        <f>SUM(V149:V149)</f>
        <v>230067</v>
      </c>
      <c r="W148" s="52"/>
      <c r="X148" s="52"/>
      <c r="Y148" s="444"/>
      <c r="Z148" s="52"/>
      <c r="AA148" s="52">
        <f>SUM(AA149:AA149)</f>
        <v>0</v>
      </c>
      <c r="AB148" s="52"/>
      <c r="AC148" s="52"/>
      <c r="AD148" s="444"/>
      <c r="AE148" s="52"/>
      <c r="AF148" s="52">
        <f>SUM(AF149:AF149)</f>
        <v>106768</v>
      </c>
      <c r="AG148" s="52"/>
      <c r="AH148" s="52"/>
      <c r="AI148" s="444"/>
      <c r="AJ148" s="52"/>
      <c r="AK148" s="52">
        <f>SUM(AK149:AK149)</f>
        <v>0</v>
      </c>
      <c r="AL148" s="52"/>
      <c r="AM148" s="52"/>
      <c r="AN148" s="444"/>
      <c r="AO148" s="52"/>
      <c r="AP148" s="52">
        <f>SUM(AP149:AP149)</f>
        <v>176497</v>
      </c>
      <c r="AQ148" s="52"/>
      <c r="AR148" s="52"/>
      <c r="AS148" s="444"/>
      <c r="AT148" s="52"/>
      <c r="AU148" s="52">
        <f>SUM(AU149:AU149)</f>
        <v>211593</v>
      </c>
      <c r="AV148" s="52"/>
      <c r="AW148" s="52"/>
      <c r="AX148" s="444"/>
      <c r="AY148" s="52"/>
      <c r="AZ148" s="52">
        <f>SUM(AZ149:AZ149)</f>
        <v>0</v>
      </c>
      <c r="BA148" s="52"/>
      <c r="BB148" s="52"/>
      <c r="BC148" s="444"/>
      <c r="BD148" s="52"/>
      <c r="BE148" s="52">
        <f>SUM(BE149:BE149)</f>
        <v>0</v>
      </c>
      <c r="BF148" s="52"/>
      <c r="BG148" s="52"/>
      <c r="BH148" s="444"/>
      <c r="BI148" s="52"/>
      <c r="BJ148" s="52">
        <f>SUM(BJ149:BJ149)</f>
        <v>398374</v>
      </c>
      <c r="BK148" s="52"/>
      <c r="BL148" s="52"/>
      <c r="BM148" s="444"/>
      <c r="BN148" s="52"/>
      <c r="BO148" s="52">
        <f>SUM(BO149:BO149)</f>
        <v>185824</v>
      </c>
      <c r="BP148" s="52"/>
      <c r="BQ148" s="52"/>
      <c r="BR148" s="444"/>
      <c r="BT148" s="52">
        <f>SUM(BT149:BT149)</f>
        <v>1364289</v>
      </c>
      <c r="BU148" s="52"/>
      <c r="BV148" s="52"/>
      <c r="BW148" s="118"/>
      <c r="BX148" s="38"/>
      <c r="BY148" s="38"/>
    </row>
    <row r="149" spans="4:77" x14ac:dyDescent="0.3">
      <c r="D149" s="118" t="s">
        <v>325</v>
      </c>
      <c r="E149" s="379"/>
      <c r="F149" s="447"/>
      <c r="G149" s="451">
        <v>780091</v>
      </c>
      <c r="H149" s="449"/>
      <c r="I149" s="52"/>
      <c r="J149" s="444"/>
      <c r="K149" s="447"/>
      <c r="L149" s="451">
        <v>0</v>
      </c>
      <c r="M149" s="449"/>
      <c r="N149" s="52"/>
      <c r="O149" s="444"/>
      <c r="P149" s="450"/>
      <c r="Q149" s="451">
        <v>55166</v>
      </c>
      <c r="R149" s="449"/>
      <c r="S149" s="52"/>
      <c r="T149" s="444"/>
      <c r="U149" s="450"/>
      <c r="V149" s="451">
        <v>230067</v>
      </c>
      <c r="W149" s="449"/>
      <c r="X149" s="52"/>
      <c r="Y149" s="444"/>
      <c r="Z149" s="450"/>
      <c r="AA149" s="451">
        <v>0</v>
      </c>
      <c r="AB149" s="449"/>
      <c r="AC149" s="52"/>
      <c r="AD149" s="444"/>
      <c r="AE149" s="450"/>
      <c r="AF149" s="451">
        <v>106768</v>
      </c>
      <c r="AG149" s="449"/>
      <c r="AH149" s="52"/>
      <c r="AI149" s="444"/>
      <c r="AJ149" s="450"/>
      <c r="AK149" s="451">
        <v>0</v>
      </c>
      <c r="AL149" s="449"/>
      <c r="AM149" s="52"/>
      <c r="AN149" s="444"/>
      <c r="AO149" s="450"/>
      <c r="AP149" s="451">
        <v>176497</v>
      </c>
      <c r="AQ149" s="449"/>
      <c r="AR149" s="52"/>
      <c r="AS149" s="444"/>
      <c r="AT149" s="450"/>
      <c r="AU149" s="451">
        <v>211593</v>
      </c>
      <c r="AV149" s="449"/>
      <c r="AW149" s="52"/>
      <c r="AX149" s="444"/>
      <c r="AY149" s="450"/>
      <c r="AZ149" s="451">
        <v>0</v>
      </c>
      <c r="BA149" s="449"/>
      <c r="BB149" s="52"/>
      <c r="BC149" s="444"/>
      <c r="BD149" s="450"/>
      <c r="BE149" s="451">
        <v>0</v>
      </c>
      <c r="BF149" s="449"/>
      <c r="BG149" s="52"/>
      <c r="BH149" s="444"/>
      <c r="BI149" s="450"/>
      <c r="BJ149" s="451">
        <v>398374</v>
      </c>
      <c r="BK149" s="449"/>
      <c r="BL149" s="52"/>
      <c r="BM149" s="444"/>
      <c r="BN149" s="450"/>
      <c r="BO149" s="451">
        <v>185824</v>
      </c>
      <c r="BP149" s="449"/>
      <c r="BQ149" s="52"/>
      <c r="BR149" s="444"/>
      <c r="BS149" s="450"/>
      <c r="BT149" s="451">
        <f>SUM(L149:BO149)</f>
        <v>1364289</v>
      </c>
      <c r="BU149" s="449"/>
      <c r="BV149" s="52"/>
      <c r="BW149" s="118"/>
      <c r="BX149" s="38"/>
      <c r="BY149" s="38"/>
    </row>
    <row r="150" spans="4:77" x14ac:dyDescent="0.3">
      <c r="D150" s="118"/>
      <c r="E150" s="379"/>
      <c r="G150" s="52"/>
      <c r="H150" s="52"/>
      <c r="I150" s="52"/>
      <c r="J150" s="444"/>
      <c r="K150" s="52"/>
      <c r="L150" s="52"/>
      <c r="M150" s="52"/>
      <c r="N150" s="52"/>
      <c r="O150" s="444"/>
      <c r="P150" s="52"/>
      <c r="Q150" s="52"/>
      <c r="R150" s="52"/>
      <c r="S150" s="52"/>
      <c r="T150" s="444"/>
      <c r="U150" s="52"/>
      <c r="V150" s="52"/>
      <c r="W150" s="52"/>
      <c r="X150" s="52"/>
      <c r="Y150" s="444"/>
      <c r="Z150" s="52"/>
      <c r="AA150" s="52"/>
      <c r="AB150" s="52"/>
      <c r="AC150" s="52"/>
      <c r="AD150" s="444"/>
      <c r="AE150" s="52"/>
      <c r="AF150" s="52"/>
      <c r="AG150" s="52"/>
      <c r="AH150" s="52"/>
      <c r="AI150" s="444"/>
      <c r="AJ150" s="52"/>
      <c r="AK150" s="52"/>
      <c r="AL150" s="52"/>
      <c r="AM150" s="52"/>
      <c r="AN150" s="444"/>
      <c r="AO150" s="52"/>
      <c r="AP150" s="52"/>
      <c r="AQ150" s="52"/>
      <c r="AR150" s="52"/>
      <c r="AS150" s="444"/>
      <c r="AT150" s="52"/>
      <c r="AU150" s="52"/>
      <c r="AV150" s="52"/>
      <c r="AW150" s="52"/>
      <c r="AX150" s="444"/>
      <c r="AY150" s="52"/>
      <c r="AZ150" s="52"/>
      <c r="BA150" s="52"/>
      <c r="BB150" s="52"/>
      <c r="BC150" s="444"/>
      <c r="BD150" s="52"/>
      <c r="BE150" s="52"/>
      <c r="BF150" s="52"/>
      <c r="BG150" s="52"/>
      <c r="BH150" s="444"/>
      <c r="BI150" s="52"/>
      <c r="BJ150" s="52"/>
      <c r="BK150" s="52"/>
      <c r="BL150" s="52"/>
      <c r="BM150" s="444"/>
      <c r="BN150" s="52"/>
      <c r="BO150" s="52"/>
      <c r="BP150" s="52"/>
      <c r="BQ150" s="52"/>
      <c r="BR150" s="444"/>
      <c r="BS150" s="52"/>
      <c r="BT150" s="52"/>
      <c r="BU150" s="52"/>
      <c r="BV150" s="52"/>
      <c r="BW150" s="118"/>
      <c r="BX150" s="38"/>
      <c r="BY150" s="38"/>
    </row>
    <row r="151" spans="4:77" x14ac:dyDescent="0.3">
      <c r="D151" s="118" t="s">
        <v>345</v>
      </c>
      <c r="E151" s="379"/>
      <c r="G151" s="52">
        <f>SUM(G152:G152)</f>
        <v>0</v>
      </c>
      <c r="H151" s="52"/>
      <c r="I151" s="52"/>
      <c r="J151" s="444"/>
      <c r="K151" s="52"/>
      <c r="L151" s="52">
        <f>SUM(L152:L152)</f>
        <v>0</v>
      </c>
      <c r="M151" s="52"/>
      <c r="N151" s="52"/>
      <c r="O151" s="444"/>
      <c r="P151" s="52"/>
      <c r="Q151" s="52">
        <f>SUM(Q152:Q152)</f>
        <v>0</v>
      </c>
      <c r="R151" s="52"/>
      <c r="S151" s="52"/>
      <c r="T151" s="444"/>
      <c r="U151" s="52"/>
      <c r="V151" s="52">
        <f>SUM(V152:V152)</f>
        <v>0</v>
      </c>
      <c r="W151" s="52"/>
      <c r="X151" s="52"/>
      <c r="Y151" s="444"/>
      <c r="Z151" s="52"/>
      <c r="AA151" s="52">
        <f>SUM(AA152:AA152)</f>
        <v>0</v>
      </c>
      <c r="AB151" s="52"/>
      <c r="AC151" s="52"/>
      <c r="AD151" s="444"/>
      <c r="AE151" s="52"/>
      <c r="AF151" s="52">
        <f>SUM(AF152:AF152)</f>
        <v>0</v>
      </c>
      <c r="AG151" s="52"/>
      <c r="AH151" s="52"/>
      <c r="AI151" s="444"/>
      <c r="AJ151" s="52"/>
      <c r="AK151" s="52">
        <f>SUM(AK152:AK152)</f>
        <v>0</v>
      </c>
      <c r="AL151" s="52"/>
      <c r="AM151" s="52"/>
      <c r="AN151" s="444"/>
      <c r="AO151" s="52"/>
      <c r="AP151" s="52">
        <f>SUM(AP152:AP152)</f>
        <v>0</v>
      </c>
      <c r="AQ151" s="52"/>
      <c r="AR151" s="52"/>
      <c r="AS151" s="444"/>
      <c r="AT151" s="52"/>
      <c r="AU151" s="52">
        <f>SUM(AU152:AU152)</f>
        <v>0</v>
      </c>
      <c r="AV151" s="52"/>
      <c r="AW151" s="52"/>
      <c r="AX151" s="444"/>
      <c r="AY151" s="52"/>
      <c r="AZ151" s="52">
        <f>SUM(AZ152:AZ152)</f>
        <v>0</v>
      </c>
      <c r="BA151" s="52"/>
      <c r="BB151" s="52"/>
      <c r="BC151" s="444"/>
      <c r="BD151" s="52"/>
      <c r="BE151" s="52">
        <f>SUM(BE152:BE152)</f>
        <v>0</v>
      </c>
      <c r="BF151" s="52"/>
      <c r="BG151" s="52"/>
      <c r="BH151" s="444"/>
      <c r="BI151" s="52"/>
      <c r="BJ151" s="52">
        <f>SUM(BJ152:BJ152)</f>
        <v>0</v>
      </c>
      <c r="BK151" s="52"/>
      <c r="BL151" s="52"/>
      <c r="BM151" s="444"/>
      <c r="BN151" s="52"/>
      <c r="BO151" s="52">
        <f>SUM(BO152:BO152)</f>
        <v>0</v>
      </c>
      <c r="BP151" s="52"/>
      <c r="BQ151" s="52"/>
      <c r="BR151" s="444"/>
      <c r="BS151" s="52"/>
      <c r="BT151" s="52">
        <f>SUM(BT152:BT152)</f>
        <v>0</v>
      </c>
      <c r="BU151" s="52"/>
      <c r="BV151" s="52"/>
      <c r="BW151" s="118"/>
      <c r="BX151" s="38"/>
      <c r="BY151" s="38"/>
    </row>
    <row r="152" spans="4:77" x14ac:dyDescent="0.3">
      <c r="D152" s="118" t="s">
        <v>325</v>
      </c>
      <c r="E152" s="379"/>
      <c r="F152" s="447"/>
      <c r="G152" s="451">
        <v>0</v>
      </c>
      <c r="H152" s="449"/>
      <c r="I152" s="52"/>
      <c r="J152" s="444"/>
      <c r="K152" s="450"/>
      <c r="L152" s="451">
        <v>0</v>
      </c>
      <c r="M152" s="449"/>
      <c r="N152" s="52"/>
      <c r="O152" s="444"/>
      <c r="P152" s="450"/>
      <c r="Q152" s="451">
        <v>0</v>
      </c>
      <c r="R152" s="449"/>
      <c r="S152" s="52"/>
      <c r="T152" s="444"/>
      <c r="U152" s="450"/>
      <c r="V152" s="451">
        <v>0</v>
      </c>
      <c r="W152" s="449"/>
      <c r="X152" s="52"/>
      <c r="Y152" s="444"/>
      <c r="Z152" s="450"/>
      <c r="AA152" s="451">
        <v>0</v>
      </c>
      <c r="AB152" s="449"/>
      <c r="AC152" s="52"/>
      <c r="AD152" s="444"/>
      <c r="AE152" s="450"/>
      <c r="AF152" s="451">
        <v>0</v>
      </c>
      <c r="AG152" s="449"/>
      <c r="AH152" s="52"/>
      <c r="AI152" s="444"/>
      <c r="AJ152" s="450"/>
      <c r="AK152" s="451">
        <v>0</v>
      </c>
      <c r="AL152" s="449"/>
      <c r="AM152" s="52"/>
      <c r="AN152" s="444"/>
      <c r="AO152" s="450"/>
      <c r="AP152" s="451">
        <v>0</v>
      </c>
      <c r="AQ152" s="449"/>
      <c r="AR152" s="52"/>
      <c r="AS152" s="444"/>
      <c r="AT152" s="450"/>
      <c r="AU152" s="451">
        <v>0</v>
      </c>
      <c r="AV152" s="449"/>
      <c r="AW152" s="52"/>
      <c r="AX152" s="444"/>
      <c r="AY152" s="450"/>
      <c r="AZ152" s="451">
        <v>0</v>
      </c>
      <c r="BA152" s="449"/>
      <c r="BB152" s="52"/>
      <c r="BC152" s="444"/>
      <c r="BD152" s="450"/>
      <c r="BE152" s="451">
        <v>0</v>
      </c>
      <c r="BF152" s="449"/>
      <c r="BG152" s="52"/>
      <c r="BH152" s="444"/>
      <c r="BI152" s="450"/>
      <c r="BJ152" s="451">
        <v>0</v>
      </c>
      <c r="BK152" s="449"/>
      <c r="BL152" s="52"/>
      <c r="BM152" s="444"/>
      <c r="BN152" s="450"/>
      <c r="BO152" s="451">
        <v>0</v>
      </c>
      <c r="BP152" s="449"/>
      <c r="BQ152" s="52"/>
      <c r="BR152" s="444"/>
      <c r="BS152" s="450"/>
      <c r="BT152" s="451">
        <f>SUM(L152:BO152)</f>
        <v>0</v>
      </c>
      <c r="BU152" s="449"/>
      <c r="BV152" s="52"/>
      <c r="BW152" s="118"/>
      <c r="BX152" s="38"/>
      <c r="BY152" s="38"/>
    </row>
    <row r="153" spans="4:77" x14ac:dyDescent="0.3">
      <c r="D153" s="118"/>
      <c r="E153" s="379"/>
      <c r="G153" s="52"/>
      <c r="H153" s="52"/>
      <c r="I153" s="52"/>
      <c r="J153" s="444"/>
      <c r="K153" s="52"/>
      <c r="L153" s="52"/>
      <c r="M153" s="52"/>
      <c r="N153" s="52"/>
      <c r="O153" s="444"/>
      <c r="P153" s="52"/>
      <c r="Q153" s="52"/>
      <c r="R153" s="52"/>
      <c r="S153" s="52"/>
      <c r="T153" s="444"/>
      <c r="U153" s="52"/>
      <c r="V153" s="52"/>
      <c r="W153" s="52"/>
      <c r="X153" s="52"/>
      <c r="Y153" s="444"/>
      <c r="Z153" s="52"/>
      <c r="AA153" s="52"/>
      <c r="AB153" s="52"/>
      <c r="AC153" s="52"/>
      <c r="AD153" s="444"/>
      <c r="AE153" s="52"/>
      <c r="AF153" s="52"/>
      <c r="AG153" s="52"/>
      <c r="AH153" s="52"/>
      <c r="AI153" s="444"/>
      <c r="AJ153" s="52"/>
      <c r="AK153" s="52"/>
      <c r="AL153" s="52"/>
      <c r="AM153" s="52"/>
      <c r="AN153" s="444"/>
      <c r="AO153" s="52"/>
      <c r="AP153" s="52"/>
      <c r="AQ153" s="52"/>
      <c r="AR153" s="52"/>
      <c r="AS153" s="444"/>
      <c r="AT153" s="52"/>
      <c r="AU153" s="52"/>
      <c r="AV153" s="52"/>
      <c r="AW153" s="52"/>
      <c r="AX153" s="444"/>
      <c r="AY153" s="52"/>
      <c r="AZ153" s="52"/>
      <c r="BA153" s="52"/>
      <c r="BB153" s="52"/>
      <c r="BC153" s="444"/>
      <c r="BD153" s="52"/>
      <c r="BE153" s="52"/>
      <c r="BF153" s="52"/>
      <c r="BG153" s="52"/>
      <c r="BH153" s="444"/>
      <c r="BI153" s="52"/>
      <c r="BJ153" s="52"/>
      <c r="BK153" s="52"/>
      <c r="BL153" s="52"/>
      <c r="BM153" s="444"/>
      <c r="BN153" s="52"/>
      <c r="BO153" s="52"/>
      <c r="BP153" s="52"/>
      <c r="BQ153" s="52"/>
      <c r="BR153" s="444"/>
      <c r="BS153" s="52"/>
      <c r="BT153" s="52"/>
      <c r="BU153" s="52"/>
      <c r="BV153" s="52"/>
      <c r="BW153" s="118"/>
      <c r="BX153" s="38"/>
      <c r="BY153" s="38"/>
    </row>
    <row r="154" spans="4:77" x14ac:dyDescent="0.3">
      <c r="D154" s="118" t="s">
        <v>346</v>
      </c>
      <c r="E154" s="379"/>
      <c r="G154" s="52">
        <f>SUM(G155:G155)</f>
        <v>87218</v>
      </c>
      <c r="H154" s="52"/>
      <c r="I154" s="52"/>
      <c r="J154" s="444"/>
      <c r="K154" s="52"/>
      <c r="L154" s="52">
        <f>SUM(L155:L155)</f>
        <v>0</v>
      </c>
      <c r="M154" s="52"/>
      <c r="N154" s="52"/>
      <c r="O154" s="444"/>
      <c r="P154" s="52"/>
      <c r="Q154" s="52">
        <f>SUM(Q155:Q155)</f>
        <v>87218</v>
      </c>
      <c r="R154" s="52"/>
      <c r="S154" s="52"/>
      <c r="T154" s="444"/>
      <c r="U154" s="52"/>
      <c r="V154" s="52">
        <f>SUM(V155:V155)</f>
        <v>0</v>
      </c>
      <c r="W154" s="52"/>
      <c r="X154" s="52"/>
      <c r="Y154" s="444"/>
      <c r="Z154" s="52"/>
      <c r="AA154" s="52">
        <f>SUM(AA155:AA155)</f>
        <v>0</v>
      </c>
      <c r="AB154" s="52"/>
      <c r="AC154" s="52"/>
      <c r="AD154" s="444"/>
      <c r="AE154" s="52"/>
      <c r="AF154" s="52">
        <f>SUM(AF155:AF155)</f>
        <v>0</v>
      </c>
      <c r="AG154" s="52"/>
      <c r="AH154" s="52"/>
      <c r="AI154" s="444"/>
      <c r="AJ154" s="52"/>
      <c r="AK154" s="52">
        <f>SUM(AK155:AK155)</f>
        <v>0</v>
      </c>
      <c r="AL154" s="52"/>
      <c r="AM154" s="52"/>
      <c r="AN154" s="444"/>
      <c r="AO154" s="52"/>
      <c r="AP154" s="52">
        <f>SUM(AP155:AP155)</f>
        <v>0</v>
      </c>
      <c r="AQ154" s="52"/>
      <c r="AR154" s="52"/>
      <c r="AS154" s="444"/>
      <c r="AT154" s="52"/>
      <c r="AU154" s="52">
        <f>SUM(AU155:AU155)</f>
        <v>0</v>
      </c>
      <c r="AV154" s="52"/>
      <c r="AW154" s="52"/>
      <c r="AX154" s="444"/>
      <c r="AY154" s="52"/>
      <c r="AZ154" s="52">
        <f>SUM(AZ155:AZ155)</f>
        <v>0</v>
      </c>
      <c r="BA154" s="52"/>
      <c r="BB154" s="52"/>
      <c r="BC154" s="444"/>
      <c r="BD154" s="52"/>
      <c r="BE154" s="52">
        <f>SUM(BE155:BE155)</f>
        <v>0</v>
      </c>
      <c r="BF154" s="52"/>
      <c r="BG154" s="52"/>
      <c r="BH154" s="444"/>
      <c r="BI154" s="52"/>
      <c r="BJ154" s="52">
        <f>SUM(BJ155:BJ155)</f>
        <v>76278</v>
      </c>
      <c r="BK154" s="52"/>
      <c r="BL154" s="52"/>
      <c r="BM154" s="444"/>
      <c r="BN154" s="52"/>
      <c r="BO154" s="52">
        <f>SUM(BO155:BO155)</f>
        <v>0</v>
      </c>
      <c r="BP154" s="52"/>
      <c r="BQ154" s="52"/>
      <c r="BR154" s="444"/>
      <c r="BS154" s="52"/>
      <c r="BT154" s="52">
        <f>SUM(BT155:BT155)</f>
        <v>163496</v>
      </c>
      <c r="BU154" s="52"/>
      <c r="BV154" s="52"/>
      <c r="BW154" s="118"/>
      <c r="BX154" s="38"/>
      <c r="BY154" s="38"/>
    </row>
    <row r="155" spans="4:77" x14ac:dyDescent="0.3">
      <c r="D155" s="118" t="s">
        <v>325</v>
      </c>
      <c r="E155" s="379"/>
      <c r="F155" s="447"/>
      <c r="G155" s="451">
        <v>87218</v>
      </c>
      <c r="H155" s="449"/>
      <c r="I155" s="52"/>
      <c r="J155" s="444"/>
      <c r="K155" s="450"/>
      <c r="L155" s="451">
        <v>0</v>
      </c>
      <c r="M155" s="449"/>
      <c r="N155" s="52"/>
      <c r="O155" s="444"/>
      <c r="P155" s="450"/>
      <c r="Q155" s="451">
        <v>87218</v>
      </c>
      <c r="R155" s="449"/>
      <c r="S155" s="52"/>
      <c r="T155" s="444"/>
      <c r="U155" s="450"/>
      <c r="V155" s="451">
        <v>0</v>
      </c>
      <c r="W155" s="449"/>
      <c r="X155" s="52"/>
      <c r="Y155" s="444"/>
      <c r="Z155" s="450"/>
      <c r="AA155" s="451">
        <v>0</v>
      </c>
      <c r="AB155" s="449"/>
      <c r="AC155" s="52"/>
      <c r="AD155" s="444"/>
      <c r="AE155" s="450"/>
      <c r="AF155" s="451">
        <v>0</v>
      </c>
      <c r="AG155" s="449"/>
      <c r="AH155" s="52"/>
      <c r="AI155" s="444"/>
      <c r="AJ155" s="450"/>
      <c r="AK155" s="451">
        <v>0</v>
      </c>
      <c r="AL155" s="449"/>
      <c r="AM155" s="52"/>
      <c r="AN155" s="444"/>
      <c r="AO155" s="450"/>
      <c r="AP155" s="451">
        <v>0</v>
      </c>
      <c r="AQ155" s="449"/>
      <c r="AR155" s="52"/>
      <c r="AS155" s="444"/>
      <c r="AT155" s="450"/>
      <c r="AU155" s="451">
        <v>0</v>
      </c>
      <c r="AV155" s="449"/>
      <c r="AW155" s="52"/>
      <c r="AX155" s="444"/>
      <c r="AY155" s="450"/>
      <c r="AZ155" s="451">
        <v>0</v>
      </c>
      <c r="BA155" s="449"/>
      <c r="BB155" s="52"/>
      <c r="BC155" s="444"/>
      <c r="BD155" s="450"/>
      <c r="BE155" s="451">
        <v>0</v>
      </c>
      <c r="BF155" s="449"/>
      <c r="BG155" s="52"/>
      <c r="BH155" s="444"/>
      <c r="BI155" s="450"/>
      <c r="BJ155" s="451">
        <v>76278</v>
      </c>
      <c r="BK155" s="449"/>
      <c r="BL155" s="52"/>
      <c r="BM155" s="444"/>
      <c r="BN155" s="450"/>
      <c r="BO155" s="451">
        <v>0</v>
      </c>
      <c r="BP155" s="449"/>
      <c r="BQ155" s="52"/>
      <c r="BR155" s="444"/>
      <c r="BS155" s="450"/>
      <c r="BT155" s="451">
        <f>SUM(L155:BO155)</f>
        <v>163496</v>
      </c>
      <c r="BU155" s="449"/>
      <c r="BV155" s="52"/>
      <c r="BW155" s="118"/>
      <c r="BX155" s="38"/>
      <c r="BY155" s="38"/>
    </row>
    <row r="156" spans="4:77" x14ac:dyDescent="0.3">
      <c r="D156" s="118"/>
      <c r="E156" s="379"/>
      <c r="G156" s="52"/>
      <c r="H156" s="52"/>
      <c r="I156" s="52"/>
      <c r="J156" s="444"/>
      <c r="K156" s="52"/>
      <c r="L156" s="52"/>
      <c r="M156" s="52"/>
      <c r="N156" s="52"/>
      <c r="O156" s="444"/>
      <c r="P156" s="52"/>
      <c r="Q156" s="52"/>
      <c r="R156" s="52"/>
      <c r="S156" s="52"/>
      <c r="T156" s="444"/>
      <c r="U156" s="52"/>
      <c r="V156" s="52"/>
      <c r="W156" s="52"/>
      <c r="X156" s="52"/>
      <c r="Y156" s="444"/>
      <c r="Z156" s="52"/>
      <c r="AA156" s="52"/>
      <c r="AB156" s="52"/>
      <c r="AC156" s="52"/>
      <c r="AD156" s="444"/>
      <c r="AE156" s="52"/>
      <c r="AF156" s="52"/>
      <c r="AG156" s="52"/>
      <c r="AH156" s="52"/>
      <c r="AI156" s="444"/>
      <c r="AJ156" s="52"/>
      <c r="AK156" s="52"/>
      <c r="AL156" s="52"/>
      <c r="AM156" s="52"/>
      <c r="AN156" s="444"/>
      <c r="AO156" s="52"/>
      <c r="AP156" s="52"/>
      <c r="AQ156" s="52"/>
      <c r="AR156" s="52"/>
      <c r="AS156" s="444"/>
      <c r="AT156" s="52"/>
      <c r="AU156" s="52"/>
      <c r="AV156" s="52"/>
      <c r="AW156" s="52"/>
      <c r="AX156" s="444"/>
      <c r="AY156" s="52"/>
      <c r="AZ156" s="52"/>
      <c r="BA156" s="52"/>
      <c r="BB156" s="52"/>
      <c r="BC156" s="444"/>
      <c r="BD156" s="52"/>
      <c r="BE156" s="52"/>
      <c r="BF156" s="52"/>
      <c r="BG156" s="52"/>
      <c r="BH156" s="444"/>
      <c r="BI156" s="52"/>
      <c r="BJ156" s="52"/>
      <c r="BK156" s="52"/>
      <c r="BL156" s="52"/>
      <c r="BM156" s="444"/>
      <c r="BN156" s="52"/>
      <c r="BO156" s="52"/>
      <c r="BP156" s="52"/>
      <c r="BQ156" s="52"/>
      <c r="BR156" s="444"/>
      <c r="BS156" s="52"/>
      <c r="BT156" s="52"/>
      <c r="BU156" s="52"/>
      <c r="BV156" s="52"/>
      <c r="BW156" s="118"/>
      <c r="BX156" s="38"/>
      <c r="BY156" s="38"/>
    </row>
    <row r="157" spans="4:77" ht="12.75" customHeight="1" x14ac:dyDescent="0.3">
      <c r="D157" s="455" t="s">
        <v>347</v>
      </c>
      <c r="E157" s="379"/>
      <c r="G157" s="52">
        <f>SUM(G158:G158)</f>
        <v>346817</v>
      </c>
      <c r="H157" s="40"/>
      <c r="I157" s="40"/>
      <c r="J157" s="441"/>
      <c r="K157" s="40"/>
      <c r="L157" s="52">
        <f>SUM(L158:L158)</f>
        <v>0</v>
      </c>
      <c r="M157" s="52"/>
      <c r="N157" s="52"/>
      <c r="O157" s="444"/>
      <c r="P157" s="52"/>
      <c r="Q157" s="52">
        <f>SUM(Q158:Q158)</f>
        <v>88771</v>
      </c>
      <c r="R157" s="52"/>
      <c r="S157" s="52"/>
      <c r="T157" s="444"/>
      <c r="U157" s="52"/>
      <c r="V157" s="52">
        <f>SUM(V158:V158)</f>
        <v>0</v>
      </c>
      <c r="W157" s="52"/>
      <c r="X157" s="52"/>
      <c r="Y157" s="444"/>
      <c r="Z157" s="52"/>
      <c r="AA157" s="52">
        <f>SUM(AA158:AA158)</f>
        <v>0</v>
      </c>
      <c r="AB157" s="52"/>
      <c r="AC157" s="52"/>
      <c r="AD157" s="444"/>
      <c r="AE157" s="52"/>
      <c r="AF157" s="52">
        <f>SUM(AF158:AF158)</f>
        <v>0</v>
      </c>
      <c r="AG157" s="52"/>
      <c r="AH157" s="52"/>
      <c r="AI157" s="444"/>
      <c r="AJ157" s="52"/>
      <c r="AK157" s="52">
        <f>SUM(AK158:AK158)</f>
        <v>258046</v>
      </c>
      <c r="AL157" s="52"/>
      <c r="AM157" s="52"/>
      <c r="AN157" s="444"/>
      <c r="AO157" s="52"/>
      <c r="AP157" s="52">
        <f>SUM(AP158:AP158)</f>
        <v>0</v>
      </c>
      <c r="AQ157" s="52"/>
      <c r="AR157" s="52"/>
      <c r="AS157" s="444"/>
      <c r="AT157" s="52"/>
      <c r="AU157" s="52">
        <f>SUM(AU158:AU158)</f>
        <v>0</v>
      </c>
      <c r="AV157" s="52"/>
      <c r="AW157" s="52"/>
      <c r="AX157" s="444"/>
      <c r="AY157" s="52"/>
      <c r="AZ157" s="52">
        <f>SUM(AZ158:AZ158)</f>
        <v>0</v>
      </c>
      <c r="BA157" s="52"/>
      <c r="BB157" s="52"/>
      <c r="BC157" s="444"/>
      <c r="BD157" s="52"/>
      <c r="BE157" s="52">
        <f>SUM(BE158:BE158)</f>
        <v>0</v>
      </c>
      <c r="BF157" s="52"/>
      <c r="BG157" s="52"/>
      <c r="BH157" s="444"/>
      <c r="BI157" s="52"/>
      <c r="BJ157" s="52">
        <f>SUM(BJ158:BJ158)</f>
        <v>62728</v>
      </c>
      <c r="BK157" s="52"/>
      <c r="BL157" s="52"/>
      <c r="BM157" s="444"/>
      <c r="BN157" s="52"/>
      <c r="BO157" s="52">
        <f>SUM(BO158:BO158)</f>
        <v>0</v>
      </c>
      <c r="BP157" s="52"/>
      <c r="BQ157" s="52"/>
      <c r="BR157" s="444"/>
      <c r="BS157" s="52"/>
      <c r="BT157" s="52">
        <f>SUM(BT158:BT158)</f>
        <v>409545</v>
      </c>
      <c r="BU157" s="52"/>
      <c r="BV157" s="52"/>
      <c r="BW157" s="118"/>
      <c r="BX157" s="38"/>
      <c r="BY157" s="38"/>
    </row>
    <row r="158" spans="4:77" ht="12.75" customHeight="1" x14ac:dyDescent="0.3">
      <c r="D158" s="118" t="s">
        <v>325</v>
      </c>
      <c r="E158" s="379"/>
      <c r="F158" s="447"/>
      <c r="G158" s="451">
        <v>346817</v>
      </c>
      <c r="H158" s="449"/>
      <c r="I158" s="52"/>
      <c r="J158" s="444"/>
      <c r="K158" s="450"/>
      <c r="L158" s="451">
        <v>0</v>
      </c>
      <c r="M158" s="449"/>
      <c r="N158" s="52"/>
      <c r="O158" s="444"/>
      <c r="P158" s="450"/>
      <c r="Q158" s="451">
        <v>88771</v>
      </c>
      <c r="R158" s="449"/>
      <c r="S158" s="52"/>
      <c r="T158" s="444"/>
      <c r="U158" s="450"/>
      <c r="V158" s="451">
        <v>0</v>
      </c>
      <c r="W158" s="449"/>
      <c r="X158" s="52"/>
      <c r="Y158" s="444"/>
      <c r="Z158" s="450"/>
      <c r="AA158" s="451">
        <v>0</v>
      </c>
      <c r="AB158" s="449"/>
      <c r="AC158" s="52"/>
      <c r="AD158" s="444"/>
      <c r="AE158" s="450"/>
      <c r="AF158" s="451">
        <v>0</v>
      </c>
      <c r="AG158" s="449"/>
      <c r="AH158" s="52"/>
      <c r="AI158" s="444"/>
      <c r="AJ158" s="450"/>
      <c r="AK158" s="451">
        <v>258046</v>
      </c>
      <c r="AL158" s="449"/>
      <c r="AM158" s="52"/>
      <c r="AN158" s="444"/>
      <c r="AO158" s="450"/>
      <c r="AP158" s="451">
        <v>0</v>
      </c>
      <c r="AQ158" s="449"/>
      <c r="AR158" s="52"/>
      <c r="AS158" s="444"/>
      <c r="AT158" s="450"/>
      <c r="AU158" s="451">
        <v>0</v>
      </c>
      <c r="AV158" s="449"/>
      <c r="AW158" s="52"/>
      <c r="AX158" s="444"/>
      <c r="AY158" s="450"/>
      <c r="AZ158" s="451">
        <v>0</v>
      </c>
      <c r="BA158" s="449"/>
      <c r="BB158" s="52"/>
      <c r="BC158" s="444"/>
      <c r="BD158" s="450"/>
      <c r="BE158" s="451">
        <v>0</v>
      </c>
      <c r="BF158" s="449"/>
      <c r="BG158" s="52"/>
      <c r="BH158" s="444"/>
      <c r="BI158" s="450"/>
      <c r="BJ158" s="451">
        <v>62728</v>
      </c>
      <c r="BK158" s="449"/>
      <c r="BL158" s="52"/>
      <c r="BM158" s="444"/>
      <c r="BN158" s="450"/>
      <c r="BO158" s="451">
        <v>0</v>
      </c>
      <c r="BP158" s="449"/>
      <c r="BQ158" s="52"/>
      <c r="BR158" s="444"/>
      <c r="BS158" s="450"/>
      <c r="BT158" s="451">
        <f>SUM(L158:BO158)</f>
        <v>409545</v>
      </c>
      <c r="BU158" s="449"/>
      <c r="BV158" s="52"/>
      <c r="BW158" s="118"/>
      <c r="BX158" s="38"/>
      <c r="BY158" s="38"/>
    </row>
    <row r="159" spans="4:77" ht="12.75" customHeight="1" x14ac:dyDescent="0.3">
      <c r="D159" s="118"/>
      <c r="E159" s="379"/>
      <c r="G159" s="52"/>
      <c r="H159" s="52"/>
      <c r="I159" s="52"/>
      <c r="J159" s="444"/>
      <c r="K159" s="52"/>
      <c r="L159" s="52"/>
      <c r="M159" s="52"/>
      <c r="N159" s="52"/>
      <c r="O159" s="444"/>
      <c r="P159" s="52"/>
      <c r="Q159" s="52"/>
      <c r="R159" s="52"/>
      <c r="S159" s="52"/>
      <c r="T159" s="444"/>
      <c r="U159" s="52"/>
      <c r="V159" s="52"/>
      <c r="W159" s="52"/>
      <c r="X159" s="52"/>
      <c r="Y159" s="444"/>
      <c r="Z159" s="52"/>
      <c r="AA159" s="52"/>
      <c r="AB159" s="52"/>
      <c r="AC159" s="52"/>
      <c r="AD159" s="444"/>
      <c r="AE159" s="52"/>
      <c r="AF159" s="52"/>
      <c r="AG159" s="52"/>
      <c r="AH159" s="52"/>
      <c r="AI159" s="444"/>
      <c r="AJ159" s="52"/>
      <c r="AK159" s="52"/>
      <c r="AL159" s="52"/>
      <c r="AM159" s="52"/>
      <c r="AN159" s="444"/>
      <c r="AO159" s="52"/>
      <c r="AP159" s="52"/>
      <c r="AQ159" s="52"/>
      <c r="AR159" s="52"/>
      <c r="AS159" s="444"/>
      <c r="AT159" s="52"/>
      <c r="AU159" s="52"/>
      <c r="AV159" s="52"/>
      <c r="AW159" s="52"/>
      <c r="AX159" s="444"/>
      <c r="AY159" s="52"/>
      <c r="AZ159" s="52"/>
      <c r="BA159" s="52"/>
      <c r="BB159" s="52"/>
      <c r="BC159" s="444"/>
      <c r="BD159" s="52"/>
      <c r="BE159" s="52"/>
      <c r="BF159" s="52"/>
      <c r="BG159" s="52"/>
      <c r="BH159" s="444"/>
      <c r="BI159" s="52"/>
      <c r="BJ159" s="52"/>
      <c r="BK159" s="52"/>
      <c r="BL159" s="52"/>
      <c r="BM159" s="444"/>
      <c r="BN159" s="52"/>
      <c r="BO159" s="52"/>
      <c r="BP159" s="52"/>
      <c r="BQ159" s="52"/>
      <c r="BR159" s="444"/>
      <c r="BS159" s="52"/>
      <c r="BT159" s="52"/>
      <c r="BU159" s="52"/>
      <c r="BV159" s="52"/>
      <c r="BW159" s="118"/>
      <c r="BX159" s="38"/>
      <c r="BY159" s="38"/>
    </row>
    <row r="160" spans="4:77" ht="12.75" customHeight="1" x14ac:dyDescent="0.3">
      <c r="D160" s="455" t="s">
        <v>348</v>
      </c>
      <c r="E160" s="379"/>
      <c r="G160" s="52">
        <f>SUM(G161:G161)</f>
        <v>0</v>
      </c>
      <c r="H160" s="52"/>
      <c r="I160" s="52"/>
      <c r="J160" s="444"/>
      <c r="K160" s="52"/>
      <c r="L160" s="52">
        <f>SUM(L161:L161)</f>
        <v>0</v>
      </c>
      <c r="M160" s="52"/>
      <c r="N160" s="52"/>
      <c r="O160" s="444"/>
      <c r="P160" s="52"/>
      <c r="Q160" s="52">
        <f>SUM(Q161:Q161)</f>
        <v>0</v>
      </c>
      <c r="R160" s="52"/>
      <c r="S160" s="52"/>
      <c r="T160" s="444"/>
      <c r="U160" s="52"/>
      <c r="V160" s="52">
        <f>SUM(V161:V161)</f>
        <v>0</v>
      </c>
      <c r="W160" s="52"/>
      <c r="X160" s="52"/>
      <c r="Y160" s="444"/>
      <c r="Z160" s="52"/>
      <c r="AA160" s="52">
        <f>SUM(AA161:AA161)</f>
        <v>0</v>
      </c>
      <c r="AB160" s="52"/>
      <c r="AC160" s="52"/>
      <c r="AD160" s="444"/>
      <c r="AE160" s="52"/>
      <c r="AF160" s="52">
        <f>SUM(AF161:AF161)</f>
        <v>0</v>
      </c>
      <c r="AG160" s="52"/>
      <c r="AH160" s="52"/>
      <c r="AI160" s="444"/>
      <c r="AJ160" s="52"/>
      <c r="AK160" s="52">
        <f>SUM(AK161:AK161)</f>
        <v>0</v>
      </c>
      <c r="AL160" s="52"/>
      <c r="AM160" s="52"/>
      <c r="AN160" s="444"/>
      <c r="AO160" s="52"/>
      <c r="AP160" s="52">
        <f>SUM(AP161:AP161)</f>
        <v>0</v>
      </c>
      <c r="AQ160" s="52"/>
      <c r="AR160" s="52"/>
      <c r="AS160" s="444"/>
      <c r="AT160" s="52"/>
      <c r="AU160" s="52">
        <f>SUM(AU161:AU161)</f>
        <v>0</v>
      </c>
      <c r="AV160" s="52"/>
      <c r="AW160" s="52"/>
      <c r="AX160" s="444"/>
      <c r="AY160" s="52"/>
      <c r="AZ160" s="52">
        <f>SUM(AZ161:AZ161)</f>
        <v>0</v>
      </c>
      <c r="BA160" s="52"/>
      <c r="BB160" s="52"/>
      <c r="BC160" s="444"/>
      <c r="BD160" s="52"/>
      <c r="BE160" s="52">
        <f>SUM(BE161:BE161)</f>
        <v>0</v>
      </c>
      <c r="BF160" s="52"/>
      <c r="BG160" s="52"/>
      <c r="BH160" s="444"/>
      <c r="BI160" s="52"/>
      <c r="BJ160" s="52">
        <f>SUM(BJ161:BJ161)</f>
        <v>104772</v>
      </c>
      <c r="BK160" s="52"/>
      <c r="BL160" s="52"/>
      <c r="BM160" s="444"/>
      <c r="BN160" s="52"/>
      <c r="BO160" s="52">
        <f>SUM(BO161:BO161)</f>
        <v>0</v>
      </c>
      <c r="BP160" s="52"/>
      <c r="BQ160" s="52"/>
      <c r="BR160" s="444"/>
      <c r="BS160" s="52"/>
      <c r="BT160" s="52">
        <f>SUM(BT161:BT161)</f>
        <v>104772</v>
      </c>
      <c r="BU160" s="52"/>
      <c r="BV160" s="52"/>
      <c r="BW160" s="118"/>
      <c r="BX160" s="38"/>
      <c r="BY160" s="38"/>
    </row>
    <row r="161" spans="4:77" ht="12.75" customHeight="1" x14ac:dyDescent="0.3">
      <c r="D161" s="118" t="s">
        <v>325</v>
      </c>
      <c r="E161" s="379"/>
      <c r="F161" s="447"/>
      <c r="G161" s="451">
        <v>0</v>
      </c>
      <c r="H161" s="449"/>
      <c r="I161" s="52"/>
      <c r="J161" s="444"/>
      <c r="K161" s="450"/>
      <c r="L161" s="451">
        <v>0</v>
      </c>
      <c r="M161" s="449"/>
      <c r="N161" s="52"/>
      <c r="O161" s="444"/>
      <c r="P161" s="450"/>
      <c r="Q161" s="451">
        <v>0</v>
      </c>
      <c r="R161" s="449"/>
      <c r="S161" s="52"/>
      <c r="T161" s="444"/>
      <c r="U161" s="450"/>
      <c r="V161" s="451">
        <v>0</v>
      </c>
      <c r="W161" s="449"/>
      <c r="X161" s="52"/>
      <c r="Y161" s="444"/>
      <c r="Z161" s="450"/>
      <c r="AA161" s="451">
        <v>0</v>
      </c>
      <c r="AB161" s="449"/>
      <c r="AC161" s="52"/>
      <c r="AD161" s="444"/>
      <c r="AE161" s="450"/>
      <c r="AF161" s="451">
        <v>0</v>
      </c>
      <c r="AG161" s="449"/>
      <c r="AH161" s="52"/>
      <c r="AI161" s="444"/>
      <c r="AJ161" s="450"/>
      <c r="AK161" s="451">
        <v>0</v>
      </c>
      <c r="AL161" s="449"/>
      <c r="AM161" s="52"/>
      <c r="AN161" s="444"/>
      <c r="AO161" s="450"/>
      <c r="AP161" s="451">
        <v>0</v>
      </c>
      <c r="AQ161" s="449"/>
      <c r="AR161" s="52"/>
      <c r="AS161" s="444"/>
      <c r="AT161" s="450"/>
      <c r="AU161" s="451">
        <v>0</v>
      </c>
      <c r="AV161" s="449"/>
      <c r="AW161" s="52"/>
      <c r="AX161" s="444"/>
      <c r="AY161" s="450"/>
      <c r="AZ161" s="451">
        <v>0</v>
      </c>
      <c r="BA161" s="449"/>
      <c r="BB161" s="52"/>
      <c r="BC161" s="444"/>
      <c r="BD161" s="450"/>
      <c r="BE161" s="451">
        <v>0</v>
      </c>
      <c r="BF161" s="449"/>
      <c r="BG161" s="52"/>
      <c r="BH161" s="444"/>
      <c r="BI161" s="450"/>
      <c r="BJ161" s="451">
        <v>104772</v>
      </c>
      <c r="BK161" s="449"/>
      <c r="BL161" s="52"/>
      <c r="BM161" s="444"/>
      <c r="BN161" s="450"/>
      <c r="BO161" s="451">
        <v>0</v>
      </c>
      <c r="BP161" s="449"/>
      <c r="BQ161" s="52"/>
      <c r="BR161" s="444"/>
      <c r="BS161" s="450"/>
      <c r="BT161" s="451">
        <f>SUM(L161:BO161)</f>
        <v>104772</v>
      </c>
      <c r="BU161" s="449"/>
      <c r="BV161" s="52"/>
      <c r="BW161" s="118"/>
      <c r="BX161" s="38"/>
      <c r="BY161" s="38"/>
    </row>
    <row r="162" spans="4:77" ht="12.75" customHeight="1" x14ac:dyDescent="0.3">
      <c r="D162" s="118"/>
      <c r="E162" s="379"/>
      <c r="G162" s="52"/>
      <c r="H162" s="52"/>
      <c r="I162" s="52"/>
      <c r="J162" s="444"/>
      <c r="K162" s="52"/>
      <c r="L162" s="52"/>
      <c r="M162" s="52"/>
      <c r="N162" s="52"/>
      <c r="O162" s="444"/>
      <c r="P162" s="52"/>
      <c r="Q162" s="52"/>
      <c r="R162" s="52"/>
      <c r="S162" s="52"/>
      <c r="T162" s="444"/>
      <c r="U162" s="52"/>
      <c r="V162" s="52"/>
      <c r="W162" s="52"/>
      <c r="X162" s="52"/>
      <c r="Y162" s="444"/>
      <c r="Z162" s="52"/>
      <c r="AA162" s="52"/>
      <c r="AB162" s="52"/>
      <c r="AC162" s="52"/>
      <c r="AD162" s="444"/>
      <c r="AE162" s="52"/>
      <c r="AF162" s="52"/>
      <c r="AG162" s="52"/>
      <c r="AH162" s="52"/>
      <c r="AI162" s="444"/>
      <c r="AJ162" s="52"/>
      <c r="AK162" s="52"/>
      <c r="AL162" s="52"/>
      <c r="AM162" s="52"/>
      <c r="AN162" s="444"/>
      <c r="AO162" s="52"/>
      <c r="AP162" s="52"/>
      <c r="AQ162" s="52"/>
      <c r="AR162" s="52"/>
      <c r="AS162" s="444"/>
      <c r="AT162" s="52"/>
      <c r="AU162" s="52"/>
      <c r="AV162" s="52"/>
      <c r="AW162" s="52"/>
      <c r="AX162" s="444"/>
      <c r="AY162" s="52"/>
      <c r="AZ162" s="52"/>
      <c r="BA162" s="52"/>
      <c r="BB162" s="52"/>
      <c r="BC162" s="444"/>
      <c r="BD162" s="52"/>
      <c r="BE162" s="52"/>
      <c r="BF162" s="52"/>
      <c r="BG162" s="52"/>
      <c r="BH162" s="444"/>
      <c r="BI162" s="52"/>
      <c r="BJ162" s="52"/>
      <c r="BK162" s="52"/>
      <c r="BL162" s="52"/>
      <c r="BM162" s="444"/>
      <c r="BN162" s="52"/>
      <c r="BO162" s="52"/>
      <c r="BP162" s="52"/>
      <c r="BQ162" s="52"/>
      <c r="BR162" s="444"/>
      <c r="BS162" s="52"/>
      <c r="BT162" s="52"/>
      <c r="BU162" s="52"/>
      <c r="BV162" s="52"/>
      <c r="BW162" s="118"/>
      <c r="BX162" s="38"/>
      <c r="BY162" s="38"/>
    </row>
    <row r="163" spans="4:77" ht="12.75" customHeight="1" x14ac:dyDescent="0.3">
      <c r="D163" s="455" t="s">
        <v>349</v>
      </c>
      <c r="E163" s="379"/>
      <c r="G163" s="52">
        <f>SUM(G164:G164)</f>
        <v>92637</v>
      </c>
      <c r="H163" s="52"/>
      <c r="I163" s="52"/>
      <c r="J163" s="444"/>
      <c r="K163" s="52"/>
      <c r="L163" s="52">
        <f>SUM(L164:L164)</f>
        <v>0</v>
      </c>
      <c r="M163" s="52"/>
      <c r="N163" s="52"/>
      <c r="O163" s="444"/>
      <c r="P163" s="52"/>
      <c r="Q163" s="52">
        <f>SUM(Q164:Q164)</f>
        <v>0</v>
      </c>
      <c r="R163" s="52"/>
      <c r="S163" s="52"/>
      <c r="T163" s="444"/>
      <c r="U163" s="52"/>
      <c r="V163" s="52">
        <f>SUM(V164:V164)</f>
        <v>92637</v>
      </c>
      <c r="W163" s="52"/>
      <c r="X163" s="52"/>
      <c r="Y163" s="444"/>
      <c r="Z163" s="52"/>
      <c r="AA163" s="52">
        <f>SUM(AA164:AA164)</f>
        <v>0</v>
      </c>
      <c r="AB163" s="52"/>
      <c r="AC163" s="52"/>
      <c r="AD163" s="444"/>
      <c r="AE163" s="52"/>
      <c r="AF163" s="52">
        <f>SUM(AF164:AF164)</f>
        <v>0</v>
      </c>
      <c r="AG163" s="52"/>
      <c r="AH163" s="52"/>
      <c r="AI163" s="444"/>
      <c r="AJ163" s="52"/>
      <c r="AK163" s="52">
        <f>SUM(AK164:AK164)</f>
        <v>0</v>
      </c>
      <c r="AL163" s="52"/>
      <c r="AM163" s="52"/>
      <c r="AN163" s="444"/>
      <c r="AO163" s="52"/>
      <c r="AP163" s="52">
        <f>SUM(AP164:AP164)</f>
        <v>0</v>
      </c>
      <c r="AQ163" s="52"/>
      <c r="AR163" s="52"/>
      <c r="AS163" s="444"/>
      <c r="AT163" s="52"/>
      <c r="AU163" s="52">
        <f>SUM(AU164:AU164)</f>
        <v>0</v>
      </c>
      <c r="AV163" s="52"/>
      <c r="AW163" s="52"/>
      <c r="AX163" s="444"/>
      <c r="AY163" s="52"/>
      <c r="AZ163" s="52">
        <f>SUM(AZ164:AZ164)</f>
        <v>0</v>
      </c>
      <c r="BA163" s="52"/>
      <c r="BB163" s="52"/>
      <c r="BC163" s="444"/>
      <c r="BD163" s="52"/>
      <c r="BE163" s="52">
        <f>SUM(BE164:BE164)</f>
        <v>0</v>
      </c>
      <c r="BF163" s="52"/>
      <c r="BG163" s="52"/>
      <c r="BH163" s="444"/>
      <c r="BI163" s="52"/>
      <c r="BJ163" s="52">
        <f>SUM(BJ164:BJ164)</f>
        <v>32885</v>
      </c>
      <c r="BK163" s="52"/>
      <c r="BL163" s="52"/>
      <c r="BM163" s="444"/>
      <c r="BN163" s="52"/>
      <c r="BO163" s="52">
        <f>SUM(BO164:BO164)</f>
        <v>0</v>
      </c>
      <c r="BP163" s="52"/>
      <c r="BQ163" s="52"/>
      <c r="BR163" s="444"/>
      <c r="BS163" s="52"/>
      <c r="BT163" s="52">
        <f>SUM(BT164:BT164)</f>
        <v>125522</v>
      </c>
      <c r="BU163" s="52"/>
      <c r="BV163" s="52"/>
      <c r="BW163" s="118"/>
      <c r="BX163" s="38"/>
      <c r="BY163" s="38"/>
    </row>
    <row r="164" spans="4:77" ht="12.75" customHeight="1" x14ac:dyDescent="0.3">
      <c r="D164" s="118" t="s">
        <v>325</v>
      </c>
      <c r="E164" s="379"/>
      <c r="F164" s="447"/>
      <c r="G164" s="451">
        <v>92637</v>
      </c>
      <c r="H164" s="449"/>
      <c r="I164" s="52"/>
      <c r="J164" s="444"/>
      <c r="K164" s="450"/>
      <c r="L164" s="451">
        <v>0</v>
      </c>
      <c r="M164" s="449"/>
      <c r="N164" s="52"/>
      <c r="O164" s="444"/>
      <c r="P164" s="450"/>
      <c r="Q164" s="451">
        <v>0</v>
      </c>
      <c r="R164" s="449"/>
      <c r="S164" s="52"/>
      <c r="T164" s="444"/>
      <c r="U164" s="450"/>
      <c r="V164" s="451">
        <f>46376+46261</f>
        <v>92637</v>
      </c>
      <c r="W164" s="449"/>
      <c r="X164" s="52"/>
      <c r="Y164" s="444"/>
      <c r="Z164" s="450"/>
      <c r="AA164" s="451">
        <v>0</v>
      </c>
      <c r="AB164" s="449"/>
      <c r="AC164" s="52"/>
      <c r="AD164" s="444"/>
      <c r="AE164" s="450"/>
      <c r="AF164" s="451">
        <v>0</v>
      </c>
      <c r="AG164" s="449"/>
      <c r="AH164" s="52"/>
      <c r="AI164" s="444"/>
      <c r="AJ164" s="450"/>
      <c r="AK164" s="451">
        <v>0</v>
      </c>
      <c r="AL164" s="449"/>
      <c r="AM164" s="52"/>
      <c r="AN164" s="444"/>
      <c r="AO164" s="450"/>
      <c r="AP164" s="451">
        <v>0</v>
      </c>
      <c r="AQ164" s="449"/>
      <c r="AR164" s="52"/>
      <c r="AS164" s="444"/>
      <c r="AT164" s="450"/>
      <c r="AU164" s="451">
        <v>0</v>
      </c>
      <c r="AV164" s="449"/>
      <c r="AW164" s="52"/>
      <c r="AX164" s="444"/>
      <c r="AY164" s="450"/>
      <c r="AZ164" s="451">
        <v>0</v>
      </c>
      <c r="BA164" s="449"/>
      <c r="BB164" s="52"/>
      <c r="BC164" s="444"/>
      <c r="BD164" s="450"/>
      <c r="BE164" s="451">
        <v>0</v>
      </c>
      <c r="BF164" s="449"/>
      <c r="BG164" s="52"/>
      <c r="BH164" s="444"/>
      <c r="BI164" s="450"/>
      <c r="BJ164" s="451">
        <v>32885</v>
      </c>
      <c r="BK164" s="449"/>
      <c r="BL164" s="52"/>
      <c r="BM164" s="444"/>
      <c r="BN164" s="450"/>
      <c r="BO164" s="451">
        <v>0</v>
      </c>
      <c r="BP164" s="449"/>
      <c r="BQ164" s="52"/>
      <c r="BR164" s="444"/>
      <c r="BS164" s="450"/>
      <c r="BT164" s="451">
        <f>SUM(L164:BO164)</f>
        <v>125522</v>
      </c>
      <c r="BU164" s="449"/>
      <c r="BV164" s="52"/>
      <c r="BW164" s="118"/>
      <c r="BX164" s="38"/>
      <c r="BY164" s="38"/>
    </row>
    <row r="165" spans="4:77" ht="12.75" customHeight="1" x14ac:dyDescent="0.3">
      <c r="D165" s="118"/>
      <c r="E165" s="379"/>
      <c r="G165" s="52"/>
      <c r="H165" s="52"/>
      <c r="I165" s="52"/>
      <c r="J165" s="444"/>
      <c r="K165" s="52"/>
      <c r="L165" s="52"/>
      <c r="M165" s="52"/>
      <c r="N165" s="52"/>
      <c r="O165" s="444"/>
      <c r="P165" s="52"/>
      <c r="Q165" s="52"/>
      <c r="R165" s="52"/>
      <c r="S165" s="52"/>
      <c r="T165" s="444"/>
      <c r="U165" s="52"/>
      <c r="V165" s="52"/>
      <c r="W165" s="52"/>
      <c r="X165" s="52"/>
      <c r="Y165" s="444"/>
      <c r="Z165" s="52"/>
      <c r="AA165" s="52"/>
      <c r="AB165" s="52"/>
      <c r="AC165" s="52"/>
      <c r="AD165" s="444"/>
      <c r="AE165" s="52"/>
      <c r="AF165" s="52"/>
      <c r="AG165" s="52"/>
      <c r="AH165" s="52"/>
      <c r="AI165" s="444"/>
      <c r="AJ165" s="52"/>
      <c r="AK165" s="52"/>
      <c r="AL165" s="52"/>
      <c r="AM165" s="52"/>
      <c r="AN165" s="444"/>
      <c r="AO165" s="52"/>
      <c r="AP165" s="52"/>
      <c r="AQ165" s="52"/>
      <c r="AR165" s="52"/>
      <c r="AS165" s="444"/>
      <c r="AT165" s="52"/>
      <c r="AU165" s="52"/>
      <c r="AV165" s="52"/>
      <c r="AW165" s="52"/>
      <c r="AX165" s="444"/>
      <c r="AY165" s="52"/>
      <c r="AZ165" s="52"/>
      <c r="BA165" s="52"/>
      <c r="BB165" s="52"/>
      <c r="BC165" s="444"/>
      <c r="BD165" s="52"/>
      <c r="BE165" s="52"/>
      <c r="BF165" s="52"/>
      <c r="BG165" s="52"/>
      <c r="BH165" s="444"/>
      <c r="BI165" s="52"/>
      <c r="BJ165" s="52"/>
      <c r="BK165" s="52"/>
      <c r="BL165" s="52"/>
      <c r="BM165" s="444"/>
      <c r="BN165" s="52"/>
      <c r="BO165" s="52"/>
      <c r="BP165" s="52"/>
      <c r="BQ165" s="52"/>
      <c r="BR165" s="444"/>
      <c r="BS165" s="52"/>
      <c r="BT165" s="52"/>
      <c r="BU165" s="52"/>
      <c r="BV165" s="52"/>
      <c r="BW165" s="118"/>
      <c r="BX165" s="38"/>
      <c r="BY165" s="38"/>
    </row>
    <row r="166" spans="4:77" x14ac:dyDescent="0.3">
      <c r="D166" s="118" t="s">
        <v>350</v>
      </c>
      <c r="E166" s="379"/>
      <c r="G166" s="52">
        <f>SUM(G167:G167)</f>
        <v>441131</v>
      </c>
      <c r="H166" s="52"/>
      <c r="I166" s="52"/>
      <c r="J166" s="444"/>
      <c r="L166" s="52">
        <f>SUM(L167:L167)</f>
        <v>259191</v>
      </c>
      <c r="M166" s="52"/>
      <c r="N166" s="52"/>
      <c r="O166" s="444"/>
      <c r="P166" s="52"/>
      <c r="Q166" s="52">
        <f>SUM(Q167:Q167)</f>
        <v>0</v>
      </c>
      <c r="R166" s="52"/>
      <c r="S166" s="52"/>
      <c r="T166" s="444"/>
      <c r="U166" s="52"/>
      <c r="V166" s="52">
        <f>SUM(V167:V167)</f>
        <v>0</v>
      </c>
      <c r="W166" s="52"/>
      <c r="X166" s="52"/>
      <c r="Y166" s="444"/>
      <c r="Z166" s="52"/>
      <c r="AA166" s="52">
        <f>SUM(AA167:AA167)</f>
        <v>0</v>
      </c>
      <c r="AB166" s="52"/>
      <c r="AC166" s="52"/>
      <c r="AD166" s="444"/>
      <c r="AE166" s="52"/>
      <c r="AF166" s="52">
        <f>SUM(AF167:AF167)</f>
        <v>0</v>
      </c>
      <c r="AG166" s="52"/>
      <c r="AH166" s="52"/>
      <c r="AI166" s="444"/>
      <c r="AJ166" s="52"/>
      <c r="AK166" s="52">
        <f>SUM(AK167:AK167)</f>
        <v>126747</v>
      </c>
      <c r="AL166" s="52"/>
      <c r="AM166" s="52"/>
      <c r="AN166" s="444"/>
      <c r="AO166" s="52"/>
      <c r="AP166" s="52">
        <f>SUM(AP167:AP167)</f>
        <v>0</v>
      </c>
      <c r="AQ166" s="52"/>
      <c r="AR166" s="52"/>
      <c r="AS166" s="444"/>
      <c r="AT166" s="52"/>
      <c r="AU166" s="52">
        <f>SUM(AU167:AU167)</f>
        <v>55193</v>
      </c>
      <c r="AV166" s="52"/>
      <c r="AW166" s="52"/>
      <c r="AX166" s="444"/>
      <c r="AY166" s="52"/>
      <c r="AZ166" s="52">
        <f>SUM(AZ167:AZ167)</f>
        <v>0</v>
      </c>
      <c r="BA166" s="52"/>
      <c r="BB166" s="52"/>
      <c r="BC166" s="444"/>
      <c r="BD166" s="52"/>
      <c r="BE166" s="52">
        <f>SUM(BE167:BE167)</f>
        <v>0</v>
      </c>
      <c r="BF166" s="52"/>
      <c r="BG166" s="52"/>
      <c r="BH166" s="444"/>
      <c r="BI166" s="52"/>
      <c r="BJ166" s="52">
        <f>SUM(BJ167:BJ167)</f>
        <v>16575</v>
      </c>
      <c r="BK166" s="52"/>
      <c r="BL166" s="52"/>
      <c r="BM166" s="444"/>
      <c r="BN166" s="52"/>
      <c r="BO166" s="52">
        <f>SUM(BO167:BO167)</f>
        <v>0</v>
      </c>
      <c r="BP166" s="52"/>
      <c r="BQ166" s="52"/>
      <c r="BR166" s="444"/>
      <c r="BT166" s="52">
        <f>SUM(BT167:BT167)</f>
        <v>457706</v>
      </c>
      <c r="BU166" s="52"/>
      <c r="BV166" s="52"/>
      <c r="BW166" s="118"/>
      <c r="BX166" s="38"/>
      <c r="BY166" s="38"/>
    </row>
    <row r="167" spans="4:77" x14ac:dyDescent="0.3">
      <c r="D167" s="118" t="s">
        <v>325</v>
      </c>
      <c r="E167" s="379"/>
      <c r="F167" s="447"/>
      <c r="G167" s="451">
        <v>441131</v>
      </c>
      <c r="H167" s="449"/>
      <c r="I167" s="52"/>
      <c r="J167" s="444"/>
      <c r="K167" s="447"/>
      <c r="L167" s="451">
        <v>259191</v>
      </c>
      <c r="M167" s="449"/>
      <c r="N167" s="52"/>
      <c r="O167" s="444"/>
      <c r="P167" s="450"/>
      <c r="Q167" s="451">
        <v>0</v>
      </c>
      <c r="R167" s="449"/>
      <c r="S167" s="52"/>
      <c r="T167" s="444"/>
      <c r="U167" s="450"/>
      <c r="V167" s="451">
        <v>0</v>
      </c>
      <c r="W167" s="449"/>
      <c r="X167" s="52"/>
      <c r="Y167" s="444"/>
      <c r="Z167" s="450"/>
      <c r="AA167" s="451">
        <v>0</v>
      </c>
      <c r="AB167" s="449"/>
      <c r="AC167" s="52"/>
      <c r="AD167" s="444"/>
      <c r="AE167" s="450"/>
      <c r="AF167" s="451">
        <v>0</v>
      </c>
      <c r="AG167" s="449"/>
      <c r="AH167" s="52"/>
      <c r="AI167" s="444"/>
      <c r="AJ167" s="450"/>
      <c r="AK167" s="451">
        <v>126747</v>
      </c>
      <c r="AL167" s="449"/>
      <c r="AM167" s="52"/>
      <c r="AN167" s="444"/>
      <c r="AO167" s="450"/>
      <c r="AP167" s="451">
        <v>0</v>
      </c>
      <c r="AQ167" s="449"/>
      <c r="AR167" s="52"/>
      <c r="AS167" s="444"/>
      <c r="AT167" s="450"/>
      <c r="AU167" s="451">
        <v>55193</v>
      </c>
      <c r="AV167" s="449"/>
      <c r="AW167" s="52"/>
      <c r="AX167" s="444"/>
      <c r="AY167" s="450"/>
      <c r="AZ167" s="451">
        <v>0</v>
      </c>
      <c r="BA167" s="449"/>
      <c r="BB167" s="52"/>
      <c r="BC167" s="444"/>
      <c r="BD167" s="450"/>
      <c r="BE167" s="451">
        <v>0</v>
      </c>
      <c r="BF167" s="449"/>
      <c r="BG167" s="52"/>
      <c r="BH167" s="444"/>
      <c r="BI167" s="450"/>
      <c r="BJ167" s="451">
        <v>16575</v>
      </c>
      <c r="BK167" s="449"/>
      <c r="BL167" s="52"/>
      <c r="BM167" s="444"/>
      <c r="BN167" s="450"/>
      <c r="BO167" s="451">
        <v>0</v>
      </c>
      <c r="BP167" s="449"/>
      <c r="BQ167" s="52"/>
      <c r="BR167" s="444"/>
      <c r="BS167" s="450"/>
      <c r="BT167" s="451">
        <f>SUM(L167:BO167)</f>
        <v>457706</v>
      </c>
      <c r="BU167" s="449"/>
      <c r="BV167" s="52"/>
      <c r="BW167" s="118"/>
      <c r="BX167" s="38"/>
      <c r="BY167" s="38"/>
    </row>
    <row r="168" spans="4:77" ht="12.75" customHeight="1" x14ac:dyDescent="0.3">
      <c r="D168" s="118"/>
      <c r="E168" s="379"/>
      <c r="G168" s="52"/>
      <c r="H168" s="52"/>
      <c r="I168" s="52"/>
      <c r="J168" s="444"/>
      <c r="K168" s="52"/>
      <c r="L168" s="52"/>
      <c r="M168" s="52"/>
      <c r="N168" s="52"/>
      <c r="O168" s="444"/>
      <c r="P168" s="52"/>
      <c r="Q168" s="52"/>
      <c r="R168" s="52"/>
      <c r="S168" s="52"/>
      <c r="T168" s="444"/>
      <c r="U168" s="52"/>
      <c r="V168" s="52"/>
      <c r="W168" s="52"/>
      <c r="X168" s="52"/>
      <c r="Y168" s="444"/>
      <c r="Z168" s="52"/>
      <c r="AA168" s="52"/>
      <c r="AB168" s="52"/>
      <c r="AC168" s="52"/>
      <c r="AD168" s="444"/>
      <c r="AE168" s="52"/>
      <c r="AF168" s="52"/>
      <c r="AG168" s="52"/>
      <c r="AH168" s="52"/>
      <c r="AI168" s="444"/>
      <c r="AJ168" s="52"/>
      <c r="AK168" s="52"/>
      <c r="AL168" s="52"/>
      <c r="AM168" s="52"/>
      <c r="AN168" s="444"/>
      <c r="AO168" s="52"/>
      <c r="AP168" s="52"/>
      <c r="AQ168" s="52"/>
      <c r="AR168" s="52"/>
      <c r="AS168" s="444"/>
      <c r="AT168" s="52"/>
      <c r="AU168" s="52"/>
      <c r="AV168" s="52"/>
      <c r="AW168" s="52"/>
      <c r="AX168" s="444"/>
      <c r="AY168" s="52"/>
      <c r="AZ168" s="52"/>
      <c r="BA168" s="52"/>
      <c r="BB168" s="52"/>
      <c r="BC168" s="444"/>
      <c r="BD168" s="52"/>
      <c r="BE168" s="52"/>
      <c r="BF168" s="52"/>
      <c r="BG168" s="52"/>
      <c r="BH168" s="444"/>
      <c r="BI168" s="52"/>
      <c r="BJ168" s="52"/>
      <c r="BK168" s="52"/>
      <c r="BL168" s="52"/>
      <c r="BM168" s="444"/>
      <c r="BN168" s="52"/>
      <c r="BO168" s="52"/>
      <c r="BP168" s="52"/>
      <c r="BQ168" s="52"/>
      <c r="BR168" s="444"/>
      <c r="BS168" s="52"/>
      <c r="BT168" s="52"/>
      <c r="BU168" s="52"/>
      <c r="BV168" s="52"/>
      <c r="BW168" s="118"/>
      <c r="BX168" s="38"/>
      <c r="BY168" s="38"/>
    </row>
    <row r="169" spans="4:77" ht="12.75" customHeight="1" x14ac:dyDescent="0.3">
      <c r="D169" s="118" t="s">
        <v>351</v>
      </c>
      <c r="E169" s="379"/>
      <c r="G169" s="52">
        <f>SUM(G170:G170)</f>
        <v>1739799</v>
      </c>
      <c r="H169" s="52"/>
      <c r="I169" s="52"/>
      <c r="J169" s="444"/>
      <c r="K169" s="52"/>
      <c r="L169" s="52">
        <f>SUM(L170:L170)</f>
        <v>0</v>
      </c>
      <c r="M169" s="52"/>
      <c r="N169" s="52"/>
      <c r="O169" s="444"/>
      <c r="P169" s="52"/>
      <c r="Q169" s="52">
        <f>SUM(Q170:Q170)</f>
        <v>0</v>
      </c>
      <c r="R169" s="52"/>
      <c r="S169" s="52"/>
      <c r="T169" s="444"/>
      <c r="U169" s="52"/>
      <c r="V169" s="52">
        <f>SUM(V170:V170)</f>
        <v>129145</v>
      </c>
      <c r="W169" s="52"/>
      <c r="X169" s="52"/>
      <c r="Y169" s="444"/>
      <c r="Z169" s="52"/>
      <c r="AA169" s="52">
        <f>SUM(AA170:AA170)</f>
        <v>0</v>
      </c>
      <c r="AB169" s="52"/>
      <c r="AC169" s="52"/>
      <c r="AD169" s="444"/>
      <c r="AE169" s="52"/>
      <c r="AF169" s="52">
        <f>SUM(AF170:AF170)</f>
        <v>1420214</v>
      </c>
      <c r="AG169" s="52"/>
      <c r="AH169" s="52"/>
      <c r="AI169" s="444"/>
      <c r="AJ169" s="52"/>
      <c r="AK169" s="52">
        <f>SUM(AK170:AK170)</f>
        <v>69867</v>
      </c>
      <c r="AL169" s="52"/>
      <c r="AM169" s="52"/>
      <c r="AN169" s="444"/>
      <c r="AO169" s="52"/>
      <c r="AP169" s="52">
        <f>SUM(AP170:AP170)</f>
        <v>0</v>
      </c>
      <c r="AQ169" s="52"/>
      <c r="AR169" s="52"/>
      <c r="AS169" s="444"/>
      <c r="AT169" s="52"/>
      <c r="AU169" s="52">
        <f>SUM(AU170:AU170)</f>
        <v>120573</v>
      </c>
      <c r="AV169" s="52"/>
      <c r="AW169" s="52"/>
      <c r="AX169" s="444"/>
      <c r="AY169" s="52"/>
      <c r="AZ169" s="52">
        <f>SUM(AZ170:AZ170)</f>
        <v>0</v>
      </c>
      <c r="BA169" s="52"/>
      <c r="BB169" s="52"/>
      <c r="BC169" s="444"/>
      <c r="BD169" s="52"/>
      <c r="BE169" s="52">
        <f>SUM(BE170:BE170)</f>
        <v>0</v>
      </c>
      <c r="BF169" s="52"/>
      <c r="BG169" s="52"/>
      <c r="BH169" s="444"/>
      <c r="BI169" s="52"/>
      <c r="BJ169" s="52">
        <f>SUM(BJ170:BJ170)</f>
        <v>42939</v>
      </c>
      <c r="BK169" s="52"/>
      <c r="BL169" s="52"/>
      <c r="BM169" s="444"/>
      <c r="BN169" s="52"/>
      <c r="BO169" s="52">
        <f>SUM(BO170:BO170)</f>
        <v>56622</v>
      </c>
      <c r="BP169" s="52"/>
      <c r="BQ169" s="52"/>
      <c r="BR169" s="444"/>
      <c r="BS169" s="52"/>
      <c r="BT169" s="52">
        <f>SUM(BT170:BT170)</f>
        <v>1839360</v>
      </c>
      <c r="BU169" s="52"/>
      <c r="BV169" s="52"/>
      <c r="BW169" s="118"/>
      <c r="BX169" s="38"/>
      <c r="BY169" s="38"/>
    </row>
    <row r="170" spans="4:77" ht="12.75" customHeight="1" x14ac:dyDescent="0.3">
      <c r="D170" s="118" t="s">
        <v>325</v>
      </c>
      <c r="E170" s="379"/>
      <c r="F170" s="447"/>
      <c r="G170" s="451">
        <v>1739799</v>
      </c>
      <c r="H170" s="449"/>
      <c r="I170" s="52"/>
      <c r="J170" s="444"/>
      <c r="K170" s="447"/>
      <c r="L170" s="451">
        <v>0</v>
      </c>
      <c r="M170" s="449"/>
      <c r="N170" s="52"/>
      <c r="O170" s="444"/>
      <c r="P170" s="447"/>
      <c r="Q170" s="451">
        <v>0</v>
      </c>
      <c r="R170" s="449"/>
      <c r="S170" s="52"/>
      <c r="T170" s="444"/>
      <c r="U170" s="447"/>
      <c r="V170" s="451">
        <v>129145</v>
      </c>
      <c r="W170" s="449"/>
      <c r="X170" s="52"/>
      <c r="Y170" s="444"/>
      <c r="Z170" s="447"/>
      <c r="AA170" s="451">
        <v>0</v>
      </c>
      <c r="AB170" s="449"/>
      <c r="AC170" s="52"/>
      <c r="AD170" s="444"/>
      <c r="AE170" s="447"/>
      <c r="AF170" s="451">
        <v>1420214</v>
      </c>
      <c r="AG170" s="449"/>
      <c r="AH170" s="52"/>
      <c r="AI170" s="444"/>
      <c r="AJ170" s="447"/>
      <c r="AK170" s="451">
        <v>69867</v>
      </c>
      <c r="AL170" s="449"/>
      <c r="AM170" s="51"/>
      <c r="AN170" s="48"/>
      <c r="AO170" s="447"/>
      <c r="AP170" s="451">
        <v>0</v>
      </c>
      <c r="AQ170" s="449"/>
      <c r="AR170" s="52"/>
      <c r="AS170" s="444"/>
      <c r="AT170" s="447"/>
      <c r="AU170" s="451">
        <v>120573</v>
      </c>
      <c r="AV170" s="449"/>
      <c r="AW170" s="52"/>
      <c r="AX170" s="444"/>
      <c r="AY170" s="447"/>
      <c r="AZ170" s="451">
        <v>0</v>
      </c>
      <c r="BA170" s="449"/>
      <c r="BB170" s="52"/>
      <c r="BC170" s="444"/>
      <c r="BD170" s="447"/>
      <c r="BE170" s="451">
        <v>0</v>
      </c>
      <c r="BF170" s="449"/>
      <c r="BG170" s="52"/>
      <c r="BH170" s="444"/>
      <c r="BI170" s="447"/>
      <c r="BJ170" s="451">
        <v>42939</v>
      </c>
      <c r="BK170" s="449"/>
      <c r="BL170" s="52"/>
      <c r="BM170" s="444"/>
      <c r="BN170" s="447"/>
      <c r="BO170" s="451">
        <v>56622</v>
      </c>
      <c r="BP170" s="449"/>
      <c r="BQ170" s="52"/>
      <c r="BR170" s="444"/>
      <c r="BS170" s="447"/>
      <c r="BT170" s="451">
        <f>SUM(L170:BO170)</f>
        <v>1839360</v>
      </c>
      <c r="BU170" s="449"/>
      <c r="BV170" s="52"/>
      <c r="BW170" s="118"/>
      <c r="BX170" s="38"/>
      <c r="BY170" s="38"/>
    </row>
    <row r="171" spans="4:77" x14ac:dyDescent="0.3">
      <c r="D171" s="118"/>
      <c r="E171" s="379"/>
      <c r="G171" s="52"/>
      <c r="H171" s="52"/>
      <c r="I171" s="52"/>
      <c r="J171" s="444"/>
      <c r="L171" s="52"/>
      <c r="M171" s="52"/>
      <c r="N171" s="52"/>
      <c r="O171" s="444"/>
      <c r="Q171" s="52"/>
      <c r="R171" s="52"/>
      <c r="S171" s="52"/>
      <c r="T171" s="444"/>
      <c r="V171" s="52"/>
      <c r="W171" s="52"/>
      <c r="X171" s="52"/>
      <c r="Y171" s="444"/>
      <c r="AA171" s="52"/>
      <c r="AB171" s="52"/>
      <c r="AC171" s="52"/>
      <c r="AD171" s="444"/>
      <c r="AF171" s="52"/>
      <c r="AG171" s="52"/>
      <c r="AH171" s="52"/>
      <c r="AI171" s="444"/>
      <c r="AK171" s="52"/>
      <c r="AL171" s="52"/>
      <c r="AM171" s="52"/>
      <c r="AN171" s="444"/>
      <c r="AP171" s="52"/>
      <c r="AQ171" s="52"/>
      <c r="AR171" s="52"/>
      <c r="AS171" s="444"/>
      <c r="AU171" s="52"/>
      <c r="AV171" s="52"/>
      <c r="AW171" s="52"/>
      <c r="AX171" s="444"/>
      <c r="AZ171" s="52"/>
      <c r="BA171" s="52"/>
      <c r="BB171" s="52"/>
      <c r="BC171" s="444"/>
      <c r="BE171" s="52"/>
      <c r="BF171" s="52"/>
      <c r="BG171" s="52"/>
      <c r="BH171" s="444"/>
      <c r="BJ171" s="52"/>
      <c r="BK171" s="52"/>
      <c r="BL171" s="52"/>
      <c r="BM171" s="444"/>
      <c r="BO171" s="52"/>
      <c r="BP171" s="52"/>
      <c r="BQ171" s="52"/>
      <c r="BR171" s="444"/>
      <c r="BT171" s="52"/>
      <c r="BU171" s="52"/>
      <c r="BV171" s="52"/>
      <c r="BW171" s="118"/>
      <c r="BX171" s="38"/>
      <c r="BY171" s="38"/>
    </row>
    <row r="172" spans="4:77" x14ac:dyDescent="0.3">
      <c r="D172" s="118" t="s">
        <v>352</v>
      </c>
      <c r="E172" s="379"/>
      <c r="G172" s="52">
        <f>SUM(G173:G173)</f>
        <v>39629</v>
      </c>
      <c r="H172" s="52"/>
      <c r="I172" s="52"/>
      <c r="J172" s="444"/>
      <c r="K172" s="52"/>
      <c r="L172" s="52">
        <f>SUM(L173:L173)</f>
        <v>0</v>
      </c>
      <c r="M172" s="52"/>
      <c r="N172" s="52"/>
      <c r="O172" s="444"/>
      <c r="P172" s="52"/>
      <c r="Q172" s="52">
        <f>SUM(Q173:Q173)</f>
        <v>39629</v>
      </c>
      <c r="R172" s="52"/>
      <c r="S172" s="52"/>
      <c r="T172" s="444"/>
      <c r="U172" s="52"/>
      <c r="V172" s="52">
        <f>SUM(V173:V173)</f>
        <v>0</v>
      </c>
      <c r="W172" s="52"/>
      <c r="X172" s="52"/>
      <c r="Y172" s="444"/>
      <c r="Z172" s="52"/>
      <c r="AA172" s="52">
        <f>SUM(AA173:AA173)</f>
        <v>0</v>
      </c>
      <c r="AB172" s="52"/>
      <c r="AC172" s="52"/>
      <c r="AD172" s="444"/>
      <c r="AE172" s="52"/>
      <c r="AF172" s="52">
        <f>SUM(AF173:AF173)</f>
        <v>0</v>
      </c>
      <c r="AG172" s="52"/>
      <c r="AH172" s="52"/>
      <c r="AI172" s="444"/>
      <c r="AJ172" s="52"/>
      <c r="AK172" s="52">
        <f>SUM(AK173:AK173)</f>
        <v>0</v>
      </c>
      <c r="AL172" s="52"/>
      <c r="AM172" s="52"/>
      <c r="AN172" s="444"/>
      <c r="AO172" s="52"/>
      <c r="AP172" s="52">
        <f>SUM(AP173:AP173)</f>
        <v>0</v>
      </c>
      <c r="AQ172" s="52"/>
      <c r="AR172" s="52"/>
      <c r="AS172" s="444"/>
      <c r="AT172" s="52"/>
      <c r="AU172" s="52">
        <f>SUM(AU173:AU173)</f>
        <v>0</v>
      </c>
      <c r="AV172" s="52"/>
      <c r="AW172" s="52"/>
      <c r="AX172" s="444"/>
      <c r="AY172" s="52"/>
      <c r="AZ172" s="52">
        <f>SUM(AZ173:AZ173)</f>
        <v>0</v>
      </c>
      <c r="BA172" s="52"/>
      <c r="BB172" s="52"/>
      <c r="BC172" s="444"/>
      <c r="BD172" s="52"/>
      <c r="BE172" s="52">
        <f>SUM(BE173:BE173)</f>
        <v>0</v>
      </c>
      <c r="BF172" s="52"/>
      <c r="BG172" s="52"/>
      <c r="BH172" s="444"/>
      <c r="BI172" s="52"/>
      <c r="BJ172" s="52">
        <f>SUM(BJ173:BJ173)</f>
        <v>0</v>
      </c>
      <c r="BK172" s="52"/>
      <c r="BL172" s="52"/>
      <c r="BM172" s="444"/>
      <c r="BN172" s="52"/>
      <c r="BO172" s="52">
        <f>SUM(BO173:BO173)</f>
        <v>0</v>
      </c>
      <c r="BP172" s="52"/>
      <c r="BQ172" s="52"/>
      <c r="BR172" s="444"/>
      <c r="BT172" s="52">
        <f>SUM(BT173:BT173)</f>
        <v>39629</v>
      </c>
      <c r="BU172" s="52"/>
      <c r="BV172" s="52"/>
      <c r="BW172" s="118"/>
      <c r="BX172" s="38"/>
      <c r="BY172" s="38"/>
    </row>
    <row r="173" spans="4:77" x14ac:dyDescent="0.3">
      <c r="D173" s="118" t="s">
        <v>325</v>
      </c>
      <c r="E173" s="379"/>
      <c r="F173" s="447"/>
      <c r="G173" s="451">
        <v>39629</v>
      </c>
      <c r="H173" s="449"/>
      <c r="I173" s="52"/>
      <c r="J173" s="444"/>
      <c r="K173" s="447"/>
      <c r="L173" s="451">
        <v>0</v>
      </c>
      <c r="M173" s="449"/>
      <c r="N173" s="52"/>
      <c r="O173" s="444"/>
      <c r="P173" s="450"/>
      <c r="Q173" s="451">
        <v>39629</v>
      </c>
      <c r="R173" s="449"/>
      <c r="S173" s="52"/>
      <c r="T173" s="444"/>
      <c r="U173" s="450"/>
      <c r="V173" s="451">
        <v>0</v>
      </c>
      <c r="W173" s="449"/>
      <c r="X173" s="52"/>
      <c r="Y173" s="444"/>
      <c r="Z173" s="450"/>
      <c r="AA173" s="451">
        <v>0</v>
      </c>
      <c r="AB173" s="449"/>
      <c r="AC173" s="52"/>
      <c r="AD173" s="444"/>
      <c r="AE173" s="450"/>
      <c r="AF173" s="451">
        <v>0</v>
      </c>
      <c r="AG173" s="449"/>
      <c r="AH173" s="52"/>
      <c r="AI173" s="444"/>
      <c r="AJ173" s="450"/>
      <c r="AK173" s="451">
        <v>0</v>
      </c>
      <c r="AL173" s="449"/>
      <c r="AM173" s="52"/>
      <c r="AN173" s="444"/>
      <c r="AO173" s="450"/>
      <c r="AP173" s="451">
        <v>0</v>
      </c>
      <c r="AQ173" s="449"/>
      <c r="AR173" s="52"/>
      <c r="AS173" s="444"/>
      <c r="AT173" s="450"/>
      <c r="AU173" s="451">
        <v>0</v>
      </c>
      <c r="AV173" s="449"/>
      <c r="AW173" s="52"/>
      <c r="AX173" s="444"/>
      <c r="AY173" s="450"/>
      <c r="AZ173" s="451">
        <v>0</v>
      </c>
      <c r="BA173" s="449"/>
      <c r="BB173" s="52"/>
      <c r="BC173" s="444"/>
      <c r="BD173" s="450"/>
      <c r="BE173" s="451">
        <v>0</v>
      </c>
      <c r="BF173" s="449"/>
      <c r="BG173" s="52"/>
      <c r="BH173" s="444"/>
      <c r="BI173" s="450"/>
      <c r="BJ173" s="451">
        <v>0</v>
      </c>
      <c r="BK173" s="449"/>
      <c r="BL173" s="52"/>
      <c r="BM173" s="444"/>
      <c r="BN173" s="450"/>
      <c r="BO173" s="451">
        <v>0</v>
      </c>
      <c r="BP173" s="449"/>
      <c r="BQ173" s="52"/>
      <c r="BR173" s="444"/>
      <c r="BS173" s="447"/>
      <c r="BT173" s="451">
        <f>SUM(L173:BO173)</f>
        <v>39629</v>
      </c>
      <c r="BU173" s="449"/>
      <c r="BV173" s="52"/>
      <c r="BW173" s="118"/>
      <c r="BX173" s="38"/>
      <c r="BY173" s="38"/>
    </row>
    <row r="174" spans="4:77" x14ac:dyDescent="0.3">
      <c r="D174" s="118"/>
      <c r="E174" s="379"/>
      <c r="G174" s="52"/>
      <c r="H174" s="52"/>
      <c r="I174" s="52"/>
      <c r="J174" s="444"/>
      <c r="L174" s="52"/>
      <c r="M174" s="52"/>
      <c r="N174" s="52"/>
      <c r="O174" s="444"/>
      <c r="Q174" s="52"/>
      <c r="R174" s="52"/>
      <c r="S174" s="52"/>
      <c r="T174" s="444"/>
      <c r="V174" s="52"/>
      <c r="W174" s="52"/>
      <c r="X174" s="52"/>
      <c r="Y174" s="444"/>
      <c r="AA174" s="52"/>
      <c r="AB174" s="52"/>
      <c r="AC174" s="52"/>
      <c r="AD174" s="444"/>
      <c r="AF174" s="52"/>
      <c r="AG174" s="52"/>
      <c r="AH174" s="52"/>
      <c r="AI174" s="444"/>
      <c r="AK174" s="52"/>
      <c r="AL174" s="52"/>
      <c r="AM174" s="52"/>
      <c r="AN174" s="444"/>
      <c r="AP174" s="52"/>
      <c r="AQ174" s="52"/>
      <c r="AR174" s="52"/>
      <c r="AS174" s="444"/>
      <c r="AU174" s="52"/>
      <c r="AV174" s="52"/>
      <c r="AW174" s="52"/>
      <c r="AX174" s="444"/>
      <c r="AZ174" s="52"/>
      <c r="BA174" s="52"/>
      <c r="BB174" s="52"/>
      <c r="BC174" s="444"/>
      <c r="BE174" s="52"/>
      <c r="BF174" s="52"/>
      <c r="BG174" s="52"/>
      <c r="BH174" s="444"/>
      <c r="BJ174" s="52"/>
      <c r="BK174" s="52"/>
      <c r="BL174" s="52"/>
      <c r="BM174" s="444"/>
      <c r="BO174" s="52"/>
      <c r="BP174" s="52"/>
      <c r="BQ174" s="52"/>
      <c r="BR174" s="444"/>
      <c r="BT174" s="52"/>
      <c r="BU174" s="52"/>
      <c r="BV174" s="52"/>
      <c r="BW174" s="118"/>
      <c r="BX174" s="38"/>
      <c r="BY174" s="38"/>
    </row>
    <row r="175" spans="4:77" x14ac:dyDescent="0.3">
      <c r="D175" s="118" t="s">
        <v>353</v>
      </c>
      <c r="E175" s="379"/>
      <c r="G175" s="52">
        <f>SUM(G176:G176)</f>
        <v>88512</v>
      </c>
      <c r="H175" s="52"/>
      <c r="I175" s="52"/>
      <c r="J175" s="444"/>
      <c r="K175" s="52"/>
      <c r="L175" s="52">
        <f>SUM(L176:L176)</f>
        <v>0</v>
      </c>
      <c r="M175" s="52"/>
      <c r="N175" s="52"/>
      <c r="O175" s="444"/>
      <c r="P175" s="52"/>
      <c r="Q175" s="52">
        <f>SUM(Q176:Q176)</f>
        <v>88512</v>
      </c>
      <c r="R175" s="52"/>
      <c r="S175" s="52"/>
      <c r="T175" s="444"/>
      <c r="U175" s="52"/>
      <c r="V175" s="52">
        <f>SUM(V176:V176)</f>
        <v>0</v>
      </c>
      <c r="W175" s="52"/>
      <c r="X175" s="52"/>
      <c r="Y175" s="444"/>
      <c r="Z175" s="52"/>
      <c r="AA175" s="52">
        <f>SUM(AA176:AA176)</f>
        <v>0</v>
      </c>
      <c r="AB175" s="52"/>
      <c r="AC175" s="52"/>
      <c r="AD175" s="444"/>
      <c r="AE175" s="52"/>
      <c r="AF175" s="52">
        <f>SUM(AF176:AF176)</f>
        <v>0</v>
      </c>
      <c r="AG175" s="52"/>
      <c r="AH175" s="52"/>
      <c r="AI175" s="444"/>
      <c r="AJ175" s="52"/>
      <c r="AK175" s="52">
        <f>SUM(AK176:AK176)</f>
        <v>0</v>
      </c>
      <c r="AL175" s="52"/>
      <c r="AM175" s="52"/>
      <c r="AN175" s="444"/>
      <c r="AO175" s="52"/>
      <c r="AP175" s="52">
        <f>SUM(AP176:AP176)</f>
        <v>0</v>
      </c>
      <c r="AQ175" s="52"/>
      <c r="AR175" s="52"/>
      <c r="AS175" s="444"/>
      <c r="AT175" s="52"/>
      <c r="AU175" s="52">
        <f>SUM(AU176:AU176)</f>
        <v>0</v>
      </c>
      <c r="AV175" s="52"/>
      <c r="AW175" s="52"/>
      <c r="AX175" s="444"/>
      <c r="AY175" s="52"/>
      <c r="AZ175" s="52">
        <f>SUM(AZ176:AZ176)</f>
        <v>0</v>
      </c>
      <c r="BA175" s="52"/>
      <c r="BB175" s="52"/>
      <c r="BC175" s="444"/>
      <c r="BD175" s="52"/>
      <c r="BE175" s="52">
        <f>SUM(BE176:BE176)</f>
        <v>0</v>
      </c>
      <c r="BF175" s="52"/>
      <c r="BG175" s="52"/>
      <c r="BH175" s="444"/>
      <c r="BI175" s="52"/>
      <c r="BJ175" s="52">
        <f>SUM(BJ176:BJ176)</f>
        <v>0</v>
      </c>
      <c r="BK175" s="52"/>
      <c r="BL175" s="52"/>
      <c r="BM175" s="444"/>
      <c r="BN175" s="52"/>
      <c r="BO175" s="52">
        <f>SUM(BO176:BO176)</f>
        <v>0</v>
      </c>
      <c r="BP175" s="52"/>
      <c r="BQ175" s="52"/>
      <c r="BR175" s="444"/>
      <c r="BT175" s="52">
        <f>SUM(BT176:BT176)</f>
        <v>88512</v>
      </c>
      <c r="BU175" s="52"/>
      <c r="BV175" s="52"/>
      <c r="BW175" s="118"/>
      <c r="BX175" s="38"/>
      <c r="BY175" s="38"/>
    </row>
    <row r="176" spans="4:77" x14ac:dyDescent="0.3">
      <c r="D176" s="118" t="s">
        <v>325</v>
      </c>
      <c r="E176" s="379"/>
      <c r="F176" s="447"/>
      <c r="G176" s="451">
        <v>88512</v>
      </c>
      <c r="H176" s="449"/>
      <c r="I176" s="52"/>
      <c r="J176" s="444"/>
      <c r="K176" s="447"/>
      <c r="L176" s="451">
        <v>0</v>
      </c>
      <c r="M176" s="449"/>
      <c r="N176" s="52"/>
      <c r="O176" s="444"/>
      <c r="P176" s="450"/>
      <c r="Q176" s="451">
        <v>88512</v>
      </c>
      <c r="R176" s="449"/>
      <c r="S176" s="52"/>
      <c r="T176" s="444"/>
      <c r="U176" s="450"/>
      <c r="V176" s="451">
        <v>0</v>
      </c>
      <c r="W176" s="449"/>
      <c r="X176" s="52"/>
      <c r="Y176" s="444"/>
      <c r="Z176" s="450"/>
      <c r="AA176" s="451">
        <v>0</v>
      </c>
      <c r="AB176" s="449"/>
      <c r="AC176" s="52"/>
      <c r="AD176" s="444"/>
      <c r="AE176" s="450"/>
      <c r="AF176" s="451">
        <v>0</v>
      </c>
      <c r="AG176" s="449"/>
      <c r="AH176" s="52"/>
      <c r="AI176" s="444"/>
      <c r="AJ176" s="450"/>
      <c r="AK176" s="451">
        <v>0</v>
      </c>
      <c r="AL176" s="449"/>
      <c r="AM176" s="52"/>
      <c r="AN176" s="444"/>
      <c r="AO176" s="450"/>
      <c r="AP176" s="451">
        <v>0</v>
      </c>
      <c r="AQ176" s="449"/>
      <c r="AR176" s="52"/>
      <c r="AS176" s="444"/>
      <c r="AT176" s="450"/>
      <c r="AU176" s="451">
        <v>0</v>
      </c>
      <c r="AV176" s="449"/>
      <c r="AW176" s="52"/>
      <c r="AX176" s="444"/>
      <c r="AY176" s="450"/>
      <c r="AZ176" s="451">
        <v>0</v>
      </c>
      <c r="BA176" s="449"/>
      <c r="BB176" s="52"/>
      <c r="BC176" s="444"/>
      <c r="BD176" s="450"/>
      <c r="BE176" s="451">
        <v>0</v>
      </c>
      <c r="BF176" s="449"/>
      <c r="BG176" s="52"/>
      <c r="BH176" s="444"/>
      <c r="BI176" s="450"/>
      <c r="BJ176" s="451">
        <v>0</v>
      </c>
      <c r="BK176" s="449"/>
      <c r="BL176" s="52"/>
      <c r="BM176" s="444"/>
      <c r="BN176" s="450"/>
      <c r="BO176" s="451">
        <v>0</v>
      </c>
      <c r="BP176" s="449"/>
      <c r="BQ176" s="52"/>
      <c r="BR176" s="444"/>
      <c r="BS176" s="447"/>
      <c r="BT176" s="451">
        <f>SUM(L176:BO176)</f>
        <v>88512</v>
      </c>
      <c r="BU176" s="449"/>
      <c r="BV176" s="52"/>
      <c r="BW176" s="118"/>
      <c r="BX176" s="38"/>
      <c r="BY176" s="38"/>
    </row>
    <row r="177" spans="4:77" hidden="1" x14ac:dyDescent="0.3">
      <c r="D177" s="118"/>
      <c r="E177" s="379"/>
      <c r="G177" s="52"/>
      <c r="H177" s="52"/>
      <c r="I177" s="52"/>
      <c r="J177" s="444"/>
      <c r="L177" s="52"/>
      <c r="M177" s="52"/>
      <c r="N177" s="52"/>
      <c r="O177" s="444"/>
      <c r="Q177" s="52"/>
      <c r="R177" s="52"/>
      <c r="S177" s="52"/>
      <c r="T177" s="444"/>
      <c r="V177" s="52"/>
      <c r="W177" s="52"/>
      <c r="X177" s="52"/>
      <c r="Y177" s="444"/>
      <c r="AA177" s="52"/>
      <c r="AB177" s="52"/>
      <c r="AC177" s="52"/>
      <c r="AD177" s="444"/>
      <c r="AF177" s="52"/>
      <c r="AG177" s="52"/>
      <c r="AH177" s="52"/>
      <c r="AI177" s="444"/>
      <c r="AK177" s="52"/>
      <c r="AL177" s="52"/>
      <c r="AM177" s="52"/>
      <c r="AN177" s="444"/>
      <c r="AP177" s="52"/>
      <c r="AQ177" s="52"/>
      <c r="AR177" s="52"/>
      <c r="AS177" s="444"/>
      <c r="AU177" s="52"/>
      <c r="AV177" s="52"/>
      <c r="AW177" s="52"/>
      <c r="AX177" s="444"/>
      <c r="AZ177" s="52"/>
      <c r="BA177" s="52"/>
      <c r="BB177" s="52"/>
      <c r="BC177" s="444"/>
      <c r="BE177" s="52"/>
      <c r="BF177" s="52"/>
      <c r="BG177" s="52"/>
      <c r="BH177" s="444"/>
      <c r="BJ177" s="52"/>
      <c r="BK177" s="52"/>
      <c r="BL177" s="52"/>
      <c r="BM177" s="444"/>
      <c r="BO177" s="52"/>
      <c r="BP177" s="52"/>
      <c r="BQ177" s="52"/>
      <c r="BR177" s="444"/>
      <c r="BT177" s="52"/>
      <c r="BU177" s="52"/>
      <c r="BV177" s="52"/>
      <c r="BW177" s="118"/>
      <c r="BX177" s="38"/>
      <c r="BY177" s="38"/>
    </row>
    <row r="178" spans="4:77" hidden="1" x14ac:dyDescent="0.3">
      <c r="D178" s="118" t="s">
        <v>355</v>
      </c>
      <c r="E178" s="379"/>
      <c r="G178" s="52">
        <f>SUM(G179:G179)</f>
        <v>0</v>
      </c>
      <c r="H178" s="52"/>
      <c r="I178" s="52"/>
      <c r="J178" s="444"/>
      <c r="K178" s="52"/>
      <c r="L178" s="52">
        <f>SUM(L179:L179)</f>
        <v>0</v>
      </c>
      <c r="M178" s="52"/>
      <c r="N178" s="52"/>
      <c r="O178" s="444"/>
      <c r="P178" s="52"/>
      <c r="Q178" s="52">
        <f>SUM(Q179:Q179)</f>
        <v>0</v>
      </c>
      <c r="R178" s="52"/>
      <c r="S178" s="52"/>
      <c r="T178" s="444"/>
      <c r="U178" s="52"/>
      <c r="V178" s="52">
        <f>SUM(V179:V179)</f>
        <v>0</v>
      </c>
      <c r="W178" s="52"/>
      <c r="X178" s="52"/>
      <c r="Y178" s="444"/>
      <c r="Z178" s="52"/>
      <c r="AA178" s="52">
        <f>SUM(AA179:AA179)</f>
        <v>0</v>
      </c>
      <c r="AB178" s="52"/>
      <c r="AC178" s="52"/>
      <c r="AD178" s="444"/>
      <c r="AE178" s="52"/>
      <c r="AF178" s="52">
        <f>SUM(AF179:AF179)</f>
        <v>0</v>
      </c>
      <c r="AG178" s="52"/>
      <c r="AH178" s="52"/>
      <c r="AI178" s="444"/>
      <c r="AJ178" s="52"/>
      <c r="AK178" s="52">
        <f>SUM(AK179:AK179)</f>
        <v>0</v>
      </c>
      <c r="AL178" s="52"/>
      <c r="AM178" s="52"/>
      <c r="AN178" s="444"/>
      <c r="AO178" s="52"/>
      <c r="AP178" s="52">
        <f>SUM(AP179:AP179)</f>
        <v>0</v>
      </c>
      <c r="AQ178" s="52"/>
      <c r="AR178" s="52"/>
      <c r="AS178" s="444"/>
      <c r="AT178" s="52"/>
      <c r="AU178" s="52">
        <f>SUM(AU179:AU179)</f>
        <v>0</v>
      </c>
      <c r="AV178" s="52"/>
      <c r="AW178" s="52"/>
      <c r="AX178" s="444"/>
      <c r="AY178" s="52"/>
      <c r="AZ178" s="52">
        <f>SUM(AZ179:AZ179)</f>
        <v>0</v>
      </c>
      <c r="BA178" s="52"/>
      <c r="BB178" s="52"/>
      <c r="BC178" s="444"/>
      <c r="BD178" s="52"/>
      <c r="BE178" s="52">
        <f>SUM(BE179:BE179)</f>
        <v>0</v>
      </c>
      <c r="BF178" s="52"/>
      <c r="BG178" s="52"/>
      <c r="BH178" s="444"/>
      <c r="BI178" s="52"/>
      <c r="BJ178" s="52">
        <f>SUM(BJ179:BJ179)</f>
        <v>0</v>
      </c>
      <c r="BK178" s="52"/>
      <c r="BL178" s="52"/>
      <c r="BM178" s="444"/>
      <c r="BN178" s="52"/>
      <c r="BO178" s="52">
        <f>SUM(BO179:BO179)</f>
        <v>0</v>
      </c>
      <c r="BP178" s="52"/>
      <c r="BQ178" s="52"/>
      <c r="BR178" s="444"/>
      <c r="BT178" s="52">
        <f>SUM(BT179:BT179)</f>
        <v>0</v>
      </c>
      <c r="BU178" s="52"/>
      <c r="BV178" s="52"/>
      <c r="BW178" s="118"/>
      <c r="BX178" s="38"/>
      <c r="BY178" s="38"/>
    </row>
    <row r="179" spans="4:77" hidden="1" x14ac:dyDescent="0.3">
      <c r="D179" s="118" t="s">
        <v>325</v>
      </c>
      <c r="E179" s="379"/>
      <c r="F179" s="447"/>
      <c r="G179" s="451">
        <v>0</v>
      </c>
      <c r="H179" s="449"/>
      <c r="I179" s="52"/>
      <c r="J179" s="444"/>
      <c r="K179" s="447"/>
      <c r="L179" s="451">
        <v>0</v>
      </c>
      <c r="M179" s="449"/>
      <c r="N179" s="52"/>
      <c r="O179" s="444"/>
      <c r="P179" s="450"/>
      <c r="Q179" s="451">
        <v>0</v>
      </c>
      <c r="R179" s="449"/>
      <c r="S179" s="52"/>
      <c r="T179" s="444"/>
      <c r="U179" s="450"/>
      <c r="V179" s="451">
        <v>0</v>
      </c>
      <c r="W179" s="449"/>
      <c r="X179" s="52"/>
      <c r="Y179" s="444"/>
      <c r="Z179" s="450"/>
      <c r="AA179" s="451">
        <v>0</v>
      </c>
      <c r="AB179" s="449"/>
      <c r="AC179" s="52"/>
      <c r="AD179" s="444"/>
      <c r="AE179" s="450"/>
      <c r="AF179" s="451">
        <v>0</v>
      </c>
      <c r="AG179" s="449"/>
      <c r="AH179" s="52"/>
      <c r="AI179" s="444"/>
      <c r="AJ179" s="450"/>
      <c r="AK179" s="451">
        <v>0</v>
      </c>
      <c r="AL179" s="449"/>
      <c r="AM179" s="52"/>
      <c r="AN179" s="444"/>
      <c r="AO179" s="450"/>
      <c r="AP179" s="451">
        <v>0</v>
      </c>
      <c r="AQ179" s="449"/>
      <c r="AR179" s="52"/>
      <c r="AS179" s="444"/>
      <c r="AT179" s="450"/>
      <c r="AU179" s="451">
        <v>0</v>
      </c>
      <c r="AV179" s="449"/>
      <c r="AW179" s="52"/>
      <c r="AX179" s="444"/>
      <c r="AY179" s="450"/>
      <c r="AZ179" s="451">
        <v>0</v>
      </c>
      <c r="BA179" s="449"/>
      <c r="BB179" s="52"/>
      <c r="BC179" s="444"/>
      <c r="BD179" s="450"/>
      <c r="BE179" s="451">
        <v>0</v>
      </c>
      <c r="BF179" s="449"/>
      <c r="BG179" s="52"/>
      <c r="BH179" s="444"/>
      <c r="BI179" s="450"/>
      <c r="BJ179" s="451">
        <v>0</v>
      </c>
      <c r="BK179" s="449"/>
      <c r="BL179" s="52"/>
      <c r="BM179" s="444"/>
      <c r="BN179" s="450"/>
      <c r="BO179" s="451">
        <v>0</v>
      </c>
      <c r="BP179" s="449"/>
      <c r="BQ179" s="52"/>
      <c r="BR179" s="444"/>
      <c r="BS179" s="447"/>
      <c r="BT179" s="451">
        <f>SUM(L179:BO179)</f>
        <v>0</v>
      </c>
      <c r="BU179" s="449"/>
      <c r="BV179" s="52"/>
      <c r="BW179" s="118"/>
      <c r="BX179" s="38"/>
      <c r="BY179" s="38"/>
    </row>
    <row r="180" spans="4:77" hidden="1" x14ac:dyDescent="0.3">
      <c r="D180" s="118"/>
      <c r="E180" s="379"/>
      <c r="G180" s="52"/>
      <c r="H180" s="52"/>
      <c r="I180" s="52"/>
      <c r="J180" s="444"/>
      <c r="L180" s="52"/>
      <c r="M180" s="52"/>
      <c r="N180" s="52"/>
      <c r="O180" s="444"/>
      <c r="Q180" s="52"/>
      <c r="R180" s="52"/>
      <c r="S180" s="52"/>
      <c r="T180" s="444"/>
      <c r="V180" s="52"/>
      <c r="W180" s="52"/>
      <c r="X180" s="52"/>
      <c r="Y180" s="444"/>
      <c r="AA180" s="52"/>
      <c r="AB180" s="52"/>
      <c r="AC180" s="52"/>
      <c r="AD180" s="444"/>
      <c r="AF180" s="52"/>
      <c r="AG180" s="52"/>
      <c r="AH180" s="52"/>
      <c r="AI180" s="444"/>
      <c r="AK180" s="52"/>
      <c r="AL180" s="52"/>
      <c r="AM180" s="52"/>
      <c r="AN180" s="444"/>
      <c r="AP180" s="52"/>
      <c r="AQ180" s="52"/>
      <c r="AR180" s="52"/>
      <c r="AS180" s="444"/>
      <c r="AU180" s="52"/>
      <c r="AV180" s="52"/>
      <c r="AW180" s="52"/>
      <c r="AX180" s="444"/>
      <c r="AZ180" s="52"/>
      <c r="BA180" s="52"/>
      <c r="BB180" s="52"/>
      <c r="BC180" s="444"/>
      <c r="BE180" s="52"/>
      <c r="BF180" s="52"/>
      <c r="BG180" s="52"/>
      <c r="BH180" s="444"/>
      <c r="BJ180" s="52"/>
      <c r="BK180" s="52"/>
      <c r="BL180" s="52"/>
      <c r="BM180" s="444"/>
      <c r="BO180" s="52"/>
      <c r="BP180" s="52"/>
      <c r="BQ180" s="52"/>
      <c r="BR180" s="444"/>
      <c r="BT180" s="52"/>
      <c r="BU180" s="52"/>
      <c r="BV180" s="52"/>
      <c r="BW180" s="118"/>
      <c r="BX180" s="38"/>
      <c r="BY180" s="38"/>
    </row>
    <row r="181" spans="4:77" hidden="1" x14ac:dyDescent="0.3">
      <c r="D181" s="118" t="s">
        <v>355</v>
      </c>
      <c r="E181" s="379"/>
      <c r="G181" s="52">
        <f>SUM(G182:G182)</f>
        <v>0</v>
      </c>
      <c r="H181" s="52"/>
      <c r="I181" s="52"/>
      <c r="J181" s="444"/>
      <c r="K181" s="52"/>
      <c r="L181" s="52">
        <f>SUM(L182:L182)</f>
        <v>0</v>
      </c>
      <c r="M181" s="52"/>
      <c r="N181" s="52"/>
      <c r="O181" s="444"/>
      <c r="P181" s="52"/>
      <c r="Q181" s="52">
        <f>SUM(Q182:Q182)</f>
        <v>0</v>
      </c>
      <c r="R181" s="52"/>
      <c r="S181" s="52"/>
      <c r="T181" s="444"/>
      <c r="U181" s="52"/>
      <c r="V181" s="52">
        <f>SUM(V182:V182)</f>
        <v>0</v>
      </c>
      <c r="W181" s="52"/>
      <c r="X181" s="52"/>
      <c r="Y181" s="444"/>
      <c r="Z181" s="52"/>
      <c r="AA181" s="52">
        <f>SUM(AA182:AA182)</f>
        <v>0</v>
      </c>
      <c r="AB181" s="52"/>
      <c r="AC181" s="52"/>
      <c r="AD181" s="444"/>
      <c r="AE181" s="52"/>
      <c r="AF181" s="52">
        <f>SUM(AF182:AF182)</f>
        <v>0</v>
      </c>
      <c r="AG181" s="52"/>
      <c r="AH181" s="52"/>
      <c r="AI181" s="444"/>
      <c r="AJ181" s="52"/>
      <c r="AK181" s="52">
        <f>SUM(AK182:AK182)</f>
        <v>0</v>
      </c>
      <c r="AL181" s="52"/>
      <c r="AM181" s="52"/>
      <c r="AN181" s="444"/>
      <c r="AO181" s="52"/>
      <c r="AP181" s="52">
        <f>SUM(AP182:AP182)</f>
        <v>0</v>
      </c>
      <c r="AQ181" s="52"/>
      <c r="AR181" s="52"/>
      <c r="AS181" s="444"/>
      <c r="AT181" s="52"/>
      <c r="AU181" s="52">
        <f>SUM(AU182:AU182)</f>
        <v>0</v>
      </c>
      <c r="AV181" s="52"/>
      <c r="AW181" s="52"/>
      <c r="AX181" s="444"/>
      <c r="AY181" s="52"/>
      <c r="AZ181" s="52">
        <f>SUM(AZ182:AZ182)</f>
        <v>0</v>
      </c>
      <c r="BA181" s="52"/>
      <c r="BB181" s="52"/>
      <c r="BC181" s="444"/>
      <c r="BD181" s="52"/>
      <c r="BE181" s="52">
        <f>SUM(BE182:BE182)</f>
        <v>0</v>
      </c>
      <c r="BF181" s="52"/>
      <c r="BG181" s="52"/>
      <c r="BH181" s="444"/>
      <c r="BI181" s="52"/>
      <c r="BJ181" s="52">
        <f>SUM(BJ182:BJ182)</f>
        <v>0</v>
      </c>
      <c r="BK181" s="52"/>
      <c r="BL181" s="52"/>
      <c r="BM181" s="444"/>
      <c r="BN181" s="52"/>
      <c r="BO181" s="52">
        <f>SUM(BO182:BO182)</f>
        <v>0</v>
      </c>
      <c r="BP181" s="52"/>
      <c r="BQ181" s="52"/>
      <c r="BR181" s="444"/>
      <c r="BT181" s="52">
        <f>SUM(BT182:BT182)</f>
        <v>0</v>
      </c>
      <c r="BU181" s="52"/>
      <c r="BV181" s="52"/>
      <c r="BW181" s="118"/>
      <c r="BX181" s="38"/>
      <c r="BY181" s="38"/>
    </row>
    <row r="182" spans="4:77" hidden="1" x14ac:dyDescent="0.3">
      <c r="D182" s="118" t="s">
        <v>325</v>
      </c>
      <c r="E182" s="379"/>
      <c r="F182" s="447"/>
      <c r="G182" s="451">
        <v>0</v>
      </c>
      <c r="H182" s="449"/>
      <c r="I182" s="52"/>
      <c r="J182" s="444"/>
      <c r="K182" s="447"/>
      <c r="L182" s="451">
        <v>0</v>
      </c>
      <c r="M182" s="449"/>
      <c r="N182" s="52"/>
      <c r="O182" s="444"/>
      <c r="P182" s="450"/>
      <c r="Q182" s="451">
        <v>0</v>
      </c>
      <c r="R182" s="449"/>
      <c r="S182" s="52"/>
      <c r="T182" s="444"/>
      <c r="U182" s="450"/>
      <c r="V182" s="451">
        <v>0</v>
      </c>
      <c r="W182" s="449"/>
      <c r="X182" s="52"/>
      <c r="Y182" s="444"/>
      <c r="Z182" s="450"/>
      <c r="AA182" s="451">
        <v>0</v>
      </c>
      <c r="AB182" s="449"/>
      <c r="AC182" s="52"/>
      <c r="AD182" s="444"/>
      <c r="AE182" s="450"/>
      <c r="AF182" s="451">
        <v>0</v>
      </c>
      <c r="AG182" s="449"/>
      <c r="AH182" s="52"/>
      <c r="AI182" s="444"/>
      <c r="AJ182" s="450"/>
      <c r="AK182" s="451">
        <v>0</v>
      </c>
      <c r="AL182" s="449"/>
      <c r="AM182" s="52"/>
      <c r="AN182" s="444"/>
      <c r="AO182" s="450"/>
      <c r="AP182" s="451">
        <v>0</v>
      </c>
      <c r="AQ182" s="449"/>
      <c r="AR182" s="52"/>
      <c r="AS182" s="444"/>
      <c r="AT182" s="450"/>
      <c r="AU182" s="451">
        <v>0</v>
      </c>
      <c r="AV182" s="449"/>
      <c r="AW182" s="52"/>
      <c r="AX182" s="444"/>
      <c r="AY182" s="450"/>
      <c r="AZ182" s="451">
        <v>0</v>
      </c>
      <c r="BA182" s="449"/>
      <c r="BB182" s="52"/>
      <c r="BC182" s="444"/>
      <c r="BD182" s="450"/>
      <c r="BE182" s="451">
        <v>0</v>
      </c>
      <c r="BF182" s="449"/>
      <c r="BG182" s="52"/>
      <c r="BH182" s="444"/>
      <c r="BI182" s="450"/>
      <c r="BJ182" s="451">
        <v>0</v>
      </c>
      <c r="BK182" s="449"/>
      <c r="BL182" s="52"/>
      <c r="BM182" s="444"/>
      <c r="BN182" s="450"/>
      <c r="BO182" s="451">
        <v>0</v>
      </c>
      <c r="BP182" s="449"/>
      <c r="BQ182" s="52"/>
      <c r="BR182" s="444"/>
      <c r="BS182" s="447"/>
      <c r="BT182" s="451">
        <f>SUM(L182:BO182)</f>
        <v>0</v>
      </c>
      <c r="BU182" s="449"/>
      <c r="BV182" s="52"/>
      <c r="BW182" s="118"/>
      <c r="BX182" s="38"/>
      <c r="BY182" s="38"/>
    </row>
    <row r="183" spans="4:77" hidden="1" x14ac:dyDescent="0.3">
      <c r="D183" s="455"/>
      <c r="E183" s="379"/>
      <c r="G183" s="52"/>
      <c r="H183" s="52"/>
      <c r="I183" s="52"/>
      <c r="J183" s="444"/>
      <c r="K183" s="52"/>
      <c r="L183" s="52"/>
      <c r="M183" s="52"/>
      <c r="N183" s="52"/>
      <c r="O183" s="444"/>
      <c r="P183" s="52"/>
      <c r="Q183" s="52"/>
      <c r="R183" s="52"/>
      <c r="S183" s="52"/>
      <c r="T183" s="444"/>
      <c r="U183" s="52"/>
      <c r="V183" s="52"/>
      <c r="W183" s="52"/>
      <c r="X183" s="52"/>
      <c r="Y183" s="444"/>
      <c r="Z183" s="52"/>
      <c r="AA183" s="52"/>
      <c r="AB183" s="52"/>
      <c r="AC183" s="52"/>
      <c r="AD183" s="444"/>
      <c r="AE183" s="52"/>
      <c r="AF183" s="52"/>
      <c r="AG183" s="52"/>
      <c r="AH183" s="52"/>
      <c r="AI183" s="444"/>
      <c r="AJ183" s="52"/>
      <c r="AK183" s="52"/>
      <c r="AL183" s="52"/>
      <c r="AM183" s="52"/>
      <c r="AN183" s="444"/>
      <c r="AO183" s="52"/>
      <c r="AP183" s="52"/>
      <c r="AQ183" s="52"/>
      <c r="AR183" s="52"/>
      <c r="AS183" s="444"/>
      <c r="AT183" s="52"/>
      <c r="AU183" s="52"/>
      <c r="AV183" s="52"/>
      <c r="AW183" s="52"/>
      <c r="AX183" s="444"/>
      <c r="AY183" s="52"/>
      <c r="AZ183" s="52"/>
      <c r="BA183" s="52"/>
      <c r="BB183" s="52"/>
      <c r="BC183" s="444"/>
      <c r="BD183" s="52"/>
      <c r="BE183" s="52"/>
      <c r="BF183" s="52"/>
      <c r="BG183" s="52"/>
      <c r="BH183" s="444"/>
      <c r="BI183" s="52"/>
      <c r="BJ183" s="52"/>
      <c r="BK183" s="52"/>
      <c r="BL183" s="52"/>
      <c r="BM183" s="444"/>
      <c r="BN183" s="52"/>
      <c r="BO183" s="52"/>
      <c r="BP183" s="52"/>
      <c r="BQ183" s="52"/>
      <c r="BR183" s="444"/>
      <c r="BS183" s="52"/>
      <c r="BT183" s="52"/>
      <c r="BU183" s="52"/>
      <c r="BV183" s="52"/>
      <c r="BW183" s="118"/>
      <c r="BX183" s="38"/>
      <c r="BY183" s="38"/>
    </row>
    <row r="184" spans="4:77" s="38" customFormat="1" hidden="1" x14ac:dyDescent="0.3">
      <c r="D184" s="188" t="s">
        <v>398</v>
      </c>
      <c r="E184" s="381"/>
      <c r="G184" s="40">
        <v>0</v>
      </c>
      <c r="H184" s="40"/>
      <c r="I184" s="40"/>
      <c r="J184" s="441"/>
      <c r="K184" s="40"/>
      <c r="L184" s="40">
        <f>SUM(L185:L187)</f>
        <v>0</v>
      </c>
      <c r="M184" s="40"/>
      <c r="N184" s="40"/>
      <c r="O184" s="441"/>
      <c r="P184" s="40"/>
      <c r="Q184" s="40">
        <f>SUM(Q185:Q187)</f>
        <v>0</v>
      </c>
      <c r="R184" s="40"/>
      <c r="S184" s="40"/>
      <c r="T184" s="441"/>
      <c r="U184" s="40"/>
      <c r="V184" s="40">
        <f>SUM(V185:V187)</f>
        <v>0</v>
      </c>
      <c r="W184" s="40"/>
      <c r="X184" s="40"/>
      <c r="Y184" s="441"/>
      <c r="Z184" s="40"/>
      <c r="AA184" s="40">
        <f>SUM(AA185:AA187)</f>
        <v>0</v>
      </c>
      <c r="AB184" s="40"/>
      <c r="AC184" s="40"/>
      <c r="AD184" s="441"/>
      <c r="AE184" s="40"/>
      <c r="AF184" s="40">
        <f>SUM(AF185:AF187)</f>
        <v>0</v>
      </c>
      <c r="AG184" s="40"/>
      <c r="AH184" s="40"/>
      <c r="AI184" s="441"/>
      <c r="AJ184" s="40"/>
      <c r="AK184" s="40">
        <f>SUM(AK185:AK187)</f>
        <v>0</v>
      </c>
      <c r="AL184" s="40"/>
      <c r="AM184" s="40"/>
      <c r="AN184" s="441"/>
      <c r="AO184" s="40"/>
      <c r="AP184" s="40">
        <f>SUM(AP185:AP187)</f>
        <v>0</v>
      </c>
      <c r="AQ184" s="40"/>
      <c r="AR184" s="40"/>
      <c r="AS184" s="441"/>
      <c r="AT184" s="40"/>
      <c r="AU184" s="40">
        <f>SUM(AU185:AU187)</f>
        <v>0</v>
      </c>
      <c r="AV184" s="40"/>
      <c r="AW184" s="40"/>
      <c r="AX184" s="441"/>
      <c r="AY184" s="40"/>
      <c r="AZ184" s="40">
        <f>SUM(AZ185:AZ187)</f>
        <v>0</v>
      </c>
      <c r="BA184" s="40"/>
      <c r="BB184" s="40"/>
      <c r="BC184" s="441"/>
      <c r="BD184" s="40"/>
      <c r="BE184" s="40">
        <f>SUM(BE185:BE187)</f>
        <v>0</v>
      </c>
      <c r="BF184" s="40"/>
      <c r="BG184" s="40"/>
      <c r="BH184" s="441"/>
      <c r="BI184" s="40"/>
      <c r="BJ184" s="40">
        <f>SUM(BJ185:BJ187)</f>
        <v>0</v>
      </c>
      <c r="BK184" s="40"/>
      <c r="BL184" s="40"/>
      <c r="BM184" s="441"/>
      <c r="BN184" s="40"/>
      <c r="BO184" s="40">
        <f>SUM(BO185:BO187)</f>
        <v>0</v>
      </c>
      <c r="BP184" s="40"/>
      <c r="BQ184" s="40"/>
      <c r="BR184" s="441"/>
      <c r="BS184" s="40"/>
      <c r="BT184" s="40">
        <f>SUM(BT185:BT187)</f>
        <v>0</v>
      </c>
      <c r="BU184" s="40"/>
      <c r="BV184" s="40"/>
      <c r="BW184" s="188"/>
    </row>
    <row r="185" spans="4:77" hidden="1" x14ac:dyDescent="0.3">
      <c r="D185" s="118" t="s">
        <v>325</v>
      </c>
      <c r="E185" s="379"/>
      <c r="F185" s="385"/>
      <c r="G185" s="442">
        <f>G195+G215</f>
        <v>0</v>
      </c>
      <c r="H185" s="443"/>
      <c r="I185" s="52"/>
      <c r="J185" s="444"/>
      <c r="K185" s="445"/>
      <c r="L185" s="442">
        <f>L195+L215</f>
        <v>0</v>
      </c>
      <c r="M185" s="443"/>
      <c r="N185" s="52"/>
      <c r="O185" s="444"/>
      <c r="P185" s="445"/>
      <c r="Q185" s="442">
        <f>Q195+Q215</f>
        <v>0</v>
      </c>
      <c r="R185" s="443"/>
      <c r="S185" s="52"/>
      <c r="T185" s="444"/>
      <c r="U185" s="445"/>
      <c r="V185" s="442">
        <f>V195+V215</f>
        <v>0</v>
      </c>
      <c r="W185" s="443"/>
      <c r="X185" s="52"/>
      <c r="Y185" s="444"/>
      <c r="Z185" s="445"/>
      <c r="AA185" s="442">
        <f>AA195+AA215</f>
        <v>0</v>
      </c>
      <c r="AB185" s="443"/>
      <c r="AC185" s="52"/>
      <c r="AD185" s="444"/>
      <c r="AE185" s="445"/>
      <c r="AF185" s="442">
        <f>AF195+AF215</f>
        <v>0</v>
      </c>
      <c r="AG185" s="443"/>
      <c r="AH185" s="52"/>
      <c r="AI185" s="444"/>
      <c r="AJ185" s="445"/>
      <c r="AK185" s="442">
        <f>AK195+AK215</f>
        <v>0</v>
      </c>
      <c r="AL185" s="443"/>
      <c r="AM185" s="52"/>
      <c r="AN185" s="444"/>
      <c r="AO185" s="445"/>
      <c r="AP185" s="442">
        <f>AP195+AP215</f>
        <v>0</v>
      </c>
      <c r="AQ185" s="443"/>
      <c r="AR185" s="52"/>
      <c r="AS185" s="444"/>
      <c r="AT185" s="445"/>
      <c r="AU185" s="442">
        <f>AU195+AU215</f>
        <v>0</v>
      </c>
      <c r="AV185" s="443"/>
      <c r="AW185" s="52"/>
      <c r="AX185" s="444"/>
      <c r="AY185" s="445"/>
      <c r="AZ185" s="442">
        <f>AZ195+AZ215</f>
        <v>0</v>
      </c>
      <c r="BA185" s="443"/>
      <c r="BB185" s="52"/>
      <c r="BC185" s="444"/>
      <c r="BD185" s="445"/>
      <c r="BE185" s="442">
        <f>BE195+BE215</f>
        <v>0</v>
      </c>
      <c r="BF185" s="443"/>
      <c r="BG185" s="52"/>
      <c r="BH185" s="444"/>
      <c r="BI185" s="445"/>
      <c r="BJ185" s="442">
        <f>BJ195+BJ215</f>
        <v>0</v>
      </c>
      <c r="BK185" s="443"/>
      <c r="BL185" s="52"/>
      <c r="BM185" s="444"/>
      <c r="BN185" s="445"/>
      <c r="BO185" s="442">
        <f>BO195+BO215</f>
        <v>0</v>
      </c>
      <c r="BP185" s="443"/>
      <c r="BQ185" s="52"/>
      <c r="BR185" s="444"/>
      <c r="BS185" s="445"/>
      <c r="BT185" s="442">
        <f>BT195+BT190+BT215+BT200+BT205+BT210</f>
        <v>0</v>
      </c>
      <c r="BU185" s="443"/>
      <c r="BV185" s="52"/>
      <c r="BW185" s="118"/>
      <c r="BX185" s="38"/>
      <c r="BY185" s="38"/>
    </row>
    <row r="186" spans="4:77" hidden="1" x14ac:dyDescent="0.3">
      <c r="D186" s="118" t="s">
        <v>399</v>
      </c>
      <c r="E186" s="379"/>
      <c r="F186" s="379"/>
      <c r="G186" s="52">
        <f>G196+G216</f>
        <v>0</v>
      </c>
      <c r="H186" s="51"/>
      <c r="I186" s="52"/>
      <c r="J186" s="444"/>
      <c r="K186" s="444"/>
      <c r="L186" s="52">
        <f>L196+L216</f>
        <v>0</v>
      </c>
      <c r="M186" s="51"/>
      <c r="N186" s="52"/>
      <c r="O186" s="444"/>
      <c r="P186" s="444"/>
      <c r="Q186" s="52">
        <f>Q196+Q216</f>
        <v>0</v>
      </c>
      <c r="R186" s="51"/>
      <c r="S186" s="52"/>
      <c r="T186" s="444"/>
      <c r="U186" s="444"/>
      <c r="V186" s="52">
        <f>V196+V216</f>
        <v>0</v>
      </c>
      <c r="W186" s="51"/>
      <c r="X186" s="52"/>
      <c r="Y186" s="444"/>
      <c r="Z186" s="444"/>
      <c r="AA186" s="52">
        <f>AA196+AA216</f>
        <v>0</v>
      </c>
      <c r="AB186" s="51"/>
      <c r="AC186" s="52"/>
      <c r="AD186" s="444"/>
      <c r="AE186" s="444"/>
      <c r="AF186" s="52">
        <f>AF196+AF216</f>
        <v>0</v>
      </c>
      <c r="AG186" s="51"/>
      <c r="AH186" s="52"/>
      <c r="AI186" s="444"/>
      <c r="AJ186" s="444"/>
      <c r="AK186" s="52">
        <f>AK196+AK216</f>
        <v>0</v>
      </c>
      <c r="AL186" s="51"/>
      <c r="AM186" s="52"/>
      <c r="AN186" s="444"/>
      <c r="AO186" s="444"/>
      <c r="AP186" s="52">
        <f>AP196+AP216</f>
        <v>0</v>
      </c>
      <c r="AQ186" s="51"/>
      <c r="AR186" s="52"/>
      <c r="AS186" s="444"/>
      <c r="AT186" s="444"/>
      <c r="AU186" s="52">
        <f>AU196+AU216</f>
        <v>0</v>
      </c>
      <c r="AV186" s="51"/>
      <c r="AW186" s="52"/>
      <c r="AX186" s="444"/>
      <c r="AY186" s="444"/>
      <c r="AZ186" s="52">
        <f>AZ196+AZ216</f>
        <v>0</v>
      </c>
      <c r="BA186" s="51"/>
      <c r="BB186" s="52"/>
      <c r="BC186" s="444"/>
      <c r="BD186" s="444"/>
      <c r="BE186" s="52">
        <f>BE196+BE216</f>
        <v>0</v>
      </c>
      <c r="BF186" s="51"/>
      <c r="BG186" s="52"/>
      <c r="BH186" s="444"/>
      <c r="BI186" s="444"/>
      <c r="BJ186" s="52">
        <f>BJ196+BJ216</f>
        <v>0</v>
      </c>
      <c r="BK186" s="51"/>
      <c r="BL186" s="52"/>
      <c r="BM186" s="444"/>
      <c r="BN186" s="444"/>
      <c r="BO186" s="52">
        <f>BO196+BO216</f>
        <v>0</v>
      </c>
      <c r="BP186" s="51"/>
      <c r="BQ186" s="52"/>
      <c r="BR186" s="444"/>
      <c r="BS186" s="444"/>
      <c r="BT186" s="52">
        <f>BT196+BT191+BT201+BT206+BT216+BT211</f>
        <v>0</v>
      </c>
      <c r="BU186" s="51"/>
      <c r="BV186" s="52"/>
      <c r="BW186" s="118"/>
      <c r="BX186" s="38"/>
      <c r="BY186" s="38"/>
    </row>
    <row r="187" spans="4:77" hidden="1" x14ac:dyDescent="0.3">
      <c r="D187" s="118" t="s">
        <v>400</v>
      </c>
      <c r="E187" s="379"/>
      <c r="F187" s="398"/>
      <c r="G187" s="98">
        <f>G197+G217</f>
        <v>0</v>
      </c>
      <c r="H187" s="97"/>
      <c r="I187" s="52"/>
      <c r="J187" s="444"/>
      <c r="K187" s="453"/>
      <c r="L187" s="98">
        <f>L197+L217</f>
        <v>0</v>
      </c>
      <c r="M187" s="97"/>
      <c r="N187" s="52"/>
      <c r="O187" s="444"/>
      <c r="P187" s="453"/>
      <c r="Q187" s="98">
        <f>Q197+Q217</f>
        <v>0</v>
      </c>
      <c r="R187" s="97"/>
      <c r="S187" s="52"/>
      <c r="T187" s="444"/>
      <c r="U187" s="453"/>
      <c r="V187" s="98">
        <f>V197+V217</f>
        <v>0</v>
      </c>
      <c r="W187" s="97"/>
      <c r="X187" s="52"/>
      <c r="Y187" s="444"/>
      <c r="Z187" s="453"/>
      <c r="AA187" s="98">
        <f>AA197+AA217</f>
        <v>0</v>
      </c>
      <c r="AB187" s="97"/>
      <c r="AC187" s="52"/>
      <c r="AD187" s="444"/>
      <c r="AE187" s="453"/>
      <c r="AF187" s="98">
        <f>AF197+AF217</f>
        <v>0</v>
      </c>
      <c r="AG187" s="97"/>
      <c r="AH187" s="52"/>
      <c r="AI187" s="444"/>
      <c r="AJ187" s="453"/>
      <c r="AK187" s="98">
        <f>AK197+AK217</f>
        <v>0</v>
      </c>
      <c r="AL187" s="97"/>
      <c r="AM187" s="52"/>
      <c r="AN187" s="444"/>
      <c r="AO187" s="453"/>
      <c r="AP187" s="98">
        <f>AP197+AP217</f>
        <v>0</v>
      </c>
      <c r="AQ187" s="97"/>
      <c r="AR187" s="52"/>
      <c r="AS187" s="444"/>
      <c r="AT187" s="453"/>
      <c r="AU187" s="98">
        <f>AU197+AU217</f>
        <v>0</v>
      </c>
      <c r="AV187" s="97"/>
      <c r="AW187" s="52"/>
      <c r="AX187" s="444"/>
      <c r="AY187" s="453"/>
      <c r="AZ187" s="98">
        <f>AZ197+AZ217</f>
        <v>0</v>
      </c>
      <c r="BA187" s="97"/>
      <c r="BB187" s="52"/>
      <c r="BC187" s="444"/>
      <c r="BD187" s="453"/>
      <c r="BE187" s="98">
        <f>BE197+BE217</f>
        <v>0</v>
      </c>
      <c r="BF187" s="97"/>
      <c r="BG187" s="52"/>
      <c r="BH187" s="444"/>
      <c r="BI187" s="453"/>
      <c r="BJ187" s="98">
        <f>BJ197+BJ217</f>
        <v>0</v>
      </c>
      <c r="BK187" s="97"/>
      <c r="BL187" s="52"/>
      <c r="BM187" s="444"/>
      <c r="BN187" s="453"/>
      <c r="BO187" s="98">
        <f>BO197+BO217</f>
        <v>0</v>
      </c>
      <c r="BP187" s="97"/>
      <c r="BQ187" s="52"/>
      <c r="BR187" s="444"/>
      <c r="BS187" s="453"/>
      <c r="BT187" s="98">
        <f>BT197+BT192+BT217+BT202+BT207+BT212</f>
        <v>0</v>
      </c>
      <c r="BU187" s="97"/>
      <c r="BV187" s="52"/>
      <c r="BW187" s="118"/>
      <c r="BX187" s="38"/>
      <c r="BY187" s="38"/>
    </row>
    <row r="188" spans="4:77" hidden="1" x14ac:dyDescent="0.3">
      <c r="D188" s="118"/>
      <c r="E188" s="379"/>
      <c r="G188" s="52"/>
      <c r="H188" s="52"/>
      <c r="I188" s="52"/>
      <c r="J188" s="444"/>
      <c r="K188" s="52"/>
      <c r="L188" s="52"/>
      <c r="M188" s="52"/>
      <c r="N188" s="52"/>
      <c r="O188" s="444"/>
      <c r="P188" s="52"/>
      <c r="Q188" s="52"/>
      <c r="R188" s="52"/>
      <c r="S188" s="52"/>
      <c r="T188" s="444"/>
      <c r="U188" s="52"/>
      <c r="V188" s="52"/>
      <c r="W188" s="52"/>
      <c r="X188" s="52"/>
      <c r="Y188" s="444"/>
      <c r="Z188" s="52"/>
      <c r="AA188" s="52"/>
      <c r="AB188" s="52"/>
      <c r="AC188" s="52"/>
      <c r="AD188" s="444"/>
      <c r="AE188" s="52"/>
      <c r="AF188" s="52"/>
      <c r="AG188" s="52"/>
      <c r="AH188" s="52"/>
      <c r="AI188" s="444"/>
      <c r="AJ188" s="52"/>
      <c r="AK188" s="52"/>
      <c r="AL188" s="52"/>
      <c r="AM188" s="52"/>
      <c r="AN188" s="444"/>
      <c r="AO188" s="52"/>
      <c r="AP188" s="52"/>
      <c r="AQ188" s="52"/>
      <c r="AR188" s="52"/>
      <c r="AS188" s="444"/>
      <c r="AT188" s="52"/>
      <c r="AU188" s="52"/>
      <c r="AV188" s="52"/>
      <c r="AW188" s="52"/>
      <c r="AX188" s="444"/>
      <c r="AY188" s="52"/>
      <c r="AZ188" s="52"/>
      <c r="BA188" s="52"/>
      <c r="BB188" s="52"/>
      <c r="BC188" s="444"/>
      <c r="BD188" s="52"/>
      <c r="BE188" s="52"/>
      <c r="BF188" s="52"/>
      <c r="BG188" s="52"/>
      <c r="BH188" s="444"/>
      <c r="BI188" s="52"/>
      <c r="BJ188" s="52"/>
      <c r="BK188" s="52"/>
      <c r="BL188" s="52"/>
      <c r="BM188" s="444"/>
      <c r="BN188" s="52"/>
      <c r="BO188" s="52"/>
      <c r="BP188" s="52"/>
      <c r="BQ188" s="52"/>
      <c r="BR188" s="444"/>
      <c r="BS188" s="52"/>
      <c r="BT188" s="52"/>
      <c r="BU188" s="52"/>
      <c r="BV188" s="52"/>
      <c r="BW188" s="118"/>
      <c r="BX188" s="38"/>
      <c r="BY188" s="38"/>
    </row>
    <row r="189" spans="4:77" hidden="1" x14ac:dyDescent="0.3">
      <c r="D189" s="118" t="s">
        <v>401</v>
      </c>
      <c r="E189" s="379"/>
      <c r="G189" s="52">
        <f>SUM(G190:G192)</f>
        <v>0</v>
      </c>
      <c r="H189" s="52"/>
      <c r="I189" s="52"/>
      <c r="J189" s="444"/>
      <c r="K189" s="52"/>
      <c r="L189" s="52">
        <f>SUM(L190:L192)</f>
        <v>0</v>
      </c>
      <c r="M189" s="52"/>
      <c r="N189" s="52"/>
      <c r="O189" s="444"/>
      <c r="P189" s="52"/>
      <c r="Q189" s="52">
        <f>SUM(Q190:Q192)</f>
        <v>0</v>
      </c>
      <c r="R189" s="52"/>
      <c r="S189" s="52"/>
      <c r="T189" s="444"/>
      <c r="U189" s="52"/>
      <c r="V189" s="52">
        <f>SUM(V190:V192)</f>
        <v>0</v>
      </c>
      <c r="W189" s="52"/>
      <c r="X189" s="52"/>
      <c r="Y189" s="444"/>
      <c r="Z189" s="52"/>
      <c r="AA189" s="52">
        <f>SUM(AA190:AA192)</f>
        <v>0</v>
      </c>
      <c r="AB189" s="52"/>
      <c r="AC189" s="52"/>
      <c r="AD189" s="444"/>
      <c r="AE189" s="52"/>
      <c r="AF189" s="52">
        <f>SUM(AF190:AF192)</f>
        <v>0</v>
      </c>
      <c r="AG189" s="52"/>
      <c r="AH189" s="52"/>
      <c r="AI189" s="444"/>
      <c r="AJ189" s="52"/>
      <c r="AK189" s="52">
        <f>SUM(AK190:AK192)</f>
        <v>0</v>
      </c>
      <c r="AL189" s="52"/>
      <c r="AM189" s="52"/>
      <c r="AN189" s="444"/>
      <c r="AO189" s="52"/>
      <c r="AP189" s="52">
        <f>SUM(AP190:AP192)</f>
        <v>0</v>
      </c>
      <c r="AQ189" s="52"/>
      <c r="AR189" s="52"/>
      <c r="AS189" s="444"/>
      <c r="AT189" s="52"/>
      <c r="AU189" s="52">
        <f>SUM(AU190:AU192)</f>
        <v>0</v>
      </c>
      <c r="AV189" s="52"/>
      <c r="AW189" s="52"/>
      <c r="AX189" s="444"/>
      <c r="AY189" s="52"/>
      <c r="AZ189" s="52">
        <f>SUM(AZ190:AZ192)</f>
        <v>0</v>
      </c>
      <c r="BA189" s="52"/>
      <c r="BB189" s="52"/>
      <c r="BC189" s="444"/>
      <c r="BD189" s="52"/>
      <c r="BE189" s="52">
        <f>SUM(BE190:BE192)</f>
        <v>0</v>
      </c>
      <c r="BF189" s="52"/>
      <c r="BG189" s="52"/>
      <c r="BH189" s="444"/>
      <c r="BI189" s="52"/>
      <c r="BJ189" s="52">
        <f>SUM(BJ190:BJ192)</f>
        <v>0</v>
      </c>
      <c r="BK189" s="52"/>
      <c r="BL189" s="52"/>
      <c r="BM189" s="444"/>
      <c r="BN189" s="52"/>
      <c r="BO189" s="52">
        <f>SUM(BO190:BO192)</f>
        <v>0</v>
      </c>
      <c r="BP189" s="52"/>
      <c r="BQ189" s="52"/>
      <c r="BR189" s="444"/>
      <c r="BS189" s="52"/>
      <c r="BT189" s="52">
        <f>SUM(BT190:BT192)</f>
        <v>0</v>
      </c>
      <c r="BU189" s="52"/>
      <c r="BV189" s="52"/>
      <c r="BW189" s="118"/>
      <c r="BX189" s="38"/>
      <c r="BY189" s="38"/>
    </row>
    <row r="190" spans="4:77" hidden="1" x14ac:dyDescent="0.3">
      <c r="D190" s="118" t="s">
        <v>325</v>
      </c>
      <c r="E190" s="379"/>
      <c r="F190" s="385"/>
      <c r="G190" s="442">
        <v>0</v>
      </c>
      <c r="H190" s="443"/>
      <c r="I190" s="52"/>
      <c r="J190" s="444"/>
      <c r="K190" s="445"/>
      <c r="L190" s="442">
        <v>0</v>
      </c>
      <c r="M190" s="443"/>
      <c r="N190" s="52"/>
      <c r="O190" s="444"/>
      <c r="P190" s="445"/>
      <c r="Q190" s="442">
        <v>0</v>
      </c>
      <c r="R190" s="443"/>
      <c r="S190" s="52"/>
      <c r="T190" s="444"/>
      <c r="U190" s="445"/>
      <c r="V190" s="442">
        <v>0</v>
      </c>
      <c r="W190" s="443"/>
      <c r="X190" s="52"/>
      <c r="Y190" s="444"/>
      <c r="Z190" s="445"/>
      <c r="AA190" s="442">
        <v>0</v>
      </c>
      <c r="AB190" s="443"/>
      <c r="AC190" s="52"/>
      <c r="AD190" s="444"/>
      <c r="AE190" s="445"/>
      <c r="AF190" s="442">
        <v>0</v>
      </c>
      <c r="AG190" s="443"/>
      <c r="AH190" s="52"/>
      <c r="AI190" s="444"/>
      <c r="AJ190" s="445"/>
      <c r="AK190" s="442">
        <v>0</v>
      </c>
      <c r="AL190" s="443"/>
      <c r="AM190" s="52"/>
      <c r="AN190" s="444"/>
      <c r="AO190" s="445"/>
      <c r="AP190" s="442">
        <v>0</v>
      </c>
      <c r="AQ190" s="443"/>
      <c r="AR190" s="52"/>
      <c r="AS190" s="444"/>
      <c r="AT190" s="445"/>
      <c r="AU190" s="442">
        <v>0</v>
      </c>
      <c r="AV190" s="443"/>
      <c r="AW190" s="52"/>
      <c r="AX190" s="444"/>
      <c r="AY190" s="445"/>
      <c r="AZ190" s="442">
        <v>0</v>
      </c>
      <c r="BA190" s="443"/>
      <c r="BB190" s="52"/>
      <c r="BC190" s="444"/>
      <c r="BD190" s="445"/>
      <c r="BE190" s="442">
        <v>0</v>
      </c>
      <c r="BF190" s="443"/>
      <c r="BG190" s="52"/>
      <c r="BH190" s="444"/>
      <c r="BI190" s="445"/>
      <c r="BJ190" s="442">
        <v>0</v>
      </c>
      <c r="BK190" s="443"/>
      <c r="BL190" s="52"/>
      <c r="BM190" s="444"/>
      <c r="BN190" s="445"/>
      <c r="BO190" s="442">
        <v>0</v>
      </c>
      <c r="BP190" s="443"/>
      <c r="BQ190" s="52"/>
      <c r="BR190" s="444"/>
      <c r="BS190" s="445"/>
      <c r="BT190" s="442">
        <f>SUM(L190:BO190)</f>
        <v>0</v>
      </c>
      <c r="BU190" s="443"/>
      <c r="BV190" s="52"/>
      <c r="BW190" s="118"/>
      <c r="BX190" s="38"/>
      <c r="BY190" s="38"/>
    </row>
    <row r="191" spans="4:77" hidden="1" x14ac:dyDescent="0.3">
      <c r="D191" s="118" t="s">
        <v>399</v>
      </c>
      <c r="E191" s="379"/>
      <c r="F191" s="379"/>
      <c r="G191" s="52">
        <v>0</v>
      </c>
      <c r="H191" s="51"/>
      <c r="I191" s="52"/>
      <c r="J191" s="444"/>
      <c r="K191" s="444"/>
      <c r="L191" s="52">
        <v>0</v>
      </c>
      <c r="M191" s="51"/>
      <c r="N191" s="52"/>
      <c r="O191" s="444"/>
      <c r="P191" s="444"/>
      <c r="Q191" s="52">
        <v>0</v>
      </c>
      <c r="R191" s="51"/>
      <c r="S191" s="52"/>
      <c r="T191" s="444"/>
      <c r="U191" s="444"/>
      <c r="V191" s="52">
        <v>0</v>
      </c>
      <c r="W191" s="51"/>
      <c r="X191" s="52"/>
      <c r="Y191" s="444"/>
      <c r="Z191" s="444"/>
      <c r="AA191" s="52">
        <v>0</v>
      </c>
      <c r="AB191" s="51"/>
      <c r="AC191" s="52"/>
      <c r="AD191" s="444"/>
      <c r="AE191" s="444"/>
      <c r="AF191" s="52">
        <v>0</v>
      </c>
      <c r="AG191" s="51"/>
      <c r="AH191" s="52"/>
      <c r="AI191" s="444"/>
      <c r="AJ191" s="444"/>
      <c r="AK191" s="52">
        <v>0</v>
      </c>
      <c r="AL191" s="51"/>
      <c r="AM191" s="52"/>
      <c r="AN191" s="444"/>
      <c r="AO191" s="444"/>
      <c r="AP191" s="52">
        <v>0</v>
      </c>
      <c r="AQ191" s="51"/>
      <c r="AR191" s="52"/>
      <c r="AS191" s="444"/>
      <c r="AT191" s="444"/>
      <c r="AU191" s="52">
        <v>0</v>
      </c>
      <c r="AV191" s="51"/>
      <c r="AW191" s="52"/>
      <c r="AX191" s="444"/>
      <c r="AY191" s="444"/>
      <c r="AZ191" s="52">
        <v>0</v>
      </c>
      <c r="BA191" s="51"/>
      <c r="BB191" s="52"/>
      <c r="BC191" s="444"/>
      <c r="BD191" s="444"/>
      <c r="BE191" s="52">
        <v>0</v>
      </c>
      <c r="BF191" s="51"/>
      <c r="BG191" s="52"/>
      <c r="BH191" s="444"/>
      <c r="BI191" s="444"/>
      <c r="BJ191" s="52">
        <v>0</v>
      </c>
      <c r="BK191" s="51"/>
      <c r="BL191" s="52"/>
      <c r="BM191" s="444"/>
      <c r="BN191" s="444"/>
      <c r="BO191" s="52">
        <v>0</v>
      </c>
      <c r="BP191" s="51"/>
      <c r="BQ191" s="52"/>
      <c r="BR191" s="444"/>
      <c r="BS191" s="444"/>
      <c r="BT191" s="52">
        <f>SUM(L191:BO191)</f>
        <v>0</v>
      </c>
      <c r="BU191" s="51"/>
      <c r="BV191" s="52"/>
      <c r="BW191" s="118"/>
      <c r="BX191" s="38"/>
      <c r="BY191" s="38"/>
    </row>
    <row r="192" spans="4:77" hidden="1" x14ac:dyDescent="0.3">
      <c r="D192" s="118" t="s">
        <v>400</v>
      </c>
      <c r="E192" s="379"/>
      <c r="F192" s="398"/>
      <c r="G192" s="98">
        <v>0</v>
      </c>
      <c r="H192" s="97"/>
      <c r="I192" s="52"/>
      <c r="J192" s="444"/>
      <c r="K192" s="453"/>
      <c r="L192" s="98">
        <v>0</v>
      </c>
      <c r="M192" s="97"/>
      <c r="N192" s="52"/>
      <c r="O192" s="444"/>
      <c r="P192" s="453"/>
      <c r="Q192" s="98">
        <v>0</v>
      </c>
      <c r="R192" s="97"/>
      <c r="S192" s="52"/>
      <c r="T192" s="444"/>
      <c r="U192" s="453"/>
      <c r="V192" s="98">
        <v>0</v>
      </c>
      <c r="W192" s="97"/>
      <c r="X192" s="52"/>
      <c r="Y192" s="444"/>
      <c r="Z192" s="453"/>
      <c r="AA192" s="98">
        <v>0</v>
      </c>
      <c r="AB192" s="97"/>
      <c r="AC192" s="52"/>
      <c r="AD192" s="444"/>
      <c r="AE192" s="453"/>
      <c r="AF192" s="98">
        <v>0</v>
      </c>
      <c r="AG192" s="97"/>
      <c r="AH192" s="52"/>
      <c r="AI192" s="444"/>
      <c r="AJ192" s="453"/>
      <c r="AK192" s="98">
        <v>0</v>
      </c>
      <c r="AL192" s="97"/>
      <c r="AM192" s="52"/>
      <c r="AN192" s="444"/>
      <c r="AO192" s="453"/>
      <c r="AP192" s="98">
        <v>0</v>
      </c>
      <c r="AQ192" s="97"/>
      <c r="AR192" s="52"/>
      <c r="AS192" s="444"/>
      <c r="AT192" s="453"/>
      <c r="AU192" s="98">
        <v>0</v>
      </c>
      <c r="AV192" s="97"/>
      <c r="AW192" s="52"/>
      <c r="AX192" s="444"/>
      <c r="AY192" s="453"/>
      <c r="AZ192" s="98">
        <v>0</v>
      </c>
      <c r="BA192" s="97"/>
      <c r="BB192" s="52"/>
      <c r="BC192" s="444"/>
      <c r="BD192" s="453"/>
      <c r="BE192" s="98">
        <v>0</v>
      </c>
      <c r="BF192" s="97"/>
      <c r="BG192" s="52"/>
      <c r="BH192" s="444"/>
      <c r="BI192" s="453"/>
      <c r="BJ192" s="98">
        <v>0</v>
      </c>
      <c r="BK192" s="97"/>
      <c r="BL192" s="52"/>
      <c r="BM192" s="444"/>
      <c r="BN192" s="453"/>
      <c r="BO192" s="98">
        <v>0</v>
      </c>
      <c r="BP192" s="97"/>
      <c r="BQ192" s="52"/>
      <c r="BR192" s="444"/>
      <c r="BS192" s="453"/>
      <c r="BT192" s="98">
        <f>SUM(L192:BO192)</f>
        <v>0</v>
      </c>
      <c r="BU192" s="97"/>
      <c r="BV192" s="52"/>
      <c r="BW192" s="118"/>
      <c r="BX192" s="38"/>
      <c r="BY192" s="38"/>
    </row>
    <row r="193" spans="4:77" hidden="1" x14ac:dyDescent="0.3">
      <c r="D193" s="118"/>
      <c r="E193" s="379"/>
      <c r="G193" s="52"/>
      <c r="H193" s="52"/>
      <c r="I193" s="52"/>
      <c r="J193" s="444"/>
      <c r="K193" s="52"/>
      <c r="L193" s="52"/>
      <c r="M193" s="52"/>
      <c r="N193" s="52"/>
      <c r="O193" s="444"/>
      <c r="P193" s="52"/>
      <c r="Q193" s="52"/>
      <c r="R193" s="52"/>
      <c r="S193" s="52"/>
      <c r="T193" s="444"/>
      <c r="U193" s="52"/>
      <c r="V193" s="52"/>
      <c r="W193" s="52"/>
      <c r="X193" s="52"/>
      <c r="Y193" s="444"/>
      <c r="Z193" s="52"/>
      <c r="AA193" s="52"/>
      <c r="AB193" s="52"/>
      <c r="AC193" s="52"/>
      <c r="AD193" s="444"/>
      <c r="AE193" s="52"/>
      <c r="AF193" s="52"/>
      <c r="AG193" s="52"/>
      <c r="AH193" s="52"/>
      <c r="AI193" s="444"/>
      <c r="AJ193" s="52"/>
      <c r="AK193" s="52"/>
      <c r="AL193" s="52"/>
      <c r="AM193" s="52"/>
      <c r="AN193" s="444"/>
      <c r="AO193" s="52"/>
      <c r="AP193" s="52"/>
      <c r="AQ193" s="52"/>
      <c r="AR193" s="52"/>
      <c r="AS193" s="444"/>
      <c r="AT193" s="52"/>
      <c r="AU193" s="52"/>
      <c r="AV193" s="52"/>
      <c r="AW193" s="52"/>
      <c r="AX193" s="444"/>
      <c r="AY193" s="52"/>
      <c r="AZ193" s="52"/>
      <c r="BA193" s="52"/>
      <c r="BB193" s="52"/>
      <c r="BC193" s="444"/>
      <c r="BD193" s="52"/>
      <c r="BE193" s="52"/>
      <c r="BF193" s="52"/>
      <c r="BG193" s="52"/>
      <c r="BH193" s="444"/>
      <c r="BI193" s="52"/>
      <c r="BJ193" s="52"/>
      <c r="BK193" s="52"/>
      <c r="BL193" s="52"/>
      <c r="BM193" s="444"/>
      <c r="BN193" s="52"/>
      <c r="BO193" s="52"/>
      <c r="BP193" s="52"/>
      <c r="BQ193" s="52"/>
      <c r="BR193" s="444"/>
      <c r="BS193" s="52"/>
      <c r="BT193" s="52"/>
      <c r="BU193" s="52"/>
      <c r="BV193" s="52"/>
      <c r="BW193" s="118"/>
      <c r="BX193" s="38"/>
      <c r="BY193" s="38"/>
    </row>
    <row r="194" spans="4:77" hidden="1" x14ac:dyDescent="0.3">
      <c r="D194" s="118" t="s">
        <v>402</v>
      </c>
      <c r="E194" s="379"/>
      <c r="G194" s="52">
        <f>SUM(G195:G197)</f>
        <v>0</v>
      </c>
      <c r="H194" s="52"/>
      <c r="I194" s="52"/>
      <c r="J194" s="444"/>
      <c r="K194" s="52"/>
      <c r="L194" s="52">
        <f>SUM(L195:L197)</f>
        <v>0</v>
      </c>
      <c r="M194" s="52"/>
      <c r="N194" s="52"/>
      <c r="O194" s="444"/>
      <c r="P194" s="52"/>
      <c r="Q194" s="52">
        <f>SUM(Q195:Q197)</f>
        <v>0</v>
      </c>
      <c r="R194" s="52"/>
      <c r="S194" s="52"/>
      <c r="T194" s="444"/>
      <c r="U194" s="52"/>
      <c r="V194" s="52">
        <f>SUM(V195:V197)</f>
        <v>0</v>
      </c>
      <c r="W194" s="52"/>
      <c r="X194" s="52"/>
      <c r="Y194" s="444"/>
      <c r="Z194" s="52"/>
      <c r="AA194" s="52">
        <f>SUM(AA195:AA197)</f>
        <v>0</v>
      </c>
      <c r="AB194" s="52"/>
      <c r="AC194" s="52"/>
      <c r="AD194" s="444"/>
      <c r="AE194" s="52"/>
      <c r="AF194" s="52">
        <f>SUM(AF195:AF197)</f>
        <v>0</v>
      </c>
      <c r="AG194" s="52"/>
      <c r="AH194" s="52"/>
      <c r="AI194" s="444"/>
      <c r="AJ194" s="52"/>
      <c r="AK194" s="52">
        <f>SUM(AK195:AK197)</f>
        <v>0</v>
      </c>
      <c r="AL194" s="52"/>
      <c r="AM194" s="52"/>
      <c r="AN194" s="444"/>
      <c r="AO194" s="52"/>
      <c r="AP194" s="52">
        <f>SUM(AP195:AP197)</f>
        <v>0</v>
      </c>
      <c r="AQ194" s="52"/>
      <c r="AR194" s="52"/>
      <c r="AS194" s="444"/>
      <c r="AT194" s="52"/>
      <c r="AU194" s="52">
        <f>SUM(AU195:AU197)</f>
        <v>0</v>
      </c>
      <c r="AV194" s="52"/>
      <c r="AW194" s="52"/>
      <c r="AX194" s="444"/>
      <c r="AY194" s="52"/>
      <c r="AZ194" s="52">
        <f>SUM(AZ195:AZ197)</f>
        <v>0</v>
      </c>
      <c r="BA194" s="52"/>
      <c r="BB194" s="52"/>
      <c r="BC194" s="444"/>
      <c r="BD194" s="52"/>
      <c r="BE194" s="52">
        <f>SUM(BE195:BE197)</f>
        <v>0</v>
      </c>
      <c r="BF194" s="52"/>
      <c r="BG194" s="52"/>
      <c r="BH194" s="444"/>
      <c r="BI194" s="52"/>
      <c r="BJ194" s="52">
        <f>SUM(BJ195:BJ197)</f>
        <v>0</v>
      </c>
      <c r="BK194" s="52"/>
      <c r="BL194" s="52"/>
      <c r="BM194" s="444"/>
      <c r="BN194" s="52"/>
      <c r="BO194" s="52">
        <f>SUM(BO195:BO197)</f>
        <v>0</v>
      </c>
      <c r="BP194" s="52"/>
      <c r="BQ194" s="52"/>
      <c r="BR194" s="444"/>
      <c r="BS194" s="52"/>
      <c r="BT194" s="52">
        <f>SUM(BT195:BT197)</f>
        <v>0</v>
      </c>
      <c r="BU194" s="52"/>
      <c r="BV194" s="52"/>
      <c r="BW194" s="118"/>
      <c r="BX194" s="38"/>
      <c r="BY194" s="38"/>
    </row>
    <row r="195" spans="4:77" hidden="1" x14ac:dyDescent="0.3">
      <c r="D195" s="118" t="s">
        <v>325</v>
      </c>
      <c r="E195" s="379"/>
      <c r="F195" s="385"/>
      <c r="G195" s="442">
        <v>0</v>
      </c>
      <c r="H195" s="443"/>
      <c r="I195" s="52"/>
      <c r="J195" s="444"/>
      <c r="K195" s="445"/>
      <c r="L195" s="442">
        <v>0</v>
      </c>
      <c r="M195" s="443"/>
      <c r="N195" s="52"/>
      <c r="O195" s="444"/>
      <c r="P195" s="445"/>
      <c r="Q195" s="442">
        <v>0</v>
      </c>
      <c r="R195" s="443"/>
      <c r="S195" s="52"/>
      <c r="T195" s="444"/>
      <c r="U195" s="445"/>
      <c r="V195" s="442">
        <v>0</v>
      </c>
      <c r="W195" s="443"/>
      <c r="X195" s="52"/>
      <c r="Y195" s="444"/>
      <c r="Z195" s="445"/>
      <c r="AA195" s="442">
        <v>0</v>
      </c>
      <c r="AB195" s="443"/>
      <c r="AC195" s="52"/>
      <c r="AD195" s="444"/>
      <c r="AE195" s="445"/>
      <c r="AF195" s="442">
        <v>0</v>
      </c>
      <c r="AG195" s="443"/>
      <c r="AH195" s="52"/>
      <c r="AI195" s="444"/>
      <c r="AJ195" s="445"/>
      <c r="AK195" s="442">
        <v>0</v>
      </c>
      <c r="AL195" s="443"/>
      <c r="AM195" s="52"/>
      <c r="AN195" s="444"/>
      <c r="AO195" s="445"/>
      <c r="AP195" s="442">
        <v>0</v>
      </c>
      <c r="AQ195" s="443"/>
      <c r="AR195" s="52"/>
      <c r="AS195" s="444"/>
      <c r="AT195" s="445"/>
      <c r="AU195" s="442">
        <v>0</v>
      </c>
      <c r="AV195" s="443"/>
      <c r="AW195" s="52"/>
      <c r="AX195" s="444"/>
      <c r="AY195" s="445"/>
      <c r="AZ195" s="442">
        <v>0</v>
      </c>
      <c r="BA195" s="443"/>
      <c r="BB195" s="52"/>
      <c r="BC195" s="444"/>
      <c r="BD195" s="445"/>
      <c r="BE195" s="442">
        <v>0</v>
      </c>
      <c r="BF195" s="443"/>
      <c r="BG195" s="52"/>
      <c r="BH195" s="444"/>
      <c r="BI195" s="445"/>
      <c r="BJ195" s="442">
        <v>0</v>
      </c>
      <c r="BK195" s="443"/>
      <c r="BL195" s="52"/>
      <c r="BM195" s="444"/>
      <c r="BN195" s="445"/>
      <c r="BO195" s="442">
        <v>0</v>
      </c>
      <c r="BP195" s="443"/>
      <c r="BQ195" s="52"/>
      <c r="BR195" s="444"/>
      <c r="BS195" s="445"/>
      <c r="BT195" s="442">
        <f>SUM(L195:BO195)</f>
        <v>0</v>
      </c>
      <c r="BU195" s="443"/>
      <c r="BV195" s="52"/>
      <c r="BW195" s="118"/>
      <c r="BX195" s="38"/>
      <c r="BY195" s="38"/>
    </row>
    <row r="196" spans="4:77" hidden="1" x14ac:dyDescent="0.3">
      <c r="D196" s="118" t="s">
        <v>399</v>
      </c>
      <c r="E196" s="379"/>
      <c r="F196" s="379"/>
      <c r="G196" s="52">
        <v>0</v>
      </c>
      <c r="H196" s="51"/>
      <c r="I196" s="52"/>
      <c r="J196" s="444"/>
      <c r="K196" s="444"/>
      <c r="L196" s="52">
        <v>0</v>
      </c>
      <c r="M196" s="51"/>
      <c r="N196" s="52"/>
      <c r="O196" s="444"/>
      <c r="P196" s="444"/>
      <c r="Q196" s="52">
        <v>0</v>
      </c>
      <c r="R196" s="51"/>
      <c r="S196" s="52"/>
      <c r="T196" s="444"/>
      <c r="U196" s="444"/>
      <c r="V196" s="52">
        <v>0</v>
      </c>
      <c r="W196" s="51"/>
      <c r="X196" s="52"/>
      <c r="Y196" s="444"/>
      <c r="Z196" s="444"/>
      <c r="AA196" s="52">
        <v>0</v>
      </c>
      <c r="AB196" s="51"/>
      <c r="AC196" s="52"/>
      <c r="AD196" s="444"/>
      <c r="AE196" s="444"/>
      <c r="AF196" s="52">
        <v>0</v>
      </c>
      <c r="AG196" s="51"/>
      <c r="AH196" s="52"/>
      <c r="AI196" s="444"/>
      <c r="AJ196" s="444"/>
      <c r="AK196" s="52">
        <v>0</v>
      </c>
      <c r="AL196" s="51"/>
      <c r="AM196" s="52"/>
      <c r="AN196" s="444"/>
      <c r="AO196" s="444"/>
      <c r="AP196" s="52">
        <v>0</v>
      </c>
      <c r="AQ196" s="51"/>
      <c r="AR196" s="52"/>
      <c r="AS196" s="444"/>
      <c r="AT196" s="444"/>
      <c r="AU196" s="52">
        <v>0</v>
      </c>
      <c r="AV196" s="51"/>
      <c r="AW196" s="52"/>
      <c r="AX196" s="444"/>
      <c r="AY196" s="444"/>
      <c r="AZ196" s="52">
        <v>0</v>
      </c>
      <c r="BA196" s="51"/>
      <c r="BB196" s="52"/>
      <c r="BC196" s="444"/>
      <c r="BD196" s="444"/>
      <c r="BE196" s="52">
        <v>0</v>
      </c>
      <c r="BF196" s="51"/>
      <c r="BG196" s="52"/>
      <c r="BH196" s="444"/>
      <c r="BI196" s="444"/>
      <c r="BJ196" s="52">
        <v>0</v>
      </c>
      <c r="BK196" s="51"/>
      <c r="BL196" s="52"/>
      <c r="BM196" s="444"/>
      <c r="BN196" s="444"/>
      <c r="BO196" s="52">
        <v>0</v>
      </c>
      <c r="BP196" s="51"/>
      <c r="BQ196" s="52"/>
      <c r="BR196" s="444"/>
      <c r="BS196" s="444"/>
      <c r="BT196" s="52">
        <f>SUM(L196:BO196)</f>
        <v>0</v>
      </c>
      <c r="BU196" s="51"/>
      <c r="BV196" s="52"/>
      <c r="BW196" s="118"/>
      <c r="BX196" s="38"/>
      <c r="BY196" s="38"/>
    </row>
    <row r="197" spans="4:77" hidden="1" x14ac:dyDescent="0.3">
      <c r="D197" s="118" t="s">
        <v>400</v>
      </c>
      <c r="E197" s="379"/>
      <c r="F197" s="398"/>
      <c r="G197" s="98">
        <v>0</v>
      </c>
      <c r="H197" s="97"/>
      <c r="I197" s="52"/>
      <c r="J197" s="444"/>
      <c r="K197" s="453"/>
      <c r="L197" s="98">
        <v>0</v>
      </c>
      <c r="M197" s="97"/>
      <c r="N197" s="52"/>
      <c r="O197" s="444"/>
      <c r="P197" s="453"/>
      <c r="Q197" s="98">
        <v>0</v>
      </c>
      <c r="R197" s="97"/>
      <c r="S197" s="52"/>
      <c r="T197" s="444"/>
      <c r="U197" s="453"/>
      <c r="V197" s="98">
        <v>0</v>
      </c>
      <c r="W197" s="97"/>
      <c r="X197" s="52"/>
      <c r="Y197" s="444"/>
      <c r="Z197" s="453"/>
      <c r="AA197" s="98">
        <v>0</v>
      </c>
      <c r="AB197" s="97"/>
      <c r="AC197" s="52"/>
      <c r="AD197" s="444"/>
      <c r="AE197" s="453"/>
      <c r="AF197" s="98">
        <v>0</v>
      </c>
      <c r="AG197" s="97"/>
      <c r="AH197" s="52"/>
      <c r="AI197" s="444"/>
      <c r="AJ197" s="453"/>
      <c r="AK197" s="98">
        <v>0</v>
      </c>
      <c r="AL197" s="97"/>
      <c r="AM197" s="52"/>
      <c r="AN197" s="444"/>
      <c r="AO197" s="453"/>
      <c r="AP197" s="98">
        <v>0</v>
      </c>
      <c r="AQ197" s="97"/>
      <c r="AR197" s="52"/>
      <c r="AS197" s="444"/>
      <c r="AT197" s="453"/>
      <c r="AU197" s="98">
        <v>0</v>
      </c>
      <c r="AV197" s="97"/>
      <c r="AW197" s="52"/>
      <c r="AX197" s="444"/>
      <c r="AY197" s="453"/>
      <c r="AZ197" s="98">
        <v>0</v>
      </c>
      <c r="BA197" s="97"/>
      <c r="BB197" s="52"/>
      <c r="BC197" s="444"/>
      <c r="BD197" s="453"/>
      <c r="BE197" s="98">
        <v>0</v>
      </c>
      <c r="BF197" s="97"/>
      <c r="BG197" s="52"/>
      <c r="BH197" s="444"/>
      <c r="BI197" s="453"/>
      <c r="BJ197" s="98">
        <v>0</v>
      </c>
      <c r="BK197" s="97"/>
      <c r="BL197" s="52"/>
      <c r="BM197" s="444"/>
      <c r="BN197" s="453"/>
      <c r="BO197" s="98">
        <v>0</v>
      </c>
      <c r="BP197" s="97"/>
      <c r="BQ197" s="52"/>
      <c r="BR197" s="444"/>
      <c r="BS197" s="453"/>
      <c r="BT197" s="98">
        <f>SUM(L197:BO197)</f>
        <v>0</v>
      </c>
      <c r="BU197" s="97"/>
      <c r="BV197" s="52"/>
      <c r="BW197" s="118"/>
      <c r="BX197" s="38"/>
      <c r="BY197" s="38"/>
    </row>
    <row r="198" spans="4:77" hidden="1" x14ac:dyDescent="0.3">
      <c r="D198" s="118"/>
      <c r="E198" s="379"/>
      <c r="G198" s="52"/>
      <c r="H198" s="52"/>
      <c r="I198" s="52"/>
      <c r="J198" s="444"/>
      <c r="K198" s="52"/>
      <c r="L198" s="52"/>
      <c r="M198" s="52"/>
      <c r="N198" s="52"/>
      <c r="O198" s="444"/>
      <c r="P198" s="52"/>
      <c r="Q198" s="52"/>
      <c r="R198" s="52"/>
      <c r="S198" s="52"/>
      <c r="T198" s="444"/>
      <c r="U198" s="52"/>
      <c r="V198" s="52"/>
      <c r="W198" s="52"/>
      <c r="X198" s="52"/>
      <c r="Y198" s="444"/>
      <c r="Z198" s="52"/>
      <c r="AA198" s="52"/>
      <c r="AB198" s="52"/>
      <c r="AC198" s="52"/>
      <c r="AD198" s="444"/>
      <c r="AE198" s="52"/>
      <c r="AF198" s="52"/>
      <c r="AG198" s="52"/>
      <c r="AH198" s="52"/>
      <c r="AI198" s="444"/>
      <c r="AJ198" s="52"/>
      <c r="AK198" s="52"/>
      <c r="AL198" s="52"/>
      <c r="AM198" s="52"/>
      <c r="AN198" s="444"/>
      <c r="AO198" s="52"/>
      <c r="AP198" s="52"/>
      <c r="AQ198" s="52"/>
      <c r="AR198" s="52"/>
      <c r="AS198" s="444"/>
      <c r="AT198" s="52"/>
      <c r="AU198" s="52"/>
      <c r="AV198" s="52"/>
      <c r="AW198" s="52"/>
      <c r="AX198" s="444"/>
      <c r="AY198" s="52"/>
      <c r="AZ198" s="52"/>
      <c r="BA198" s="52"/>
      <c r="BB198" s="52"/>
      <c r="BC198" s="444"/>
      <c r="BD198" s="52"/>
      <c r="BE198" s="52"/>
      <c r="BF198" s="52"/>
      <c r="BG198" s="52"/>
      <c r="BH198" s="444"/>
      <c r="BI198" s="52"/>
      <c r="BJ198" s="52"/>
      <c r="BK198" s="52"/>
      <c r="BL198" s="52"/>
      <c r="BM198" s="444"/>
      <c r="BN198" s="52"/>
      <c r="BO198" s="52"/>
      <c r="BP198" s="52"/>
      <c r="BQ198" s="52"/>
      <c r="BR198" s="444"/>
      <c r="BS198" s="52"/>
      <c r="BT198" s="52"/>
      <c r="BU198" s="52"/>
      <c r="BV198" s="52"/>
      <c r="BW198" s="118"/>
      <c r="BX198" s="38"/>
      <c r="BY198" s="38"/>
    </row>
    <row r="199" spans="4:77" hidden="1" x14ac:dyDescent="0.3">
      <c r="D199" s="118" t="s">
        <v>403</v>
      </c>
      <c r="E199" s="379"/>
      <c r="G199" s="52">
        <f>SUM(G200:G202)</f>
        <v>0</v>
      </c>
      <c r="H199" s="52"/>
      <c r="I199" s="52"/>
      <c r="J199" s="444"/>
      <c r="K199" s="52"/>
      <c r="L199" s="52">
        <f>SUM(L200:L202)</f>
        <v>0</v>
      </c>
      <c r="M199" s="52"/>
      <c r="N199" s="52"/>
      <c r="O199" s="444"/>
      <c r="P199" s="52"/>
      <c r="Q199" s="52">
        <f>SUM(Q200:Q202)</f>
        <v>0</v>
      </c>
      <c r="R199" s="52"/>
      <c r="S199" s="52"/>
      <c r="T199" s="444"/>
      <c r="U199" s="52"/>
      <c r="V199" s="52">
        <f>SUM(V200:V202)</f>
        <v>0</v>
      </c>
      <c r="W199" s="52"/>
      <c r="X199" s="52"/>
      <c r="Y199" s="444"/>
      <c r="Z199" s="52"/>
      <c r="AA199" s="52">
        <f>SUM(AA200:AA202)</f>
        <v>0</v>
      </c>
      <c r="AB199" s="52"/>
      <c r="AC199" s="52"/>
      <c r="AD199" s="444"/>
      <c r="AE199" s="52"/>
      <c r="AF199" s="52">
        <f>SUM(AF200:AF202)</f>
        <v>0</v>
      </c>
      <c r="AG199" s="52"/>
      <c r="AH199" s="52"/>
      <c r="AI199" s="444"/>
      <c r="AJ199" s="52"/>
      <c r="AK199" s="52">
        <f>SUM(AK200:AK202)</f>
        <v>0</v>
      </c>
      <c r="AL199" s="52"/>
      <c r="AM199" s="52"/>
      <c r="AN199" s="444"/>
      <c r="AO199" s="52"/>
      <c r="AP199" s="52">
        <f>SUM(AP200:AP202)</f>
        <v>0</v>
      </c>
      <c r="AQ199" s="52"/>
      <c r="AR199" s="52"/>
      <c r="AS199" s="444"/>
      <c r="AT199" s="52"/>
      <c r="AU199" s="52">
        <f>SUM(AU200:AU202)</f>
        <v>0</v>
      </c>
      <c r="AV199" s="52"/>
      <c r="AW199" s="52"/>
      <c r="AX199" s="444"/>
      <c r="AY199" s="52"/>
      <c r="AZ199" s="52">
        <f>SUM(AZ200:AZ202)</f>
        <v>0</v>
      </c>
      <c r="BA199" s="52"/>
      <c r="BB199" s="52"/>
      <c r="BC199" s="444"/>
      <c r="BD199" s="52"/>
      <c r="BE199" s="52">
        <f>SUM(BE200:BE202)</f>
        <v>0</v>
      </c>
      <c r="BF199" s="52"/>
      <c r="BG199" s="52"/>
      <c r="BH199" s="444"/>
      <c r="BI199" s="52"/>
      <c r="BJ199" s="52">
        <f>SUM(BJ200:BJ202)</f>
        <v>0</v>
      </c>
      <c r="BK199" s="52"/>
      <c r="BL199" s="52"/>
      <c r="BM199" s="444"/>
      <c r="BN199" s="52"/>
      <c r="BO199" s="52">
        <f>SUM(BO200:BO202)</f>
        <v>0</v>
      </c>
      <c r="BP199" s="52"/>
      <c r="BQ199" s="52"/>
      <c r="BR199" s="444"/>
      <c r="BS199" s="52"/>
      <c r="BT199" s="52">
        <f>SUM(BT200:BT202)</f>
        <v>0</v>
      </c>
      <c r="BU199" s="52"/>
      <c r="BV199" s="52"/>
      <c r="BW199" s="118"/>
      <c r="BX199" s="38"/>
      <c r="BY199" s="38"/>
    </row>
    <row r="200" spans="4:77" hidden="1" x14ac:dyDescent="0.3">
      <c r="D200" s="118" t="s">
        <v>325</v>
      </c>
      <c r="E200" s="379"/>
      <c r="F200" s="385"/>
      <c r="G200" s="442">
        <v>0</v>
      </c>
      <c r="H200" s="443"/>
      <c r="I200" s="52"/>
      <c r="J200" s="444"/>
      <c r="K200" s="445"/>
      <c r="L200" s="442">
        <v>0</v>
      </c>
      <c r="M200" s="443"/>
      <c r="N200" s="52"/>
      <c r="O200" s="444"/>
      <c r="P200" s="445"/>
      <c r="Q200" s="442">
        <v>0</v>
      </c>
      <c r="R200" s="443"/>
      <c r="S200" s="52"/>
      <c r="T200" s="444"/>
      <c r="U200" s="445"/>
      <c r="V200" s="442">
        <v>0</v>
      </c>
      <c r="W200" s="443"/>
      <c r="X200" s="52"/>
      <c r="Y200" s="444"/>
      <c r="Z200" s="445"/>
      <c r="AA200" s="442">
        <v>0</v>
      </c>
      <c r="AB200" s="443"/>
      <c r="AC200" s="52"/>
      <c r="AD200" s="444"/>
      <c r="AE200" s="445"/>
      <c r="AF200" s="442">
        <v>0</v>
      </c>
      <c r="AG200" s="443"/>
      <c r="AH200" s="52"/>
      <c r="AI200" s="444"/>
      <c r="AJ200" s="445"/>
      <c r="AK200" s="442">
        <v>0</v>
      </c>
      <c r="AL200" s="443"/>
      <c r="AM200" s="52"/>
      <c r="AN200" s="444"/>
      <c r="AO200" s="445"/>
      <c r="AP200" s="442">
        <v>0</v>
      </c>
      <c r="AQ200" s="443"/>
      <c r="AR200" s="52"/>
      <c r="AS200" s="444"/>
      <c r="AT200" s="445"/>
      <c r="AU200" s="442">
        <v>0</v>
      </c>
      <c r="AV200" s="443"/>
      <c r="AW200" s="52"/>
      <c r="AX200" s="444"/>
      <c r="AY200" s="445"/>
      <c r="AZ200" s="442">
        <v>0</v>
      </c>
      <c r="BA200" s="443"/>
      <c r="BB200" s="52"/>
      <c r="BC200" s="444"/>
      <c r="BD200" s="445"/>
      <c r="BE200" s="442">
        <v>0</v>
      </c>
      <c r="BF200" s="443"/>
      <c r="BG200" s="52"/>
      <c r="BH200" s="444"/>
      <c r="BI200" s="445"/>
      <c r="BJ200" s="442">
        <v>0</v>
      </c>
      <c r="BK200" s="443"/>
      <c r="BL200" s="52"/>
      <c r="BM200" s="444"/>
      <c r="BN200" s="445"/>
      <c r="BO200" s="442">
        <v>0</v>
      </c>
      <c r="BP200" s="443"/>
      <c r="BQ200" s="52"/>
      <c r="BR200" s="444"/>
      <c r="BS200" s="445"/>
      <c r="BT200" s="442">
        <f>SUM(L200:BO200)</f>
        <v>0</v>
      </c>
      <c r="BU200" s="443"/>
      <c r="BV200" s="52"/>
      <c r="BW200" s="118"/>
      <c r="BX200" s="38"/>
      <c r="BY200" s="38"/>
    </row>
    <row r="201" spans="4:77" hidden="1" x14ac:dyDescent="0.3">
      <c r="D201" s="118" t="s">
        <v>399</v>
      </c>
      <c r="E201" s="379"/>
      <c r="F201" s="379"/>
      <c r="G201" s="52">
        <v>0</v>
      </c>
      <c r="H201" s="51"/>
      <c r="I201" s="52"/>
      <c r="J201" s="444"/>
      <c r="K201" s="444"/>
      <c r="L201" s="52">
        <v>0</v>
      </c>
      <c r="M201" s="51"/>
      <c r="N201" s="52"/>
      <c r="O201" s="444"/>
      <c r="P201" s="444"/>
      <c r="Q201" s="52">
        <v>0</v>
      </c>
      <c r="R201" s="51"/>
      <c r="S201" s="52"/>
      <c r="T201" s="444"/>
      <c r="U201" s="444"/>
      <c r="V201" s="52">
        <v>0</v>
      </c>
      <c r="W201" s="51"/>
      <c r="X201" s="52"/>
      <c r="Y201" s="444"/>
      <c r="Z201" s="444"/>
      <c r="AA201" s="52">
        <v>0</v>
      </c>
      <c r="AB201" s="51"/>
      <c r="AC201" s="52"/>
      <c r="AD201" s="444"/>
      <c r="AE201" s="444"/>
      <c r="AF201" s="52">
        <v>0</v>
      </c>
      <c r="AG201" s="51"/>
      <c r="AH201" s="52"/>
      <c r="AI201" s="444"/>
      <c r="AJ201" s="444"/>
      <c r="AK201" s="52">
        <v>0</v>
      </c>
      <c r="AL201" s="51"/>
      <c r="AM201" s="52"/>
      <c r="AN201" s="444"/>
      <c r="AO201" s="444"/>
      <c r="AP201" s="52">
        <v>0</v>
      </c>
      <c r="AQ201" s="51"/>
      <c r="AR201" s="52"/>
      <c r="AS201" s="444"/>
      <c r="AT201" s="444"/>
      <c r="AU201" s="52">
        <v>0</v>
      </c>
      <c r="AV201" s="51"/>
      <c r="AW201" s="52"/>
      <c r="AX201" s="444"/>
      <c r="AY201" s="444"/>
      <c r="AZ201" s="52">
        <v>0</v>
      </c>
      <c r="BA201" s="51"/>
      <c r="BB201" s="52"/>
      <c r="BC201" s="444"/>
      <c r="BD201" s="444"/>
      <c r="BE201" s="52">
        <v>0</v>
      </c>
      <c r="BF201" s="51"/>
      <c r="BG201" s="52"/>
      <c r="BH201" s="444"/>
      <c r="BI201" s="444"/>
      <c r="BJ201" s="52">
        <v>0</v>
      </c>
      <c r="BK201" s="51"/>
      <c r="BL201" s="52"/>
      <c r="BM201" s="444"/>
      <c r="BN201" s="444"/>
      <c r="BO201" s="52">
        <v>0</v>
      </c>
      <c r="BP201" s="51"/>
      <c r="BQ201" s="52"/>
      <c r="BR201" s="444"/>
      <c r="BS201" s="444"/>
      <c r="BT201" s="52">
        <f>SUM(L201:BO201)</f>
        <v>0</v>
      </c>
      <c r="BU201" s="51"/>
      <c r="BV201" s="52"/>
      <c r="BW201" s="118"/>
      <c r="BX201" s="38"/>
      <c r="BY201" s="38"/>
    </row>
    <row r="202" spans="4:77" hidden="1" x14ac:dyDescent="0.3">
      <c r="D202" s="118" t="s">
        <v>400</v>
      </c>
      <c r="E202" s="379"/>
      <c r="F202" s="398"/>
      <c r="G202" s="98">
        <v>0</v>
      </c>
      <c r="H202" s="97"/>
      <c r="I202" s="52"/>
      <c r="J202" s="444"/>
      <c r="K202" s="453"/>
      <c r="L202" s="98">
        <v>0</v>
      </c>
      <c r="M202" s="97"/>
      <c r="N202" s="52"/>
      <c r="O202" s="444"/>
      <c r="P202" s="453"/>
      <c r="Q202" s="98">
        <v>0</v>
      </c>
      <c r="R202" s="97"/>
      <c r="S202" s="52"/>
      <c r="T202" s="444"/>
      <c r="U202" s="453"/>
      <c r="V202" s="98">
        <v>0</v>
      </c>
      <c r="W202" s="97"/>
      <c r="X202" s="52"/>
      <c r="Y202" s="444"/>
      <c r="Z202" s="453"/>
      <c r="AA202" s="98">
        <v>0</v>
      </c>
      <c r="AB202" s="97"/>
      <c r="AC202" s="52"/>
      <c r="AD202" s="444"/>
      <c r="AE202" s="453"/>
      <c r="AF202" s="98">
        <v>0</v>
      </c>
      <c r="AG202" s="97"/>
      <c r="AH202" s="52"/>
      <c r="AI202" s="444"/>
      <c r="AJ202" s="453"/>
      <c r="AK202" s="98">
        <v>0</v>
      </c>
      <c r="AL202" s="97"/>
      <c r="AM202" s="52"/>
      <c r="AN202" s="444"/>
      <c r="AO202" s="453"/>
      <c r="AP202" s="98">
        <v>0</v>
      </c>
      <c r="AQ202" s="97"/>
      <c r="AR202" s="52"/>
      <c r="AS202" s="444"/>
      <c r="AT202" s="453"/>
      <c r="AU202" s="98">
        <v>0</v>
      </c>
      <c r="AV202" s="97"/>
      <c r="AW202" s="52"/>
      <c r="AX202" s="444"/>
      <c r="AY202" s="453"/>
      <c r="AZ202" s="98">
        <v>0</v>
      </c>
      <c r="BA202" s="97"/>
      <c r="BB202" s="52"/>
      <c r="BC202" s="444"/>
      <c r="BD202" s="453"/>
      <c r="BE202" s="98">
        <v>0</v>
      </c>
      <c r="BF202" s="97"/>
      <c r="BG202" s="52"/>
      <c r="BH202" s="444"/>
      <c r="BI202" s="453"/>
      <c r="BJ202" s="98">
        <v>0</v>
      </c>
      <c r="BK202" s="97"/>
      <c r="BL202" s="52"/>
      <c r="BM202" s="444"/>
      <c r="BN202" s="453"/>
      <c r="BO202" s="98">
        <v>0</v>
      </c>
      <c r="BP202" s="97"/>
      <c r="BQ202" s="52"/>
      <c r="BR202" s="444"/>
      <c r="BS202" s="453"/>
      <c r="BT202" s="98">
        <f>SUM(L202:BO202)</f>
        <v>0</v>
      </c>
      <c r="BU202" s="97"/>
      <c r="BV202" s="52"/>
      <c r="BW202" s="118"/>
      <c r="BX202" s="38"/>
      <c r="BY202" s="38"/>
    </row>
    <row r="203" spans="4:77" hidden="1" x14ac:dyDescent="0.3">
      <c r="D203" s="118"/>
      <c r="E203" s="379"/>
      <c r="G203" s="52"/>
      <c r="H203" s="52"/>
      <c r="I203" s="52"/>
      <c r="J203" s="444"/>
      <c r="K203" s="52"/>
      <c r="L203" s="52"/>
      <c r="M203" s="52"/>
      <c r="N203" s="52"/>
      <c r="O203" s="444"/>
      <c r="P203" s="52"/>
      <c r="Q203" s="52"/>
      <c r="R203" s="52"/>
      <c r="S203" s="52"/>
      <c r="T203" s="444"/>
      <c r="U203" s="52"/>
      <c r="V203" s="52"/>
      <c r="W203" s="52"/>
      <c r="X203" s="52"/>
      <c r="Y203" s="444"/>
      <c r="Z203" s="52"/>
      <c r="AA203" s="52"/>
      <c r="AB203" s="52"/>
      <c r="AC203" s="52"/>
      <c r="AD203" s="444"/>
      <c r="AE203" s="52"/>
      <c r="AF203" s="52"/>
      <c r="AG203" s="52"/>
      <c r="AH203" s="52"/>
      <c r="AI203" s="444"/>
      <c r="AJ203" s="52"/>
      <c r="AK203" s="52"/>
      <c r="AL203" s="52"/>
      <c r="AM203" s="52"/>
      <c r="AN203" s="444"/>
      <c r="AO203" s="52"/>
      <c r="AP203" s="52"/>
      <c r="AQ203" s="52"/>
      <c r="AR203" s="52"/>
      <c r="AS203" s="444"/>
      <c r="AT203" s="52"/>
      <c r="AU203" s="52"/>
      <c r="AV203" s="52"/>
      <c r="AW203" s="52"/>
      <c r="AX203" s="444"/>
      <c r="AY203" s="52"/>
      <c r="AZ203" s="52"/>
      <c r="BA203" s="52"/>
      <c r="BB203" s="52"/>
      <c r="BC203" s="444"/>
      <c r="BD203" s="52"/>
      <c r="BE203" s="52"/>
      <c r="BF203" s="52"/>
      <c r="BG203" s="52"/>
      <c r="BH203" s="444"/>
      <c r="BI203" s="52"/>
      <c r="BJ203" s="52"/>
      <c r="BK203" s="52"/>
      <c r="BL203" s="52"/>
      <c r="BM203" s="444"/>
      <c r="BN203" s="52"/>
      <c r="BO203" s="52"/>
      <c r="BP203" s="52"/>
      <c r="BQ203" s="52"/>
      <c r="BR203" s="444"/>
      <c r="BS203" s="52"/>
      <c r="BT203" s="52"/>
      <c r="BU203" s="52"/>
      <c r="BV203" s="52"/>
      <c r="BW203" s="118"/>
      <c r="BX203" s="38"/>
      <c r="BY203" s="38"/>
    </row>
    <row r="204" spans="4:77" hidden="1" x14ac:dyDescent="0.3">
      <c r="D204" s="118" t="s">
        <v>404</v>
      </c>
      <c r="E204" s="379"/>
      <c r="G204" s="52">
        <f>SUM(G205:G207)</f>
        <v>0</v>
      </c>
      <c r="H204" s="52"/>
      <c r="I204" s="52"/>
      <c r="J204" s="444"/>
      <c r="K204" s="52"/>
      <c r="L204" s="52">
        <f>SUM(L205:L207)</f>
        <v>0</v>
      </c>
      <c r="M204" s="52"/>
      <c r="N204" s="52"/>
      <c r="O204" s="444"/>
      <c r="P204" s="52"/>
      <c r="Q204" s="52">
        <f>SUM(Q205:Q207)</f>
        <v>0</v>
      </c>
      <c r="R204" s="52"/>
      <c r="S204" s="52"/>
      <c r="T204" s="444"/>
      <c r="U204" s="52"/>
      <c r="V204" s="52">
        <f>SUM(V205:V207)</f>
        <v>0</v>
      </c>
      <c r="W204" s="52"/>
      <c r="X204" s="52"/>
      <c r="Y204" s="444"/>
      <c r="Z204" s="52"/>
      <c r="AA204" s="52">
        <f>SUM(AA205:AA207)</f>
        <v>0</v>
      </c>
      <c r="AB204" s="52"/>
      <c r="AC204" s="52"/>
      <c r="AD204" s="444"/>
      <c r="AE204" s="52"/>
      <c r="AF204" s="52">
        <f>SUM(AF205:AF207)</f>
        <v>0</v>
      </c>
      <c r="AG204" s="52"/>
      <c r="AH204" s="52"/>
      <c r="AI204" s="444"/>
      <c r="AJ204" s="52"/>
      <c r="AK204" s="52">
        <f>SUM(AK205:AK207)</f>
        <v>0</v>
      </c>
      <c r="AL204" s="52"/>
      <c r="AM204" s="52"/>
      <c r="AN204" s="444"/>
      <c r="AO204" s="52"/>
      <c r="AP204" s="52">
        <f>SUM(AP205:AP207)</f>
        <v>0</v>
      </c>
      <c r="AQ204" s="52"/>
      <c r="AR204" s="52"/>
      <c r="AS204" s="444"/>
      <c r="AT204" s="52"/>
      <c r="AU204" s="52">
        <f>SUM(AU205:AU207)</f>
        <v>0</v>
      </c>
      <c r="AV204" s="52"/>
      <c r="AW204" s="52"/>
      <c r="AX204" s="444"/>
      <c r="AY204" s="52"/>
      <c r="AZ204" s="52">
        <f>SUM(AZ205:AZ207)</f>
        <v>0</v>
      </c>
      <c r="BA204" s="52"/>
      <c r="BB204" s="52"/>
      <c r="BC204" s="444"/>
      <c r="BD204" s="52"/>
      <c r="BE204" s="52">
        <f>SUM(BE205:BE207)</f>
        <v>0</v>
      </c>
      <c r="BF204" s="52"/>
      <c r="BG204" s="52"/>
      <c r="BH204" s="444"/>
      <c r="BI204" s="52"/>
      <c r="BJ204" s="52">
        <f>SUM(BJ205:BJ207)</f>
        <v>0</v>
      </c>
      <c r="BK204" s="52"/>
      <c r="BL204" s="52"/>
      <c r="BM204" s="444"/>
      <c r="BN204" s="52"/>
      <c r="BO204" s="52">
        <f>SUM(BO205:BO207)</f>
        <v>0</v>
      </c>
      <c r="BP204" s="52"/>
      <c r="BQ204" s="52"/>
      <c r="BR204" s="444"/>
      <c r="BS204" s="52"/>
      <c r="BT204" s="52">
        <f>SUM(BT205:BT207)</f>
        <v>0</v>
      </c>
      <c r="BU204" s="52"/>
      <c r="BV204" s="52"/>
      <c r="BW204" s="118"/>
      <c r="BX204" s="38"/>
      <c r="BY204" s="38"/>
    </row>
    <row r="205" spans="4:77" hidden="1" x14ac:dyDescent="0.3">
      <c r="D205" s="118" t="s">
        <v>325</v>
      </c>
      <c r="E205" s="379"/>
      <c r="F205" s="385"/>
      <c r="G205" s="442">
        <v>0</v>
      </c>
      <c r="H205" s="443"/>
      <c r="I205" s="52"/>
      <c r="J205" s="444"/>
      <c r="K205" s="445"/>
      <c r="L205" s="442">
        <v>0</v>
      </c>
      <c r="M205" s="443"/>
      <c r="N205" s="52"/>
      <c r="O205" s="444"/>
      <c r="P205" s="445"/>
      <c r="Q205" s="442">
        <v>0</v>
      </c>
      <c r="R205" s="443"/>
      <c r="S205" s="52"/>
      <c r="T205" s="444"/>
      <c r="U205" s="445"/>
      <c r="V205" s="442">
        <v>0</v>
      </c>
      <c r="W205" s="443"/>
      <c r="X205" s="52"/>
      <c r="Y205" s="444"/>
      <c r="Z205" s="445"/>
      <c r="AA205" s="442">
        <v>0</v>
      </c>
      <c r="AB205" s="443"/>
      <c r="AC205" s="52"/>
      <c r="AD205" s="444"/>
      <c r="AE205" s="445"/>
      <c r="AF205" s="442">
        <v>0</v>
      </c>
      <c r="AG205" s="443"/>
      <c r="AH205" s="52"/>
      <c r="AI205" s="444"/>
      <c r="AJ205" s="445"/>
      <c r="AK205" s="442">
        <v>0</v>
      </c>
      <c r="AL205" s="443"/>
      <c r="AM205" s="52"/>
      <c r="AN205" s="444"/>
      <c r="AO205" s="445"/>
      <c r="AP205" s="442">
        <v>0</v>
      </c>
      <c r="AQ205" s="443"/>
      <c r="AR205" s="52"/>
      <c r="AS205" s="444"/>
      <c r="AT205" s="445"/>
      <c r="AU205" s="442">
        <v>0</v>
      </c>
      <c r="AV205" s="443"/>
      <c r="AW205" s="52"/>
      <c r="AX205" s="444"/>
      <c r="AY205" s="445"/>
      <c r="AZ205" s="442">
        <v>0</v>
      </c>
      <c r="BA205" s="443"/>
      <c r="BB205" s="52"/>
      <c r="BC205" s="444"/>
      <c r="BD205" s="445"/>
      <c r="BE205" s="442">
        <v>0</v>
      </c>
      <c r="BF205" s="443"/>
      <c r="BG205" s="52"/>
      <c r="BH205" s="444"/>
      <c r="BI205" s="445"/>
      <c r="BJ205" s="442">
        <v>0</v>
      </c>
      <c r="BK205" s="443"/>
      <c r="BL205" s="52"/>
      <c r="BM205" s="444"/>
      <c r="BN205" s="445"/>
      <c r="BO205" s="442">
        <v>0</v>
      </c>
      <c r="BP205" s="443"/>
      <c r="BQ205" s="52"/>
      <c r="BR205" s="444"/>
      <c r="BS205" s="445"/>
      <c r="BT205" s="442">
        <f>SUM(L205:BO205)</f>
        <v>0</v>
      </c>
      <c r="BU205" s="443"/>
      <c r="BV205" s="52"/>
      <c r="BW205" s="118"/>
      <c r="BX205" s="38"/>
      <c r="BY205" s="38"/>
    </row>
    <row r="206" spans="4:77" hidden="1" x14ac:dyDescent="0.3">
      <c r="D206" s="118" t="s">
        <v>399</v>
      </c>
      <c r="E206" s="379"/>
      <c r="F206" s="379"/>
      <c r="G206" s="52">
        <v>0</v>
      </c>
      <c r="H206" s="51"/>
      <c r="I206" s="52"/>
      <c r="J206" s="444"/>
      <c r="K206" s="444"/>
      <c r="L206" s="52">
        <v>0</v>
      </c>
      <c r="M206" s="51"/>
      <c r="N206" s="52"/>
      <c r="O206" s="444"/>
      <c r="P206" s="444"/>
      <c r="Q206" s="52">
        <v>0</v>
      </c>
      <c r="R206" s="51"/>
      <c r="S206" s="52"/>
      <c r="T206" s="444"/>
      <c r="U206" s="444"/>
      <c r="V206" s="52">
        <v>0</v>
      </c>
      <c r="W206" s="51"/>
      <c r="X206" s="52"/>
      <c r="Y206" s="444"/>
      <c r="Z206" s="444"/>
      <c r="AA206" s="52">
        <v>0</v>
      </c>
      <c r="AB206" s="51"/>
      <c r="AC206" s="52"/>
      <c r="AD206" s="444"/>
      <c r="AE206" s="444"/>
      <c r="AF206" s="52">
        <v>0</v>
      </c>
      <c r="AG206" s="51"/>
      <c r="AH206" s="52"/>
      <c r="AI206" s="444"/>
      <c r="AJ206" s="444"/>
      <c r="AK206" s="52">
        <v>0</v>
      </c>
      <c r="AL206" s="51"/>
      <c r="AM206" s="52"/>
      <c r="AN206" s="444"/>
      <c r="AO206" s="444"/>
      <c r="AP206" s="52">
        <v>0</v>
      </c>
      <c r="AQ206" s="51"/>
      <c r="AR206" s="52"/>
      <c r="AS206" s="444"/>
      <c r="AT206" s="444"/>
      <c r="AU206" s="52">
        <v>0</v>
      </c>
      <c r="AV206" s="51"/>
      <c r="AW206" s="52"/>
      <c r="AX206" s="444"/>
      <c r="AY206" s="444"/>
      <c r="AZ206" s="52">
        <v>0</v>
      </c>
      <c r="BA206" s="51"/>
      <c r="BB206" s="52"/>
      <c r="BC206" s="444"/>
      <c r="BD206" s="444"/>
      <c r="BE206" s="52">
        <v>0</v>
      </c>
      <c r="BF206" s="51"/>
      <c r="BG206" s="52"/>
      <c r="BH206" s="444"/>
      <c r="BI206" s="444"/>
      <c r="BJ206" s="52">
        <v>0</v>
      </c>
      <c r="BK206" s="51"/>
      <c r="BL206" s="52"/>
      <c r="BM206" s="444"/>
      <c r="BN206" s="444"/>
      <c r="BO206" s="52">
        <v>0</v>
      </c>
      <c r="BP206" s="51"/>
      <c r="BQ206" s="52"/>
      <c r="BR206" s="444"/>
      <c r="BS206" s="444"/>
      <c r="BT206" s="52">
        <f>SUM(L206:BO206)</f>
        <v>0</v>
      </c>
      <c r="BU206" s="51"/>
      <c r="BV206" s="52"/>
      <c r="BW206" s="118"/>
      <c r="BX206" s="38"/>
      <c r="BY206" s="38"/>
    </row>
    <row r="207" spans="4:77" hidden="1" x14ac:dyDescent="0.3">
      <c r="D207" s="118" t="s">
        <v>400</v>
      </c>
      <c r="E207" s="379"/>
      <c r="F207" s="398"/>
      <c r="G207" s="98">
        <v>0</v>
      </c>
      <c r="H207" s="97"/>
      <c r="I207" s="52"/>
      <c r="J207" s="444"/>
      <c r="K207" s="453"/>
      <c r="L207" s="98">
        <v>0</v>
      </c>
      <c r="M207" s="97"/>
      <c r="N207" s="52"/>
      <c r="O207" s="444"/>
      <c r="P207" s="453"/>
      <c r="Q207" s="98">
        <v>0</v>
      </c>
      <c r="R207" s="97"/>
      <c r="S207" s="52"/>
      <c r="T207" s="444"/>
      <c r="U207" s="453"/>
      <c r="V207" s="98">
        <v>0</v>
      </c>
      <c r="W207" s="97"/>
      <c r="X207" s="52"/>
      <c r="Y207" s="444"/>
      <c r="Z207" s="453"/>
      <c r="AA207" s="98">
        <v>0</v>
      </c>
      <c r="AB207" s="97"/>
      <c r="AC207" s="52"/>
      <c r="AD207" s="444"/>
      <c r="AE207" s="453"/>
      <c r="AF207" s="98">
        <v>0</v>
      </c>
      <c r="AG207" s="97"/>
      <c r="AH207" s="52"/>
      <c r="AI207" s="444"/>
      <c r="AJ207" s="453"/>
      <c r="AK207" s="98">
        <v>0</v>
      </c>
      <c r="AL207" s="97"/>
      <c r="AM207" s="52"/>
      <c r="AN207" s="444"/>
      <c r="AO207" s="453"/>
      <c r="AP207" s="98">
        <v>0</v>
      </c>
      <c r="AQ207" s="97"/>
      <c r="AR207" s="52"/>
      <c r="AS207" s="444"/>
      <c r="AT207" s="453"/>
      <c r="AU207" s="98">
        <v>0</v>
      </c>
      <c r="AV207" s="97"/>
      <c r="AW207" s="52"/>
      <c r="AX207" s="444"/>
      <c r="AY207" s="453"/>
      <c r="AZ207" s="98">
        <v>0</v>
      </c>
      <c r="BA207" s="97"/>
      <c r="BB207" s="52"/>
      <c r="BC207" s="444"/>
      <c r="BD207" s="453"/>
      <c r="BE207" s="98">
        <v>0</v>
      </c>
      <c r="BF207" s="97"/>
      <c r="BG207" s="52"/>
      <c r="BH207" s="444"/>
      <c r="BI207" s="453"/>
      <c r="BJ207" s="98">
        <v>0</v>
      </c>
      <c r="BK207" s="97"/>
      <c r="BL207" s="52"/>
      <c r="BM207" s="444"/>
      <c r="BN207" s="453"/>
      <c r="BO207" s="98">
        <v>0</v>
      </c>
      <c r="BP207" s="97"/>
      <c r="BQ207" s="52"/>
      <c r="BR207" s="444"/>
      <c r="BS207" s="453"/>
      <c r="BT207" s="98">
        <f>SUM(L207:BO207)</f>
        <v>0</v>
      </c>
      <c r="BU207" s="97"/>
      <c r="BV207" s="52"/>
      <c r="BW207" s="118"/>
      <c r="BX207" s="38"/>
      <c r="BY207" s="38"/>
    </row>
    <row r="208" spans="4:77" hidden="1" x14ac:dyDescent="0.3">
      <c r="D208" s="118"/>
      <c r="E208" s="379"/>
      <c r="G208" s="52"/>
      <c r="H208" s="52"/>
      <c r="I208" s="52"/>
      <c r="J208" s="444"/>
      <c r="K208" s="52"/>
      <c r="L208" s="52"/>
      <c r="M208" s="52"/>
      <c r="N208" s="52"/>
      <c r="O208" s="444"/>
      <c r="P208" s="52"/>
      <c r="Q208" s="52"/>
      <c r="R208" s="52"/>
      <c r="S208" s="52"/>
      <c r="T208" s="444"/>
      <c r="U208" s="52"/>
      <c r="V208" s="52"/>
      <c r="W208" s="52"/>
      <c r="X208" s="52"/>
      <c r="Y208" s="444"/>
      <c r="Z208" s="52"/>
      <c r="AA208" s="52"/>
      <c r="AB208" s="52"/>
      <c r="AC208" s="52"/>
      <c r="AD208" s="444"/>
      <c r="AE208" s="52"/>
      <c r="AF208" s="52"/>
      <c r="AG208" s="52"/>
      <c r="AH208" s="52"/>
      <c r="AI208" s="444"/>
      <c r="AJ208" s="52"/>
      <c r="AK208" s="52"/>
      <c r="AL208" s="52"/>
      <c r="AM208" s="52"/>
      <c r="AN208" s="444"/>
      <c r="AO208" s="52"/>
      <c r="AP208" s="52"/>
      <c r="AQ208" s="52"/>
      <c r="AR208" s="52"/>
      <c r="AS208" s="444"/>
      <c r="AT208" s="52"/>
      <c r="AU208" s="52"/>
      <c r="AV208" s="52"/>
      <c r="AW208" s="52"/>
      <c r="AX208" s="444"/>
      <c r="AY208" s="52"/>
      <c r="AZ208" s="52"/>
      <c r="BA208" s="52"/>
      <c r="BB208" s="52"/>
      <c r="BC208" s="444"/>
      <c r="BD208" s="52"/>
      <c r="BE208" s="52"/>
      <c r="BF208" s="52"/>
      <c r="BG208" s="52"/>
      <c r="BH208" s="444"/>
      <c r="BI208" s="52"/>
      <c r="BJ208" s="52"/>
      <c r="BK208" s="52"/>
      <c r="BL208" s="52"/>
      <c r="BM208" s="444"/>
      <c r="BN208" s="52"/>
      <c r="BO208" s="52"/>
      <c r="BP208" s="52"/>
      <c r="BQ208" s="52"/>
      <c r="BR208" s="444"/>
      <c r="BS208" s="52"/>
      <c r="BT208" s="52"/>
      <c r="BU208" s="52"/>
      <c r="BV208" s="52"/>
      <c r="BW208" s="118"/>
      <c r="BX208" s="38"/>
      <c r="BY208" s="38"/>
    </row>
    <row r="209" spans="4:77" hidden="1" x14ac:dyDescent="0.3">
      <c r="D209" s="118" t="s">
        <v>405</v>
      </c>
      <c r="E209" s="379"/>
      <c r="G209" s="52">
        <f>SUM(G210:G212)</f>
        <v>0</v>
      </c>
      <c r="H209" s="52"/>
      <c r="I209" s="52"/>
      <c r="J209" s="444"/>
      <c r="K209" s="52"/>
      <c r="L209" s="52">
        <f>SUM(L210:L212)</f>
        <v>0</v>
      </c>
      <c r="M209" s="52"/>
      <c r="N209" s="52"/>
      <c r="O209" s="444"/>
      <c r="P209" s="52"/>
      <c r="Q209" s="52">
        <f>SUM(Q210:Q212)</f>
        <v>0</v>
      </c>
      <c r="R209" s="52"/>
      <c r="S209" s="52"/>
      <c r="T209" s="444"/>
      <c r="U209" s="52"/>
      <c r="V209" s="52">
        <f>SUM(V210:V212)</f>
        <v>0</v>
      </c>
      <c r="W209" s="52"/>
      <c r="X209" s="52"/>
      <c r="Y209" s="444"/>
      <c r="Z209" s="52"/>
      <c r="AA209" s="52">
        <f>SUM(AA210:AA212)</f>
        <v>0</v>
      </c>
      <c r="AB209" s="52"/>
      <c r="AC209" s="52"/>
      <c r="AD209" s="444"/>
      <c r="AE209" s="52"/>
      <c r="AF209" s="52">
        <f>SUM(AF210:AF212)</f>
        <v>0</v>
      </c>
      <c r="AG209" s="52"/>
      <c r="AH209" s="52"/>
      <c r="AI209" s="444"/>
      <c r="AJ209" s="52"/>
      <c r="AK209" s="52">
        <f>SUM(AK210:AK212)</f>
        <v>0</v>
      </c>
      <c r="AL209" s="52"/>
      <c r="AM209" s="52"/>
      <c r="AN209" s="444"/>
      <c r="AO209" s="52"/>
      <c r="AP209" s="52">
        <f>SUM(AP210:AP212)</f>
        <v>0</v>
      </c>
      <c r="AQ209" s="52"/>
      <c r="AR209" s="52"/>
      <c r="AS209" s="444"/>
      <c r="AT209" s="52"/>
      <c r="AU209" s="52">
        <f>SUM(AU210:AU212)</f>
        <v>0</v>
      </c>
      <c r="AV209" s="52"/>
      <c r="AW209" s="52"/>
      <c r="AX209" s="444"/>
      <c r="AY209" s="52"/>
      <c r="AZ209" s="52">
        <f>SUM(AZ210:AZ212)</f>
        <v>0</v>
      </c>
      <c r="BA209" s="52"/>
      <c r="BB209" s="52"/>
      <c r="BC209" s="444"/>
      <c r="BD209" s="52"/>
      <c r="BE209" s="52">
        <f>SUM(BE210:BE212)</f>
        <v>0</v>
      </c>
      <c r="BF209" s="52"/>
      <c r="BG209" s="52"/>
      <c r="BH209" s="444"/>
      <c r="BI209" s="52"/>
      <c r="BJ209" s="52">
        <f>SUM(BJ210:BJ212)</f>
        <v>0</v>
      </c>
      <c r="BK209" s="52"/>
      <c r="BL209" s="52"/>
      <c r="BM209" s="444"/>
      <c r="BN209" s="52"/>
      <c r="BO209" s="52">
        <f>SUM(BO210:BO212)</f>
        <v>0</v>
      </c>
      <c r="BP209" s="52"/>
      <c r="BQ209" s="52"/>
      <c r="BR209" s="444"/>
      <c r="BS209" s="52"/>
      <c r="BT209" s="52">
        <f>SUM(BT210:BT212)</f>
        <v>0</v>
      </c>
      <c r="BU209" s="52"/>
      <c r="BV209" s="52"/>
      <c r="BW209" s="118"/>
      <c r="BX209" s="38"/>
      <c r="BY209" s="38"/>
    </row>
    <row r="210" spans="4:77" hidden="1" x14ac:dyDescent="0.3">
      <c r="D210" s="118" t="s">
        <v>325</v>
      </c>
      <c r="E210" s="379"/>
      <c r="F210" s="385"/>
      <c r="G210" s="442">
        <v>0</v>
      </c>
      <c r="H210" s="443"/>
      <c r="I210" s="52"/>
      <c r="J210" s="444"/>
      <c r="K210" s="445"/>
      <c r="L210" s="442">
        <v>0</v>
      </c>
      <c r="M210" s="443"/>
      <c r="N210" s="52"/>
      <c r="O210" s="444"/>
      <c r="P210" s="445"/>
      <c r="Q210" s="442">
        <v>0</v>
      </c>
      <c r="R210" s="443"/>
      <c r="S210" s="52"/>
      <c r="T210" s="444"/>
      <c r="U210" s="445"/>
      <c r="V210" s="442">
        <v>0</v>
      </c>
      <c r="W210" s="443"/>
      <c r="X210" s="52"/>
      <c r="Y210" s="444"/>
      <c r="Z210" s="445"/>
      <c r="AA210" s="442">
        <v>0</v>
      </c>
      <c r="AB210" s="443"/>
      <c r="AC210" s="52"/>
      <c r="AD210" s="444"/>
      <c r="AE210" s="445"/>
      <c r="AF210" s="442">
        <v>0</v>
      </c>
      <c r="AG210" s="443"/>
      <c r="AH210" s="52"/>
      <c r="AI210" s="444"/>
      <c r="AJ210" s="445"/>
      <c r="AK210" s="442">
        <v>0</v>
      </c>
      <c r="AL210" s="443"/>
      <c r="AM210" s="52"/>
      <c r="AN210" s="444"/>
      <c r="AO210" s="445"/>
      <c r="AP210" s="442">
        <v>0</v>
      </c>
      <c r="AQ210" s="443"/>
      <c r="AR210" s="52"/>
      <c r="AS210" s="444"/>
      <c r="AT210" s="445"/>
      <c r="AU210" s="442">
        <v>0</v>
      </c>
      <c r="AV210" s="443"/>
      <c r="AW210" s="52"/>
      <c r="AX210" s="444"/>
      <c r="AY210" s="445"/>
      <c r="AZ210" s="442">
        <v>0</v>
      </c>
      <c r="BA210" s="443"/>
      <c r="BB210" s="52"/>
      <c r="BC210" s="444"/>
      <c r="BD210" s="445"/>
      <c r="BE210" s="442">
        <v>0</v>
      </c>
      <c r="BF210" s="443"/>
      <c r="BG210" s="52"/>
      <c r="BH210" s="444"/>
      <c r="BI210" s="445"/>
      <c r="BJ210" s="442">
        <v>0</v>
      </c>
      <c r="BK210" s="443"/>
      <c r="BL210" s="52"/>
      <c r="BM210" s="444"/>
      <c r="BN210" s="445"/>
      <c r="BO210" s="442">
        <v>0</v>
      </c>
      <c r="BP210" s="443"/>
      <c r="BQ210" s="52"/>
      <c r="BR210" s="444"/>
      <c r="BS210" s="445"/>
      <c r="BT210" s="442">
        <f>SUM(L210:BO210)</f>
        <v>0</v>
      </c>
      <c r="BU210" s="443"/>
      <c r="BV210" s="52"/>
      <c r="BW210" s="118"/>
      <c r="BX210" s="38"/>
      <c r="BY210" s="38"/>
    </row>
    <row r="211" spans="4:77" hidden="1" x14ac:dyDescent="0.3">
      <c r="D211" s="118" t="s">
        <v>399</v>
      </c>
      <c r="E211" s="379"/>
      <c r="F211" s="379"/>
      <c r="G211" s="52">
        <v>0</v>
      </c>
      <c r="H211" s="51"/>
      <c r="I211" s="52"/>
      <c r="J211" s="444"/>
      <c r="K211" s="444"/>
      <c r="L211" s="52">
        <v>0</v>
      </c>
      <c r="M211" s="51"/>
      <c r="N211" s="52"/>
      <c r="O211" s="444"/>
      <c r="P211" s="444"/>
      <c r="Q211" s="52">
        <v>0</v>
      </c>
      <c r="R211" s="51"/>
      <c r="S211" s="52"/>
      <c r="T211" s="444"/>
      <c r="U211" s="444"/>
      <c r="V211" s="52">
        <v>0</v>
      </c>
      <c r="W211" s="51"/>
      <c r="X211" s="52"/>
      <c r="Y211" s="444"/>
      <c r="Z211" s="444"/>
      <c r="AA211" s="52">
        <v>0</v>
      </c>
      <c r="AB211" s="51"/>
      <c r="AC211" s="52"/>
      <c r="AD211" s="444"/>
      <c r="AE211" s="444"/>
      <c r="AF211" s="52">
        <v>0</v>
      </c>
      <c r="AG211" s="51"/>
      <c r="AH211" s="52"/>
      <c r="AI211" s="444"/>
      <c r="AJ211" s="444"/>
      <c r="AK211" s="52">
        <v>0</v>
      </c>
      <c r="AL211" s="51"/>
      <c r="AM211" s="52"/>
      <c r="AN211" s="444"/>
      <c r="AO211" s="444"/>
      <c r="AP211" s="52">
        <v>0</v>
      </c>
      <c r="AQ211" s="51"/>
      <c r="AR211" s="52"/>
      <c r="AS211" s="444"/>
      <c r="AT211" s="444"/>
      <c r="AU211" s="52">
        <v>0</v>
      </c>
      <c r="AV211" s="51"/>
      <c r="AW211" s="52"/>
      <c r="AX211" s="444"/>
      <c r="AY211" s="444"/>
      <c r="AZ211" s="52">
        <v>0</v>
      </c>
      <c r="BA211" s="51"/>
      <c r="BB211" s="52"/>
      <c r="BC211" s="444"/>
      <c r="BD211" s="444"/>
      <c r="BE211" s="52">
        <v>0</v>
      </c>
      <c r="BF211" s="51"/>
      <c r="BG211" s="52"/>
      <c r="BH211" s="444"/>
      <c r="BI211" s="444"/>
      <c r="BJ211" s="52">
        <v>0</v>
      </c>
      <c r="BK211" s="51"/>
      <c r="BL211" s="52"/>
      <c r="BM211" s="444"/>
      <c r="BN211" s="444"/>
      <c r="BO211" s="52">
        <v>0</v>
      </c>
      <c r="BP211" s="51"/>
      <c r="BQ211" s="52"/>
      <c r="BR211" s="444"/>
      <c r="BS211" s="444"/>
      <c r="BT211" s="52">
        <f>SUM(L211:BO211)</f>
        <v>0</v>
      </c>
      <c r="BU211" s="51"/>
      <c r="BV211" s="52"/>
      <c r="BW211" s="118"/>
      <c r="BX211" s="38"/>
      <c r="BY211" s="38"/>
    </row>
    <row r="212" spans="4:77" hidden="1" x14ac:dyDescent="0.3">
      <c r="D212" s="118" t="s">
        <v>400</v>
      </c>
      <c r="E212" s="379"/>
      <c r="F212" s="398"/>
      <c r="G212" s="98">
        <v>0</v>
      </c>
      <c r="H212" s="97"/>
      <c r="I212" s="52"/>
      <c r="J212" s="444"/>
      <c r="K212" s="453"/>
      <c r="L212" s="98">
        <v>0</v>
      </c>
      <c r="M212" s="97"/>
      <c r="N212" s="52"/>
      <c r="O212" s="444"/>
      <c r="P212" s="453"/>
      <c r="Q212" s="98">
        <v>0</v>
      </c>
      <c r="R212" s="97"/>
      <c r="S212" s="52"/>
      <c r="T212" s="444"/>
      <c r="U212" s="453"/>
      <c r="V212" s="98">
        <v>0</v>
      </c>
      <c r="W212" s="97"/>
      <c r="X212" s="52"/>
      <c r="Y212" s="444"/>
      <c r="Z212" s="453"/>
      <c r="AA212" s="98">
        <v>0</v>
      </c>
      <c r="AB212" s="97"/>
      <c r="AC212" s="52"/>
      <c r="AD212" s="444"/>
      <c r="AE212" s="453"/>
      <c r="AF212" s="98">
        <v>0</v>
      </c>
      <c r="AG212" s="97"/>
      <c r="AH212" s="52"/>
      <c r="AI212" s="444"/>
      <c r="AJ212" s="453"/>
      <c r="AK212" s="98">
        <v>0</v>
      </c>
      <c r="AL212" s="97"/>
      <c r="AM212" s="52"/>
      <c r="AN212" s="444"/>
      <c r="AO212" s="453"/>
      <c r="AP212" s="98">
        <v>0</v>
      </c>
      <c r="AQ212" s="97"/>
      <c r="AR212" s="52"/>
      <c r="AS212" s="444"/>
      <c r="AT212" s="453"/>
      <c r="AU212" s="98">
        <v>0</v>
      </c>
      <c r="AV212" s="97"/>
      <c r="AW212" s="52"/>
      <c r="AX212" s="444"/>
      <c r="AY212" s="453"/>
      <c r="AZ212" s="98">
        <v>0</v>
      </c>
      <c r="BA212" s="97"/>
      <c r="BB212" s="52"/>
      <c r="BC212" s="444"/>
      <c r="BD212" s="453"/>
      <c r="BE212" s="98">
        <v>0</v>
      </c>
      <c r="BF212" s="97"/>
      <c r="BG212" s="52"/>
      <c r="BH212" s="444"/>
      <c r="BI212" s="453"/>
      <c r="BJ212" s="98">
        <v>0</v>
      </c>
      <c r="BK212" s="97"/>
      <c r="BL212" s="52"/>
      <c r="BM212" s="444"/>
      <c r="BN212" s="453"/>
      <c r="BO212" s="98">
        <v>0</v>
      </c>
      <c r="BP212" s="97"/>
      <c r="BQ212" s="52"/>
      <c r="BR212" s="444"/>
      <c r="BS212" s="453"/>
      <c r="BT212" s="98">
        <f>SUM(L212:BO212)</f>
        <v>0</v>
      </c>
      <c r="BU212" s="97"/>
      <c r="BV212" s="52"/>
      <c r="BW212" s="118"/>
      <c r="BX212" s="38"/>
      <c r="BY212" s="38"/>
    </row>
    <row r="213" spans="4:77" hidden="1" x14ac:dyDescent="0.3">
      <c r="D213" s="118"/>
      <c r="E213" s="379"/>
      <c r="G213" s="474"/>
      <c r="H213" s="474"/>
      <c r="I213" s="474"/>
      <c r="J213" s="475"/>
      <c r="K213" s="474"/>
      <c r="L213" s="474"/>
      <c r="M213" s="474"/>
      <c r="N213" s="474"/>
      <c r="O213" s="475"/>
      <c r="P213" s="474"/>
      <c r="Q213" s="474"/>
      <c r="R213" s="474"/>
      <c r="S213" s="474"/>
      <c r="T213" s="475"/>
      <c r="U213" s="474"/>
      <c r="V213" s="474"/>
      <c r="W213" s="474"/>
      <c r="X213" s="474"/>
      <c r="Y213" s="475"/>
      <c r="Z213" s="474"/>
      <c r="AA213" s="474"/>
      <c r="AB213" s="474"/>
      <c r="AC213" s="474"/>
      <c r="AD213" s="475"/>
      <c r="AE213" s="474"/>
      <c r="AF213" s="474"/>
      <c r="AG213" s="474"/>
      <c r="AH213" s="474"/>
      <c r="AI213" s="475"/>
      <c r="AJ213" s="474"/>
      <c r="AK213" s="474"/>
      <c r="AL213" s="474"/>
      <c r="AM213" s="474"/>
      <c r="AN213" s="475"/>
      <c r="AO213" s="474"/>
      <c r="AP213" s="474"/>
      <c r="AQ213" s="474"/>
      <c r="AR213" s="474"/>
      <c r="AS213" s="475"/>
      <c r="AT213" s="474"/>
      <c r="AU213" s="474"/>
      <c r="AV213" s="474"/>
      <c r="AW213" s="474"/>
      <c r="AX213" s="475"/>
      <c r="AY213" s="474"/>
      <c r="AZ213" s="474"/>
      <c r="BA213" s="474"/>
      <c r="BB213" s="474"/>
      <c r="BC213" s="475"/>
      <c r="BD213" s="474"/>
      <c r="BE213" s="474"/>
      <c r="BF213" s="474"/>
      <c r="BG213" s="474"/>
      <c r="BH213" s="475"/>
      <c r="BI213" s="474"/>
      <c r="BJ213" s="474"/>
      <c r="BK213" s="474"/>
      <c r="BL213" s="474"/>
      <c r="BM213" s="475"/>
      <c r="BN213" s="474"/>
      <c r="BO213" s="474"/>
      <c r="BP213" s="474"/>
      <c r="BQ213" s="474"/>
      <c r="BR213" s="475"/>
      <c r="BS213" s="474"/>
      <c r="BT213" s="52"/>
      <c r="BU213" s="52"/>
      <c r="BV213" s="52"/>
      <c r="BW213" s="118"/>
      <c r="BX213" s="38"/>
      <c r="BY213" s="38"/>
    </row>
    <row r="214" spans="4:77" hidden="1" x14ac:dyDescent="0.3">
      <c r="D214" s="118" t="s">
        <v>406</v>
      </c>
      <c r="E214" s="379"/>
      <c r="G214" s="52">
        <f>SUM(G215:G217)</f>
        <v>0</v>
      </c>
      <c r="H214" s="52"/>
      <c r="I214" s="52"/>
      <c r="J214" s="444"/>
      <c r="K214" s="52"/>
      <c r="L214" s="52">
        <f>SUM(L215:L217)</f>
        <v>0</v>
      </c>
      <c r="M214" s="52"/>
      <c r="N214" s="52"/>
      <c r="O214" s="444"/>
      <c r="P214" s="52"/>
      <c r="Q214" s="52">
        <f>SUM(Q215:Q217)</f>
        <v>0</v>
      </c>
      <c r="R214" s="52"/>
      <c r="S214" s="52"/>
      <c r="T214" s="444"/>
      <c r="U214" s="52"/>
      <c r="V214" s="52">
        <f>SUM(V215:V217)</f>
        <v>0</v>
      </c>
      <c r="W214" s="52"/>
      <c r="X214" s="52"/>
      <c r="Y214" s="444"/>
      <c r="Z214" s="52"/>
      <c r="AA214" s="52">
        <f>SUM(AA215:AA217)</f>
        <v>0</v>
      </c>
      <c r="AB214" s="52"/>
      <c r="AC214" s="52"/>
      <c r="AD214" s="444"/>
      <c r="AE214" s="52"/>
      <c r="AF214" s="52">
        <f>SUM(AF215:AF217)</f>
        <v>0</v>
      </c>
      <c r="AG214" s="52"/>
      <c r="AH214" s="52"/>
      <c r="AI214" s="444"/>
      <c r="AJ214" s="52"/>
      <c r="AK214" s="52">
        <f>SUM(AK215:AK217)</f>
        <v>0</v>
      </c>
      <c r="AL214" s="52"/>
      <c r="AM214" s="52"/>
      <c r="AN214" s="444"/>
      <c r="AO214" s="52"/>
      <c r="AP214" s="52">
        <f>SUM(AP215:AP217)</f>
        <v>0</v>
      </c>
      <c r="AQ214" s="52"/>
      <c r="AR214" s="52"/>
      <c r="AS214" s="444"/>
      <c r="AT214" s="52"/>
      <c r="AU214" s="52">
        <f>SUM(AU215:AU217)</f>
        <v>0</v>
      </c>
      <c r="AV214" s="52"/>
      <c r="AW214" s="52"/>
      <c r="AX214" s="444"/>
      <c r="AY214" s="52"/>
      <c r="AZ214" s="52">
        <f>SUM(AZ215:AZ217)</f>
        <v>0</v>
      </c>
      <c r="BA214" s="52"/>
      <c r="BB214" s="52"/>
      <c r="BC214" s="444"/>
      <c r="BD214" s="52"/>
      <c r="BE214" s="52">
        <f>SUM(BE215:BE217)</f>
        <v>0</v>
      </c>
      <c r="BF214" s="52"/>
      <c r="BG214" s="52"/>
      <c r="BH214" s="444"/>
      <c r="BI214" s="52"/>
      <c r="BJ214" s="52">
        <f>SUM(BJ215:BJ217)</f>
        <v>0</v>
      </c>
      <c r="BK214" s="52"/>
      <c r="BL214" s="52"/>
      <c r="BM214" s="444"/>
      <c r="BN214" s="52"/>
      <c r="BO214" s="52">
        <f>SUM(BO215:BO217)</f>
        <v>0</v>
      </c>
      <c r="BP214" s="52"/>
      <c r="BQ214" s="52"/>
      <c r="BR214" s="444"/>
      <c r="BS214" s="52"/>
      <c r="BT214" s="52">
        <f>SUM(BT215:BT217)</f>
        <v>0</v>
      </c>
      <c r="BU214" s="52"/>
      <c r="BV214" s="52"/>
      <c r="BW214" s="118"/>
      <c r="BX214" s="38"/>
      <c r="BY214" s="38"/>
    </row>
    <row r="215" spans="4:77" hidden="1" x14ac:dyDescent="0.3">
      <c r="D215" s="118" t="s">
        <v>325</v>
      </c>
      <c r="E215" s="379"/>
      <c r="F215" s="385"/>
      <c r="G215" s="442">
        <v>0</v>
      </c>
      <c r="H215" s="443"/>
      <c r="I215" s="52"/>
      <c r="J215" s="444"/>
      <c r="K215" s="445"/>
      <c r="L215" s="442">
        <v>0</v>
      </c>
      <c r="M215" s="443"/>
      <c r="N215" s="52"/>
      <c r="O215" s="444"/>
      <c r="P215" s="445"/>
      <c r="Q215" s="442">
        <v>0</v>
      </c>
      <c r="R215" s="443"/>
      <c r="S215" s="52"/>
      <c r="T215" s="444"/>
      <c r="U215" s="445"/>
      <c r="V215" s="442">
        <v>0</v>
      </c>
      <c r="W215" s="443"/>
      <c r="X215" s="52"/>
      <c r="Y215" s="444"/>
      <c r="Z215" s="445"/>
      <c r="AA215" s="442">
        <v>0</v>
      </c>
      <c r="AB215" s="443"/>
      <c r="AC215" s="52"/>
      <c r="AD215" s="444"/>
      <c r="AE215" s="445"/>
      <c r="AF215" s="442">
        <v>0</v>
      </c>
      <c r="AG215" s="443"/>
      <c r="AH215" s="52"/>
      <c r="AI215" s="444"/>
      <c r="AJ215" s="445"/>
      <c r="AK215" s="442">
        <v>0</v>
      </c>
      <c r="AL215" s="443"/>
      <c r="AM215" s="52"/>
      <c r="AN215" s="444"/>
      <c r="AO215" s="445"/>
      <c r="AP215" s="442">
        <v>0</v>
      </c>
      <c r="AQ215" s="443"/>
      <c r="AR215" s="52"/>
      <c r="AS215" s="444"/>
      <c r="AT215" s="445"/>
      <c r="AU215" s="442">
        <v>0</v>
      </c>
      <c r="AV215" s="443"/>
      <c r="AW215" s="52"/>
      <c r="AX215" s="444"/>
      <c r="AY215" s="445"/>
      <c r="AZ215" s="442">
        <v>0</v>
      </c>
      <c r="BA215" s="443"/>
      <c r="BB215" s="52"/>
      <c r="BC215" s="444"/>
      <c r="BD215" s="445"/>
      <c r="BE215" s="442">
        <v>0</v>
      </c>
      <c r="BF215" s="443"/>
      <c r="BG215" s="52"/>
      <c r="BH215" s="444"/>
      <c r="BI215" s="445"/>
      <c r="BJ215" s="442">
        <v>0</v>
      </c>
      <c r="BK215" s="443"/>
      <c r="BL215" s="52"/>
      <c r="BM215" s="444"/>
      <c r="BN215" s="445"/>
      <c r="BO215" s="442">
        <v>0</v>
      </c>
      <c r="BP215" s="443"/>
      <c r="BQ215" s="52"/>
      <c r="BR215" s="444"/>
      <c r="BS215" s="445"/>
      <c r="BT215" s="442">
        <f>SUM(L215:BO215)</f>
        <v>0</v>
      </c>
      <c r="BU215" s="443"/>
      <c r="BV215" s="52"/>
      <c r="BW215" s="118"/>
      <c r="BX215" s="38"/>
      <c r="BY215" s="38"/>
    </row>
    <row r="216" spans="4:77" hidden="1" x14ac:dyDescent="0.3">
      <c r="D216" s="118" t="s">
        <v>399</v>
      </c>
      <c r="E216" s="379"/>
      <c r="F216" s="379"/>
      <c r="G216" s="52">
        <v>0</v>
      </c>
      <c r="H216" s="51"/>
      <c r="I216" s="52"/>
      <c r="J216" s="444"/>
      <c r="K216" s="444"/>
      <c r="L216" s="52">
        <v>0</v>
      </c>
      <c r="M216" s="51"/>
      <c r="N216" s="52"/>
      <c r="O216" s="444"/>
      <c r="P216" s="444"/>
      <c r="Q216" s="52">
        <v>0</v>
      </c>
      <c r="R216" s="51"/>
      <c r="S216" s="52"/>
      <c r="T216" s="444"/>
      <c r="U216" s="444"/>
      <c r="V216" s="52">
        <v>0</v>
      </c>
      <c r="W216" s="51"/>
      <c r="X216" s="52"/>
      <c r="Y216" s="444"/>
      <c r="Z216" s="444"/>
      <c r="AA216" s="52">
        <v>0</v>
      </c>
      <c r="AB216" s="51"/>
      <c r="AC216" s="52"/>
      <c r="AD216" s="444"/>
      <c r="AE216" s="444"/>
      <c r="AF216" s="52">
        <v>0</v>
      </c>
      <c r="AG216" s="51"/>
      <c r="AH216" s="52"/>
      <c r="AI216" s="444"/>
      <c r="AJ216" s="444"/>
      <c r="AK216" s="52">
        <v>0</v>
      </c>
      <c r="AL216" s="51"/>
      <c r="AM216" s="52"/>
      <c r="AN216" s="444"/>
      <c r="AO216" s="444"/>
      <c r="AP216" s="52">
        <v>0</v>
      </c>
      <c r="AQ216" s="51"/>
      <c r="AR216" s="52"/>
      <c r="AS216" s="444"/>
      <c r="AT216" s="444"/>
      <c r="AU216" s="52">
        <v>0</v>
      </c>
      <c r="AV216" s="51"/>
      <c r="AW216" s="52"/>
      <c r="AX216" s="444"/>
      <c r="AY216" s="444"/>
      <c r="AZ216" s="52">
        <v>0</v>
      </c>
      <c r="BA216" s="51"/>
      <c r="BB216" s="52"/>
      <c r="BC216" s="444"/>
      <c r="BD216" s="444"/>
      <c r="BE216" s="52">
        <v>0</v>
      </c>
      <c r="BF216" s="51"/>
      <c r="BG216" s="52"/>
      <c r="BH216" s="444"/>
      <c r="BI216" s="444"/>
      <c r="BJ216" s="52">
        <v>0</v>
      </c>
      <c r="BK216" s="51"/>
      <c r="BL216" s="52"/>
      <c r="BM216" s="444"/>
      <c r="BN216" s="444"/>
      <c r="BO216" s="52">
        <v>0</v>
      </c>
      <c r="BP216" s="51"/>
      <c r="BQ216" s="52"/>
      <c r="BR216" s="444"/>
      <c r="BS216" s="444"/>
      <c r="BT216" s="52">
        <f>SUM(L216:BO216)</f>
        <v>0</v>
      </c>
      <c r="BU216" s="51"/>
      <c r="BV216" s="52"/>
      <c r="BW216" s="118"/>
      <c r="BX216" s="38"/>
      <c r="BY216" s="38"/>
    </row>
    <row r="217" spans="4:77" hidden="1" x14ac:dyDescent="0.3">
      <c r="D217" s="118" t="s">
        <v>400</v>
      </c>
      <c r="E217" s="379"/>
      <c r="F217" s="398"/>
      <c r="G217" s="98">
        <v>0</v>
      </c>
      <c r="H217" s="97"/>
      <c r="I217" s="52"/>
      <c r="J217" s="444"/>
      <c r="K217" s="453"/>
      <c r="L217" s="98">
        <v>0</v>
      </c>
      <c r="M217" s="97"/>
      <c r="N217" s="52"/>
      <c r="O217" s="444"/>
      <c r="P217" s="453"/>
      <c r="Q217" s="98">
        <v>0</v>
      </c>
      <c r="R217" s="97"/>
      <c r="S217" s="52"/>
      <c r="T217" s="444"/>
      <c r="U217" s="453"/>
      <c r="V217" s="98">
        <v>0</v>
      </c>
      <c r="W217" s="97"/>
      <c r="X217" s="52"/>
      <c r="Y217" s="444"/>
      <c r="Z217" s="453"/>
      <c r="AA217" s="98">
        <v>0</v>
      </c>
      <c r="AB217" s="97"/>
      <c r="AC217" s="52"/>
      <c r="AD217" s="444"/>
      <c r="AE217" s="453"/>
      <c r="AF217" s="98">
        <v>0</v>
      </c>
      <c r="AG217" s="97"/>
      <c r="AH217" s="52"/>
      <c r="AI217" s="444"/>
      <c r="AJ217" s="453"/>
      <c r="AK217" s="98">
        <v>0</v>
      </c>
      <c r="AL217" s="97"/>
      <c r="AM217" s="52"/>
      <c r="AN217" s="444"/>
      <c r="AO217" s="453"/>
      <c r="AP217" s="98">
        <v>0</v>
      </c>
      <c r="AQ217" s="97"/>
      <c r="AR217" s="52"/>
      <c r="AS217" s="444"/>
      <c r="AT217" s="453"/>
      <c r="AU217" s="98">
        <v>0</v>
      </c>
      <c r="AV217" s="97"/>
      <c r="AW217" s="52"/>
      <c r="AX217" s="444"/>
      <c r="AY217" s="453"/>
      <c r="AZ217" s="98">
        <v>0</v>
      </c>
      <c r="BA217" s="97"/>
      <c r="BB217" s="52"/>
      <c r="BC217" s="444"/>
      <c r="BD217" s="453"/>
      <c r="BE217" s="98">
        <v>0</v>
      </c>
      <c r="BF217" s="97"/>
      <c r="BG217" s="52"/>
      <c r="BH217" s="444"/>
      <c r="BI217" s="453"/>
      <c r="BJ217" s="98">
        <v>0</v>
      </c>
      <c r="BK217" s="97"/>
      <c r="BL217" s="52"/>
      <c r="BM217" s="444"/>
      <c r="BN217" s="453"/>
      <c r="BO217" s="98">
        <v>0</v>
      </c>
      <c r="BP217" s="97"/>
      <c r="BQ217" s="52"/>
      <c r="BR217" s="444"/>
      <c r="BS217" s="453"/>
      <c r="BT217" s="98">
        <f>SUM(L217:BO217)</f>
        <v>0</v>
      </c>
      <c r="BU217" s="97"/>
      <c r="BV217" s="52"/>
      <c r="BW217" s="118"/>
      <c r="BX217" s="38"/>
      <c r="BY217" s="38"/>
    </row>
    <row r="218" spans="4:77" x14ac:dyDescent="0.3">
      <c r="D218" s="184"/>
      <c r="E218" s="458"/>
      <c r="F218" s="114"/>
      <c r="G218" s="482"/>
      <c r="H218" s="482"/>
      <c r="I218" s="482"/>
      <c r="J218" s="483"/>
      <c r="K218" s="482"/>
      <c r="L218" s="482"/>
      <c r="M218" s="482"/>
      <c r="N218" s="482"/>
      <c r="O218" s="483"/>
      <c r="P218" s="482"/>
      <c r="Q218" s="482"/>
      <c r="R218" s="482"/>
      <c r="S218" s="482"/>
      <c r="T218" s="483"/>
      <c r="U218" s="482"/>
      <c r="V218" s="482"/>
      <c r="W218" s="482"/>
      <c r="X218" s="482"/>
      <c r="Y218" s="483"/>
      <c r="Z218" s="482"/>
      <c r="AA218" s="482"/>
      <c r="AB218" s="482"/>
      <c r="AC218" s="482"/>
      <c r="AD218" s="483"/>
      <c r="AE218" s="482"/>
      <c r="AF218" s="482"/>
      <c r="AG218" s="482"/>
      <c r="AH218" s="482"/>
      <c r="AI218" s="483"/>
      <c r="AJ218" s="482"/>
      <c r="AK218" s="482"/>
      <c r="AL218" s="482"/>
      <c r="AM218" s="482"/>
      <c r="AN218" s="483"/>
      <c r="AO218" s="482"/>
      <c r="AP218" s="482"/>
      <c r="AQ218" s="482"/>
      <c r="AR218" s="482"/>
      <c r="AS218" s="483"/>
      <c r="AT218" s="482"/>
      <c r="AU218" s="482"/>
      <c r="AV218" s="482"/>
      <c r="AW218" s="482"/>
      <c r="AX218" s="483"/>
      <c r="AY218" s="482"/>
      <c r="AZ218" s="482"/>
      <c r="BA218" s="482"/>
      <c r="BB218" s="482"/>
      <c r="BC218" s="483"/>
      <c r="BD218" s="482"/>
      <c r="BE218" s="482"/>
      <c r="BF218" s="482"/>
      <c r="BG218" s="482"/>
      <c r="BH218" s="483"/>
      <c r="BI218" s="482"/>
      <c r="BJ218" s="482"/>
      <c r="BK218" s="482"/>
      <c r="BL218" s="482"/>
      <c r="BM218" s="483"/>
      <c r="BN218" s="482"/>
      <c r="BO218" s="482"/>
      <c r="BP218" s="482"/>
      <c r="BQ218" s="482"/>
      <c r="BR218" s="483"/>
      <c r="BS218" s="482"/>
      <c r="BT218" s="105"/>
      <c r="BU218" s="105"/>
      <c r="BV218" s="105"/>
      <c r="BW218" s="118"/>
      <c r="BX218" s="38"/>
      <c r="BY218" s="38"/>
    </row>
    <row r="219" spans="4:77" x14ac:dyDescent="0.3">
      <c r="D219" s="423" t="s">
        <v>41</v>
      </c>
      <c r="G219" s="474"/>
      <c r="H219" s="474"/>
      <c r="I219" s="474"/>
      <c r="J219" s="474"/>
      <c r="K219" s="474"/>
      <c r="L219" s="474"/>
      <c r="M219" s="474"/>
      <c r="N219" s="474"/>
      <c r="O219" s="474"/>
      <c r="P219" s="474"/>
      <c r="Q219" s="474"/>
      <c r="R219" s="474"/>
      <c r="S219" s="474"/>
      <c r="T219" s="474"/>
      <c r="U219" s="474"/>
      <c r="V219" s="474"/>
      <c r="W219" s="474"/>
      <c r="X219" s="474"/>
      <c r="Y219" s="474"/>
      <c r="Z219" s="474"/>
      <c r="AA219" s="474"/>
      <c r="AB219" s="474"/>
      <c r="AC219" s="474"/>
      <c r="AD219" s="484"/>
      <c r="AE219" s="484"/>
      <c r="AF219" s="484"/>
      <c r="AG219" s="484"/>
      <c r="AH219" s="484"/>
      <c r="AI219" s="484"/>
      <c r="AJ219" s="484"/>
      <c r="AK219" s="484"/>
      <c r="AL219" s="484"/>
      <c r="AM219" s="484"/>
      <c r="AN219" s="484"/>
      <c r="AO219" s="484"/>
      <c r="AP219" s="484"/>
      <c r="AQ219" s="484"/>
      <c r="AR219" s="484"/>
      <c r="AS219" s="484"/>
      <c r="AT219" s="484"/>
      <c r="AU219" s="484"/>
      <c r="AV219" s="484"/>
      <c r="AW219" s="484"/>
      <c r="AX219" s="484"/>
      <c r="AY219" s="484"/>
      <c r="AZ219" s="484"/>
      <c r="BA219" s="484"/>
      <c r="BB219" s="484"/>
      <c r="BC219" s="484"/>
      <c r="BD219" s="484"/>
      <c r="BE219" s="484"/>
      <c r="BF219" s="484"/>
      <c r="BG219" s="484"/>
      <c r="BH219" s="484"/>
      <c r="BI219" s="484"/>
      <c r="BJ219" s="484"/>
      <c r="BK219" s="484"/>
      <c r="BL219" s="484"/>
      <c r="BM219" s="484"/>
      <c r="BN219" s="484"/>
      <c r="BO219" s="484"/>
      <c r="BP219" s="484"/>
      <c r="BQ219" s="484"/>
      <c r="BR219" s="484"/>
      <c r="BS219" s="484"/>
      <c r="BT219" s="485"/>
      <c r="BU219" s="485"/>
      <c r="BV219" s="485"/>
    </row>
    <row r="220" spans="4:77" x14ac:dyDescent="0.3">
      <c r="G220" s="474"/>
      <c r="H220" s="474"/>
      <c r="I220" s="474"/>
      <c r="J220" s="474"/>
      <c r="K220" s="474"/>
      <c r="L220" s="474"/>
      <c r="M220" s="474"/>
      <c r="N220" s="474"/>
      <c r="O220" s="474"/>
      <c r="P220" s="474"/>
      <c r="Q220" s="474"/>
      <c r="R220" s="474"/>
      <c r="S220" s="474"/>
      <c r="T220" s="474"/>
      <c r="U220" s="474"/>
      <c r="V220" s="474"/>
      <c r="W220" s="474"/>
      <c r="X220" s="474"/>
      <c r="Y220" s="474"/>
      <c r="Z220" s="474"/>
      <c r="AA220" s="474"/>
      <c r="AB220" s="474"/>
      <c r="AC220" s="474"/>
      <c r="AD220" s="474"/>
      <c r="AE220" s="474"/>
      <c r="AF220" s="474"/>
      <c r="AG220" s="474"/>
      <c r="AH220" s="474"/>
      <c r="AI220" s="474"/>
      <c r="AJ220" s="474"/>
      <c r="AK220" s="474"/>
      <c r="AL220" s="474"/>
      <c r="AM220" s="474"/>
      <c r="AN220" s="474"/>
      <c r="AO220" s="474"/>
      <c r="AP220" s="474"/>
      <c r="AQ220" s="474"/>
      <c r="AR220" s="474"/>
      <c r="AS220" s="474"/>
      <c r="AT220" s="474"/>
      <c r="AU220" s="474"/>
      <c r="AV220" s="474"/>
      <c r="AW220" s="474"/>
      <c r="AX220" s="474"/>
      <c r="AY220" s="474"/>
      <c r="AZ220" s="474"/>
      <c r="BA220" s="474"/>
      <c r="BB220" s="474"/>
      <c r="BC220" s="474"/>
      <c r="BD220" s="474"/>
      <c r="BE220" s="474"/>
      <c r="BF220" s="474"/>
      <c r="BG220" s="474"/>
      <c r="BH220" s="474"/>
      <c r="BI220" s="474"/>
      <c r="BJ220" s="474"/>
      <c r="BK220" s="474"/>
      <c r="BL220" s="474"/>
      <c r="BM220" s="474"/>
      <c r="BN220" s="474"/>
      <c r="BO220" s="474"/>
      <c r="BP220" s="474"/>
      <c r="BQ220" s="474"/>
      <c r="BR220" s="474"/>
      <c r="BS220" s="474"/>
      <c r="BT220" s="52"/>
      <c r="BU220" s="52"/>
      <c r="BV220" s="52"/>
    </row>
    <row r="221" spans="4:77" x14ac:dyDescent="0.3">
      <c r="G221" s="474"/>
      <c r="H221" s="474"/>
      <c r="I221" s="474"/>
      <c r="J221" s="474"/>
      <c r="K221" s="474"/>
      <c r="L221" s="474"/>
      <c r="M221" s="474"/>
      <c r="N221" s="474"/>
      <c r="O221" s="474"/>
      <c r="P221" s="474"/>
      <c r="Q221" s="474"/>
      <c r="R221" s="474"/>
      <c r="S221" s="474"/>
      <c r="T221" s="474"/>
      <c r="U221" s="474"/>
      <c r="V221" s="474"/>
      <c r="W221" s="474"/>
      <c r="X221" s="474"/>
      <c r="Y221" s="474"/>
      <c r="Z221" s="474"/>
      <c r="AA221" s="474"/>
      <c r="AB221" s="474"/>
      <c r="AC221" s="474"/>
      <c r="AD221" s="474"/>
      <c r="AE221" s="474"/>
      <c r="AF221" s="474"/>
      <c r="AG221" s="474"/>
      <c r="AH221" s="474"/>
      <c r="AI221" s="474"/>
      <c r="AJ221" s="474"/>
      <c r="AK221" s="474"/>
      <c r="AL221" s="474"/>
      <c r="AM221" s="474"/>
      <c r="AN221" s="474"/>
      <c r="AO221" s="474"/>
      <c r="AP221" s="474"/>
      <c r="AQ221" s="474"/>
      <c r="AR221" s="474"/>
      <c r="AS221" s="474"/>
      <c r="AT221" s="474"/>
      <c r="AU221" s="474"/>
      <c r="AV221" s="474"/>
      <c r="AW221" s="474"/>
      <c r="AX221" s="474"/>
      <c r="AY221" s="474"/>
      <c r="AZ221" s="474"/>
      <c r="BA221" s="474"/>
      <c r="BB221" s="474"/>
      <c r="BC221" s="474"/>
      <c r="BD221" s="474"/>
      <c r="BE221" s="474"/>
      <c r="BF221" s="474"/>
      <c r="BG221" s="474"/>
      <c r="BH221" s="474"/>
      <c r="BI221" s="474"/>
      <c r="BJ221" s="474"/>
      <c r="BK221" s="474"/>
      <c r="BL221" s="474"/>
      <c r="BM221" s="474"/>
      <c r="BN221" s="474"/>
      <c r="BO221" s="474"/>
      <c r="BP221" s="474"/>
      <c r="BQ221" s="474"/>
      <c r="BR221" s="474"/>
      <c r="BS221" s="474"/>
      <c r="BT221" s="52"/>
      <c r="BU221" s="52"/>
      <c r="BV221" s="52"/>
    </row>
    <row r="223" spans="4:77" hidden="1" x14ac:dyDescent="0.3"/>
    <row r="224" spans="4:77" hidden="1" x14ac:dyDescent="0.3"/>
    <row r="225" spans="12:74" hidden="1" x14ac:dyDescent="0.3">
      <c r="L225" s="112" t="e">
        <f>L6-#REF!</f>
        <v>#REF!</v>
      </c>
      <c r="M225" s="112" t="e">
        <f>M6-#REF!</f>
        <v>#REF!</v>
      </c>
      <c r="N225" s="112" t="e">
        <f>N6-#REF!</f>
        <v>#REF!</v>
      </c>
      <c r="O225" s="112" t="e">
        <f>O6-#REF!</f>
        <v>#REF!</v>
      </c>
      <c r="P225" s="112" t="e">
        <f>P6-#REF!</f>
        <v>#REF!</v>
      </c>
      <c r="Q225" s="112" t="e">
        <f>Q6-#REF!</f>
        <v>#REF!</v>
      </c>
      <c r="R225" s="112" t="e">
        <f>R6-#REF!</f>
        <v>#REF!</v>
      </c>
      <c r="S225" s="112" t="e">
        <f>S6-#REF!</f>
        <v>#REF!</v>
      </c>
      <c r="T225" s="112" t="e">
        <f>T6-#REF!</f>
        <v>#REF!</v>
      </c>
      <c r="U225" s="112" t="e">
        <f>U6-#REF!</f>
        <v>#REF!</v>
      </c>
      <c r="V225" s="112" t="e">
        <f>V6-#REF!</f>
        <v>#REF!</v>
      </c>
      <c r="W225" s="112" t="e">
        <f>W6-#REF!</f>
        <v>#REF!</v>
      </c>
      <c r="X225" s="112" t="e">
        <f>X6-#REF!</f>
        <v>#REF!</v>
      </c>
      <c r="Y225" s="112" t="e">
        <f>Y6-#REF!</f>
        <v>#REF!</v>
      </c>
      <c r="Z225" s="112" t="e">
        <f>Z6-#REF!</f>
        <v>#REF!</v>
      </c>
      <c r="AA225" s="112" t="e">
        <f>AA6-#REF!</f>
        <v>#REF!</v>
      </c>
      <c r="AB225" s="112" t="e">
        <f>AB6-#REF!</f>
        <v>#REF!</v>
      </c>
      <c r="AC225" s="112" t="e">
        <f>AC6-#REF!</f>
        <v>#REF!</v>
      </c>
      <c r="AD225" s="112" t="e">
        <f>AD6-#REF!</f>
        <v>#REF!</v>
      </c>
      <c r="AE225" s="112" t="e">
        <f>AE6-#REF!</f>
        <v>#REF!</v>
      </c>
      <c r="AF225" s="112" t="e">
        <f>AF6-#REF!</f>
        <v>#REF!</v>
      </c>
      <c r="AG225" s="112" t="e">
        <f>AG6-#REF!</f>
        <v>#REF!</v>
      </c>
      <c r="AH225" s="112" t="e">
        <f>AH6-#REF!</f>
        <v>#REF!</v>
      </c>
      <c r="AI225" s="112" t="e">
        <f>AI6-#REF!</f>
        <v>#REF!</v>
      </c>
      <c r="AJ225" s="112" t="e">
        <f>AJ6-#REF!</f>
        <v>#REF!</v>
      </c>
      <c r="AK225" s="112" t="e">
        <f>AK6-#REF!</f>
        <v>#REF!</v>
      </c>
      <c r="AL225" s="112" t="e">
        <f>AL6-#REF!</f>
        <v>#REF!</v>
      </c>
      <c r="AM225" s="112" t="e">
        <f>AM6-#REF!</f>
        <v>#REF!</v>
      </c>
      <c r="AN225" s="112" t="e">
        <f>AN6-#REF!</f>
        <v>#REF!</v>
      </c>
      <c r="AO225" s="112" t="e">
        <f>AO6-#REF!</f>
        <v>#REF!</v>
      </c>
      <c r="AP225" s="112" t="e">
        <f>AP6-#REF!</f>
        <v>#REF!</v>
      </c>
      <c r="AQ225" s="112" t="e">
        <f>AQ6-#REF!</f>
        <v>#REF!</v>
      </c>
      <c r="AR225" s="112" t="e">
        <f>AR6-#REF!</f>
        <v>#REF!</v>
      </c>
      <c r="AS225" s="112" t="e">
        <f>AS6-#REF!</f>
        <v>#REF!</v>
      </c>
      <c r="AT225" s="112" t="e">
        <f>AT6-#REF!</f>
        <v>#REF!</v>
      </c>
      <c r="AU225" s="112" t="e">
        <f>AU6-#REF!</f>
        <v>#REF!</v>
      </c>
      <c r="AV225" s="112" t="e">
        <f>AV6-#REF!</f>
        <v>#REF!</v>
      </c>
      <c r="AW225" s="112" t="e">
        <f>AW6-#REF!</f>
        <v>#REF!</v>
      </c>
      <c r="AX225" s="112" t="e">
        <f>AX6-#REF!</f>
        <v>#REF!</v>
      </c>
      <c r="AY225" s="112" t="e">
        <f>AY6-#REF!</f>
        <v>#REF!</v>
      </c>
      <c r="AZ225" s="112" t="e">
        <f>AZ6-#REF!</f>
        <v>#REF!</v>
      </c>
      <c r="BA225" s="112" t="e">
        <f>BA6-#REF!</f>
        <v>#REF!</v>
      </c>
      <c r="BB225" s="112" t="e">
        <f>BB6-#REF!</f>
        <v>#REF!</v>
      </c>
      <c r="BC225" s="112" t="e">
        <f>BC6-#REF!</f>
        <v>#REF!</v>
      </c>
      <c r="BD225" s="112" t="e">
        <f>BD6-#REF!</f>
        <v>#REF!</v>
      </c>
      <c r="BE225" s="112" t="e">
        <f>BE6-#REF!</f>
        <v>#REF!</v>
      </c>
      <c r="BF225" s="112" t="e">
        <f>BF6-#REF!</f>
        <v>#REF!</v>
      </c>
      <c r="BG225" s="112" t="e">
        <f>BG6-#REF!</f>
        <v>#REF!</v>
      </c>
      <c r="BH225" s="112" t="e">
        <f>BH6-#REF!</f>
        <v>#REF!</v>
      </c>
      <c r="BI225" s="112" t="e">
        <f>BI6-#REF!</f>
        <v>#REF!</v>
      </c>
      <c r="BJ225" s="112" t="e">
        <f>BJ6-#REF!</f>
        <v>#REF!</v>
      </c>
      <c r="BK225" s="112" t="e">
        <f>BK6-#REF!</f>
        <v>#REF!</v>
      </c>
      <c r="BL225" s="112" t="e">
        <f>BL6-#REF!</f>
        <v>#REF!</v>
      </c>
      <c r="BM225" s="112" t="e">
        <f>BM6-#REF!</f>
        <v>#REF!</v>
      </c>
      <c r="BN225" s="112" t="e">
        <f>BN6-#REF!</f>
        <v>#REF!</v>
      </c>
      <c r="BO225" s="112" t="e">
        <f>BO6-#REF!</f>
        <v>#REF!</v>
      </c>
      <c r="BP225" s="112" t="e">
        <f>BP6-#REF!</f>
        <v>#REF!</v>
      </c>
      <c r="BQ225" s="112" t="e">
        <f>BQ6-#REF!</f>
        <v>#REF!</v>
      </c>
      <c r="BR225" s="112" t="e">
        <f>BR6-#REF!</f>
        <v>#REF!</v>
      </c>
      <c r="BS225" s="112" t="e">
        <f>BS6-#REF!</f>
        <v>#REF!</v>
      </c>
      <c r="BT225" s="112" t="e">
        <f>BT6-#REF!</f>
        <v>#REF!</v>
      </c>
      <c r="BU225" s="112" t="e">
        <f>BU6-#REF!</f>
        <v>#REF!</v>
      </c>
      <c r="BV225" s="112" t="e">
        <f>BV6-#REF!</f>
        <v>#REF!</v>
      </c>
    </row>
    <row r="226" spans="12:74" hidden="1" x14ac:dyDescent="0.3">
      <c r="L226" s="112" t="e">
        <f>L7-#REF!</f>
        <v>#REF!</v>
      </c>
      <c r="M226" s="112" t="e">
        <f>M7-#REF!</f>
        <v>#REF!</v>
      </c>
      <c r="N226" s="112" t="e">
        <f>N7-#REF!</f>
        <v>#REF!</v>
      </c>
      <c r="O226" s="112" t="e">
        <f>O7-#REF!</f>
        <v>#REF!</v>
      </c>
      <c r="P226" s="112" t="e">
        <f>P7-#REF!</f>
        <v>#REF!</v>
      </c>
      <c r="Q226" s="112" t="e">
        <f>Q7-#REF!</f>
        <v>#REF!</v>
      </c>
      <c r="R226" s="112" t="e">
        <f>R7-#REF!</f>
        <v>#REF!</v>
      </c>
      <c r="S226" s="112" t="e">
        <f>S7-#REF!</f>
        <v>#REF!</v>
      </c>
      <c r="T226" s="112" t="e">
        <f>T7-#REF!</f>
        <v>#REF!</v>
      </c>
      <c r="U226" s="112" t="e">
        <f>U7-#REF!</f>
        <v>#REF!</v>
      </c>
      <c r="V226" s="112" t="e">
        <f>V7-#REF!</f>
        <v>#REF!</v>
      </c>
      <c r="W226" s="112" t="e">
        <f>W7-#REF!</f>
        <v>#REF!</v>
      </c>
      <c r="X226" s="112" t="e">
        <f>X7-#REF!</f>
        <v>#REF!</v>
      </c>
      <c r="Y226" s="112" t="e">
        <f>Y7-#REF!</f>
        <v>#REF!</v>
      </c>
      <c r="Z226" s="112" t="e">
        <f>Z7-#REF!</f>
        <v>#REF!</v>
      </c>
      <c r="AA226" s="112" t="e">
        <f>AA7-#REF!</f>
        <v>#REF!</v>
      </c>
      <c r="AB226" s="112" t="e">
        <f>AB7-#REF!</f>
        <v>#REF!</v>
      </c>
      <c r="AC226" s="112" t="e">
        <f>AC7-#REF!</f>
        <v>#REF!</v>
      </c>
      <c r="AD226" s="112" t="e">
        <f>AD7-#REF!</f>
        <v>#REF!</v>
      </c>
      <c r="AE226" s="112" t="e">
        <f>AE7-#REF!</f>
        <v>#REF!</v>
      </c>
      <c r="AF226" s="112" t="e">
        <f>AF7-#REF!</f>
        <v>#REF!</v>
      </c>
      <c r="AG226" s="112" t="e">
        <f>AG7-#REF!</f>
        <v>#REF!</v>
      </c>
      <c r="AH226" s="112" t="e">
        <f>AH7-#REF!</f>
        <v>#REF!</v>
      </c>
      <c r="AI226" s="112" t="e">
        <f>AI7-#REF!</f>
        <v>#REF!</v>
      </c>
      <c r="AJ226" s="112" t="e">
        <f>AJ7-#REF!</f>
        <v>#REF!</v>
      </c>
      <c r="AK226" s="112" t="e">
        <f>AK7-#REF!</f>
        <v>#REF!</v>
      </c>
      <c r="AL226" s="112" t="e">
        <f>AL7-#REF!</f>
        <v>#REF!</v>
      </c>
      <c r="AM226" s="112" t="e">
        <f>AM7-#REF!</f>
        <v>#REF!</v>
      </c>
      <c r="AN226" s="112" t="e">
        <f>AN7-#REF!</f>
        <v>#REF!</v>
      </c>
      <c r="AO226" s="112" t="e">
        <f>AO7-#REF!</f>
        <v>#REF!</v>
      </c>
      <c r="AP226" s="112" t="e">
        <f>AP7-#REF!</f>
        <v>#REF!</v>
      </c>
      <c r="AQ226" s="112" t="e">
        <f>AQ7-#REF!</f>
        <v>#REF!</v>
      </c>
      <c r="AR226" s="112" t="e">
        <f>AR7-#REF!</f>
        <v>#REF!</v>
      </c>
      <c r="AS226" s="112" t="e">
        <f>AS7-#REF!</f>
        <v>#REF!</v>
      </c>
      <c r="AT226" s="112" t="e">
        <f>AT7-#REF!</f>
        <v>#REF!</v>
      </c>
      <c r="AU226" s="112" t="e">
        <f>AU7-#REF!</f>
        <v>#REF!</v>
      </c>
      <c r="AV226" s="112" t="e">
        <f>AV7-#REF!</f>
        <v>#REF!</v>
      </c>
      <c r="AW226" s="112" t="e">
        <f>AW7-#REF!</f>
        <v>#REF!</v>
      </c>
      <c r="AX226" s="112" t="e">
        <f>AX7-#REF!</f>
        <v>#REF!</v>
      </c>
      <c r="AY226" s="112" t="e">
        <f>AY7-#REF!</f>
        <v>#REF!</v>
      </c>
      <c r="AZ226" s="112" t="e">
        <f>AZ7-#REF!</f>
        <v>#REF!</v>
      </c>
      <c r="BA226" s="112" t="e">
        <f>BA7-#REF!</f>
        <v>#REF!</v>
      </c>
      <c r="BB226" s="112" t="e">
        <f>BB7-#REF!</f>
        <v>#REF!</v>
      </c>
      <c r="BC226" s="112" t="e">
        <f>BC7-#REF!</f>
        <v>#REF!</v>
      </c>
      <c r="BD226" s="112" t="e">
        <f>BD7-#REF!</f>
        <v>#REF!</v>
      </c>
      <c r="BE226" s="112" t="e">
        <f>BE7-#REF!</f>
        <v>#REF!</v>
      </c>
      <c r="BF226" s="112" t="e">
        <f>BF7-#REF!</f>
        <v>#REF!</v>
      </c>
      <c r="BG226" s="112" t="e">
        <f>BG7-#REF!</f>
        <v>#REF!</v>
      </c>
      <c r="BH226" s="112" t="e">
        <f>BH7-#REF!</f>
        <v>#REF!</v>
      </c>
      <c r="BI226" s="112" t="e">
        <f>BI7-#REF!</f>
        <v>#REF!</v>
      </c>
      <c r="BJ226" s="112" t="e">
        <f>BJ7-#REF!</f>
        <v>#REF!</v>
      </c>
      <c r="BK226" s="112" t="e">
        <f>BK7-#REF!</f>
        <v>#REF!</v>
      </c>
      <c r="BL226" s="112" t="e">
        <f>BL7-#REF!</f>
        <v>#REF!</v>
      </c>
      <c r="BM226" s="112" t="e">
        <f>BM7-#REF!</f>
        <v>#REF!</v>
      </c>
      <c r="BN226" s="112" t="e">
        <f>BN7-#REF!</f>
        <v>#REF!</v>
      </c>
      <c r="BO226" s="112" t="e">
        <f>BO7-#REF!</f>
        <v>#REF!</v>
      </c>
      <c r="BP226" s="112" t="e">
        <f>BP7-#REF!</f>
        <v>#REF!</v>
      </c>
      <c r="BQ226" s="112" t="e">
        <f>BQ7-#REF!</f>
        <v>#REF!</v>
      </c>
      <c r="BR226" s="112" t="e">
        <f>BR7-#REF!</f>
        <v>#REF!</v>
      </c>
      <c r="BS226" s="112" t="e">
        <f>BS7-#REF!</f>
        <v>#REF!</v>
      </c>
      <c r="BT226" s="112" t="e">
        <f>BT7-#REF!</f>
        <v>#REF!</v>
      </c>
      <c r="BU226" s="112" t="e">
        <f>BU7-#REF!</f>
        <v>#REF!</v>
      </c>
      <c r="BV226" s="112" t="e">
        <f>BV7-#REF!</f>
        <v>#REF!</v>
      </c>
    </row>
    <row r="227" spans="12:74" hidden="1" x14ac:dyDescent="0.3">
      <c r="L227" s="112" t="e">
        <f>L8-#REF!</f>
        <v>#REF!</v>
      </c>
      <c r="M227" s="112" t="e">
        <f>M8-#REF!</f>
        <v>#REF!</v>
      </c>
      <c r="N227" s="112" t="e">
        <f>N8-#REF!</f>
        <v>#REF!</v>
      </c>
      <c r="O227" s="112" t="e">
        <f>O8-#REF!</f>
        <v>#REF!</v>
      </c>
      <c r="P227" s="112" t="e">
        <f>P8-#REF!</f>
        <v>#REF!</v>
      </c>
      <c r="Q227" s="112" t="e">
        <f>Q8-#REF!</f>
        <v>#REF!</v>
      </c>
      <c r="R227" s="112" t="e">
        <f>R8-#REF!</f>
        <v>#REF!</v>
      </c>
      <c r="S227" s="112" t="e">
        <f>S8-#REF!</f>
        <v>#REF!</v>
      </c>
      <c r="T227" s="112" t="e">
        <f>T8-#REF!</f>
        <v>#REF!</v>
      </c>
      <c r="U227" s="112" t="e">
        <f>U8-#REF!</f>
        <v>#REF!</v>
      </c>
      <c r="V227" s="112" t="e">
        <f>V8-#REF!</f>
        <v>#REF!</v>
      </c>
      <c r="W227" s="112" t="e">
        <f>W8-#REF!</f>
        <v>#REF!</v>
      </c>
      <c r="X227" s="112" t="e">
        <f>X8-#REF!</f>
        <v>#REF!</v>
      </c>
      <c r="Y227" s="112" t="e">
        <f>Y8-#REF!</f>
        <v>#REF!</v>
      </c>
      <c r="Z227" s="112" t="e">
        <f>Z8-#REF!</f>
        <v>#REF!</v>
      </c>
      <c r="AA227" s="112" t="e">
        <f>AA8-#REF!</f>
        <v>#REF!</v>
      </c>
      <c r="AB227" s="112" t="e">
        <f>AB8-#REF!</f>
        <v>#REF!</v>
      </c>
      <c r="AC227" s="112" t="e">
        <f>AC8-#REF!</f>
        <v>#REF!</v>
      </c>
      <c r="AD227" s="112" t="e">
        <f>AD8-#REF!</f>
        <v>#REF!</v>
      </c>
      <c r="AE227" s="112" t="e">
        <f>AE8-#REF!</f>
        <v>#REF!</v>
      </c>
      <c r="AF227" s="112" t="e">
        <f>AF8-#REF!</f>
        <v>#REF!</v>
      </c>
      <c r="AG227" s="112" t="e">
        <f>AG8-#REF!</f>
        <v>#REF!</v>
      </c>
      <c r="AH227" s="112" t="e">
        <f>AH8-#REF!</f>
        <v>#REF!</v>
      </c>
      <c r="AI227" s="112" t="e">
        <f>AI8-#REF!</f>
        <v>#REF!</v>
      </c>
      <c r="AJ227" s="112" t="e">
        <f>AJ8-#REF!</f>
        <v>#REF!</v>
      </c>
      <c r="AK227" s="112" t="e">
        <f>AK8-#REF!</f>
        <v>#REF!</v>
      </c>
      <c r="AL227" s="112" t="e">
        <f>AL8-#REF!</f>
        <v>#REF!</v>
      </c>
      <c r="AM227" s="112" t="e">
        <f>AM8-#REF!</f>
        <v>#REF!</v>
      </c>
      <c r="AN227" s="112" t="e">
        <f>AN8-#REF!</f>
        <v>#REF!</v>
      </c>
      <c r="AO227" s="112" t="e">
        <f>AO8-#REF!</f>
        <v>#REF!</v>
      </c>
      <c r="AP227" s="112" t="e">
        <f>AP8-#REF!</f>
        <v>#REF!</v>
      </c>
      <c r="AQ227" s="112" t="e">
        <f>AQ8-#REF!</f>
        <v>#REF!</v>
      </c>
      <c r="AR227" s="112" t="e">
        <f>AR8-#REF!</f>
        <v>#REF!</v>
      </c>
      <c r="AS227" s="112" t="e">
        <f>AS8-#REF!</f>
        <v>#REF!</v>
      </c>
      <c r="AT227" s="112" t="e">
        <f>AT8-#REF!</f>
        <v>#REF!</v>
      </c>
      <c r="AU227" s="112" t="e">
        <f>AU8-#REF!</f>
        <v>#REF!</v>
      </c>
      <c r="AV227" s="112" t="e">
        <f>AV8-#REF!</f>
        <v>#REF!</v>
      </c>
      <c r="AW227" s="112" t="e">
        <f>AW8-#REF!</f>
        <v>#REF!</v>
      </c>
      <c r="AX227" s="112" t="e">
        <f>AX8-#REF!</f>
        <v>#REF!</v>
      </c>
      <c r="AY227" s="112" t="e">
        <f>AY8-#REF!</f>
        <v>#REF!</v>
      </c>
      <c r="AZ227" s="112" t="e">
        <f>AZ8-#REF!</f>
        <v>#REF!</v>
      </c>
      <c r="BA227" s="112" t="e">
        <f>BA8-#REF!</f>
        <v>#REF!</v>
      </c>
      <c r="BB227" s="112" t="e">
        <f>BB8-#REF!</f>
        <v>#REF!</v>
      </c>
      <c r="BC227" s="112" t="e">
        <f>BC8-#REF!</f>
        <v>#REF!</v>
      </c>
      <c r="BD227" s="112" t="e">
        <f>BD8-#REF!</f>
        <v>#REF!</v>
      </c>
      <c r="BE227" s="112" t="e">
        <f>BE8-#REF!</f>
        <v>#REF!</v>
      </c>
      <c r="BF227" s="112" t="e">
        <f>BF8-#REF!</f>
        <v>#REF!</v>
      </c>
      <c r="BG227" s="112" t="e">
        <f>BG8-#REF!</f>
        <v>#REF!</v>
      </c>
      <c r="BH227" s="112" t="e">
        <f>BH8-#REF!</f>
        <v>#REF!</v>
      </c>
      <c r="BI227" s="112" t="e">
        <f>BI8-#REF!</f>
        <v>#REF!</v>
      </c>
      <c r="BJ227" s="112" t="e">
        <f>BJ8-#REF!</f>
        <v>#REF!</v>
      </c>
      <c r="BK227" s="112" t="e">
        <f>BK8-#REF!</f>
        <v>#REF!</v>
      </c>
      <c r="BL227" s="112" t="e">
        <f>BL8-#REF!</f>
        <v>#REF!</v>
      </c>
      <c r="BM227" s="112" t="e">
        <f>BM8-#REF!</f>
        <v>#REF!</v>
      </c>
      <c r="BN227" s="112" t="e">
        <f>BN8-#REF!</f>
        <v>#REF!</v>
      </c>
      <c r="BO227" s="112" t="e">
        <f>BO8-#REF!</f>
        <v>#REF!</v>
      </c>
      <c r="BP227" s="112" t="e">
        <f>BP8-#REF!</f>
        <v>#REF!</v>
      </c>
      <c r="BQ227" s="112" t="e">
        <f>BQ8-#REF!</f>
        <v>#REF!</v>
      </c>
      <c r="BR227" s="112" t="e">
        <f>BR8-#REF!</f>
        <v>#REF!</v>
      </c>
      <c r="BS227" s="112" t="e">
        <f>BS8-#REF!</f>
        <v>#REF!</v>
      </c>
      <c r="BT227" s="112" t="e">
        <f>BT8-#REF!</f>
        <v>#REF!</v>
      </c>
      <c r="BU227" s="112" t="e">
        <f>BU8-#REF!</f>
        <v>#REF!</v>
      </c>
      <c r="BV227" s="112" t="e">
        <f>BV8-#REF!</f>
        <v>#REF!</v>
      </c>
    </row>
    <row r="228" spans="12:74" hidden="1" x14ac:dyDescent="0.3">
      <c r="L228" s="112" t="e">
        <f>L9-#REF!</f>
        <v>#REF!</v>
      </c>
      <c r="M228" s="112" t="e">
        <f>M9-#REF!</f>
        <v>#REF!</v>
      </c>
      <c r="N228" s="112" t="e">
        <f>N9-#REF!</f>
        <v>#REF!</v>
      </c>
      <c r="O228" s="112" t="e">
        <f>O9-#REF!</f>
        <v>#REF!</v>
      </c>
      <c r="P228" s="112" t="e">
        <f>P9-#REF!</f>
        <v>#REF!</v>
      </c>
      <c r="Q228" s="112" t="e">
        <f>Q9-#REF!</f>
        <v>#REF!</v>
      </c>
      <c r="R228" s="112" t="e">
        <f>R9-#REF!</f>
        <v>#REF!</v>
      </c>
      <c r="S228" s="112" t="e">
        <f>S9-#REF!</f>
        <v>#REF!</v>
      </c>
      <c r="T228" s="112" t="e">
        <f>T9-#REF!</f>
        <v>#REF!</v>
      </c>
      <c r="U228" s="112" t="e">
        <f>U9-#REF!</f>
        <v>#REF!</v>
      </c>
      <c r="V228" s="112" t="e">
        <f>V9-#REF!</f>
        <v>#REF!</v>
      </c>
      <c r="W228" s="112" t="e">
        <f>W9-#REF!</f>
        <v>#REF!</v>
      </c>
      <c r="X228" s="112" t="e">
        <f>X9-#REF!</f>
        <v>#REF!</v>
      </c>
      <c r="Y228" s="112" t="e">
        <f>Y9-#REF!</f>
        <v>#REF!</v>
      </c>
      <c r="Z228" s="112" t="e">
        <f>Z9-#REF!</f>
        <v>#REF!</v>
      </c>
      <c r="AA228" s="112" t="e">
        <f>AA9-#REF!</f>
        <v>#REF!</v>
      </c>
      <c r="AB228" s="112" t="e">
        <f>AB9-#REF!</f>
        <v>#REF!</v>
      </c>
      <c r="AC228" s="112" t="e">
        <f>AC9-#REF!</f>
        <v>#REF!</v>
      </c>
      <c r="AD228" s="112" t="e">
        <f>AD9-#REF!</f>
        <v>#REF!</v>
      </c>
      <c r="AE228" s="112" t="e">
        <f>AE9-#REF!</f>
        <v>#REF!</v>
      </c>
      <c r="AF228" s="112" t="e">
        <f>AF9-#REF!</f>
        <v>#REF!</v>
      </c>
      <c r="AG228" s="112" t="e">
        <f>AG9-#REF!</f>
        <v>#REF!</v>
      </c>
      <c r="AH228" s="112" t="e">
        <f>AH9-#REF!</f>
        <v>#REF!</v>
      </c>
      <c r="AI228" s="112" t="e">
        <f>AI9-#REF!</f>
        <v>#REF!</v>
      </c>
      <c r="AJ228" s="112" t="e">
        <f>AJ9-#REF!</f>
        <v>#REF!</v>
      </c>
      <c r="AK228" s="112" t="e">
        <f>AK9-#REF!</f>
        <v>#REF!</v>
      </c>
      <c r="AL228" s="112" t="e">
        <f>AL9-#REF!</f>
        <v>#REF!</v>
      </c>
      <c r="AM228" s="112" t="e">
        <f>AM9-#REF!</f>
        <v>#REF!</v>
      </c>
      <c r="AN228" s="112" t="e">
        <f>AN9-#REF!</f>
        <v>#REF!</v>
      </c>
      <c r="AO228" s="112" t="e">
        <f>AO9-#REF!</f>
        <v>#REF!</v>
      </c>
      <c r="AP228" s="112" t="e">
        <f>AP9-#REF!</f>
        <v>#REF!</v>
      </c>
      <c r="AQ228" s="112" t="e">
        <f>AQ9-#REF!</f>
        <v>#REF!</v>
      </c>
      <c r="AR228" s="112" t="e">
        <f>AR9-#REF!</f>
        <v>#REF!</v>
      </c>
      <c r="AS228" s="112" t="e">
        <f>AS9-#REF!</f>
        <v>#REF!</v>
      </c>
      <c r="AT228" s="112" t="e">
        <f>AT9-#REF!</f>
        <v>#REF!</v>
      </c>
      <c r="AU228" s="112" t="e">
        <f>AU9-#REF!</f>
        <v>#REF!</v>
      </c>
      <c r="AV228" s="112" t="e">
        <f>AV9-#REF!</f>
        <v>#REF!</v>
      </c>
      <c r="AW228" s="112" t="e">
        <f>AW9-#REF!</f>
        <v>#REF!</v>
      </c>
      <c r="AX228" s="112" t="e">
        <f>AX9-#REF!</f>
        <v>#REF!</v>
      </c>
      <c r="AY228" s="112" t="e">
        <f>AY9-#REF!</f>
        <v>#REF!</v>
      </c>
      <c r="AZ228" s="112" t="e">
        <f>AZ9-#REF!</f>
        <v>#REF!</v>
      </c>
      <c r="BA228" s="112" t="e">
        <f>BA9-#REF!</f>
        <v>#REF!</v>
      </c>
      <c r="BB228" s="112" t="e">
        <f>BB9-#REF!</f>
        <v>#REF!</v>
      </c>
      <c r="BC228" s="112" t="e">
        <f>BC9-#REF!</f>
        <v>#REF!</v>
      </c>
      <c r="BD228" s="112" t="e">
        <f>BD9-#REF!</f>
        <v>#REF!</v>
      </c>
      <c r="BE228" s="112" t="e">
        <f>BE9-#REF!</f>
        <v>#REF!</v>
      </c>
      <c r="BF228" s="112" t="e">
        <f>BF9-#REF!</f>
        <v>#REF!</v>
      </c>
      <c r="BG228" s="112" t="e">
        <f>BG9-#REF!</f>
        <v>#REF!</v>
      </c>
      <c r="BH228" s="112" t="e">
        <f>BH9-#REF!</f>
        <v>#REF!</v>
      </c>
      <c r="BI228" s="112" t="e">
        <f>BI9-#REF!</f>
        <v>#REF!</v>
      </c>
      <c r="BJ228" s="112" t="e">
        <f>BJ9-#REF!</f>
        <v>#REF!</v>
      </c>
      <c r="BK228" s="112" t="e">
        <f>BK9-#REF!</f>
        <v>#REF!</v>
      </c>
      <c r="BL228" s="112" t="e">
        <f>BL9-#REF!</f>
        <v>#REF!</v>
      </c>
      <c r="BM228" s="112" t="e">
        <f>BM9-#REF!</f>
        <v>#REF!</v>
      </c>
      <c r="BN228" s="112" t="e">
        <f>BN9-#REF!</f>
        <v>#REF!</v>
      </c>
      <c r="BO228" s="112" t="e">
        <f>BO9-#REF!</f>
        <v>#REF!</v>
      </c>
      <c r="BP228" s="112" t="e">
        <f>BP9-#REF!</f>
        <v>#REF!</v>
      </c>
      <c r="BQ228" s="112" t="e">
        <f>BQ9-#REF!</f>
        <v>#REF!</v>
      </c>
      <c r="BR228" s="112" t="e">
        <f>BR9-#REF!</f>
        <v>#REF!</v>
      </c>
      <c r="BS228" s="112" t="e">
        <f>BS9-#REF!</f>
        <v>#REF!</v>
      </c>
      <c r="BT228" s="112" t="e">
        <f>BT9-#REF!</f>
        <v>#REF!</v>
      </c>
      <c r="BU228" s="112" t="e">
        <f>BU9-#REF!</f>
        <v>#REF!</v>
      </c>
      <c r="BV228" s="112" t="e">
        <f>BV9-#REF!</f>
        <v>#REF!</v>
      </c>
    </row>
    <row r="229" spans="12:74" hidden="1" x14ac:dyDescent="0.3">
      <c r="L229" s="112" t="e">
        <f>L10-#REF!</f>
        <v>#REF!</v>
      </c>
      <c r="M229" s="112" t="e">
        <f>M10-#REF!</f>
        <v>#REF!</v>
      </c>
      <c r="N229" s="112" t="e">
        <f>N10-#REF!</f>
        <v>#REF!</v>
      </c>
      <c r="O229" s="112" t="e">
        <f>O10-#REF!</f>
        <v>#REF!</v>
      </c>
      <c r="P229" s="112" t="e">
        <f>P10-#REF!</f>
        <v>#REF!</v>
      </c>
      <c r="Q229" s="112" t="e">
        <f>Q10-#REF!</f>
        <v>#REF!</v>
      </c>
      <c r="R229" s="112" t="e">
        <f>R10-#REF!</f>
        <v>#REF!</v>
      </c>
      <c r="S229" s="112" t="e">
        <f>S10-#REF!</f>
        <v>#REF!</v>
      </c>
      <c r="T229" s="112" t="e">
        <f>T10-#REF!</f>
        <v>#REF!</v>
      </c>
      <c r="U229" s="112" t="e">
        <f>U10-#REF!</f>
        <v>#REF!</v>
      </c>
      <c r="V229" s="112" t="e">
        <f>V10-#REF!</f>
        <v>#REF!</v>
      </c>
      <c r="W229" s="112" t="e">
        <f>W10-#REF!</f>
        <v>#REF!</v>
      </c>
      <c r="X229" s="112" t="e">
        <f>X10-#REF!</f>
        <v>#REF!</v>
      </c>
      <c r="Y229" s="112" t="e">
        <f>Y10-#REF!</f>
        <v>#REF!</v>
      </c>
      <c r="Z229" s="112" t="e">
        <f>Z10-#REF!</f>
        <v>#REF!</v>
      </c>
      <c r="AA229" s="112" t="e">
        <f>AA10-#REF!</f>
        <v>#REF!</v>
      </c>
      <c r="AB229" s="112" t="e">
        <f>AB10-#REF!</f>
        <v>#REF!</v>
      </c>
      <c r="AC229" s="112" t="e">
        <f>AC10-#REF!</f>
        <v>#REF!</v>
      </c>
      <c r="AD229" s="112" t="e">
        <f>AD10-#REF!</f>
        <v>#REF!</v>
      </c>
      <c r="AE229" s="112" t="e">
        <f>AE10-#REF!</f>
        <v>#REF!</v>
      </c>
      <c r="AF229" s="112" t="e">
        <f>AF10-#REF!</f>
        <v>#REF!</v>
      </c>
      <c r="AG229" s="112" t="e">
        <f>AG10-#REF!</f>
        <v>#REF!</v>
      </c>
      <c r="AH229" s="112" t="e">
        <f>AH10-#REF!</f>
        <v>#REF!</v>
      </c>
      <c r="AI229" s="112" t="e">
        <f>AI10-#REF!</f>
        <v>#REF!</v>
      </c>
      <c r="AJ229" s="112" t="e">
        <f>AJ10-#REF!</f>
        <v>#REF!</v>
      </c>
      <c r="AK229" s="112" t="e">
        <f>AK10-#REF!</f>
        <v>#REF!</v>
      </c>
      <c r="AL229" s="112" t="e">
        <f>AL10-#REF!</f>
        <v>#REF!</v>
      </c>
      <c r="AM229" s="112" t="e">
        <f>AM10-#REF!</f>
        <v>#REF!</v>
      </c>
      <c r="AN229" s="112" t="e">
        <f>AN10-#REF!</f>
        <v>#REF!</v>
      </c>
      <c r="AO229" s="112" t="e">
        <f>AO10-#REF!</f>
        <v>#REF!</v>
      </c>
      <c r="AP229" s="112" t="e">
        <f>AP10-#REF!</f>
        <v>#REF!</v>
      </c>
      <c r="AQ229" s="112" t="e">
        <f>AQ10-#REF!</f>
        <v>#REF!</v>
      </c>
      <c r="AR229" s="112" t="e">
        <f>AR10-#REF!</f>
        <v>#REF!</v>
      </c>
      <c r="AS229" s="112" t="e">
        <f>AS10-#REF!</f>
        <v>#REF!</v>
      </c>
      <c r="AT229" s="112" t="e">
        <f>AT10-#REF!</f>
        <v>#REF!</v>
      </c>
      <c r="AU229" s="112" t="e">
        <f>AU10-#REF!</f>
        <v>#REF!</v>
      </c>
      <c r="AV229" s="112" t="e">
        <f>AV10-#REF!</f>
        <v>#REF!</v>
      </c>
      <c r="AW229" s="112" t="e">
        <f>AW10-#REF!</f>
        <v>#REF!</v>
      </c>
      <c r="AX229" s="112" t="e">
        <f>AX10-#REF!</f>
        <v>#REF!</v>
      </c>
      <c r="AY229" s="112" t="e">
        <f>AY10-#REF!</f>
        <v>#REF!</v>
      </c>
      <c r="AZ229" s="112" t="e">
        <f>AZ10-#REF!</f>
        <v>#REF!</v>
      </c>
      <c r="BA229" s="112" t="e">
        <f>BA10-#REF!</f>
        <v>#REF!</v>
      </c>
      <c r="BB229" s="112" t="e">
        <f>BB10-#REF!</f>
        <v>#REF!</v>
      </c>
      <c r="BC229" s="112" t="e">
        <f>BC10-#REF!</f>
        <v>#REF!</v>
      </c>
      <c r="BD229" s="112" t="e">
        <f>BD10-#REF!</f>
        <v>#REF!</v>
      </c>
      <c r="BE229" s="112" t="e">
        <f>BE10-#REF!</f>
        <v>#REF!</v>
      </c>
      <c r="BF229" s="112" t="e">
        <f>BF10-#REF!</f>
        <v>#REF!</v>
      </c>
      <c r="BG229" s="112" t="e">
        <f>BG10-#REF!</f>
        <v>#REF!</v>
      </c>
      <c r="BH229" s="112" t="e">
        <f>BH10-#REF!</f>
        <v>#REF!</v>
      </c>
      <c r="BI229" s="112" t="e">
        <f>BI10-#REF!</f>
        <v>#REF!</v>
      </c>
      <c r="BJ229" s="112" t="e">
        <f>BJ10-#REF!</f>
        <v>#REF!</v>
      </c>
      <c r="BK229" s="112" t="e">
        <f>BK10-#REF!</f>
        <v>#REF!</v>
      </c>
      <c r="BL229" s="112" t="e">
        <f>BL10-#REF!</f>
        <v>#REF!</v>
      </c>
      <c r="BM229" s="112" t="e">
        <f>BM10-#REF!</f>
        <v>#REF!</v>
      </c>
      <c r="BN229" s="112" t="e">
        <f>BN10-#REF!</f>
        <v>#REF!</v>
      </c>
      <c r="BO229" s="112" t="e">
        <f>BO10-#REF!</f>
        <v>#REF!</v>
      </c>
      <c r="BP229" s="112" t="e">
        <f>BP10-#REF!</f>
        <v>#REF!</v>
      </c>
      <c r="BQ229" s="112" t="e">
        <f>BQ10-#REF!</f>
        <v>#REF!</v>
      </c>
      <c r="BR229" s="112" t="e">
        <f>BR10-#REF!</f>
        <v>#REF!</v>
      </c>
      <c r="BS229" s="112" t="e">
        <f>BS10-#REF!</f>
        <v>#REF!</v>
      </c>
      <c r="BT229" s="112" t="e">
        <f>BT10-#REF!</f>
        <v>#REF!</v>
      </c>
      <c r="BU229" s="112" t="e">
        <f>BU10-#REF!</f>
        <v>#REF!</v>
      </c>
      <c r="BV229" s="112" t="e">
        <f>BV10-#REF!</f>
        <v>#REF!</v>
      </c>
    </row>
    <row r="230" spans="12:74" hidden="1" x14ac:dyDescent="0.3">
      <c r="L230" s="112" t="e">
        <f>L11-#REF!</f>
        <v>#REF!</v>
      </c>
      <c r="M230" s="112" t="e">
        <f>M11-#REF!</f>
        <v>#REF!</v>
      </c>
      <c r="N230" s="112" t="e">
        <f>N11-#REF!</f>
        <v>#REF!</v>
      </c>
      <c r="O230" s="112" t="e">
        <f>O11-#REF!</f>
        <v>#REF!</v>
      </c>
      <c r="P230" s="112" t="e">
        <f>P11-#REF!</f>
        <v>#REF!</v>
      </c>
      <c r="Q230" s="112" t="e">
        <f>Q11-#REF!</f>
        <v>#REF!</v>
      </c>
      <c r="R230" s="112" t="e">
        <f>R11-#REF!</f>
        <v>#REF!</v>
      </c>
      <c r="S230" s="112" t="e">
        <f>S11-#REF!</f>
        <v>#REF!</v>
      </c>
      <c r="T230" s="112" t="e">
        <f>T11-#REF!</f>
        <v>#REF!</v>
      </c>
      <c r="U230" s="112" t="e">
        <f>U11-#REF!</f>
        <v>#REF!</v>
      </c>
      <c r="V230" s="112" t="e">
        <f>V11-#REF!</f>
        <v>#REF!</v>
      </c>
      <c r="W230" s="112" t="e">
        <f>W11-#REF!</f>
        <v>#REF!</v>
      </c>
      <c r="X230" s="112" t="e">
        <f>X11-#REF!</f>
        <v>#REF!</v>
      </c>
      <c r="Y230" s="112" t="e">
        <f>Y11-#REF!</f>
        <v>#REF!</v>
      </c>
      <c r="Z230" s="112" t="e">
        <f>Z11-#REF!</f>
        <v>#REF!</v>
      </c>
      <c r="AA230" s="112" t="e">
        <f>AA11-#REF!</f>
        <v>#REF!</v>
      </c>
      <c r="AB230" s="112" t="e">
        <f>AB11-#REF!</f>
        <v>#REF!</v>
      </c>
      <c r="AC230" s="112" t="e">
        <f>AC11-#REF!</f>
        <v>#REF!</v>
      </c>
      <c r="AD230" s="112" t="e">
        <f>AD11-#REF!</f>
        <v>#REF!</v>
      </c>
      <c r="AE230" s="112" t="e">
        <f>AE11-#REF!</f>
        <v>#REF!</v>
      </c>
      <c r="AF230" s="112" t="e">
        <f>AF11-#REF!</f>
        <v>#REF!</v>
      </c>
      <c r="AG230" s="112" t="e">
        <f>AG11-#REF!</f>
        <v>#REF!</v>
      </c>
      <c r="AH230" s="112" t="e">
        <f>AH11-#REF!</f>
        <v>#REF!</v>
      </c>
      <c r="AI230" s="112" t="e">
        <f>AI11-#REF!</f>
        <v>#REF!</v>
      </c>
      <c r="AJ230" s="112" t="e">
        <f>AJ11-#REF!</f>
        <v>#REF!</v>
      </c>
      <c r="AK230" s="112" t="e">
        <f>AK11-#REF!</f>
        <v>#REF!</v>
      </c>
      <c r="AL230" s="112" t="e">
        <f>AL11-#REF!</f>
        <v>#REF!</v>
      </c>
      <c r="AM230" s="112" t="e">
        <f>AM11-#REF!</f>
        <v>#REF!</v>
      </c>
      <c r="AN230" s="112" t="e">
        <f>AN11-#REF!</f>
        <v>#REF!</v>
      </c>
      <c r="AO230" s="112" t="e">
        <f>AO11-#REF!</f>
        <v>#REF!</v>
      </c>
      <c r="AP230" s="112" t="e">
        <f>AP11-#REF!</f>
        <v>#REF!</v>
      </c>
      <c r="AQ230" s="112" t="e">
        <f>AQ11-#REF!</f>
        <v>#REF!</v>
      </c>
      <c r="AR230" s="112" t="e">
        <f>AR11-#REF!</f>
        <v>#REF!</v>
      </c>
      <c r="AS230" s="112" t="e">
        <f>AS11-#REF!</f>
        <v>#REF!</v>
      </c>
      <c r="AT230" s="112" t="e">
        <f>AT11-#REF!</f>
        <v>#REF!</v>
      </c>
      <c r="AU230" s="112" t="e">
        <f>AU11-#REF!</f>
        <v>#REF!</v>
      </c>
      <c r="AV230" s="112" t="e">
        <f>AV11-#REF!</f>
        <v>#REF!</v>
      </c>
      <c r="AW230" s="112" t="e">
        <f>AW11-#REF!</f>
        <v>#REF!</v>
      </c>
      <c r="AX230" s="112" t="e">
        <f>AX11-#REF!</f>
        <v>#REF!</v>
      </c>
      <c r="AY230" s="112" t="e">
        <f>AY11-#REF!</f>
        <v>#REF!</v>
      </c>
      <c r="AZ230" s="112" t="e">
        <f>AZ11-#REF!</f>
        <v>#REF!</v>
      </c>
      <c r="BA230" s="112" t="e">
        <f>BA11-#REF!</f>
        <v>#REF!</v>
      </c>
      <c r="BB230" s="112" t="e">
        <f>BB11-#REF!</f>
        <v>#REF!</v>
      </c>
      <c r="BC230" s="112" t="e">
        <f>BC11-#REF!</f>
        <v>#REF!</v>
      </c>
      <c r="BD230" s="112" t="e">
        <f>BD11-#REF!</f>
        <v>#REF!</v>
      </c>
      <c r="BE230" s="112" t="e">
        <f>BE11-#REF!</f>
        <v>#REF!</v>
      </c>
      <c r="BF230" s="112" t="e">
        <f>BF11-#REF!</f>
        <v>#REF!</v>
      </c>
      <c r="BG230" s="112" t="e">
        <f>BG11-#REF!</f>
        <v>#REF!</v>
      </c>
      <c r="BH230" s="112" t="e">
        <f>BH11-#REF!</f>
        <v>#REF!</v>
      </c>
      <c r="BI230" s="112" t="e">
        <f>BI11-#REF!</f>
        <v>#REF!</v>
      </c>
      <c r="BJ230" s="112" t="e">
        <f>BJ11-#REF!</f>
        <v>#REF!</v>
      </c>
      <c r="BK230" s="112" t="e">
        <f>BK11-#REF!</f>
        <v>#REF!</v>
      </c>
      <c r="BL230" s="112" t="e">
        <f>BL11-#REF!</f>
        <v>#REF!</v>
      </c>
      <c r="BM230" s="112" t="e">
        <f>BM11-#REF!</f>
        <v>#REF!</v>
      </c>
      <c r="BN230" s="112" t="e">
        <f>BN11-#REF!</f>
        <v>#REF!</v>
      </c>
      <c r="BO230" s="112" t="e">
        <f>BO11-#REF!</f>
        <v>#REF!</v>
      </c>
      <c r="BP230" s="112" t="e">
        <f>BP11-#REF!</f>
        <v>#REF!</v>
      </c>
      <c r="BQ230" s="112" t="e">
        <f>BQ11-#REF!</f>
        <v>#REF!</v>
      </c>
      <c r="BR230" s="112" t="e">
        <f>BR11-#REF!</f>
        <v>#REF!</v>
      </c>
      <c r="BS230" s="112" t="e">
        <f>BS11-#REF!</f>
        <v>#REF!</v>
      </c>
      <c r="BT230" s="112" t="e">
        <f>BT11-#REF!</f>
        <v>#REF!</v>
      </c>
      <c r="BU230" s="112" t="e">
        <f>BU11-#REF!</f>
        <v>#REF!</v>
      </c>
      <c r="BV230" s="112" t="e">
        <f>BV11-#REF!</f>
        <v>#REF!</v>
      </c>
    </row>
    <row r="231" spans="12:74" hidden="1" x14ac:dyDescent="0.3">
      <c r="L231" s="112" t="e">
        <f>L12-#REF!</f>
        <v>#REF!</v>
      </c>
      <c r="M231" s="112" t="e">
        <f>M12-#REF!</f>
        <v>#REF!</v>
      </c>
      <c r="N231" s="112" t="e">
        <f>N12-#REF!</f>
        <v>#REF!</v>
      </c>
      <c r="O231" s="112" t="e">
        <f>O12-#REF!</f>
        <v>#REF!</v>
      </c>
      <c r="P231" s="112" t="e">
        <f>P12-#REF!</f>
        <v>#REF!</v>
      </c>
      <c r="Q231" s="112" t="e">
        <f>Q12-#REF!</f>
        <v>#REF!</v>
      </c>
      <c r="R231" s="112" t="e">
        <f>R12-#REF!</f>
        <v>#REF!</v>
      </c>
      <c r="S231" s="112" t="e">
        <f>S12-#REF!</f>
        <v>#REF!</v>
      </c>
      <c r="T231" s="112" t="e">
        <f>T12-#REF!</f>
        <v>#REF!</v>
      </c>
      <c r="U231" s="112" t="e">
        <f>U12-#REF!</f>
        <v>#REF!</v>
      </c>
      <c r="V231" s="112" t="e">
        <f>V12-#REF!</f>
        <v>#REF!</v>
      </c>
      <c r="W231" s="112" t="e">
        <f>W12-#REF!</f>
        <v>#REF!</v>
      </c>
      <c r="X231" s="112" t="e">
        <f>X12-#REF!</f>
        <v>#REF!</v>
      </c>
      <c r="Y231" s="112" t="e">
        <f>Y12-#REF!</f>
        <v>#REF!</v>
      </c>
      <c r="Z231" s="112" t="e">
        <f>Z12-#REF!</f>
        <v>#REF!</v>
      </c>
      <c r="AA231" s="112" t="e">
        <f>AA12-#REF!</f>
        <v>#REF!</v>
      </c>
      <c r="AB231" s="112" t="e">
        <f>AB12-#REF!</f>
        <v>#REF!</v>
      </c>
      <c r="AC231" s="112" t="e">
        <f>AC12-#REF!</f>
        <v>#REF!</v>
      </c>
      <c r="AD231" s="112" t="e">
        <f>AD12-#REF!</f>
        <v>#REF!</v>
      </c>
      <c r="AE231" s="112" t="e">
        <f>AE12-#REF!</f>
        <v>#REF!</v>
      </c>
      <c r="AF231" s="112" t="e">
        <f>AF12-#REF!</f>
        <v>#REF!</v>
      </c>
      <c r="AG231" s="112" t="e">
        <f>AG12-#REF!</f>
        <v>#REF!</v>
      </c>
      <c r="AH231" s="112" t="e">
        <f>AH12-#REF!</f>
        <v>#REF!</v>
      </c>
      <c r="AI231" s="112" t="e">
        <f>AI12-#REF!</f>
        <v>#REF!</v>
      </c>
      <c r="AJ231" s="112" t="e">
        <f>AJ12-#REF!</f>
        <v>#REF!</v>
      </c>
      <c r="AK231" s="112" t="e">
        <f>AK12-#REF!</f>
        <v>#REF!</v>
      </c>
      <c r="AL231" s="112" t="e">
        <f>AL12-#REF!</f>
        <v>#REF!</v>
      </c>
      <c r="AM231" s="112" t="e">
        <f>AM12-#REF!</f>
        <v>#REF!</v>
      </c>
      <c r="AN231" s="112" t="e">
        <f>AN12-#REF!</f>
        <v>#REF!</v>
      </c>
      <c r="AO231" s="112" t="e">
        <f>AO12-#REF!</f>
        <v>#REF!</v>
      </c>
      <c r="AP231" s="112" t="e">
        <f>AP12-#REF!</f>
        <v>#REF!</v>
      </c>
      <c r="AQ231" s="112" t="e">
        <f>AQ12-#REF!</f>
        <v>#REF!</v>
      </c>
      <c r="AR231" s="112" t="e">
        <f>AR12-#REF!</f>
        <v>#REF!</v>
      </c>
      <c r="AS231" s="112" t="e">
        <f>AS12-#REF!</f>
        <v>#REF!</v>
      </c>
      <c r="AT231" s="112" t="e">
        <f>AT12-#REF!</f>
        <v>#REF!</v>
      </c>
      <c r="AU231" s="112" t="e">
        <f>AU12-#REF!</f>
        <v>#REF!</v>
      </c>
      <c r="AV231" s="112" t="e">
        <f>AV12-#REF!</f>
        <v>#REF!</v>
      </c>
      <c r="AW231" s="112" t="e">
        <f>AW12-#REF!</f>
        <v>#REF!</v>
      </c>
      <c r="AX231" s="112" t="e">
        <f>AX12-#REF!</f>
        <v>#REF!</v>
      </c>
      <c r="AY231" s="112" t="e">
        <f>AY12-#REF!</f>
        <v>#REF!</v>
      </c>
      <c r="AZ231" s="112" t="e">
        <f>AZ12-#REF!</f>
        <v>#REF!</v>
      </c>
      <c r="BA231" s="112" t="e">
        <f>BA12-#REF!</f>
        <v>#REF!</v>
      </c>
      <c r="BB231" s="112" t="e">
        <f>BB12-#REF!</f>
        <v>#REF!</v>
      </c>
      <c r="BC231" s="112" t="e">
        <f>BC12-#REF!</f>
        <v>#REF!</v>
      </c>
      <c r="BD231" s="112" t="e">
        <f>BD12-#REF!</f>
        <v>#REF!</v>
      </c>
      <c r="BE231" s="112" t="e">
        <f>BE12-#REF!</f>
        <v>#REF!</v>
      </c>
      <c r="BF231" s="112" t="e">
        <f>BF12-#REF!</f>
        <v>#REF!</v>
      </c>
      <c r="BG231" s="112" t="e">
        <f>BG12-#REF!</f>
        <v>#REF!</v>
      </c>
      <c r="BH231" s="112" t="e">
        <f>BH12-#REF!</f>
        <v>#REF!</v>
      </c>
      <c r="BI231" s="112" t="e">
        <f>BI12-#REF!</f>
        <v>#REF!</v>
      </c>
      <c r="BJ231" s="112" t="e">
        <f>BJ12-#REF!</f>
        <v>#REF!</v>
      </c>
      <c r="BK231" s="112" t="e">
        <f>BK12-#REF!</f>
        <v>#REF!</v>
      </c>
      <c r="BL231" s="112" t="e">
        <f>BL12-#REF!</f>
        <v>#REF!</v>
      </c>
      <c r="BM231" s="112" t="e">
        <f>BM12-#REF!</f>
        <v>#REF!</v>
      </c>
      <c r="BN231" s="112" t="e">
        <f>BN12-#REF!</f>
        <v>#REF!</v>
      </c>
      <c r="BO231" s="112" t="e">
        <f>BO12-#REF!</f>
        <v>#REF!</v>
      </c>
      <c r="BP231" s="112" t="e">
        <f>BP12-#REF!</f>
        <v>#REF!</v>
      </c>
      <c r="BQ231" s="112" t="e">
        <f>BQ12-#REF!</f>
        <v>#REF!</v>
      </c>
      <c r="BR231" s="112" t="e">
        <f>BR12-#REF!</f>
        <v>#REF!</v>
      </c>
      <c r="BS231" s="112" t="e">
        <f>BS12-#REF!</f>
        <v>#REF!</v>
      </c>
      <c r="BT231" s="112" t="e">
        <f>BT12-#REF!</f>
        <v>#REF!</v>
      </c>
      <c r="BU231" s="112" t="e">
        <f>BU12-#REF!</f>
        <v>#REF!</v>
      </c>
      <c r="BV231" s="112" t="e">
        <f>BV12-#REF!</f>
        <v>#REF!</v>
      </c>
    </row>
    <row r="232" spans="12:74" hidden="1" x14ac:dyDescent="0.3">
      <c r="L232" s="112" t="e">
        <f>L13-#REF!</f>
        <v>#REF!</v>
      </c>
      <c r="M232" s="112" t="e">
        <f>M13-#REF!</f>
        <v>#REF!</v>
      </c>
      <c r="N232" s="112" t="e">
        <f>N13-#REF!</f>
        <v>#REF!</v>
      </c>
      <c r="O232" s="112" t="e">
        <f>O13-#REF!</f>
        <v>#REF!</v>
      </c>
      <c r="P232" s="112" t="e">
        <f>P13-#REF!</f>
        <v>#REF!</v>
      </c>
      <c r="Q232" s="112" t="e">
        <f>Q13-#REF!</f>
        <v>#REF!</v>
      </c>
      <c r="R232" s="112" t="e">
        <f>R13-#REF!</f>
        <v>#REF!</v>
      </c>
      <c r="S232" s="112" t="e">
        <f>S13-#REF!</f>
        <v>#REF!</v>
      </c>
      <c r="T232" s="112" t="e">
        <f>T13-#REF!</f>
        <v>#REF!</v>
      </c>
      <c r="U232" s="112" t="e">
        <f>U13-#REF!</f>
        <v>#REF!</v>
      </c>
      <c r="V232" s="112" t="e">
        <f>V13-#REF!</f>
        <v>#REF!</v>
      </c>
      <c r="W232" s="112" t="e">
        <f>W13-#REF!</f>
        <v>#REF!</v>
      </c>
      <c r="X232" s="112" t="e">
        <f>X13-#REF!</f>
        <v>#REF!</v>
      </c>
      <c r="Y232" s="112" t="e">
        <f>Y13-#REF!</f>
        <v>#REF!</v>
      </c>
      <c r="Z232" s="112" t="e">
        <f>Z13-#REF!</f>
        <v>#REF!</v>
      </c>
      <c r="AA232" s="112" t="e">
        <f>AA13-#REF!</f>
        <v>#REF!</v>
      </c>
      <c r="AB232" s="112" t="e">
        <f>AB13-#REF!</f>
        <v>#REF!</v>
      </c>
      <c r="AC232" s="112" t="e">
        <f>AC13-#REF!</f>
        <v>#REF!</v>
      </c>
      <c r="AD232" s="112" t="e">
        <f>AD13-#REF!</f>
        <v>#REF!</v>
      </c>
      <c r="AE232" s="112" t="e">
        <f>AE13-#REF!</f>
        <v>#REF!</v>
      </c>
      <c r="AF232" s="112" t="e">
        <f>AF13-#REF!</f>
        <v>#REF!</v>
      </c>
      <c r="AG232" s="112" t="e">
        <f>AG13-#REF!</f>
        <v>#REF!</v>
      </c>
      <c r="AH232" s="112" t="e">
        <f>AH13-#REF!</f>
        <v>#REF!</v>
      </c>
      <c r="AI232" s="112" t="e">
        <f>AI13-#REF!</f>
        <v>#REF!</v>
      </c>
      <c r="AJ232" s="112" t="e">
        <f>AJ13-#REF!</f>
        <v>#REF!</v>
      </c>
      <c r="AK232" s="112" t="e">
        <f>AK13-#REF!</f>
        <v>#REF!</v>
      </c>
      <c r="AL232" s="112" t="e">
        <f>AL13-#REF!</f>
        <v>#REF!</v>
      </c>
      <c r="AM232" s="112" t="e">
        <f>AM13-#REF!</f>
        <v>#REF!</v>
      </c>
      <c r="AN232" s="112" t="e">
        <f>AN13-#REF!</f>
        <v>#REF!</v>
      </c>
      <c r="AO232" s="112" t="e">
        <f>AO13-#REF!</f>
        <v>#REF!</v>
      </c>
      <c r="AP232" s="112" t="e">
        <f>AP13-#REF!</f>
        <v>#REF!</v>
      </c>
      <c r="AQ232" s="112" t="e">
        <f>AQ13-#REF!</f>
        <v>#REF!</v>
      </c>
      <c r="AR232" s="112" t="e">
        <f>AR13-#REF!</f>
        <v>#REF!</v>
      </c>
      <c r="AS232" s="112" t="e">
        <f>AS13-#REF!</f>
        <v>#REF!</v>
      </c>
      <c r="AT232" s="112" t="e">
        <f>AT13-#REF!</f>
        <v>#REF!</v>
      </c>
      <c r="AU232" s="112" t="e">
        <f>AU13-#REF!</f>
        <v>#REF!</v>
      </c>
      <c r="AV232" s="112" t="e">
        <f>AV13-#REF!</f>
        <v>#REF!</v>
      </c>
      <c r="AW232" s="112" t="e">
        <f>AW13-#REF!</f>
        <v>#REF!</v>
      </c>
      <c r="AX232" s="112" t="e">
        <f>AX13-#REF!</f>
        <v>#REF!</v>
      </c>
      <c r="AY232" s="112" t="e">
        <f>AY13-#REF!</f>
        <v>#REF!</v>
      </c>
      <c r="AZ232" s="112" t="e">
        <f>AZ13-#REF!</f>
        <v>#REF!</v>
      </c>
      <c r="BA232" s="112" t="e">
        <f>BA13-#REF!</f>
        <v>#REF!</v>
      </c>
      <c r="BB232" s="112" t="e">
        <f>BB13-#REF!</f>
        <v>#REF!</v>
      </c>
      <c r="BC232" s="112" t="e">
        <f>BC13-#REF!</f>
        <v>#REF!</v>
      </c>
      <c r="BD232" s="112" t="e">
        <f>BD13-#REF!</f>
        <v>#REF!</v>
      </c>
      <c r="BE232" s="112" t="e">
        <f>BE13-#REF!</f>
        <v>#REF!</v>
      </c>
      <c r="BF232" s="112" t="e">
        <f>BF13-#REF!</f>
        <v>#REF!</v>
      </c>
      <c r="BG232" s="112" t="e">
        <f>BG13-#REF!</f>
        <v>#REF!</v>
      </c>
      <c r="BH232" s="112" t="e">
        <f>BH13-#REF!</f>
        <v>#REF!</v>
      </c>
      <c r="BI232" s="112" t="e">
        <f>BI13-#REF!</f>
        <v>#REF!</v>
      </c>
      <c r="BJ232" s="112" t="e">
        <f>BJ13-#REF!</f>
        <v>#REF!</v>
      </c>
      <c r="BK232" s="112" t="e">
        <f>BK13-#REF!</f>
        <v>#REF!</v>
      </c>
      <c r="BL232" s="112" t="e">
        <f>BL13-#REF!</f>
        <v>#REF!</v>
      </c>
      <c r="BM232" s="112" t="e">
        <f>BM13-#REF!</f>
        <v>#REF!</v>
      </c>
      <c r="BN232" s="112" t="e">
        <f>BN13-#REF!</f>
        <v>#REF!</v>
      </c>
      <c r="BO232" s="112" t="e">
        <f>BO13-#REF!</f>
        <v>#REF!</v>
      </c>
      <c r="BP232" s="112" t="e">
        <f>BP13-#REF!</f>
        <v>#REF!</v>
      </c>
      <c r="BQ232" s="112" t="e">
        <f>BQ13-#REF!</f>
        <v>#REF!</v>
      </c>
      <c r="BR232" s="112" t="e">
        <f>BR13-#REF!</f>
        <v>#REF!</v>
      </c>
      <c r="BS232" s="112" t="e">
        <f>BS13-#REF!</f>
        <v>#REF!</v>
      </c>
      <c r="BT232" s="112" t="e">
        <f>BT13-#REF!</f>
        <v>#REF!</v>
      </c>
      <c r="BU232" s="112" t="e">
        <f>BU13-#REF!</f>
        <v>#REF!</v>
      </c>
      <c r="BV232" s="112" t="e">
        <f>BV13-#REF!</f>
        <v>#REF!</v>
      </c>
    </row>
    <row r="233" spans="12:74" hidden="1" x14ac:dyDescent="0.3">
      <c r="L233" s="112" t="e">
        <f>#REF!-#REF!</f>
        <v>#REF!</v>
      </c>
      <c r="M233" s="112" t="e">
        <f>#REF!-#REF!</f>
        <v>#REF!</v>
      </c>
      <c r="N233" s="112" t="e">
        <f>#REF!-#REF!</f>
        <v>#REF!</v>
      </c>
      <c r="O233" s="112" t="e">
        <f>#REF!-#REF!</f>
        <v>#REF!</v>
      </c>
      <c r="P233" s="112" t="e">
        <f>#REF!-#REF!</f>
        <v>#REF!</v>
      </c>
      <c r="Q233" s="112" t="e">
        <f>#REF!-#REF!</f>
        <v>#REF!</v>
      </c>
      <c r="R233" s="112" t="e">
        <f>#REF!-#REF!</f>
        <v>#REF!</v>
      </c>
      <c r="S233" s="112" t="e">
        <f>#REF!-#REF!</f>
        <v>#REF!</v>
      </c>
      <c r="T233" s="112" t="e">
        <f>#REF!-#REF!</f>
        <v>#REF!</v>
      </c>
      <c r="U233" s="112" t="e">
        <f>#REF!-#REF!</f>
        <v>#REF!</v>
      </c>
      <c r="V233" s="112" t="e">
        <f>#REF!-#REF!</f>
        <v>#REF!</v>
      </c>
      <c r="W233" s="112" t="e">
        <f>#REF!-#REF!</f>
        <v>#REF!</v>
      </c>
      <c r="X233" s="112" t="e">
        <f>#REF!-#REF!</f>
        <v>#REF!</v>
      </c>
      <c r="Y233" s="112" t="e">
        <f>#REF!-#REF!</f>
        <v>#REF!</v>
      </c>
      <c r="Z233" s="112" t="e">
        <f>#REF!-#REF!</f>
        <v>#REF!</v>
      </c>
      <c r="AA233" s="112" t="e">
        <f>#REF!-#REF!</f>
        <v>#REF!</v>
      </c>
      <c r="AB233" s="112" t="e">
        <f>#REF!-#REF!</f>
        <v>#REF!</v>
      </c>
      <c r="AC233" s="112" t="e">
        <f>#REF!-#REF!</f>
        <v>#REF!</v>
      </c>
      <c r="AD233" s="112" t="e">
        <f>#REF!-#REF!</f>
        <v>#REF!</v>
      </c>
      <c r="AE233" s="112" t="e">
        <f>#REF!-#REF!</f>
        <v>#REF!</v>
      </c>
      <c r="AF233" s="112" t="e">
        <f>#REF!-#REF!</f>
        <v>#REF!</v>
      </c>
      <c r="AG233" s="112" t="e">
        <f>#REF!-#REF!</f>
        <v>#REF!</v>
      </c>
      <c r="AH233" s="112" t="e">
        <f>#REF!-#REF!</f>
        <v>#REF!</v>
      </c>
      <c r="AI233" s="112" t="e">
        <f>#REF!-#REF!</f>
        <v>#REF!</v>
      </c>
      <c r="AJ233" s="112" t="e">
        <f>#REF!-#REF!</f>
        <v>#REF!</v>
      </c>
      <c r="AK233" s="112" t="e">
        <f>#REF!-#REF!</f>
        <v>#REF!</v>
      </c>
      <c r="AL233" s="112" t="e">
        <f>#REF!-#REF!</f>
        <v>#REF!</v>
      </c>
      <c r="AM233" s="112" t="e">
        <f>#REF!-#REF!</f>
        <v>#REF!</v>
      </c>
      <c r="AN233" s="112" t="e">
        <f>#REF!-#REF!</f>
        <v>#REF!</v>
      </c>
      <c r="AO233" s="112" t="e">
        <f>#REF!-#REF!</f>
        <v>#REF!</v>
      </c>
      <c r="AP233" s="112" t="e">
        <f>#REF!-#REF!</f>
        <v>#REF!</v>
      </c>
      <c r="AQ233" s="112" t="e">
        <f>#REF!-#REF!</f>
        <v>#REF!</v>
      </c>
      <c r="AR233" s="112" t="e">
        <f>#REF!-#REF!</f>
        <v>#REF!</v>
      </c>
      <c r="AS233" s="112" t="e">
        <f>#REF!-#REF!</f>
        <v>#REF!</v>
      </c>
      <c r="AT233" s="112" t="e">
        <f>#REF!-#REF!</f>
        <v>#REF!</v>
      </c>
      <c r="AU233" s="112" t="e">
        <f>#REF!-#REF!</f>
        <v>#REF!</v>
      </c>
      <c r="AV233" s="112" t="e">
        <f>#REF!-#REF!</f>
        <v>#REF!</v>
      </c>
      <c r="AW233" s="112" t="e">
        <f>#REF!-#REF!</f>
        <v>#REF!</v>
      </c>
      <c r="AX233" s="112" t="e">
        <f>#REF!-#REF!</f>
        <v>#REF!</v>
      </c>
      <c r="AY233" s="112" t="e">
        <f>#REF!-#REF!</f>
        <v>#REF!</v>
      </c>
      <c r="AZ233" s="112" t="e">
        <f>#REF!-#REF!</f>
        <v>#REF!</v>
      </c>
      <c r="BA233" s="112" t="e">
        <f>#REF!-#REF!</f>
        <v>#REF!</v>
      </c>
      <c r="BB233" s="112" t="e">
        <f>#REF!-#REF!</f>
        <v>#REF!</v>
      </c>
      <c r="BC233" s="112" t="e">
        <f>#REF!-#REF!</f>
        <v>#REF!</v>
      </c>
      <c r="BD233" s="112" t="e">
        <f>#REF!-#REF!</f>
        <v>#REF!</v>
      </c>
      <c r="BE233" s="112" t="e">
        <f>#REF!-#REF!</f>
        <v>#REF!</v>
      </c>
      <c r="BF233" s="112" t="e">
        <f>#REF!-#REF!</f>
        <v>#REF!</v>
      </c>
      <c r="BG233" s="112" t="e">
        <f>#REF!-#REF!</f>
        <v>#REF!</v>
      </c>
      <c r="BH233" s="112" t="e">
        <f>#REF!-#REF!</f>
        <v>#REF!</v>
      </c>
      <c r="BI233" s="112" t="e">
        <f>#REF!-#REF!</f>
        <v>#REF!</v>
      </c>
      <c r="BJ233" s="112" t="e">
        <f>#REF!-#REF!</f>
        <v>#REF!</v>
      </c>
      <c r="BK233" s="112" t="e">
        <f>#REF!-#REF!</f>
        <v>#REF!</v>
      </c>
      <c r="BL233" s="112" t="e">
        <f>#REF!-#REF!</f>
        <v>#REF!</v>
      </c>
      <c r="BM233" s="112" t="e">
        <f>#REF!-#REF!</f>
        <v>#REF!</v>
      </c>
      <c r="BN233" s="112" t="e">
        <f>#REF!-#REF!</f>
        <v>#REF!</v>
      </c>
      <c r="BO233" s="112" t="e">
        <f>#REF!-#REF!</f>
        <v>#REF!</v>
      </c>
      <c r="BP233" s="112" t="e">
        <f>#REF!-#REF!</f>
        <v>#REF!</v>
      </c>
      <c r="BQ233" s="112" t="e">
        <f>#REF!-#REF!</f>
        <v>#REF!</v>
      </c>
      <c r="BR233" s="112" t="e">
        <f>#REF!-#REF!</f>
        <v>#REF!</v>
      </c>
      <c r="BS233" s="112" t="e">
        <f>#REF!-#REF!</f>
        <v>#REF!</v>
      </c>
      <c r="BT233" s="112" t="e">
        <f>#REF!-#REF!</f>
        <v>#REF!</v>
      </c>
      <c r="BU233" s="112" t="e">
        <f>#REF!-#REF!</f>
        <v>#REF!</v>
      </c>
      <c r="BV233" s="112" t="e">
        <f>#REF!-#REF!</f>
        <v>#REF!</v>
      </c>
    </row>
    <row r="234" spans="12:74" hidden="1" x14ac:dyDescent="0.3">
      <c r="L234" s="112" t="e">
        <f>#REF!-#REF!</f>
        <v>#REF!</v>
      </c>
      <c r="M234" s="112" t="e">
        <f>#REF!-#REF!</f>
        <v>#REF!</v>
      </c>
      <c r="N234" s="112" t="e">
        <f>#REF!-#REF!</f>
        <v>#REF!</v>
      </c>
      <c r="O234" s="112" t="e">
        <f>#REF!-#REF!</f>
        <v>#REF!</v>
      </c>
      <c r="P234" s="112" t="e">
        <f>#REF!-#REF!</f>
        <v>#REF!</v>
      </c>
      <c r="Q234" s="112" t="e">
        <f>#REF!-#REF!</f>
        <v>#REF!</v>
      </c>
      <c r="R234" s="112" t="e">
        <f>#REF!-#REF!</f>
        <v>#REF!</v>
      </c>
      <c r="S234" s="112" t="e">
        <f>#REF!-#REF!</f>
        <v>#REF!</v>
      </c>
      <c r="T234" s="112" t="e">
        <f>#REF!-#REF!</f>
        <v>#REF!</v>
      </c>
      <c r="U234" s="112" t="e">
        <f>#REF!-#REF!</f>
        <v>#REF!</v>
      </c>
      <c r="V234" s="112" t="e">
        <f>#REF!-#REF!</f>
        <v>#REF!</v>
      </c>
      <c r="W234" s="112" t="e">
        <f>#REF!-#REF!</f>
        <v>#REF!</v>
      </c>
      <c r="X234" s="112" t="e">
        <f>#REF!-#REF!</f>
        <v>#REF!</v>
      </c>
      <c r="Y234" s="112" t="e">
        <f>#REF!-#REF!</f>
        <v>#REF!</v>
      </c>
      <c r="Z234" s="112" t="e">
        <f>#REF!-#REF!</f>
        <v>#REF!</v>
      </c>
      <c r="AA234" s="112" t="e">
        <f>#REF!-#REF!</f>
        <v>#REF!</v>
      </c>
      <c r="AB234" s="112" t="e">
        <f>#REF!-#REF!</f>
        <v>#REF!</v>
      </c>
      <c r="AC234" s="112" t="e">
        <f>#REF!-#REF!</f>
        <v>#REF!</v>
      </c>
      <c r="AD234" s="112" t="e">
        <f>#REF!-#REF!</f>
        <v>#REF!</v>
      </c>
      <c r="AE234" s="112" t="e">
        <f>#REF!-#REF!</f>
        <v>#REF!</v>
      </c>
      <c r="AF234" s="112" t="e">
        <f>#REF!-#REF!</f>
        <v>#REF!</v>
      </c>
      <c r="AG234" s="112" t="e">
        <f>#REF!-#REF!</f>
        <v>#REF!</v>
      </c>
      <c r="AH234" s="112" t="e">
        <f>#REF!-#REF!</f>
        <v>#REF!</v>
      </c>
      <c r="AI234" s="112" t="e">
        <f>#REF!-#REF!</f>
        <v>#REF!</v>
      </c>
      <c r="AJ234" s="112" t="e">
        <f>#REF!-#REF!</f>
        <v>#REF!</v>
      </c>
      <c r="AK234" s="112" t="e">
        <f>#REF!-#REF!</f>
        <v>#REF!</v>
      </c>
      <c r="AL234" s="112" t="e">
        <f>#REF!-#REF!</f>
        <v>#REF!</v>
      </c>
      <c r="AM234" s="112" t="e">
        <f>#REF!-#REF!</f>
        <v>#REF!</v>
      </c>
      <c r="AN234" s="112" t="e">
        <f>#REF!-#REF!</f>
        <v>#REF!</v>
      </c>
      <c r="AO234" s="112" t="e">
        <f>#REF!-#REF!</f>
        <v>#REF!</v>
      </c>
      <c r="AP234" s="112" t="e">
        <f>#REF!-#REF!</f>
        <v>#REF!</v>
      </c>
      <c r="AQ234" s="112" t="e">
        <f>#REF!-#REF!</f>
        <v>#REF!</v>
      </c>
      <c r="AR234" s="112" t="e">
        <f>#REF!-#REF!</f>
        <v>#REF!</v>
      </c>
      <c r="AS234" s="112" t="e">
        <f>#REF!-#REF!</f>
        <v>#REF!</v>
      </c>
      <c r="AT234" s="112" t="e">
        <f>#REF!-#REF!</f>
        <v>#REF!</v>
      </c>
      <c r="AU234" s="112" t="e">
        <f>#REF!-#REF!</f>
        <v>#REF!</v>
      </c>
      <c r="AV234" s="112" t="e">
        <f>#REF!-#REF!</f>
        <v>#REF!</v>
      </c>
      <c r="AW234" s="112" t="e">
        <f>#REF!-#REF!</f>
        <v>#REF!</v>
      </c>
      <c r="AX234" s="112" t="e">
        <f>#REF!-#REF!</f>
        <v>#REF!</v>
      </c>
      <c r="AY234" s="112" t="e">
        <f>#REF!-#REF!</f>
        <v>#REF!</v>
      </c>
      <c r="AZ234" s="112" t="e">
        <f>#REF!-#REF!</f>
        <v>#REF!</v>
      </c>
      <c r="BA234" s="112" t="e">
        <f>#REF!-#REF!</f>
        <v>#REF!</v>
      </c>
      <c r="BB234" s="112" t="e">
        <f>#REF!-#REF!</f>
        <v>#REF!</v>
      </c>
      <c r="BC234" s="112" t="e">
        <f>#REF!-#REF!</f>
        <v>#REF!</v>
      </c>
      <c r="BD234" s="112" t="e">
        <f>#REF!-#REF!</f>
        <v>#REF!</v>
      </c>
      <c r="BE234" s="112" t="e">
        <f>#REF!-#REF!</f>
        <v>#REF!</v>
      </c>
      <c r="BF234" s="112" t="e">
        <f>#REF!-#REF!</f>
        <v>#REF!</v>
      </c>
      <c r="BG234" s="112" t="e">
        <f>#REF!-#REF!</f>
        <v>#REF!</v>
      </c>
      <c r="BH234" s="112" t="e">
        <f>#REF!-#REF!</f>
        <v>#REF!</v>
      </c>
      <c r="BI234" s="112" t="e">
        <f>#REF!-#REF!</f>
        <v>#REF!</v>
      </c>
      <c r="BJ234" s="112" t="e">
        <f>#REF!-#REF!</f>
        <v>#REF!</v>
      </c>
      <c r="BK234" s="112" t="e">
        <f>#REF!-#REF!</f>
        <v>#REF!</v>
      </c>
      <c r="BL234" s="112" t="e">
        <f>#REF!-#REF!</f>
        <v>#REF!</v>
      </c>
      <c r="BM234" s="112" t="e">
        <f>#REF!-#REF!</f>
        <v>#REF!</v>
      </c>
      <c r="BN234" s="112" t="e">
        <f>#REF!-#REF!</f>
        <v>#REF!</v>
      </c>
      <c r="BO234" s="112" t="e">
        <f>#REF!-#REF!</f>
        <v>#REF!</v>
      </c>
      <c r="BP234" s="112" t="e">
        <f>#REF!-#REF!</f>
        <v>#REF!</v>
      </c>
      <c r="BQ234" s="112" t="e">
        <f>#REF!-#REF!</f>
        <v>#REF!</v>
      </c>
      <c r="BR234" s="112" t="e">
        <f>#REF!-#REF!</f>
        <v>#REF!</v>
      </c>
      <c r="BS234" s="112" t="e">
        <f>#REF!-#REF!</f>
        <v>#REF!</v>
      </c>
      <c r="BT234" s="112" t="e">
        <f>#REF!-#REF!</f>
        <v>#REF!</v>
      </c>
      <c r="BU234" s="112" t="e">
        <f>#REF!-#REF!</f>
        <v>#REF!</v>
      </c>
      <c r="BV234" s="112" t="e">
        <f>#REF!-#REF!</f>
        <v>#REF!</v>
      </c>
    </row>
    <row r="235" spans="12:74" hidden="1" x14ac:dyDescent="0.3">
      <c r="L235" s="112" t="e">
        <f>#REF!-#REF!</f>
        <v>#REF!</v>
      </c>
      <c r="M235" s="112" t="e">
        <f>#REF!-#REF!</f>
        <v>#REF!</v>
      </c>
      <c r="N235" s="112" t="e">
        <f>#REF!-#REF!</f>
        <v>#REF!</v>
      </c>
      <c r="O235" s="112" t="e">
        <f>#REF!-#REF!</f>
        <v>#REF!</v>
      </c>
      <c r="P235" s="112" t="e">
        <f>#REF!-#REF!</f>
        <v>#REF!</v>
      </c>
      <c r="Q235" s="112" t="e">
        <f>#REF!-#REF!</f>
        <v>#REF!</v>
      </c>
      <c r="R235" s="112" t="e">
        <f>#REF!-#REF!</f>
        <v>#REF!</v>
      </c>
      <c r="S235" s="112" t="e">
        <f>#REF!-#REF!</f>
        <v>#REF!</v>
      </c>
      <c r="T235" s="112" t="e">
        <f>#REF!-#REF!</f>
        <v>#REF!</v>
      </c>
      <c r="U235" s="112" t="e">
        <f>#REF!-#REF!</f>
        <v>#REF!</v>
      </c>
      <c r="V235" s="112" t="e">
        <f>#REF!-#REF!</f>
        <v>#REF!</v>
      </c>
      <c r="W235" s="112" t="e">
        <f>#REF!-#REF!</f>
        <v>#REF!</v>
      </c>
      <c r="X235" s="112" t="e">
        <f>#REF!-#REF!</f>
        <v>#REF!</v>
      </c>
      <c r="Y235" s="112" t="e">
        <f>#REF!-#REF!</f>
        <v>#REF!</v>
      </c>
      <c r="Z235" s="112" t="e">
        <f>#REF!-#REF!</f>
        <v>#REF!</v>
      </c>
      <c r="AA235" s="112" t="e">
        <f>#REF!-#REF!</f>
        <v>#REF!</v>
      </c>
      <c r="AB235" s="112" t="e">
        <f>#REF!-#REF!</f>
        <v>#REF!</v>
      </c>
      <c r="AC235" s="112" t="e">
        <f>#REF!-#REF!</f>
        <v>#REF!</v>
      </c>
      <c r="AD235" s="112" t="e">
        <f>#REF!-#REF!</f>
        <v>#REF!</v>
      </c>
      <c r="AE235" s="112" t="e">
        <f>#REF!-#REF!</f>
        <v>#REF!</v>
      </c>
      <c r="AF235" s="112" t="e">
        <f>#REF!-#REF!</f>
        <v>#REF!</v>
      </c>
      <c r="AG235" s="112" t="e">
        <f>#REF!-#REF!</f>
        <v>#REF!</v>
      </c>
      <c r="AH235" s="112" t="e">
        <f>#REF!-#REF!</f>
        <v>#REF!</v>
      </c>
      <c r="AI235" s="112" t="e">
        <f>#REF!-#REF!</f>
        <v>#REF!</v>
      </c>
      <c r="AJ235" s="112" t="e">
        <f>#REF!-#REF!</f>
        <v>#REF!</v>
      </c>
      <c r="AK235" s="112" t="e">
        <f>#REF!-#REF!</f>
        <v>#REF!</v>
      </c>
      <c r="AL235" s="112" t="e">
        <f>#REF!-#REF!</f>
        <v>#REF!</v>
      </c>
      <c r="AM235" s="112" t="e">
        <f>#REF!-#REF!</f>
        <v>#REF!</v>
      </c>
      <c r="AN235" s="112" t="e">
        <f>#REF!-#REF!</f>
        <v>#REF!</v>
      </c>
      <c r="AO235" s="112" t="e">
        <f>#REF!-#REF!</f>
        <v>#REF!</v>
      </c>
      <c r="AP235" s="112" t="e">
        <f>#REF!-#REF!</f>
        <v>#REF!</v>
      </c>
      <c r="AQ235" s="112" t="e">
        <f>#REF!-#REF!</f>
        <v>#REF!</v>
      </c>
      <c r="AR235" s="112" t="e">
        <f>#REF!-#REF!</f>
        <v>#REF!</v>
      </c>
      <c r="AS235" s="112" t="e">
        <f>#REF!-#REF!</f>
        <v>#REF!</v>
      </c>
      <c r="AT235" s="112" t="e">
        <f>#REF!-#REF!</f>
        <v>#REF!</v>
      </c>
      <c r="AU235" s="112" t="e">
        <f>#REF!-#REF!</f>
        <v>#REF!</v>
      </c>
      <c r="AV235" s="112" t="e">
        <f>#REF!-#REF!</f>
        <v>#REF!</v>
      </c>
      <c r="AW235" s="112" t="e">
        <f>#REF!-#REF!</f>
        <v>#REF!</v>
      </c>
      <c r="AX235" s="112" t="e">
        <f>#REF!-#REF!</f>
        <v>#REF!</v>
      </c>
      <c r="AY235" s="112" t="e">
        <f>#REF!-#REF!</f>
        <v>#REF!</v>
      </c>
      <c r="AZ235" s="112" t="e">
        <f>#REF!-#REF!</f>
        <v>#REF!</v>
      </c>
      <c r="BA235" s="112" t="e">
        <f>#REF!-#REF!</f>
        <v>#REF!</v>
      </c>
      <c r="BB235" s="112" t="e">
        <f>#REF!-#REF!</f>
        <v>#REF!</v>
      </c>
      <c r="BC235" s="112" t="e">
        <f>#REF!-#REF!</f>
        <v>#REF!</v>
      </c>
      <c r="BD235" s="112" t="e">
        <f>#REF!-#REF!</f>
        <v>#REF!</v>
      </c>
      <c r="BE235" s="112" t="e">
        <f>#REF!-#REF!</f>
        <v>#REF!</v>
      </c>
      <c r="BF235" s="112" t="e">
        <f>#REF!-#REF!</f>
        <v>#REF!</v>
      </c>
      <c r="BG235" s="112" t="e">
        <f>#REF!-#REF!</f>
        <v>#REF!</v>
      </c>
      <c r="BH235" s="112" t="e">
        <f>#REF!-#REF!</f>
        <v>#REF!</v>
      </c>
      <c r="BI235" s="112" t="e">
        <f>#REF!-#REF!</f>
        <v>#REF!</v>
      </c>
      <c r="BJ235" s="112" t="e">
        <f>#REF!-#REF!</f>
        <v>#REF!</v>
      </c>
      <c r="BK235" s="112" t="e">
        <f>#REF!-#REF!</f>
        <v>#REF!</v>
      </c>
      <c r="BL235" s="112" t="e">
        <f>#REF!-#REF!</f>
        <v>#REF!</v>
      </c>
      <c r="BM235" s="112" t="e">
        <f>#REF!-#REF!</f>
        <v>#REF!</v>
      </c>
      <c r="BN235" s="112" t="e">
        <f>#REF!-#REF!</f>
        <v>#REF!</v>
      </c>
      <c r="BO235" s="112" t="e">
        <f>#REF!-#REF!</f>
        <v>#REF!</v>
      </c>
      <c r="BP235" s="112" t="e">
        <f>#REF!-#REF!</f>
        <v>#REF!</v>
      </c>
      <c r="BQ235" s="112" t="e">
        <f>#REF!-#REF!</f>
        <v>#REF!</v>
      </c>
      <c r="BR235" s="112" t="e">
        <f>#REF!-#REF!</f>
        <v>#REF!</v>
      </c>
      <c r="BS235" s="112" t="e">
        <f>#REF!-#REF!</f>
        <v>#REF!</v>
      </c>
      <c r="BT235" s="112" t="e">
        <f>#REF!-#REF!</f>
        <v>#REF!</v>
      </c>
      <c r="BU235" s="112" t="e">
        <f>#REF!-#REF!</f>
        <v>#REF!</v>
      </c>
      <c r="BV235" s="112" t="e">
        <f>#REF!-#REF!</f>
        <v>#REF!</v>
      </c>
    </row>
    <row r="236" spans="12:74" hidden="1" x14ac:dyDescent="0.3">
      <c r="L236" s="112" t="e">
        <f>#REF!-#REF!</f>
        <v>#REF!</v>
      </c>
      <c r="M236" s="112" t="e">
        <f>#REF!-#REF!</f>
        <v>#REF!</v>
      </c>
      <c r="N236" s="112" t="e">
        <f>#REF!-#REF!</f>
        <v>#REF!</v>
      </c>
      <c r="O236" s="112" t="e">
        <f>#REF!-#REF!</f>
        <v>#REF!</v>
      </c>
      <c r="P236" s="112" t="e">
        <f>#REF!-#REF!</f>
        <v>#REF!</v>
      </c>
      <c r="Q236" s="112" t="e">
        <f>#REF!-#REF!</f>
        <v>#REF!</v>
      </c>
      <c r="R236" s="112" t="e">
        <f>#REF!-#REF!</f>
        <v>#REF!</v>
      </c>
      <c r="S236" s="112" t="e">
        <f>#REF!-#REF!</f>
        <v>#REF!</v>
      </c>
      <c r="T236" s="112" t="e">
        <f>#REF!-#REF!</f>
        <v>#REF!</v>
      </c>
      <c r="U236" s="112" t="e">
        <f>#REF!-#REF!</f>
        <v>#REF!</v>
      </c>
      <c r="V236" s="112" t="e">
        <f>#REF!-#REF!</f>
        <v>#REF!</v>
      </c>
      <c r="W236" s="112" t="e">
        <f>#REF!-#REF!</f>
        <v>#REF!</v>
      </c>
      <c r="X236" s="112" t="e">
        <f>#REF!-#REF!</f>
        <v>#REF!</v>
      </c>
      <c r="Y236" s="112" t="e">
        <f>#REF!-#REF!</f>
        <v>#REF!</v>
      </c>
      <c r="Z236" s="112" t="e">
        <f>#REF!-#REF!</f>
        <v>#REF!</v>
      </c>
      <c r="AA236" s="112" t="e">
        <f>#REF!-#REF!</f>
        <v>#REF!</v>
      </c>
      <c r="AB236" s="112" t="e">
        <f>#REF!-#REF!</f>
        <v>#REF!</v>
      </c>
      <c r="AC236" s="112" t="e">
        <f>#REF!-#REF!</f>
        <v>#REF!</v>
      </c>
      <c r="AD236" s="112" t="e">
        <f>#REF!-#REF!</f>
        <v>#REF!</v>
      </c>
      <c r="AE236" s="112" t="e">
        <f>#REF!-#REF!</f>
        <v>#REF!</v>
      </c>
      <c r="AF236" s="112" t="e">
        <f>#REF!-#REF!</f>
        <v>#REF!</v>
      </c>
      <c r="AG236" s="112" t="e">
        <f>#REF!-#REF!</f>
        <v>#REF!</v>
      </c>
      <c r="AH236" s="112" t="e">
        <f>#REF!-#REF!</f>
        <v>#REF!</v>
      </c>
      <c r="AI236" s="112" t="e">
        <f>#REF!-#REF!</f>
        <v>#REF!</v>
      </c>
      <c r="AJ236" s="112" t="e">
        <f>#REF!-#REF!</f>
        <v>#REF!</v>
      </c>
      <c r="AK236" s="112" t="e">
        <f>#REF!-#REF!</f>
        <v>#REF!</v>
      </c>
      <c r="AL236" s="112" t="e">
        <f>#REF!-#REF!</f>
        <v>#REF!</v>
      </c>
      <c r="AM236" s="112" t="e">
        <f>#REF!-#REF!</f>
        <v>#REF!</v>
      </c>
      <c r="AN236" s="112" t="e">
        <f>#REF!-#REF!</f>
        <v>#REF!</v>
      </c>
      <c r="AO236" s="112" t="e">
        <f>#REF!-#REF!</f>
        <v>#REF!</v>
      </c>
      <c r="AP236" s="112" t="e">
        <f>#REF!-#REF!</f>
        <v>#REF!</v>
      </c>
      <c r="AQ236" s="112" t="e">
        <f>#REF!-#REF!</f>
        <v>#REF!</v>
      </c>
      <c r="AR236" s="112" t="e">
        <f>#REF!-#REF!</f>
        <v>#REF!</v>
      </c>
      <c r="AS236" s="112" t="e">
        <f>#REF!-#REF!</f>
        <v>#REF!</v>
      </c>
      <c r="AT236" s="112" t="e">
        <f>#REF!-#REF!</f>
        <v>#REF!</v>
      </c>
      <c r="AU236" s="112" t="e">
        <f>#REF!-#REF!</f>
        <v>#REF!</v>
      </c>
      <c r="AV236" s="112" t="e">
        <f>#REF!-#REF!</f>
        <v>#REF!</v>
      </c>
      <c r="AW236" s="112" t="e">
        <f>#REF!-#REF!</f>
        <v>#REF!</v>
      </c>
      <c r="AX236" s="112" t="e">
        <f>#REF!-#REF!</f>
        <v>#REF!</v>
      </c>
      <c r="AY236" s="112" t="e">
        <f>#REF!-#REF!</f>
        <v>#REF!</v>
      </c>
      <c r="AZ236" s="112" t="e">
        <f>#REF!-#REF!</f>
        <v>#REF!</v>
      </c>
      <c r="BA236" s="112" t="e">
        <f>#REF!-#REF!</f>
        <v>#REF!</v>
      </c>
      <c r="BB236" s="112" t="e">
        <f>#REF!-#REF!</f>
        <v>#REF!</v>
      </c>
      <c r="BC236" s="112" t="e">
        <f>#REF!-#REF!</f>
        <v>#REF!</v>
      </c>
      <c r="BD236" s="112" t="e">
        <f>#REF!-#REF!</f>
        <v>#REF!</v>
      </c>
      <c r="BE236" s="112" t="e">
        <f>#REF!-#REF!</f>
        <v>#REF!</v>
      </c>
      <c r="BF236" s="112" t="e">
        <f>#REF!-#REF!</f>
        <v>#REF!</v>
      </c>
      <c r="BG236" s="112" t="e">
        <f>#REF!-#REF!</f>
        <v>#REF!</v>
      </c>
      <c r="BH236" s="112" t="e">
        <f>#REF!-#REF!</f>
        <v>#REF!</v>
      </c>
      <c r="BI236" s="112" t="e">
        <f>#REF!-#REF!</f>
        <v>#REF!</v>
      </c>
      <c r="BJ236" s="112" t="e">
        <f>#REF!-#REF!</f>
        <v>#REF!</v>
      </c>
      <c r="BK236" s="112" t="e">
        <f>#REF!-#REF!</f>
        <v>#REF!</v>
      </c>
      <c r="BL236" s="112" t="e">
        <f>#REF!-#REF!</f>
        <v>#REF!</v>
      </c>
      <c r="BM236" s="112" t="e">
        <f>#REF!-#REF!</f>
        <v>#REF!</v>
      </c>
      <c r="BN236" s="112" t="e">
        <f>#REF!-#REF!</f>
        <v>#REF!</v>
      </c>
      <c r="BO236" s="112" t="e">
        <f>#REF!-#REF!</f>
        <v>#REF!</v>
      </c>
      <c r="BP236" s="112" t="e">
        <f>#REF!-#REF!</f>
        <v>#REF!</v>
      </c>
      <c r="BQ236" s="112" t="e">
        <f>#REF!-#REF!</f>
        <v>#REF!</v>
      </c>
      <c r="BR236" s="112" t="e">
        <f>#REF!-#REF!</f>
        <v>#REF!</v>
      </c>
      <c r="BS236" s="112" t="e">
        <f>#REF!-#REF!</f>
        <v>#REF!</v>
      </c>
      <c r="BT236" s="112" t="e">
        <f>#REF!-#REF!</f>
        <v>#REF!</v>
      </c>
      <c r="BU236" s="112" t="e">
        <f>#REF!-#REF!</f>
        <v>#REF!</v>
      </c>
      <c r="BV236" s="112" t="e">
        <f>#REF!-#REF!</f>
        <v>#REF!</v>
      </c>
    </row>
    <row r="237" spans="12:74" hidden="1" x14ac:dyDescent="0.3">
      <c r="L237" s="112" t="e">
        <f>#REF!-#REF!</f>
        <v>#REF!</v>
      </c>
      <c r="M237" s="112" t="e">
        <f>#REF!-#REF!</f>
        <v>#REF!</v>
      </c>
      <c r="N237" s="112" t="e">
        <f>#REF!-#REF!</f>
        <v>#REF!</v>
      </c>
      <c r="O237" s="112" t="e">
        <f>#REF!-#REF!</f>
        <v>#REF!</v>
      </c>
      <c r="P237" s="112" t="e">
        <f>#REF!-#REF!</f>
        <v>#REF!</v>
      </c>
      <c r="Q237" s="112" t="e">
        <f>#REF!-#REF!</f>
        <v>#REF!</v>
      </c>
      <c r="R237" s="112" t="e">
        <f>#REF!-#REF!</f>
        <v>#REF!</v>
      </c>
      <c r="S237" s="112" t="e">
        <f>#REF!-#REF!</f>
        <v>#REF!</v>
      </c>
      <c r="T237" s="112" t="e">
        <f>#REF!-#REF!</f>
        <v>#REF!</v>
      </c>
      <c r="U237" s="112" t="e">
        <f>#REF!-#REF!</f>
        <v>#REF!</v>
      </c>
      <c r="V237" s="112" t="e">
        <f>#REF!-#REF!</f>
        <v>#REF!</v>
      </c>
      <c r="W237" s="112" t="e">
        <f>#REF!-#REF!</f>
        <v>#REF!</v>
      </c>
      <c r="X237" s="112" t="e">
        <f>#REF!-#REF!</f>
        <v>#REF!</v>
      </c>
      <c r="Y237" s="112" t="e">
        <f>#REF!-#REF!</f>
        <v>#REF!</v>
      </c>
      <c r="Z237" s="112" t="e">
        <f>#REF!-#REF!</f>
        <v>#REF!</v>
      </c>
      <c r="AA237" s="112" t="e">
        <f>#REF!-#REF!</f>
        <v>#REF!</v>
      </c>
      <c r="AB237" s="112" t="e">
        <f>#REF!-#REF!</f>
        <v>#REF!</v>
      </c>
      <c r="AC237" s="112" t="e">
        <f>#REF!-#REF!</f>
        <v>#REF!</v>
      </c>
      <c r="AD237" s="112" t="e">
        <f>#REF!-#REF!</f>
        <v>#REF!</v>
      </c>
      <c r="AE237" s="112" t="e">
        <f>#REF!-#REF!</f>
        <v>#REF!</v>
      </c>
      <c r="AF237" s="112" t="e">
        <f>#REF!-#REF!</f>
        <v>#REF!</v>
      </c>
      <c r="AG237" s="112" t="e">
        <f>#REF!-#REF!</f>
        <v>#REF!</v>
      </c>
      <c r="AH237" s="112" t="e">
        <f>#REF!-#REF!</f>
        <v>#REF!</v>
      </c>
      <c r="AI237" s="112" t="e">
        <f>#REF!-#REF!</f>
        <v>#REF!</v>
      </c>
      <c r="AJ237" s="112" t="e">
        <f>#REF!-#REF!</f>
        <v>#REF!</v>
      </c>
      <c r="AK237" s="112" t="e">
        <f>#REF!-#REF!</f>
        <v>#REF!</v>
      </c>
      <c r="AL237" s="112" t="e">
        <f>#REF!-#REF!</f>
        <v>#REF!</v>
      </c>
      <c r="AM237" s="112" t="e">
        <f>#REF!-#REF!</f>
        <v>#REF!</v>
      </c>
      <c r="AN237" s="112" t="e">
        <f>#REF!-#REF!</f>
        <v>#REF!</v>
      </c>
      <c r="AO237" s="112" t="e">
        <f>#REF!-#REF!</f>
        <v>#REF!</v>
      </c>
      <c r="AP237" s="112" t="e">
        <f>#REF!-#REF!</f>
        <v>#REF!</v>
      </c>
      <c r="AQ237" s="112" t="e">
        <f>#REF!-#REF!</f>
        <v>#REF!</v>
      </c>
      <c r="AR237" s="112" t="e">
        <f>#REF!-#REF!</f>
        <v>#REF!</v>
      </c>
      <c r="AS237" s="112" t="e">
        <f>#REF!-#REF!</f>
        <v>#REF!</v>
      </c>
      <c r="AT237" s="112" t="e">
        <f>#REF!-#REF!</f>
        <v>#REF!</v>
      </c>
      <c r="AU237" s="112" t="e">
        <f>#REF!-#REF!</f>
        <v>#REF!</v>
      </c>
      <c r="AV237" s="112" t="e">
        <f>#REF!-#REF!</f>
        <v>#REF!</v>
      </c>
      <c r="AW237" s="112" t="e">
        <f>#REF!-#REF!</f>
        <v>#REF!</v>
      </c>
      <c r="AX237" s="112" t="e">
        <f>#REF!-#REF!</f>
        <v>#REF!</v>
      </c>
      <c r="AY237" s="112" t="e">
        <f>#REF!-#REF!</f>
        <v>#REF!</v>
      </c>
      <c r="AZ237" s="112" t="e">
        <f>#REF!-#REF!</f>
        <v>#REF!</v>
      </c>
      <c r="BA237" s="112" t="e">
        <f>#REF!-#REF!</f>
        <v>#REF!</v>
      </c>
      <c r="BB237" s="112" t="e">
        <f>#REF!-#REF!</f>
        <v>#REF!</v>
      </c>
      <c r="BC237" s="112" t="e">
        <f>#REF!-#REF!</f>
        <v>#REF!</v>
      </c>
      <c r="BD237" s="112" t="e">
        <f>#REF!-#REF!</f>
        <v>#REF!</v>
      </c>
      <c r="BE237" s="112" t="e">
        <f>#REF!-#REF!</f>
        <v>#REF!</v>
      </c>
      <c r="BF237" s="112" t="e">
        <f>#REF!-#REF!</f>
        <v>#REF!</v>
      </c>
      <c r="BG237" s="112" t="e">
        <f>#REF!-#REF!</f>
        <v>#REF!</v>
      </c>
      <c r="BH237" s="112" t="e">
        <f>#REF!-#REF!</f>
        <v>#REF!</v>
      </c>
      <c r="BI237" s="112" t="e">
        <f>#REF!-#REF!</f>
        <v>#REF!</v>
      </c>
      <c r="BJ237" s="112" t="e">
        <f>#REF!-#REF!</f>
        <v>#REF!</v>
      </c>
      <c r="BK237" s="112" t="e">
        <f>#REF!-#REF!</f>
        <v>#REF!</v>
      </c>
      <c r="BL237" s="112" t="e">
        <f>#REF!-#REF!</f>
        <v>#REF!</v>
      </c>
      <c r="BM237" s="112" t="e">
        <f>#REF!-#REF!</f>
        <v>#REF!</v>
      </c>
      <c r="BN237" s="112" t="e">
        <f>#REF!-#REF!</f>
        <v>#REF!</v>
      </c>
      <c r="BO237" s="112" t="e">
        <f>#REF!-#REF!</f>
        <v>#REF!</v>
      </c>
      <c r="BP237" s="112" t="e">
        <f>#REF!-#REF!</f>
        <v>#REF!</v>
      </c>
      <c r="BQ237" s="112" t="e">
        <f>#REF!-#REF!</f>
        <v>#REF!</v>
      </c>
      <c r="BR237" s="112" t="e">
        <f>#REF!-#REF!</f>
        <v>#REF!</v>
      </c>
      <c r="BS237" s="112" t="e">
        <f>#REF!-#REF!</f>
        <v>#REF!</v>
      </c>
      <c r="BT237" s="112" t="e">
        <f>#REF!-#REF!</f>
        <v>#REF!</v>
      </c>
      <c r="BU237" s="112" t="e">
        <f>#REF!-#REF!</f>
        <v>#REF!</v>
      </c>
      <c r="BV237" s="112" t="e">
        <f>#REF!-#REF!</f>
        <v>#REF!</v>
      </c>
    </row>
    <row r="238" spans="12:74" hidden="1" x14ac:dyDescent="0.3">
      <c r="L238" s="112" t="e">
        <f>L14-#REF!</f>
        <v>#REF!</v>
      </c>
      <c r="M238" s="112" t="e">
        <f>M14-#REF!</f>
        <v>#REF!</v>
      </c>
      <c r="N238" s="112" t="e">
        <f>N14-#REF!</f>
        <v>#REF!</v>
      </c>
      <c r="O238" s="112" t="e">
        <f>O14-#REF!</f>
        <v>#REF!</v>
      </c>
      <c r="P238" s="112" t="e">
        <f>P14-#REF!</f>
        <v>#REF!</v>
      </c>
      <c r="Q238" s="112" t="e">
        <f>Q14-#REF!</f>
        <v>#REF!</v>
      </c>
      <c r="R238" s="112" t="e">
        <f>R14-#REF!</f>
        <v>#REF!</v>
      </c>
      <c r="S238" s="112" t="e">
        <f>S14-#REF!</f>
        <v>#REF!</v>
      </c>
      <c r="T238" s="112" t="e">
        <f>T14-#REF!</f>
        <v>#REF!</v>
      </c>
      <c r="U238" s="112" t="e">
        <f>U14-#REF!</f>
        <v>#REF!</v>
      </c>
      <c r="V238" s="112" t="e">
        <f>V14-#REF!</f>
        <v>#REF!</v>
      </c>
      <c r="W238" s="112" t="e">
        <f>W14-#REF!</f>
        <v>#REF!</v>
      </c>
      <c r="X238" s="112" t="e">
        <f>X14-#REF!</f>
        <v>#REF!</v>
      </c>
      <c r="Y238" s="112" t="e">
        <f>Y14-#REF!</f>
        <v>#REF!</v>
      </c>
      <c r="Z238" s="112" t="e">
        <f>Z14-#REF!</f>
        <v>#REF!</v>
      </c>
      <c r="AA238" s="112" t="e">
        <f>AA14-#REF!</f>
        <v>#REF!</v>
      </c>
      <c r="AB238" s="112" t="e">
        <f>AB14-#REF!</f>
        <v>#REF!</v>
      </c>
      <c r="AC238" s="112" t="e">
        <f>AC14-#REF!</f>
        <v>#REF!</v>
      </c>
      <c r="AD238" s="112" t="e">
        <f>AD14-#REF!</f>
        <v>#REF!</v>
      </c>
      <c r="AE238" s="112" t="e">
        <f>AE14-#REF!</f>
        <v>#REF!</v>
      </c>
      <c r="AF238" s="112" t="e">
        <f>AF14-#REF!</f>
        <v>#REF!</v>
      </c>
      <c r="AG238" s="112" t="e">
        <f>AG14-#REF!</f>
        <v>#REF!</v>
      </c>
      <c r="AH238" s="112" t="e">
        <f>AH14-#REF!</f>
        <v>#REF!</v>
      </c>
      <c r="AI238" s="112" t="e">
        <f>AI14-#REF!</f>
        <v>#REF!</v>
      </c>
      <c r="AJ238" s="112" t="e">
        <f>AJ14-#REF!</f>
        <v>#REF!</v>
      </c>
      <c r="AK238" s="112" t="e">
        <f>AK14-#REF!</f>
        <v>#REF!</v>
      </c>
      <c r="AL238" s="112" t="e">
        <f>AL14-#REF!</f>
        <v>#REF!</v>
      </c>
      <c r="AM238" s="112" t="e">
        <f>AM14-#REF!</f>
        <v>#REF!</v>
      </c>
      <c r="AN238" s="112" t="e">
        <f>AN14-#REF!</f>
        <v>#REF!</v>
      </c>
      <c r="AO238" s="112" t="e">
        <f>AO14-#REF!</f>
        <v>#REF!</v>
      </c>
      <c r="AP238" s="112" t="e">
        <f>AP14-#REF!</f>
        <v>#REF!</v>
      </c>
      <c r="AQ238" s="112" t="e">
        <f>AQ14-#REF!</f>
        <v>#REF!</v>
      </c>
      <c r="AR238" s="112" t="e">
        <f>AR14-#REF!</f>
        <v>#REF!</v>
      </c>
      <c r="AS238" s="112" t="e">
        <f>AS14-#REF!</f>
        <v>#REF!</v>
      </c>
      <c r="AT238" s="112" t="e">
        <f>AT14-#REF!</f>
        <v>#REF!</v>
      </c>
      <c r="AU238" s="112" t="e">
        <f>AU14-#REF!</f>
        <v>#REF!</v>
      </c>
      <c r="AV238" s="112" t="e">
        <f>AV14-#REF!</f>
        <v>#REF!</v>
      </c>
      <c r="AW238" s="112" t="e">
        <f>AW14-#REF!</f>
        <v>#REF!</v>
      </c>
      <c r="AX238" s="112" t="e">
        <f>AX14-#REF!</f>
        <v>#REF!</v>
      </c>
      <c r="AY238" s="112" t="e">
        <f>AY14-#REF!</f>
        <v>#REF!</v>
      </c>
      <c r="AZ238" s="112" t="e">
        <f>AZ14-#REF!</f>
        <v>#REF!</v>
      </c>
      <c r="BA238" s="112" t="e">
        <f>BA14-#REF!</f>
        <v>#REF!</v>
      </c>
      <c r="BB238" s="112" t="e">
        <f>BB14-#REF!</f>
        <v>#REF!</v>
      </c>
      <c r="BC238" s="112" t="e">
        <f>BC14-#REF!</f>
        <v>#REF!</v>
      </c>
      <c r="BD238" s="112" t="e">
        <f>BD14-#REF!</f>
        <v>#REF!</v>
      </c>
      <c r="BE238" s="112" t="e">
        <f>BE14-#REF!</f>
        <v>#REF!</v>
      </c>
      <c r="BF238" s="112" t="e">
        <f>BF14-#REF!</f>
        <v>#REF!</v>
      </c>
      <c r="BG238" s="112" t="e">
        <f>BG14-#REF!</f>
        <v>#REF!</v>
      </c>
      <c r="BH238" s="112" t="e">
        <f>BH14-#REF!</f>
        <v>#REF!</v>
      </c>
      <c r="BI238" s="112" t="e">
        <f>BI14-#REF!</f>
        <v>#REF!</v>
      </c>
      <c r="BJ238" s="112" t="e">
        <f>BJ14-#REF!</f>
        <v>#REF!</v>
      </c>
      <c r="BK238" s="112" t="e">
        <f>BK14-#REF!</f>
        <v>#REF!</v>
      </c>
      <c r="BL238" s="112" t="e">
        <f>BL14-#REF!</f>
        <v>#REF!</v>
      </c>
      <c r="BM238" s="112" t="e">
        <f>BM14-#REF!</f>
        <v>#REF!</v>
      </c>
      <c r="BN238" s="112" t="e">
        <f>BN14-#REF!</f>
        <v>#REF!</v>
      </c>
      <c r="BO238" s="112" t="e">
        <f>BO14-#REF!</f>
        <v>#REF!</v>
      </c>
      <c r="BP238" s="112" t="e">
        <f>BP14-#REF!</f>
        <v>#REF!</v>
      </c>
      <c r="BQ238" s="112" t="e">
        <f>BQ14-#REF!</f>
        <v>#REF!</v>
      </c>
      <c r="BR238" s="112" t="e">
        <f>BR14-#REF!</f>
        <v>#REF!</v>
      </c>
      <c r="BS238" s="112" t="e">
        <f>BS14-#REF!</f>
        <v>#REF!</v>
      </c>
      <c r="BT238" s="112" t="e">
        <f>BT14-#REF!</f>
        <v>#REF!</v>
      </c>
      <c r="BU238" s="112" t="e">
        <f>BU14-#REF!</f>
        <v>#REF!</v>
      </c>
      <c r="BV238" s="112" t="e">
        <f>BV14-#REF!</f>
        <v>#REF!</v>
      </c>
    </row>
    <row r="239" spans="12:74" hidden="1" x14ac:dyDescent="0.3">
      <c r="L239" s="112" t="e">
        <f>L15-#REF!</f>
        <v>#REF!</v>
      </c>
      <c r="M239" s="112" t="e">
        <f>M15-#REF!</f>
        <v>#REF!</v>
      </c>
      <c r="N239" s="112" t="e">
        <f>N15-#REF!</f>
        <v>#REF!</v>
      </c>
      <c r="O239" s="112" t="e">
        <f>O15-#REF!</f>
        <v>#REF!</v>
      </c>
      <c r="P239" s="112" t="e">
        <f>P15-#REF!</f>
        <v>#REF!</v>
      </c>
      <c r="Q239" s="112" t="e">
        <f>Q15-#REF!</f>
        <v>#REF!</v>
      </c>
      <c r="R239" s="112" t="e">
        <f>R15-#REF!</f>
        <v>#REF!</v>
      </c>
      <c r="S239" s="112" t="e">
        <f>S15-#REF!</f>
        <v>#REF!</v>
      </c>
      <c r="T239" s="112" t="e">
        <f>T15-#REF!</f>
        <v>#REF!</v>
      </c>
      <c r="U239" s="112" t="e">
        <f>U15-#REF!</f>
        <v>#REF!</v>
      </c>
      <c r="V239" s="112" t="e">
        <f>V15-#REF!</f>
        <v>#REF!</v>
      </c>
      <c r="W239" s="112" t="e">
        <f>W15-#REF!</f>
        <v>#REF!</v>
      </c>
      <c r="X239" s="112" t="e">
        <f>X15-#REF!</f>
        <v>#REF!</v>
      </c>
      <c r="Y239" s="112" t="e">
        <f>Y15-#REF!</f>
        <v>#REF!</v>
      </c>
      <c r="Z239" s="112" t="e">
        <f>Z15-#REF!</f>
        <v>#REF!</v>
      </c>
      <c r="AA239" s="112" t="e">
        <f>AA15-#REF!</f>
        <v>#REF!</v>
      </c>
      <c r="AB239" s="112" t="e">
        <f>AB15-#REF!</f>
        <v>#REF!</v>
      </c>
      <c r="AC239" s="112" t="e">
        <f>AC15-#REF!</f>
        <v>#REF!</v>
      </c>
      <c r="AD239" s="112" t="e">
        <f>AD15-#REF!</f>
        <v>#REF!</v>
      </c>
      <c r="AE239" s="112" t="e">
        <f>AE15-#REF!</f>
        <v>#REF!</v>
      </c>
      <c r="AF239" s="112" t="e">
        <f>AF15-#REF!</f>
        <v>#REF!</v>
      </c>
      <c r="AG239" s="112" t="e">
        <f>AG15-#REF!</f>
        <v>#REF!</v>
      </c>
      <c r="AH239" s="112" t="e">
        <f>AH15-#REF!</f>
        <v>#REF!</v>
      </c>
      <c r="AI239" s="112" t="e">
        <f>AI15-#REF!</f>
        <v>#REF!</v>
      </c>
      <c r="AJ239" s="112" t="e">
        <f>AJ15-#REF!</f>
        <v>#REF!</v>
      </c>
      <c r="AK239" s="112" t="e">
        <f>AK15-#REF!</f>
        <v>#REF!</v>
      </c>
      <c r="AL239" s="112" t="e">
        <f>AL15-#REF!</f>
        <v>#REF!</v>
      </c>
      <c r="AM239" s="112" t="e">
        <f>AM15-#REF!</f>
        <v>#REF!</v>
      </c>
      <c r="AN239" s="112" t="e">
        <f>AN15-#REF!</f>
        <v>#REF!</v>
      </c>
      <c r="AO239" s="112" t="e">
        <f>AO15-#REF!</f>
        <v>#REF!</v>
      </c>
      <c r="AP239" s="112" t="e">
        <f>AP15-#REF!</f>
        <v>#REF!</v>
      </c>
      <c r="AQ239" s="112" t="e">
        <f>AQ15-#REF!</f>
        <v>#REF!</v>
      </c>
      <c r="AR239" s="112" t="e">
        <f>AR15-#REF!</f>
        <v>#REF!</v>
      </c>
      <c r="AS239" s="112" t="e">
        <f>AS15-#REF!</f>
        <v>#REF!</v>
      </c>
      <c r="AT239" s="112" t="e">
        <f>AT15-#REF!</f>
        <v>#REF!</v>
      </c>
      <c r="AU239" s="112" t="e">
        <f>AU15-#REF!</f>
        <v>#REF!</v>
      </c>
      <c r="AV239" s="112" t="e">
        <f>AV15-#REF!</f>
        <v>#REF!</v>
      </c>
      <c r="AW239" s="112" t="e">
        <f>AW15-#REF!</f>
        <v>#REF!</v>
      </c>
      <c r="AX239" s="112" t="e">
        <f>AX15-#REF!</f>
        <v>#REF!</v>
      </c>
      <c r="AY239" s="112" t="e">
        <f>AY15-#REF!</f>
        <v>#REF!</v>
      </c>
      <c r="AZ239" s="112" t="e">
        <f>AZ15-#REF!</f>
        <v>#REF!</v>
      </c>
      <c r="BA239" s="112" t="e">
        <f>BA15-#REF!</f>
        <v>#REF!</v>
      </c>
      <c r="BB239" s="112" t="e">
        <f>BB15-#REF!</f>
        <v>#REF!</v>
      </c>
      <c r="BC239" s="112" t="e">
        <f>BC15-#REF!</f>
        <v>#REF!</v>
      </c>
      <c r="BD239" s="112" t="e">
        <f>BD15-#REF!</f>
        <v>#REF!</v>
      </c>
      <c r="BE239" s="112" t="e">
        <f>BE15-#REF!</f>
        <v>#REF!</v>
      </c>
      <c r="BF239" s="112" t="e">
        <f>BF15-#REF!</f>
        <v>#REF!</v>
      </c>
      <c r="BG239" s="112" t="e">
        <f>BG15-#REF!</f>
        <v>#REF!</v>
      </c>
      <c r="BH239" s="112" t="e">
        <f>BH15-#REF!</f>
        <v>#REF!</v>
      </c>
      <c r="BI239" s="112" t="e">
        <f>BI15-#REF!</f>
        <v>#REF!</v>
      </c>
      <c r="BJ239" s="112" t="e">
        <f>BJ15-#REF!</f>
        <v>#REF!</v>
      </c>
      <c r="BK239" s="112" t="e">
        <f>BK15-#REF!</f>
        <v>#REF!</v>
      </c>
      <c r="BL239" s="112" t="e">
        <f>BL15-#REF!</f>
        <v>#REF!</v>
      </c>
      <c r="BM239" s="112" t="e">
        <f>BM15-#REF!</f>
        <v>#REF!</v>
      </c>
      <c r="BN239" s="112" t="e">
        <f>BN15-#REF!</f>
        <v>#REF!</v>
      </c>
      <c r="BO239" s="112" t="e">
        <f>BO15-#REF!</f>
        <v>#REF!</v>
      </c>
      <c r="BP239" s="112" t="e">
        <f>BP15-#REF!</f>
        <v>#REF!</v>
      </c>
      <c r="BQ239" s="112" t="e">
        <f>BQ15-#REF!</f>
        <v>#REF!</v>
      </c>
      <c r="BR239" s="112" t="e">
        <f>BR15-#REF!</f>
        <v>#REF!</v>
      </c>
      <c r="BS239" s="112" t="e">
        <f>BS15-#REF!</f>
        <v>#REF!</v>
      </c>
      <c r="BT239" s="112" t="e">
        <f>BT15-#REF!</f>
        <v>#REF!</v>
      </c>
      <c r="BU239" s="112" t="e">
        <f>BU15-#REF!</f>
        <v>#REF!</v>
      </c>
      <c r="BV239" s="112" t="e">
        <f>BV15-#REF!</f>
        <v>#REF!</v>
      </c>
    </row>
    <row r="240" spans="12:74" hidden="1" x14ac:dyDescent="0.3">
      <c r="L240" s="112" t="e">
        <f>L16-#REF!</f>
        <v>#REF!</v>
      </c>
      <c r="M240" s="112" t="e">
        <f>M16-#REF!</f>
        <v>#REF!</v>
      </c>
      <c r="N240" s="112" t="e">
        <f>N16-#REF!</f>
        <v>#REF!</v>
      </c>
      <c r="O240" s="112" t="e">
        <f>O16-#REF!</f>
        <v>#REF!</v>
      </c>
      <c r="P240" s="112" t="e">
        <f>P16-#REF!</f>
        <v>#REF!</v>
      </c>
      <c r="Q240" s="112" t="e">
        <f>Q16-#REF!</f>
        <v>#REF!</v>
      </c>
      <c r="R240" s="112" t="e">
        <f>R16-#REF!</f>
        <v>#REF!</v>
      </c>
      <c r="S240" s="112" t="e">
        <f>S16-#REF!</f>
        <v>#REF!</v>
      </c>
      <c r="T240" s="112" t="e">
        <f>T16-#REF!</f>
        <v>#REF!</v>
      </c>
      <c r="U240" s="112" t="e">
        <f>U16-#REF!</f>
        <v>#REF!</v>
      </c>
      <c r="V240" s="112" t="e">
        <f>V16-#REF!</f>
        <v>#REF!</v>
      </c>
      <c r="W240" s="112" t="e">
        <f>W16-#REF!</f>
        <v>#REF!</v>
      </c>
      <c r="X240" s="112" t="e">
        <f>X16-#REF!</f>
        <v>#REF!</v>
      </c>
      <c r="Y240" s="112" t="e">
        <f>Y16-#REF!</f>
        <v>#REF!</v>
      </c>
      <c r="Z240" s="112" t="e">
        <f>Z16-#REF!</f>
        <v>#REF!</v>
      </c>
      <c r="AA240" s="112" t="e">
        <f>AA16-#REF!</f>
        <v>#REF!</v>
      </c>
      <c r="AB240" s="112" t="e">
        <f>AB16-#REF!</f>
        <v>#REF!</v>
      </c>
      <c r="AC240" s="112" t="e">
        <f>AC16-#REF!</f>
        <v>#REF!</v>
      </c>
      <c r="AD240" s="112" t="e">
        <f>AD16-#REF!</f>
        <v>#REF!</v>
      </c>
      <c r="AE240" s="112" t="e">
        <f>AE16-#REF!</f>
        <v>#REF!</v>
      </c>
      <c r="AF240" s="112" t="e">
        <f>AF16-#REF!</f>
        <v>#REF!</v>
      </c>
      <c r="AG240" s="112" t="e">
        <f>AG16-#REF!</f>
        <v>#REF!</v>
      </c>
      <c r="AH240" s="112" t="e">
        <f>AH16-#REF!</f>
        <v>#REF!</v>
      </c>
      <c r="AI240" s="112" t="e">
        <f>AI16-#REF!</f>
        <v>#REF!</v>
      </c>
      <c r="AJ240" s="112" t="e">
        <f>AJ16-#REF!</f>
        <v>#REF!</v>
      </c>
      <c r="AK240" s="112" t="e">
        <f>AK16-#REF!</f>
        <v>#REF!</v>
      </c>
      <c r="AL240" s="112" t="e">
        <f>AL16-#REF!</f>
        <v>#REF!</v>
      </c>
      <c r="AM240" s="112" t="e">
        <f>AM16-#REF!</f>
        <v>#REF!</v>
      </c>
      <c r="AN240" s="112" t="e">
        <f>AN16-#REF!</f>
        <v>#REF!</v>
      </c>
      <c r="AO240" s="112" t="e">
        <f>AO16-#REF!</f>
        <v>#REF!</v>
      </c>
      <c r="AP240" s="112" t="e">
        <f>AP16-#REF!</f>
        <v>#REF!</v>
      </c>
      <c r="AQ240" s="112" t="e">
        <f>AQ16-#REF!</f>
        <v>#REF!</v>
      </c>
      <c r="AR240" s="112" t="e">
        <f>AR16-#REF!</f>
        <v>#REF!</v>
      </c>
      <c r="AS240" s="112" t="e">
        <f>AS16-#REF!</f>
        <v>#REF!</v>
      </c>
      <c r="AT240" s="112" t="e">
        <f>AT16-#REF!</f>
        <v>#REF!</v>
      </c>
      <c r="AU240" s="112" t="e">
        <f>AU16-#REF!</f>
        <v>#REF!</v>
      </c>
      <c r="AV240" s="112" t="e">
        <f>AV16-#REF!</f>
        <v>#REF!</v>
      </c>
      <c r="AW240" s="112" t="e">
        <f>AW16-#REF!</f>
        <v>#REF!</v>
      </c>
      <c r="AX240" s="112" t="e">
        <f>AX16-#REF!</f>
        <v>#REF!</v>
      </c>
      <c r="AY240" s="112" t="e">
        <f>AY16-#REF!</f>
        <v>#REF!</v>
      </c>
      <c r="AZ240" s="112" t="e">
        <f>AZ16-#REF!</f>
        <v>#REF!</v>
      </c>
      <c r="BA240" s="112" t="e">
        <f>BA16-#REF!</f>
        <v>#REF!</v>
      </c>
      <c r="BB240" s="112" t="e">
        <f>BB16-#REF!</f>
        <v>#REF!</v>
      </c>
      <c r="BC240" s="112" t="e">
        <f>BC16-#REF!</f>
        <v>#REF!</v>
      </c>
      <c r="BD240" s="112" t="e">
        <f>BD16-#REF!</f>
        <v>#REF!</v>
      </c>
      <c r="BE240" s="112" t="e">
        <f>BE16-#REF!</f>
        <v>#REF!</v>
      </c>
      <c r="BF240" s="112" t="e">
        <f>BF16-#REF!</f>
        <v>#REF!</v>
      </c>
      <c r="BG240" s="112" t="e">
        <f>BG16-#REF!</f>
        <v>#REF!</v>
      </c>
      <c r="BH240" s="112" t="e">
        <f>BH16-#REF!</f>
        <v>#REF!</v>
      </c>
      <c r="BI240" s="112" t="e">
        <f>BI16-#REF!</f>
        <v>#REF!</v>
      </c>
      <c r="BJ240" s="112" t="e">
        <f>BJ16-#REF!</f>
        <v>#REF!</v>
      </c>
      <c r="BK240" s="112" t="e">
        <f>BK16-#REF!</f>
        <v>#REF!</v>
      </c>
      <c r="BL240" s="112" t="e">
        <f>BL16-#REF!</f>
        <v>#REF!</v>
      </c>
      <c r="BM240" s="112" t="e">
        <f>BM16-#REF!</f>
        <v>#REF!</v>
      </c>
      <c r="BN240" s="112" t="e">
        <f>BN16-#REF!</f>
        <v>#REF!</v>
      </c>
      <c r="BO240" s="112" t="e">
        <f>BO16-#REF!</f>
        <v>#REF!</v>
      </c>
      <c r="BP240" s="112" t="e">
        <f>BP16-#REF!</f>
        <v>#REF!</v>
      </c>
      <c r="BQ240" s="112" t="e">
        <f>BQ16-#REF!</f>
        <v>#REF!</v>
      </c>
      <c r="BR240" s="112" t="e">
        <f>BR16-#REF!</f>
        <v>#REF!</v>
      </c>
      <c r="BS240" s="112" t="e">
        <f>BS16-#REF!</f>
        <v>#REF!</v>
      </c>
      <c r="BT240" s="112" t="e">
        <f>BT16-#REF!</f>
        <v>#REF!</v>
      </c>
      <c r="BU240" s="112" t="e">
        <f>BU16-#REF!</f>
        <v>#REF!</v>
      </c>
      <c r="BV240" s="112" t="e">
        <f>BV16-#REF!</f>
        <v>#REF!</v>
      </c>
    </row>
    <row r="241" spans="12:74" hidden="1" x14ac:dyDescent="0.3">
      <c r="L241" s="112" t="e">
        <f>#REF!-#REF!</f>
        <v>#REF!</v>
      </c>
      <c r="M241" s="112" t="e">
        <f>#REF!-#REF!</f>
        <v>#REF!</v>
      </c>
      <c r="N241" s="112" t="e">
        <f>#REF!-#REF!</f>
        <v>#REF!</v>
      </c>
      <c r="O241" s="112" t="e">
        <f>#REF!-#REF!</f>
        <v>#REF!</v>
      </c>
      <c r="P241" s="112" t="e">
        <f>#REF!-#REF!</f>
        <v>#REF!</v>
      </c>
      <c r="Q241" s="112" t="e">
        <f>#REF!-#REF!</f>
        <v>#REF!</v>
      </c>
      <c r="R241" s="112" t="e">
        <f>#REF!-#REF!</f>
        <v>#REF!</v>
      </c>
      <c r="S241" s="112" t="e">
        <f>#REF!-#REF!</f>
        <v>#REF!</v>
      </c>
      <c r="T241" s="112" t="e">
        <f>#REF!-#REF!</f>
        <v>#REF!</v>
      </c>
      <c r="U241" s="112" t="e">
        <f>#REF!-#REF!</f>
        <v>#REF!</v>
      </c>
      <c r="V241" s="112" t="e">
        <f>#REF!-#REF!</f>
        <v>#REF!</v>
      </c>
      <c r="W241" s="112" t="e">
        <f>#REF!-#REF!</f>
        <v>#REF!</v>
      </c>
      <c r="X241" s="112" t="e">
        <f>#REF!-#REF!</f>
        <v>#REF!</v>
      </c>
      <c r="Y241" s="112" t="e">
        <f>#REF!-#REF!</f>
        <v>#REF!</v>
      </c>
      <c r="Z241" s="112" t="e">
        <f>#REF!-#REF!</f>
        <v>#REF!</v>
      </c>
      <c r="AA241" s="112" t="e">
        <f>#REF!-#REF!</f>
        <v>#REF!</v>
      </c>
      <c r="AB241" s="112" t="e">
        <f>#REF!-#REF!</f>
        <v>#REF!</v>
      </c>
      <c r="AC241" s="112" t="e">
        <f>#REF!-#REF!</f>
        <v>#REF!</v>
      </c>
      <c r="AD241" s="112" t="e">
        <f>#REF!-#REF!</f>
        <v>#REF!</v>
      </c>
      <c r="AE241" s="112" t="e">
        <f>#REF!-#REF!</f>
        <v>#REF!</v>
      </c>
      <c r="AF241" s="112" t="e">
        <f>#REF!-#REF!</f>
        <v>#REF!</v>
      </c>
      <c r="AG241" s="112" t="e">
        <f>#REF!-#REF!</f>
        <v>#REF!</v>
      </c>
      <c r="AH241" s="112" t="e">
        <f>#REF!-#REF!</f>
        <v>#REF!</v>
      </c>
      <c r="AI241" s="112" t="e">
        <f>#REF!-#REF!</f>
        <v>#REF!</v>
      </c>
      <c r="AJ241" s="112" t="e">
        <f>#REF!-#REF!</f>
        <v>#REF!</v>
      </c>
      <c r="AK241" s="112" t="e">
        <f>#REF!-#REF!</f>
        <v>#REF!</v>
      </c>
      <c r="AL241" s="112" t="e">
        <f>#REF!-#REF!</f>
        <v>#REF!</v>
      </c>
      <c r="AM241" s="112" t="e">
        <f>#REF!-#REF!</f>
        <v>#REF!</v>
      </c>
      <c r="AN241" s="112" t="e">
        <f>#REF!-#REF!</f>
        <v>#REF!</v>
      </c>
      <c r="AO241" s="112" t="e">
        <f>#REF!-#REF!</f>
        <v>#REF!</v>
      </c>
      <c r="AP241" s="112" t="e">
        <f>#REF!-#REF!</f>
        <v>#REF!</v>
      </c>
      <c r="AQ241" s="112" t="e">
        <f>#REF!-#REF!</f>
        <v>#REF!</v>
      </c>
      <c r="AR241" s="112" t="e">
        <f>#REF!-#REF!</f>
        <v>#REF!</v>
      </c>
      <c r="AS241" s="112" t="e">
        <f>#REF!-#REF!</f>
        <v>#REF!</v>
      </c>
      <c r="AT241" s="112" t="e">
        <f>#REF!-#REF!</f>
        <v>#REF!</v>
      </c>
      <c r="AU241" s="112" t="e">
        <f>#REF!-#REF!</f>
        <v>#REF!</v>
      </c>
      <c r="AV241" s="112" t="e">
        <f>#REF!-#REF!</f>
        <v>#REF!</v>
      </c>
      <c r="AW241" s="112" t="e">
        <f>#REF!-#REF!</f>
        <v>#REF!</v>
      </c>
      <c r="AX241" s="112" t="e">
        <f>#REF!-#REF!</f>
        <v>#REF!</v>
      </c>
      <c r="AY241" s="112" t="e">
        <f>#REF!-#REF!</f>
        <v>#REF!</v>
      </c>
      <c r="AZ241" s="112" t="e">
        <f>#REF!-#REF!</f>
        <v>#REF!</v>
      </c>
      <c r="BA241" s="112" t="e">
        <f>#REF!-#REF!</f>
        <v>#REF!</v>
      </c>
      <c r="BB241" s="112" t="e">
        <f>#REF!-#REF!</f>
        <v>#REF!</v>
      </c>
      <c r="BC241" s="112" t="e">
        <f>#REF!-#REF!</f>
        <v>#REF!</v>
      </c>
      <c r="BD241" s="112" t="e">
        <f>#REF!-#REF!</f>
        <v>#REF!</v>
      </c>
      <c r="BE241" s="112" t="e">
        <f>#REF!-#REF!</f>
        <v>#REF!</v>
      </c>
      <c r="BF241" s="112" t="e">
        <f>#REF!-#REF!</f>
        <v>#REF!</v>
      </c>
      <c r="BG241" s="112" t="e">
        <f>#REF!-#REF!</f>
        <v>#REF!</v>
      </c>
      <c r="BH241" s="112" t="e">
        <f>#REF!-#REF!</f>
        <v>#REF!</v>
      </c>
      <c r="BI241" s="112" t="e">
        <f>#REF!-#REF!</f>
        <v>#REF!</v>
      </c>
      <c r="BJ241" s="112" t="e">
        <f>#REF!-#REF!</f>
        <v>#REF!</v>
      </c>
      <c r="BK241" s="112" t="e">
        <f>#REF!-#REF!</f>
        <v>#REF!</v>
      </c>
      <c r="BL241" s="112" t="e">
        <f>#REF!-#REF!</f>
        <v>#REF!</v>
      </c>
      <c r="BM241" s="112" t="e">
        <f>#REF!-#REF!</f>
        <v>#REF!</v>
      </c>
      <c r="BN241" s="112" t="e">
        <f>#REF!-#REF!</f>
        <v>#REF!</v>
      </c>
      <c r="BO241" s="112" t="e">
        <f>#REF!-#REF!</f>
        <v>#REF!</v>
      </c>
      <c r="BP241" s="112" t="e">
        <f>#REF!-#REF!</f>
        <v>#REF!</v>
      </c>
      <c r="BQ241" s="112" t="e">
        <f>#REF!-#REF!</f>
        <v>#REF!</v>
      </c>
      <c r="BR241" s="112" t="e">
        <f>#REF!-#REF!</f>
        <v>#REF!</v>
      </c>
      <c r="BS241" s="112" t="e">
        <f>#REF!-#REF!</f>
        <v>#REF!</v>
      </c>
      <c r="BT241" s="112" t="e">
        <f>#REF!-#REF!</f>
        <v>#REF!</v>
      </c>
      <c r="BU241" s="112" t="e">
        <f>#REF!-#REF!</f>
        <v>#REF!</v>
      </c>
      <c r="BV241" s="112" t="e">
        <f>#REF!-#REF!</f>
        <v>#REF!</v>
      </c>
    </row>
    <row r="242" spans="12:74" hidden="1" x14ac:dyDescent="0.3">
      <c r="L242" s="112" t="e">
        <f>L17-#REF!</f>
        <v>#REF!</v>
      </c>
      <c r="M242" s="112" t="e">
        <f>M17-#REF!</f>
        <v>#REF!</v>
      </c>
      <c r="N242" s="112" t="e">
        <f>N17-#REF!</f>
        <v>#REF!</v>
      </c>
      <c r="O242" s="112" t="e">
        <f>O17-#REF!</f>
        <v>#REF!</v>
      </c>
      <c r="P242" s="112" t="e">
        <f>P17-#REF!</f>
        <v>#REF!</v>
      </c>
      <c r="Q242" s="112" t="e">
        <f>Q17-#REF!</f>
        <v>#REF!</v>
      </c>
      <c r="R242" s="112" t="e">
        <f>R17-#REF!</f>
        <v>#REF!</v>
      </c>
      <c r="S242" s="112" t="e">
        <f>S17-#REF!</f>
        <v>#REF!</v>
      </c>
      <c r="T242" s="112" t="e">
        <f>T17-#REF!</f>
        <v>#REF!</v>
      </c>
      <c r="U242" s="112" t="e">
        <f>U17-#REF!</f>
        <v>#REF!</v>
      </c>
      <c r="V242" s="112" t="e">
        <f>V17-#REF!</f>
        <v>#REF!</v>
      </c>
      <c r="W242" s="112" t="e">
        <f>W17-#REF!</f>
        <v>#REF!</v>
      </c>
      <c r="X242" s="112" t="e">
        <f>X17-#REF!</f>
        <v>#REF!</v>
      </c>
      <c r="Y242" s="112" t="e">
        <f>Y17-#REF!</f>
        <v>#REF!</v>
      </c>
      <c r="Z242" s="112" t="e">
        <f>Z17-#REF!</f>
        <v>#REF!</v>
      </c>
      <c r="AA242" s="112" t="e">
        <f>AA17-#REF!</f>
        <v>#REF!</v>
      </c>
      <c r="AB242" s="112" t="e">
        <f>AB17-#REF!</f>
        <v>#REF!</v>
      </c>
      <c r="AC242" s="112" t="e">
        <f>AC17-#REF!</f>
        <v>#REF!</v>
      </c>
      <c r="AD242" s="112" t="e">
        <f>AD17-#REF!</f>
        <v>#REF!</v>
      </c>
      <c r="AE242" s="112" t="e">
        <f>AE17-#REF!</f>
        <v>#REF!</v>
      </c>
      <c r="AF242" s="112" t="e">
        <f>AF17-#REF!</f>
        <v>#REF!</v>
      </c>
      <c r="AG242" s="112" t="e">
        <f>AG17-#REF!</f>
        <v>#REF!</v>
      </c>
      <c r="AH242" s="112" t="e">
        <f>AH17-#REF!</f>
        <v>#REF!</v>
      </c>
      <c r="AI242" s="112" t="e">
        <f>AI17-#REF!</f>
        <v>#REF!</v>
      </c>
      <c r="AJ242" s="112" t="e">
        <f>AJ17-#REF!</f>
        <v>#REF!</v>
      </c>
      <c r="AK242" s="112" t="e">
        <f>AK17-#REF!</f>
        <v>#REF!</v>
      </c>
      <c r="AL242" s="112" t="e">
        <f>AL17-#REF!</f>
        <v>#REF!</v>
      </c>
      <c r="AM242" s="112" t="e">
        <f>AM17-#REF!</f>
        <v>#REF!</v>
      </c>
      <c r="AN242" s="112" t="e">
        <f>AN17-#REF!</f>
        <v>#REF!</v>
      </c>
      <c r="AO242" s="112" t="e">
        <f>AO17-#REF!</f>
        <v>#REF!</v>
      </c>
      <c r="AP242" s="112" t="e">
        <f>AP17-#REF!</f>
        <v>#REF!</v>
      </c>
      <c r="AQ242" s="112" t="e">
        <f>AQ17-#REF!</f>
        <v>#REF!</v>
      </c>
      <c r="AR242" s="112" t="e">
        <f>AR17-#REF!</f>
        <v>#REF!</v>
      </c>
      <c r="AS242" s="112" t="e">
        <f>AS17-#REF!</f>
        <v>#REF!</v>
      </c>
      <c r="AT242" s="112" t="e">
        <f>AT17-#REF!</f>
        <v>#REF!</v>
      </c>
      <c r="AU242" s="112" t="e">
        <f>AU17-#REF!</f>
        <v>#REF!</v>
      </c>
      <c r="AV242" s="112" t="e">
        <f>AV17-#REF!</f>
        <v>#REF!</v>
      </c>
      <c r="AW242" s="112" t="e">
        <f>AW17-#REF!</f>
        <v>#REF!</v>
      </c>
      <c r="AX242" s="112" t="e">
        <f>AX17-#REF!</f>
        <v>#REF!</v>
      </c>
      <c r="AY242" s="112" t="e">
        <f>AY17-#REF!</f>
        <v>#REF!</v>
      </c>
      <c r="AZ242" s="112" t="e">
        <f>AZ17-#REF!</f>
        <v>#REF!</v>
      </c>
      <c r="BA242" s="112" t="e">
        <f>BA17-#REF!</f>
        <v>#REF!</v>
      </c>
      <c r="BB242" s="112" t="e">
        <f>BB17-#REF!</f>
        <v>#REF!</v>
      </c>
      <c r="BC242" s="112" t="e">
        <f>BC17-#REF!</f>
        <v>#REF!</v>
      </c>
      <c r="BD242" s="112" t="e">
        <f>BD17-#REF!</f>
        <v>#REF!</v>
      </c>
      <c r="BE242" s="112" t="e">
        <f>BE17-#REF!</f>
        <v>#REF!</v>
      </c>
      <c r="BF242" s="112" t="e">
        <f>BF17-#REF!</f>
        <v>#REF!</v>
      </c>
      <c r="BG242" s="112" t="e">
        <f>BG17-#REF!</f>
        <v>#REF!</v>
      </c>
      <c r="BH242" s="112" t="e">
        <f>BH17-#REF!</f>
        <v>#REF!</v>
      </c>
      <c r="BI242" s="112" t="e">
        <f>BI17-#REF!</f>
        <v>#REF!</v>
      </c>
      <c r="BJ242" s="112" t="e">
        <f>BJ17-#REF!</f>
        <v>#REF!</v>
      </c>
      <c r="BK242" s="112" t="e">
        <f>BK17-#REF!</f>
        <v>#REF!</v>
      </c>
      <c r="BL242" s="112" t="e">
        <f>BL17-#REF!</f>
        <v>#REF!</v>
      </c>
      <c r="BM242" s="112" t="e">
        <f>BM17-#REF!</f>
        <v>#REF!</v>
      </c>
      <c r="BN242" s="112" t="e">
        <f>BN17-#REF!</f>
        <v>#REF!</v>
      </c>
      <c r="BO242" s="112" t="e">
        <f>BO17-#REF!</f>
        <v>#REF!</v>
      </c>
      <c r="BP242" s="112" t="e">
        <f>BP17-#REF!</f>
        <v>#REF!</v>
      </c>
      <c r="BQ242" s="112" t="e">
        <f>BQ17-#REF!</f>
        <v>#REF!</v>
      </c>
      <c r="BR242" s="112" t="e">
        <f>BR17-#REF!</f>
        <v>#REF!</v>
      </c>
      <c r="BS242" s="112" t="e">
        <f>BS17-#REF!</f>
        <v>#REF!</v>
      </c>
      <c r="BT242" s="112" t="e">
        <f>BT18-#REF!</f>
        <v>#REF!</v>
      </c>
      <c r="BU242" s="112" t="e">
        <f>BU17-#REF!</f>
        <v>#REF!</v>
      </c>
      <c r="BV242" s="112" t="e">
        <f>BV17-#REF!</f>
        <v>#REF!</v>
      </c>
    </row>
    <row r="243" spans="12:74" hidden="1" x14ac:dyDescent="0.3">
      <c r="L243" s="112" t="e">
        <f>L18-#REF!</f>
        <v>#REF!</v>
      </c>
      <c r="M243" s="112" t="e">
        <f>M18-#REF!</f>
        <v>#REF!</v>
      </c>
      <c r="N243" s="112" t="e">
        <f>N18-#REF!</f>
        <v>#REF!</v>
      </c>
      <c r="O243" s="112" t="e">
        <f>O18-#REF!</f>
        <v>#REF!</v>
      </c>
      <c r="P243" s="112" t="e">
        <f>P18-#REF!</f>
        <v>#REF!</v>
      </c>
      <c r="Q243" s="112" t="e">
        <f>Q18-#REF!</f>
        <v>#REF!</v>
      </c>
      <c r="R243" s="112" t="e">
        <f>R18-#REF!</f>
        <v>#REF!</v>
      </c>
      <c r="S243" s="112" t="e">
        <f>S18-#REF!</f>
        <v>#REF!</v>
      </c>
      <c r="T243" s="112" t="e">
        <f>T18-#REF!</f>
        <v>#REF!</v>
      </c>
      <c r="U243" s="112" t="e">
        <f>U18-#REF!</f>
        <v>#REF!</v>
      </c>
      <c r="V243" s="112" t="e">
        <f>V18-#REF!</f>
        <v>#REF!</v>
      </c>
      <c r="W243" s="112" t="e">
        <f>W18-#REF!</f>
        <v>#REF!</v>
      </c>
      <c r="X243" s="112" t="e">
        <f>X18-#REF!</f>
        <v>#REF!</v>
      </c>
      <c r="Y243" s="112" t="e">
        <f>Y18-#REF!</f>
        <v>#REF!</v>
      </c>
      <c r="Z243" s="112" t="e">
        <f>Z18-#REF!</f>
        <v>#REF!</v>
      </c>
      <c r="AA243" s="112" t="e">
        <f>AA18-#REF!</f>
        <v>#REF!</v>
      </c>
      <c r="AB243" s="112" t="e">
        <f>AB18-#REF!</f>
        <v>#REF!</v>
      </c>
      <c r="AC243" s="112" t="e">
        <f>AC18-#REF!</f>
        <v>#REF!</v>
      </c>
      <c r="AD243" s="112" t="e">
        <f>AD18-#REF!</f>
        <v>#REF!</v>
      </c>
      <c r="AE243" s="112" t="e">
        <f>AE18-#REF!</f>
        <v>#REF!</v>
      </c>
      <c r="AF243" s="112" t="e">
        <f>AF18-#REF!</f>
        <v>#REF!</v>
      </c>
      <c r="AG243" s="112" t="e">
        <f>AG18-#REF!</f>
        <v>#REF!</v>
      </c>
      <c r="AH243" s="112" t="e">
        <f>AH18-#REF!</f>
        <v>#REF!</v>
      </c>
      <c r="AI243" s="112" t="e">
        <f>AI18-#REF!</f>
        <v>#REF!</v>
      </c>
      <c r="AJ243" s="112" t="e">
        <f>AJ18-#REF!</f>
        <v>#REF!</v>
      </c>
      <c r="AK243" s="112" t="e">
        <f>AK18-#REF!</f>
        <v>#REF!</v>
      </c>
      <c r="AL243" s="112" t="e">
        <f>AL18-#REF!</f>
        <v>#REF!</v>
      </c>
      <c r="AM243" s="112" t="e">
        <f>AM18-#REF!</f>
        <v>#REF!</v>
      </c>
      <c r="AN243" s="112" t="e">
        <f>AN18-#REF!</f>
        <v>#REF!</v>
      </c>
      <c r="AO243" s="112" t="e">
        <f>AO18-#REF!</f>
        <v>#REF!</v>
      </c>
      <c r="AP243" s="112" t="e">
        <f>AP18-#REF!</f>
        <v>#REF!</v>
      </c>
      <c r="AQ243" s="112" t="e">
        <f>AQ18-#REF!</f>
        <v>#REF!</v>
      </c>
      <c r="AR243" s="112" t="e">
        <f>AR18-#REF!</f>
        <v>#REF!</v>
      </c>
      <c r="AS243" s="112" t="e">
        <f>AS18-#REF!</f>
        <v>#REF!</v>
      </c>
      <c r="AT243" s="112" t="e">
        <f>AT18-#REF!</f>
        <v>#REF!</v>
      </c>
      <c r="AU243" s="112" t="e">
        <f>AU18-#REF!</f>
        <v>#REF!</v>
      </c>
      <c r="AV243" s="112" t="e">
        <f>AV18-#REF!</f>
        <v>#REF!</v>
      </c>
      <c r="AW243" s="112" t="e">
        <f>AW18-#REF!</f>
        <v>#REF!</v>
      </c>
      <c r="AX243" s="112" t="e">
        <f>AX18-#REF!</f>
        <v>#REF!</v>
      </c>
      <c r="AY243" s="112" t="e">
        <f>AY18-#REF!</f>
        <v>#REF!</v>
      </c>
      <c r="AZ243" s="112" t="e">
        <f>AZ18-#REF!</f>
        <v>#REF!</v>
      </c>
      <c r="BA243" s="112" t="e">
        <f>BA18-#REF!</f>
        <v>#REF!</v>
      </c>
      <c r="BB243" s="112" t="e">
        <f>BB18-#REF!</f>
        <v>#REF!</v>
      </c>
      <c r="BC243" s="112" t="e">
        <f>BC18-#REF!</f>
        <v>#REF!</v>
      </c>
      <c r="BD243" s="112" t="e">
        <f>BD18-#REF!</f>
        <v>#REF!</v>
      </c>
      <c r="BE243" s="112" t="e">
        <f>BE18-#REF!</f>
        <v>#REF!</v>
      </c>
      <c r="BF243" s="112" t="e">
        <f>BF18-#REF!</f>
        <v>#REF!</v>
      </c>
      <c r="BG243" s="112" t="e">
        <f>BG18-#REF!</f>
        <v>#REF!</v>
      </c>
      <c r="BH243" s="112" t="e">
        <f>BH18-#REF!</f>
        <v>#REF!</v>
      </c>
      <c r="BI243" s="112" t="e">
        <f>BI18-#REF!</f>
        <v>#REF!</v>
      </c>
      <c r="BJ243" s="112" t="e">
        <f>BJ18-#REF!</f>
        <v>#REF!</v>
      </c>
      <c r="BK243" s="112" t="e">
        <f>BK18-#REF!</f>
        <v>#REF!</v>
      </c>
      <c r="BL243" s="112" t="e">
        <f>BL18-#REF!</f>
        <v>#REF!</v>
      </c>
      <c r="BM243" s="112" t="e">
        <f>BM18-#REF!</f>
        <v>#REF!</v>
      </c>
      <c r="BN243" s="112" t="e">
        <f>BN18-#REF!</f>
        <v>#REF!</v>
      </c>
      <c r="BO243" s="112" t="e">
        <f>BO18-#REF!</f>
        <v>#REF!</v>
      </c>
      <c r="BP243" s="112" t="e">
        <f>BP18-#REF!</f>
        <v>#REF!</v>
      </c>
      <c r="BQ243" s="112" t="e">
        <f>BQ18-#REF!</f>
        <v>#REF!</v>
      </c>
      <c r="BR243" s="112" t="e">
        <f>BR18-#REF!</f>
        <v>#REF!</v>
      </c>
      <c r="BS243" s="112" t="e">
        <f>BS18-#REF!</f>
        <v>#REF!</v>
      </c>
      <c r="BT243" s="112" t="e">
        <f>BT18-#REF!</f>
        <v>#REF!</v>
      </c>
      <c r="BU243" s="112" t="e">
        <f>BU18-#REF!</f>
        <v>#REF!</v>
      </c>
      <c r="BV243" s="112" t="e">
        <f>BV18-#REF!</f>
        <v>#REF!</v>
      </c>
    </row>
    <row r="244" spans="12:74" hidden="1" x14ac:dyDescent="0.3">
      <c r="L244" s="112" t="e">
        <f>L19-#REF!</f>
        <v>#REF!</v>
      </c>
      <c r="M244" s="112" t="e">
        <f>M19-#REF!</f>
        <v>#REF!</v>
      </c>
      <c r="N244" s="112" t="e">
        <f>N19-#REF!</f>
        <v>#REF!</v>
      </c>
      <c r="O244" s="112" t="e">
        <f>O19-#REF!</f>
        <v>#REF!</v>
      </c>
      <c r="P244" s="112" t="e">
        <f>P19-#REF!</f>
        <v>#REF!</v>
      </c>
      <c r="Q244" s="112" t="e">
        <f>Q19-#REF!</f>
        <v>#REF!</v>
      </c>
      <c r="R244" s="112" t="e">
        <f>R19-#REF!</f>
        <v>#REF!</v>
      </c>
      <c r="S244" s="112" t="e">
        <f>S19-#REF!</f>
        <v>#REF!</v>
      </c>
      <c r="T244" s="112" t="e">
        <f>T19-#REF!</f>
        <v>#REF!</v>
      </c>
      <c r="U244" s="112" t="e">
        <f>U19-#REF!</f>
        <v>#REF!</v>
      </c>
      <c r="V244" s="112" t="e">
        <f>V19-#REF!</f>
        <v>#REF!</v>
      </c>
      <c r="W244" s="112" t="e">
        <f>W19-#REF!</f>
        <v>#REF!</v>
      </c>
      <c r="X244" s="112" t="e">
        <f>X19-#REF!</f>
        <v>#REF!</v>
      </c>
      <c r="Y244" s="112" t="e">
        <f>Y19-#REF!</f>
        <v>#REF!</v>
      </c>
      <c r="Z244" s="112" t="e">
        <f>Z19-#REF!</f>
        <v>#REF!</v>
      </c>
      <c r="AA244" s="112" t="e">
        <f>AA19-#REF!</f>
        <v>#REF!</v>
      </c>
      <c r="AB244" s="112" t="e">
        <f>AB19-#REF!</f>
        <v>#REF!</v>
      </c>
      <c r="AC244" s="112" t="e">
        <f>AC19-#REF!</f>
        <v>#REF!</v>
      </c>
      <c r="AD244" s="112" t="e">
        <f>AD19-#REF!</f>
        <v>#REF!</v>
      </c>
      <c r="AE244" s="112" t="e">
        <f>AE19-#REF!</f>
        <v>#REF!</v>
      </c>
      <c r="AF244" s="112" t="e">
        <f>AF19-#REF!</f>
        <v>#REF!</v>
      </c>
      <c r="AG244" s="112" t="e">
        <f>AG19-#REF!</f>
        <v>#REF!</v>
      </c>
      <c r="AH244" s="112" t="e">
        <f>AH19-#REF!</f>
        <v>#REF!</v>
      </c>
      <c r="AI244" s="112" t="e">
        <f>AI19-#REF!</f>
        <v>#REF!</v>
      </c>
      <c r="AJ244" s="112" t="e">
        <f>AJ19-#REF!</f>
        <v>#REF!</v>
      </c>
      <c r="AK244" s="112" t="e">
        <f>AK19-#REF!</f>
        <v>#REF!</v>
      </c>
      <c r="AL244" s="112" t="e">
        <f>AL19-#REF!</f>
        <v>#REF!</v>
      </c>
      <c r="AM244" s="112" t="e">
        <f>AM19-#REF!</f>
        <v>#REF!</v>
      </c>
      <c r="AN244" s="112" t="e">
        <f>AN19-#REF!</f>
        <v>#REF!</v>
      </c>
      <c r="AO244" s="112" t="e">
        <f>AO19-#REF!</f>
        <v>#REF!</v>
      </c>
      <c r="AP244" s="112" t="e">
        <f>AP19-#REF!</f>
        <v>#REF!</v>
      </c>
      <c r="AQ244" s="112" t="e">
        <f>AQ19-#REF!</f>
        <v>#REF!</v>
      </c>
      <c r="AR244" s="112" t="e">
        <f>AR19-#REF!</f>
        <v>#REF!</v>
      </c>
      <c r="AS244" s="112" t="e">
        <f>AS19-#REF!</f>
        <v>#REF!</v>
      </c>
      <c r="AT244" s="112" t="e">
        <f>AT19-#REF!</f>
        <v>#REF!</v>
      </c>
      <c r="AU244" s="112" t="e">
        <f>AU19-#REF!</f>
        <v>#REF!</v>
      </c>
      <c r="AV244" s="112" t="e">
        <f>AV19-#REF!</f>
        <v>#REF!</v>
      </c>
      <c r="AW244" s="112" t="e">
        <f>AW19-#REF!</f>
        <v>#REF!</v>
      </c>
      <c r="AX244" s="112" t="e">
        <f>AX19-#REF!</f>
        <v>#REF!</v>
      </c>
      <c r="AY244" s="112" t="e">
        <f>AY19-#REF!</f>
        <v>#REF!</v>
      </c>
      <c r="AZ244" s="112" t="e">
        <f>AZ19-#REF!</f>
        <v>#REF!</v>
      </c>
      <c r="BA244" s="112" t="e">
        <f>BA19-#REF!</f>
        <v>#REF!</v>
      </c>
      <c r="BB244" s="112" t="e">
        <f>BB19-#REF!</f>
        <v>#REF!</v>
      </c>
      <c r="BC244" s="112" t="e">
        <f>BC19-#REF!</f>
        <v>#REF!</v>
      </c>
      <c r="BD244" s="112" t="e">
        <f>BD19-#REF!</f>
        <v>#REF!</v>
      </c>
      <c r="BE244" s="112" t="e">
        <f>BE19-#REF!</f>
        <v>#REF!</v>
      </c>
      <c r="BF244" s="112" t="e">
        <f>BF19-#REF!</f>
        <v>#REF!</v>
      </c>
      <c r="BG244" s="112" t="e">
        <f>BG19-#REF!</f>
        <v>#REF!</v>
      </c>
      <c r="BH244" s="112" t="e">
        <f>BH19-#REF!</f>
        <v>#REF!</v>
      </c>
      <c r="BI244" s="112" t="e">
        <f>BI19-#REF!</f>
        <v>#REF!</v>
      </c>
      <c r="BJ244" s="112" t="e">
        <f>BJ19-#REF!</f>
        <v>#REF!</v>
      </c>
      <c r="BK244" s="112" t="e">
        <f>BK19-#REF!</f>
        <v>#REF!</v>
      </c>
      <c r="BL244" s="112" t="e">
        <f>BL19-#REF!</f>
        <v>#REF!</v>
      </c>
      <c r="BM244" s="112" t="e">
        <f>BM19-#REF!</f>
        <v>#REF!</v>
      </c>
      <c r="BN244" s="112" t="e">
        <f>BN19-#REF!</f>
        <v>#REF!</v>
      </c>
      <c r="BO244" s="112" t="e">
        <f>BO19-#REF!</f>
        <v>#REF!</v>
      </c>
      <c r="BP244" s="112" t="e">
        <f>BP19-#REF!</f>
        <v>#REF!</v>
      </c>
      <c r="BQ244" s="112" t="e">
        <f>BQ19-#REF!</f>
        <v>#REF!</v>
      </c>
      <c r="BR244" s="112" t="e">
        <f>BR19-#REF!</f>
        <v>#REF!</v>
      </c>
      <c r="BS244" s="112" t="e">
        <f>BS19-#REF!</f>
        <v>#REF!</v>
      </c>
      <c r="BT244" s="112" t="e">
        <f>BT19-#REF!</f>
        <v>#REF!</v>
      </c>
      <c r="BU244" s="112" t="e">
        <f>BU19-#REF!</f>
        <v>#REF!</v>
      </c>
      <c r="BV244" s="112" t="e">
        <f>BV19-#REF!</f>
        <v>#REF!</v>
      </c>
    </row>
    <row r="245" spans="12:74" hidden="1" x14ac:dyDescent="0.3">
      <c r="L245" s="112" t="e">
        <f>#REF!-#REF!</f>
        <v>#REF!</v>
      </c>
      <c r="M245" s="112" t="e">
        <f>#REF!-#REF!</f>
        <v>#REF!</v>
      </c>
      <c r="N245" s="112" t="e">
        <f>#REF!-#REF!</f>
        <v>#REF!</v>
      </c>
      <c r="O245" s="112" t="e">
        <f>#REF!-#REF!</f>
        <v>#REF!</v>
      </c>
      <c r="P245" s="112" t="e">
        <f>#REF!-#REF!</f>
        <v>#REF!</v>
      </c>
      <c r="Q245" s="112" t="e">
        <f>#REF!-#REF!</f>
        <v>#REF!</v>
      </c>
      <c r="R245" s="112" t="e">
        <f>#REF!-#REF!</f>
        <v>#REF!</v>
      </c>
      <c r="S245" s="112" t="e">
        <f>#REF!-#REF!</f>
        <v>#REF!</v>
      </c>
      <c r="T245" s="112" t="e">
        <f>#REF!-#REF!</f>
        <v>#REF!</v>
      </c>
      <c r="U245" s="112" t="e">
        <f>#REF!-#REF!</f>
        <v>#REF!</v>
      </c>
      <c r="V245" s="112" t="e">
        <f>#REF!-#REF!</f>
        <v>#REF!</v>
      </c>
      <c r="W245" s="112" t="e">
        <f>#REF!-#REF!</f>
        <v>#REF!</v>
      </c>
      <c r="X245" s="112" t="e">
        <f>#REF!-#REF!</f>
        <v>#REF!</v>
      </c>
      <c r="Y245" s="112" t="e">
        <f>#REF!-#REF!</f>
        <v>#REF!</v>
      </c>
      <c r="Z245" s="112" t="e">
        <f>#REF!-#REF!</f>
        <v>#REF!</v>
      </c>
      <c r="AA245" s="112" t="e">
        <f>#REF!-#REF!</f>
        <v>#REF!</v>
      </c>
      <c r="AB245" s="112" t="e">
        <f>#REF!-#REF!</f>
        <v>#REF!</v>
      </c>
      <c r="AC245" s="112" t="e">
        <f>#REF!-#REF!</f>
        <v>#REF!</v>
      </c>
      <c r="AD245" s="112" t="e">
        <f>#REF!-#REF!</f>
        <v>#REF!</v>
      </c>
      <c r="AE245" s="112" t="e">
        <f>#REF!-#REF!</f>
        <v>#REF!</v>
      </c>
      <c r="AF245" s="112" t="e">
        <f>#REF!-#REF!</f>
        <v>#REF!</v>
      </c>
      <c r="AG245" s="112" t="e">
        <f>#REF!-#REF!</f>
        <v>#REF!</v>
      </c>
      <c r="AH245" s="112" t="e">
        <f>#REF!-#REF!</f>
        <v>#REF!</v>
      </c>
      <c r="AI245" s="112" t="e">
        <f>#REF!-#REF!</f>
        <v>#REF!</v>
      </c>
      <c r="AJ245" s="112" t="e">
        <f>#REF!-#REF!</f>
        <v>#REF!</v>
      </c>
      <c r="AK245" s="112" t="e">
        <f>#REF!-#REF!</f>
        <v>#REF!</v>
      </c>
      <c r="AL245" s="112" t="e">
        <f>#REF!-#REF!</f>
        <v>#REF!</v>
      </c>
      <c r="AM245" s="112" t="e">
        <f>#REF!-#REF!</f>
        <v>#REF!</v>
      </c>
      <c r="AN245" s="112" t="e">
        <f>#REF!-#REF!</f>
        <v>#REF!</v>
      </c>
      <c r="AO245" s="112" t="e">
        <f>#REF!-#REF!</f>
        <v>#REF!</v>
      </c>
      <c r="AP245" s="112" t="e">
        <f>#REF!-#REF!</f>
        <v>#REF!</v>
      </c>
      <c r="AQ245" s="112" t="e">
        <f>#REF!-#REF!</f>
        <v>#REF!</v>
      </c>
      <c r="AR245" s="112" t="e">
        <f>#REF!-#REF!</f>
        <v>#REF!</v>
      </c>
      <c r="AS245" s="112" t="e">
        <f>#REF!-#REF!</f>
        <v>#REF!</v>
      </c>
      <c r="AT245" s="112" t="e">
        <f>#REF!-#REF!</f>
        <v>#REF!</v>
      </c>
      <c r="AU245" s="112" t="e">
        <f>#REF!-#REF!</f>
        <v>#REF!</v>
      </c>
      <c r="AV245" s="112" t="e">
        <f>#REF!-#REF!</f>
        <v>#REF!</v>
      </c>
      <c r="AW245" s="112" t="e">
        <f>#REF!-#REF!</f>
        <v>#REF!</v>
      </c>
      <c r="AX245" s="112" t="e">
        <f>#REF!-#REF!</f>
        <v>#REF!</v>
      </c>
      <c r="AY245" s="112" t="e">
        <f>#REF!-#REF!</f>
        <v>#REF!</v>
      </c>
      <c r="AZ245" s="112" t="e">
        <f>#REF!-#REF!</f>
        <v>#REF!</v>
      </c>
      <c r="BA245" s="112" t="e">
        <f>#REF!-#REF!</f>
        <v>#REF!</v>
      </c>
      <c r="BB245" s="112" t="e">
        <f>#REF!-#REF!</f>
        <v>#REF!</v>
      </c>
      <c r="BC245" s="112" t="e">
        <f>#REF!-#REF!</f>
        <v>#REF!</v>
      </c>
      <c r="BD245" s="112" t="e">
        <f>#REF!-#REF!</f>
        <v>#REF!</v>
      </c>
      <c r="BE245" s="112" t="e">
        <f>#REF!-#REF!</f>
        <v>#REF!</v>
      </c>
      <c r="BF245" s="112" t="e">
        <f>#REF!-#REF!</f>
        <v>#REF!</v>
      </c>
      <c r="BG245" s="112" t="e">
        <f>#REF!-#REF!</f>
        <v>#REF!</v>
      </c>
      <c r="BH245" s="112" t="e">
        <f>#REF!-#REF!</f>
        <v>#REF!</v>
      </c>
      <c r="BI245" s="112" t="e">
        <f>#REF!-#REF!</f>
        <v>#REF!</v>
      </c>
      <c r="BJ245" s="112" t="e">
        <f>#REF!-#REF!</f>
        <v>#REF!</v>
      </c>
      <c r="BK245" s="112" t="e">
        <f>#REF!-#REF!</f>
        <v>#REF!</v>
      </c>
      <c r="BL245" s="112" t="e">
        <f>#REF!-#REF!</f>
        <v>#REF!</v>
      </c>
      <c r="BM245" s="112" t="e">
        <f>#REF!-#REF!</f>
        <v>#REF!</v>
      </c>
      <c r="BN245" s="112" t="e">
        <f>#REF!-#REF!</f>
        <v>#REF!</v>
      </c>
      <c r="BO245" s="112" t="e">
        <f>#REF!-#REF!</f>
        <v>#REF!</v>
      </c>
      <c r="BP245" s="112" t="e">
        <f>#REF!-#REF!</f>
        <v>#REF!</v>
      </c>
      <c r="BQ245" s="112" t="e">
        <f>#REF!-#REF!</f>
        <v>#REF!</v>
      </c>
      <c r="BR245" s="112" t="e">
        <f>#REF!-#REF!</f>
        <v>#REF!</v>
      </c>
      <c r="BS245" s="112" t="e">
        <f>#REF!-#REF!</f>
        <v>#REF!</v>
      </c>
      <c r="BT245" s="112" t="e">
        <f>#REF!-#REF!</f>
        <v>#REF!</v>
      </c>
      <c r="BU245" s="112" t="e">
        <f>#REF!-#REF!</f>
        <v>#REF!</v>
      </c>
      <c r="BV245" s="112" t="e">
        <f>#REF!-#REF!</f>
        <v>#REF!</v>
      </c>
    </row>
    <row r="246" spans="12:74" hidden="1" x14ac:dyDescent="0.3">
      <c r="L246" s="112" t="e">
        <f>L20-#REF!</f>
        <v>#REF!</v>
      </c>
      <c r="M246" s="112" t="e">
        <f>M20-#REF!</f>
        <v>#REF!</v>
      </c>
      <c r="N246" s="112" t="e">
        <f>N20-#REF!</f>
        <v>#REF!</v>
      </c>
      <c r="O246" s="112" t="e">
        <f>O20-#REF!</f>
        <v>#REF!</v>
      </c>
      <c r="P246" s="112" t="e">
        <f>P20-#REF!</f>
        <v>#REF!</v>
      </c>
      <c r="Q246" s="112" t="e">
        <f>Q20-#REF!</f>
        <v>#REF!</v>
      </c>
      <c r="R246" s="112" t="e">
        <f>R20-#REF!</f>
        <v>#REF!</v>
      </c>
      <c r="S246" s="112" t="e">
        <f>S20-#REF!</f>
        <v>#REF!</v>
      </c>
      <c r="T246" s="112" t="e">
        <f>T20-#REF!</f>
        <v>#REF!</v>
      </c>
      <c r="U246" s="112" t="e">
        <f>U20-#REF!</f>
        <v>#REF!</v>
      </c>
      <c r="V246" s="112" t="e">
        <f>V20-#REF!</f>
        <v>#REF!</v>
      </c>
      <c r="W246" s="112" t="e">
        <f>W20-#REF!</f>
        <v>#REF!</v>
      </c>
      <c r="X246" s="112" t="e">
        <f>X20-#REF!</f>
        <v>#REF!</v>
      </c>
      <c r="Y246" s="112" t="e">
        <f>Y20-#REF!</f>
        <v>#REF!</v>
      </c>
      <c r="Z246" s="112" t="e">
        <f>Z20-#REF!</f>
        <v>#REF!</v>
      </c>
      <c r="AA246" s="112" t="e">
        <f>AA20-#REF!</f>
        <v>#REF!</v>
      </c>
      <c r="AB246" s="112" t="e">
        <f>AB20-#REF!</f>
        <v>#REF!</v>
      </c>
      <c r="AC246" s="112" t="e">
        <f>AC20-#REF!</f>
        <v>#REF!</v>
      </c>
      <c r="AD246" s="112" t="e">
        <f>AD20-#REF!</f>
        <v>#REF!</v>
      </c>
      <c r="AE246" s="112" t="e">
        <f>AE20-#REF!</f>
        <v>#REF!</v>
      </c>
      <c r="AF246" s="112" t="e">
        <f>AF20-#REF!</f>
        <v>#REF!</v>
      </c>
      <c r="AG246" s="112" t="e">
        <f>AG20-#REF!</f>
        <v>#REF!</v>
      </c>
      <c r="AH246" s="112" t="e">
        <f>AH20-#REF!</f>
        <v>#REF!</v>
      </c>
      <c r="AI246" s="112" t="e">
        <f>AI20-#REF!</f>
        <v>#REF!</v>
      </c>
      <c r="AJ246" s="112" t="e">
        <f>AJ20-#REF!</f>
        <v>#REF!</v>
      </c>
      <c r="AK246" s="112" t="e">
        <f>AK20-#REF!</f>
        <v>#REF!</v>
      </c>
      <c r="AL246" s="112" t="e">
        <f>AL20-#REF!</f>
        <v>#REF!</v>
      </c>
      <c r="AM246" s="112" t="e">
        <f>AM20-#REF!</f>
        <v>#REF!</v>
      </c>
      <c r="AN246" s="112" t="e">
        <f>AN20-#REF!</f>
        <v>#REF!</v>
      </c>
      <c r="AO246" s="112" t="e">
        <f>AO20-#REF!</f>
        <v>#REF!</v>
      </c>
      <c r="AP246" s="112" t="e">
        <f>AP20-#REF!</f>
        <v>#REF!</v>
      </c>
      <c r="AQ246" s="112" t="e">
        <f>AQ20-#REF!</f>
        <v>#REF!</v>
      </c>
      <c r="AR246" s="112" t="e">
        <f>AR20-#REF!</f>
        <v>#REF!</v>
      </c>
      <c r="AS246" s="112" t="e">
        <f>AS20-#REF!</f>
        <v>#REF!</v>
      </c>
      <c r="AT246" s="112" t="e">
        <f>AT20-#REF!</f>
        <v>#REF!</v>
      </c>
      <c r="AU246" s="112" t="e">
        <f>AU20-#REF!</f>
        <v>#REF!</v>
      </c>
      <c r="AV246" s="112" t="e">
        <f>AV20-#REF!</f>
        <v>#REF!</v>
      </c>
      <c r="AW246" s="112" t="e">
        <f>AW20-#REF!</f>
        <v>#REF!</v>
      </c>
      <c r="AX246" s="112" t="e">
        <f>AX20-#REF!</f>
        <v>#REF!</v>
      </c>
      <c r="AY246" s="112" t="e">
        <f>AY20-#REF!</f>
        <v>#REF!</v>
      </c>
      <c r="AZ246" s="112" t="e">
        <f>AZ20-#REF!</f>
        <v>#REF!</v>
      </c>
      <c r="BA246" s="112" t="e">
        <f>BA20-#REF!</f>
        <v>#REF!</v>
      </c>
      <c r="BB246" s="112" t="e">
        <f>BB20-#REF!</f>
        <v>#REF!</v>
      </c>
      <c r="BC246" s="112" t="e">
        <f>BC20-#REF!</f>
        <v>#REF!</v>
      </c>
      <c r="BD246" s="112" t="e">
        <f>BD20-#REF!</f>
        <v>#REF!</v>
      </c>
      <c r="BE246" s="112" t="e">
        <f>BE20-#REF!</f>
        <v>#REF!</v>
      </c>
      <c r="BF246" s="112" t="e">
        <f>BF20-#REF!</f>
        <v>#REF!</v>
      </c>
      <c r="BG246" s="112" t="e">
        <f>BG20-#REF!</f>
        <v>#REF!</v>
      </c>
      <c r="BH246" s="112" t="e">
        <f>BH20-#REF!</f>
        <v>#REF!</v>
      </c>
      <c r="BI246" s="112" t="e">
        <f>BI20-#REF!</f>
        <v>#REF!</v>
      </c>
      <c r="BJ246" s="112" t="e">
        <f>BJ20-#REF!</f>
        <v>#REF!</v>
      </c>
      <c r="BK246" s="112" t="e">
        <f>BK20-#REF!</f>
        <v>#REF!</v>
      </c>
      <c r="BL246" s="112" t="e">
        <f>BL20-#REF!</f>
        <v>#REF!</v>
      </c>
      <c r="BM246" s="112" t="e">
        <f>BM20-#REF!</f>
        <v>#REF!</v>
      </c>
      <c r="BN246" s="112" t="e">
        <f>BN20-#REF!</f>
        <v>#REF!</v>
      </c>
      <c r="BO246" s="112" t="e">
        <f>BO20-#REF!</f>
        <v>#REF!</v>
      </c>
      <c r="BP246" s="112" t="e">
        <f>BP20-#REF!</f>
        <v>#REF!</v>
      </c>
      <c r="BQ246" s="112" t="e">
        <f>BQ20-#REF!</f>
        <v>#REF!</v>
      </c>
      <c r="BR246" s="112" t="e">
        <f>BR20-#REF!</f>
        <v>#REF!</v>
      </c>
      <c r="BS246" s="112" t="e">
        <f>BS20-#REF!</f>
        <v>#REF!</v>
      </c>
      <c r="BT246" s="112" t="e">
        <f>BT20-#REF!</f>
        <v>#REF!</v>
      </c>
      <c r="BU246" s="112" t="e">
        <f>BU20-#REF!</f>
        <v>#REF!</v>
      </c>
      <c r="BV246" s="112" t="e">
        <f>BV20-#REF!</f>
        <v>#REF!</v>
      </c>
    </row>
    <row r="247" spans="12:74" hidden="1" x14ac:dyDescent="0.3">
      <c r="L247" s="112" t="e">
        <f>L25-#REF!</f>
        <v>#REF!</v>
      </c>
      <c r="M247" s="112" t="e">
        <f>M25-#REF!</f>
        <v>#REF!</v>
      </c>
      <c r="N247" s="112" t="e">
        <f>N25-#REF!</f>
        <v>#REF!</v>
      </c>
      <c r="O247" s="112" t="e">
        <f>O25-#REF!</f>
        <v>#REF!</v>
      </c>
      <c r="P247" s="112" t="e">
        <f>P25-#REF!</f>
        <v>#REF!</v>
      </c>
      <c r="Q247" s="112" t="e">
        <f>Q25-#REF!</f>
        <v>#REF!</v>
      </c>
      <c r="R247" s="112" t="e">
        <f>R25-#REF!</f>
        <v>#REF!</v>
      </c>
      <c r="S247" s="112" t="e">
        <f>S25-#REF!</f>
        <v>#REF!</v>
      </c>
      <c r="T247" s="112" t="e">
        <f>T25-#REF!</f>
        <v>#REF!</v>
      </c>
      <c r="U247" s="112" t="e">
        <f>U25-#REF!</f>
        <v>#REF!</v>
      </c>
      <c r="V247" s="112" t="e">
        <f>V25-#REF!</f>
        <v>#REF!</v>
      </c>
      <c r="W247" s="112" t="e">
        <f>W25-#REF!</f>
        <v>#REF!</v>
      </c>
      <c r="X247" s="112" t="e">
        <f>X25-#REF!</f>
        <v>#REF!</v>
      </c>
      <c r="Y247" s="112" t="e">
        <f>Y25-#REF!</f>
        <v>#REF!</v>
      </c>
      <c r="Z247" s="112" t="e">
        <f>Z25-#REF!</f>
        <v>#REF!</v>
      </c>
      <c r="AA247" s="112" t="e">
        <f>AA25-#REF!</f>
        <v>#REF!</v>
      </c>
      <c r="AB247" s="112" t="e">
        <f>AB25-#REF!</f>
        <v>#REF!</v>
      </c>
      <c r="AC247" s="112" t="e">
        <f>AC25-#REF!</f>
        <v>#REF!</v>
      </c>
      <c r="AD247" s="112" t="e">
        <f>AD25-#REF!</f>
        <v>#REF!</v>
      </c>
      <c r="AE247" s="112" t="e">
        <f>AE25-#REF!</f>
        <v>#REF!</v>
      </c>
      <c r="AF247" s="112" t="e">
        <f>AF25-#REF!</f>
        <v>#REF!</v>
      </c>
      <c r="AG247" s="112" t="e">
        <f>AG25-#REF!</f>
        <v>#REF!</v>
      </c>
      <c r="AH247" s="112" t="e">
        <f>AH25-#REF!</f>
        <v>#REF!</v>
      </c>
      <c r="AI247" s="112" t="e">
        <f>AI25-#REF!</f>
        <v>#REF!</v>
      </c>
      <c r="AJ247" s="112" t="e">
        <f>AJ25-#REF!</f>
        <v>#REF!</v>
      </c>
      <c r="AK247" s="112" t="e">
        <f>AK25-#REF!</f>
        <v>#REF!</v>
      </c>
      <c r="AL247" s="112" t="e">
        <f>AL25-#REF!</f>
        <v>#REF!</v>
      </c>
      <c r="AM247" s="112" t="e">
        <f>AM25-#REF!</f>
        <v>#REF!</v>
      </c>
      <c r="AN247" s="112" t="e">
        <f>AN25-#REF!</f>
        <v>#REF!</v>
      </c>
      <c r="AO247" s="112" t="e">
        <f>AO25-#REF!</f>
        <v>#REF!</v>
      </c>
      <c r="AP247" s="112" t="e">
        <f>AP25-#REF!</f>
        <v>#REF!</v>
      </c>
      <c r="AQ247" s="112" t="e">
        <f>AQ25-#REF!</f>
        <v>#REF!</v>
      </c>
      <c r="AR247" s="112" t="e">
        <f>AR25-#REF!</f>
        <v>#REF!</v>
      </c>
      <c r="AS247" s="112" t="e">
        <f>AS25-#REF!</f>
        <v>#REF!</v>
      </c>
      <c r="AT247" s="112" t="e">
        <f>AT25-#REF!</f>
        <v>#REF!</v>
      </c>
      <c r="AU247" s="112" t="e">
        <f>AU25-#REF!</f>
        <v>#REF!</v>
      </c>
      <c r="AV247" s="112" t="e">
        <f>AV25-#REF!</f>
        <v>#REF!</v>
      </c>
      <c r="AW247" s="112" t="e">
        <f>AW25-#REF!</f>
        <v>#REF!</v>
      </c>
      <c r="AX247" s="112" t="e">
        <f>AX25-#REF!</f>
        <v>#REF!</v>
      </c>
      <c r="AY247" s="112" t="e">
        <f>AY25-#REF!</f>
        <v>#REF!</v>
      </c>
      <c r="AZ247" s="112" t="e">
        <f>AZ25-#REF!</f>
        <v>#REF!</v>
      </c>
      <c r="BA247" s="112" t="e">
        <f>BA25-#REF!</f>
        <v>#REF!</v>
      </c>
      <c r="BB247" s="112" t="e">
        <f>BB25-#REF!</f>
        <v>#REF!</v>
      </c>
      <c r="BC247" s="112" t="e">
        <f>BC25-#REF!</f>
        <v>#REF!</v>
      </c>
      <c r="BD247" s="112" t="e">
        <f>BD25-#REF!</f>
        <v>#REF!</v>
      </c>
      <c r="BE247" s="112" t="e">
        <f>BE25-#REF!</f>
        <v>#REF!</v>
      </c>
      <c r="BF247" s="112" t="e">
        <f>BF25-#REF!</f>
        <v>#REF!</v>
      </c>
      <c r="BG247" s="112" t="e">
        <f>BG25-#REF!</f>
        <v>#REF!</v>
      </c>
      <c r="BH247" s="112" t="e">
        <f>BH25-#REF!</f>
        <v>#REF!</v>
      </c>
      <c r="BI247" s="112" t="e">
        <f>BI25-#REF!</f>
        <v>#REF!</v>
      </c>
      <c r="BJ247" s="112" t="e">
        <f>BJ25-#REF!</f>
        <v>#REF!</v>
      </c>
      <c r="BK247" s="112" t="e">
        <f>BK25-#REF!</f>
        <v>#REF!</v>
      </c>
      <c r="BL247" s="112" t="e">
        <f>BL25-#REF!</f>
        <v>#REF!</v>
      </c>
      <c r="BM247" s="112" t="e">
        <f>BM25-#REF!</f>
        <v>#REF!</v>
      </c>
      <c r="BN247" s="112" t="e">
        <f>BN25-#REF!</f>
        <v>#REF!</v>
      </c>
      <c r="BO247" s="112" t="e">
        <f>BO25-#REF!</f>
        <v>#REF!</v>
      </c>
      <c r="BP247" s="112" t="e">
        <f>BP25-#REF!</f>
        <v>#REF!</v>
      </c>
      <c r="BQ247" s="112" t="e">
        <f>BQ25-#REF!</f>
        <v>#REF!</v>
      </c>
      <c r="BR247" s="112" t="e">
        <f>BR25-#REF!</f>
        <v>#REF!</v>
      </c>
      <c r="BS247" s="112" t="e">
        <f>BS25-#REF!</f>
        <v>#REF!</v>
      </c>
      <c r="BT247" s="112" t="e">
        <f>BT25-#REF!</f>
        <v>#REF!</v>
      </c>
      <c r="BU247" s="112" t="e">
        <f>BU25-#REF!</f>
        <v>#REF!</v>
      </c>
      <c r="BV247" s="112" t="e">
        <f>BV25-#REF!</f>
        <v>#REF!</v>
      </c>
    </row>
    <row r="248" spans="12:74" hidden="1" x14ac:dyDescent="0.3">
      <c r="L248" s="112" t="e">
        <f>L26-#REF!</f>
        <v>#REF!</v>
      </c>
      <c r="M248" s="112" t="e">
        <f>M26-#REF!</f>
        <v>#REF!</v>
      </c>
      <c r="N248" s="112" t="e">
        <f>N26-#REF!</f>
        <v>#REF!</v>
      </c>
      <c r="O248" s="112" t="e">
        <f>O26-#REF!</f>
        <v>#REF!</v>
      </c>
      <c r="P248" s="112" t="e">
        <f>P26-#REF!</f>
        <v>#REF!</v>
      </c>
      <c r="Q248" s="112" t="e">
        <f>Q26-#REF!</f>
        <v>#REF!</v>
      </c>
      <c r="R248" s="112" t="e">
        <f>R26-#REF!</f>
        <v>#REF!</v>
      </c>
      <c r="S248" s="112" t="e">
        <f>S26-#REF!</f>
        <v>#REF!</v>
      </c>
      <c r="T248" s="112" t="e">
        <f>T26-#REF!</f>
        <v>#REF!</v>
      </c>
      <c r="U248" s="112" t="e">
        <f>U26-#REF!</f>
        <v>#REF!</v>
      </c>
      <c r="V248" s="112" t="e">
        <f>V26-#REF!</f>
        <v>#REF!</v>
      </c>
      <c r="W248" s="112" t="e">
        <f>W26-#REF!</f>
        <v>#REF!</v>
      </c>
      <c r="X248" s="112" t="e">
        <f>X26-#REF!</f>
        <v>#REF!</v>
      </c>
      <c r="Y248" s="112" t="e">
        <f>Y26-#REF!</f>
        <v>#REF!</v>
      </c>
      <c r="Z248" s="112" t="e">
        <f>Z26-#REF!</f>
        <v>#REF!</v>
      </c>
      <c r="AA248" s="112" t="e">
        <f>AA26-#REF!</f>
        <v>#REF!</v>
      </c>
      <c r="AB248" s="112" t="e">
        <f>AB26-#REF!</f>
        <v>#REF!</v>
      </c>
      <c r="AC248" s="112" t="e">
        <f>AC26-#REF!</f>
        <v>#REF!</v>
      </c>
      <c r="AD248" s="112" t="e">
        <f>AD26-#REF!</f>
        <v>#REF!</v>
      </c>
      <c r="AE248" s="112" t="e">
        <f>AE26-#REF!</f>
        <v>#REF!</v>
      </c>
      <c r="AF248" s="112" t="e">
        <f>AF26-#REF!</f>
        <v>#REF!</v>
      </c>
      <c r="AG248" s="112" t="e">
        <f>AG26-#REF!</f>
        <v>#REF!</v>
      </c>
      <c r="AH248" s="112" t="e">
        <f>AH26-#REF!</f>
        <v>#REF!</v>
      </c>
      <c r="AI248" s="112" t="e">
        <f>AI26-#REF!</f>
        <v>#REF!</v>
      </c>
      <c r="AJ248" s="112" t="e">
        <f>AJ26-#REF!</f>
        <v>#REF!</v>
      </c>
      <c r="AK248" s="112" t="e">
        <f>AK26-#REF!</f>
        <v>#REF!</v>
      </c>
      <c r="AL248" s="112" t="e">
        <f>AL26-#REF!</f>
        <v>#REF!</v>
      </c>
      <c r="AM248" s="112" t="e">
        <f>AM26-#REF!</f>
        <v>#REF!</v>
      </c>
      <c r="AN248" s="112" t="e">
        <f>AN26-#REF!</f>
        <v>#REF!</v>
      </c>
      <c r="AO248" s="112" t="e">
        <f>AO26-#REF!</f>
        <v>#REF!</v>
      </c>
      <c r="AP248" s="112" t="e">
        <f>AP26-#REF!</f>
        <v>#REF!</v>
      </c>
      <c r="AQ248" s="112" t="e">
        <f>AQ26-#REF!</f>
        <v>#REF!</v>
      </c>
      <c r="AR248" s="112" t="e">
        <f>AR26-#REF!</f>
        <v>#REF!</v>
      </c>
      <c r="AS248" s="112" t="e">
        <f>AS26-#REF!</f>
        <v>#REF!</v>
      </c>
      <c r="AT248" s="112" t="e">
        <f>AT26-#REF!</f>
        <v>#REF!</v>
      </c>
      <c r="AU248" s="112" t="e">
        <f>AU26-#REF!</f>
        <v>#REF!</v>
      </c>
      <c r="AV248" s="112" t="e">
        <f>AV26-#REF!</f>
        <v>#REF!</v>
      </c>
      <c r="AW248" s="112" t="e">
        <f>AW26-#REF!</f>
        <v>#REF!</v>
      </c>
      <c r="AX248" s="112" t="e">
        <f>AX26-#REF!</f>
        <v>#REF!</v>
      </c>
      <c r="AY248" s="112" t="e">
        <f>AY26-#REF!</f>
        <v>#REF!</v>
      </c>
      <c r="AZ248" s="112" t="e">
        <f>AZ26-#REF!</f>
        <v>#REF!</v>
      </c>
      <c r="BA248" s="112" t="e">
        <f>BA26-#REF!</f>
        <v>#REF!</v>
      </c>
      <c r="BB248" s="112" t="e">
        <f>BB26-#REF!</f>
        <v>#REF!</v>
      </c>
      <c r="BC248" s="112" t="e">
        <f>BC26-#REF!</f>
        <v>#REF!</v>
      </c>
      <c r="BD248" s="112" t="e">
        <f>BD26-#REF!</f>
        <v>#REF!</v>
      </c>
      <c r="BE248" s="112" t="e">
        <f>BE26-#REF!</f>
        <v>#REF!</v>
      </c>
      <c r="BF248" s="112" t="e">
        <f>BF26-#REF!</f>
        <v>#REF!</v>
      </c>
      <c r="BG248" s="112" t="e">
        <f>BG26-#REF!</f>
        <v>#REF!</v>
      </c>
      <c r="BH248" s="112" t="e">
        <f>BH26-#REF!</f>
        <v>#REF!</v>
      </c>
      <c r="BI248" s="112" t="e">
        <f>BI26-#REF!</f>
        <v>#REF!</v>
      </c>
      <c r="BJ248" s="112" t="e">
        <f>BJ26-#REF!</f>
        <v>#REF!</v>
      </c>
      <c r="BK248" s="112" t="e">
        <f>BK26-#REF!</f>
        <v>#REF!</v>
      </c>
      <c r="BL248" s="112" t="e">
        <f>BL26-#REF!</f>
        <v>#REF!</v>
      </c>
      <c r="BM248" s="112" t="e">
        <f>BM26-#REF!</f>
        <v>#REF!</v>
      </c>
      <c r="BN248" s="112" t="e">
        <f>BN26-#REF!</f>
        <v>#REF!</v>
      </c>
      <c r="BO248" s="112" t="e">
        <f>BO26-#REF!</f>
        <v>#REF!</v>
      </c>
      <c r="BP248" s="112" t="e">
        <f>BP26-#REF!</f>
        <v>#REF!</v>
      </c>
      <c r="BQ248" s="112" t="e">
        <f>BQ26-#REF!</f>
        <v>#REF!</v>
      </c>
      <c r="BR248" s="112" t="e">
        <f>BR26-#REF!</f>
        <v>#REF!</v>
      </c>
      <c r="BS248" s="112" t="e">
        <f>BS26-#REF!</f>
        <v>#REF!</v>
      </c>
      <c r="BT248" s="112" t="e">
        <f>BT26-#REF!</f>
        <v>#REF!</v>
      </c>
      <c r="BU248" s="112" t="e">
        <f>BU26-#REF!</f>
        <v>#REF!</v>
      </c>
      <c r="BV248" s="112" t="e">
        <f>BV26-#REF!</f>
        <v>#REF!</v>
      </c>
    </row>
    <row r="249" spans="12:74" hidden="1" x14ac:dyDescent="0.3">
      <c r="L249" s="112" t="e">
        <f>L27-#REF!</f>
        <v>#REF!</v>
      </c>
      <c r="M249" s="112" t="e">
        <f>M27-#REF!</f>
        <v>#REF!</v>
      </c>
      <c r="N249" s="112" t="e">
        <f>N27-#REF!</f>
        <v>#REF!</v>
      </c>
      <c r="O249" s="112" t="e">
        <f>O27-#REF!</f>
        <v>#REF!</v>
      </c>
      <c r="P249" s="112" t="e">
        <f>P27-#REF!</f>
        <v>#REF!</v>
      </c>
      <c r="Q249" s="112" t="e">
        <f>Q27-#REF!</f>
        <v>#REF!</v>
      </c>
      <c r="R249" s="112" t="e">
        <f>R27-#REF!</f>
        <v>#REF!</v>
      </c>
      <c r="S249" s="112" t="e">
        <f>S27-#REF!</f>
        <v>#REF!</v>
      </c>
      <c r="T249" s="112" t="e">
        <f>T27-#REF!</f>
        <v>#REF!</v>
      </c>
      <c r="U249" s="112" t="e">
        <f>U27-#REF!</f>
        <v>#REF!</v>
      </c>
      <c r="V249" s="112" t="e">
        <f>V27-#REF!</f>
        <v>#REF!</v>
      </c>
      <c r="W249" s="112" t="e">
        <f>W27-#REF!</f>
        <v>#REF!</v>
      </c>
      <c r="X249" s="112" t="e">
        <f>X27-#REF!</f>
        <v>#REF!</v>
      </c>
      <c r="Y249" s="112" t="e">
        <f>Y27-#REF!</f>
        <v>#REF!</v>
      </c>
      <c r="Z249" s="112" t="e">
        <f>Z27-#REF!</f>
        <v>#REF!</v>
      </c>
      <c r="AA249" s="112" t="e">
        <f>AA27-#REF!</f>
        <v>#REF!</v>
      </c>
      <c r="AB249" s="112" t="e">
        <f>AB27-#REF!</f>
        <v>#REF!</v>
      </c>
      <c r="AC249" s="112" t="e">
        <f>AC27-#REF!</f>
        <v>#REF!</v>
      </c>
      <c r="AD249" s="112" t="e">
        <f>AD27-#REF!</f>
        <v>#REF!</v>
      </c>
      <c r="AE249" s="112" t="e">
        <f>AE27-#REF!</f>
        <v>#REF!</v>
      </c>
      <c r="AF249" s="112" t="e">
        <f>AF27-#REF!</f>
        <v>#REF!</v>
      </c>
      <c r="AG249" s="112" t="e">
        <f>AG27-#REF!</f>
        <v>#REF!</v>
      </c>
      <c r="AH249" s="112" t="e">
        <f>AH27-#REF!</f>
        <v>#REF!</v>
      </c>
      <c r="AI249" s="112" t="e">
        <f>AI27-#REF!</f>
        <v>#REF!</v>
      </c>
      <c r="AJ249" s="112" t="e">
        <f>AJ27-#REF!</f>
        <v>#REF!</v>
      </c>
      <c r="AK249" s="112" t="e">
        <f>AK27-#REF!</f>
        <v>#REF!</v>
      </c>
      <c r="AL249" s="112" t="e">
        <f>AL27-#REF!</f>
        <v>#REF!</v>
      </c>
      <c r="AM249" s="112" t="e">
        <f>AM27-#REF!</f>
        <v>#REF!</v>
      </c>
      <c r="AN249" s="112" t="e">
        <f>AN27-#REF!</f>
        <v>#REF!</v>
      </c>
      <c r="AO249" s="112" t="e">
        <f>AO27-#REF!</f>
        <v>#REF!</v>
      </c>
      <c r="AP249" s="112" t="e">
        <f>AP27-#REF!</f>
        <v>#REF!</v>
      </c>
      <c r="AQ249" s="112" t="e">
        <f>AQ27-#REF!</f>
        <v>#REF!</v>
      </c>
      <c r="AR249" s="112" t="e">
        <f>AR27-#REF!</f>
        <v>#REF!</v>
      </c>
      <c r="AS249" s="112" t="e">
        <f>AS27-#REF!</f>
        <v>#REF!</v>
      </c>
      <c r="AT249" s="112" t="e">
        <f>AT27-#REF!</f>
        <v>#REF!</v>
      </c>
      <c r="AU249" s="112" t="e">
        <f>AU27-#REF!</f>
        <v>#REF!</v>
      </c>
      <c r="AV249" s="112" t="e">
        <f>AV27-#REF!</f>
        <v>#REF!</v>
      </c>
      <c r="AW249" s="112" t="e">
        <f>AW27-#REF!</f>
        <v>#REF!</v>
      </c>
      <c r="AX249" s="112" t="e">
        <f>AX27-#REF!</f>
        <v>#REF!</v>
      </c>
      <c r="AY249" s="112" t="e">
        <f>AY27-#REF!</f>
        <v>#REF!</v>
      </c>
      <c r="AZ249" s="112" t="e">
        <f>AZ27-#REF!</f>
        <v>#REF!</v>
      </c>
      <c r="BA249" s="112" t="e">
        <f>BA27-#REF!</f>
        <v>#REF!</v>
      </c>
      <c r="BB249" s="112" t="e">
        <f>BB27-#REF!</f>
        <v>#REF!</v>
      </c>
      <c r="BC249" s="112" t="e">
        <f>BC27-#REF!</f>
        <v>#REF!</v>
      </c>
      <c r="BD249" s="112" t="e">
        <f>BD27-#REF!</f>
        <v>#REF!</v>
      </c>
      <c r="BE249" s="112" t="e">
        <f>BE27-#REF!</f>
        <v>#REF!</v>
      </c>
      <c r="BF249" s="112" t="e">
        <f>BF27-#REF!</f>
        <v>#REF!</v>
      </c>
      <c r="BG249" s="112" t="e">
        <f>BG27-#REF!</f>
        <v>#REF!</v>
      </c>
      <c r="BH249" s="112" t="e">
        <f>BH27-#REF!</f>
        <v>#REF!</v>
      </c>
      <c r="BI249" s="112" t="e">
        <f>BI27-#REF!</f>
        <v>#REF!</v>
      </c>
      <c r="BJ249" s="112" t="e">
        <f>BJ27-#REF!</f>
        <v>#REF!</v>
      </c>
      <c r="BK249" s="112" t="e">
        <f>BK27-#REF!</f>
        <v>#REF!</v>
      </c>
      <c r="BL249" s="112" t="e">
        <f>BL27-#REF!</f>
        <v>#REF!</v>
      </c>
      <c r="BM249" s="112" t="e">
        <f>BM27-#REF!</f>
        <v>#REF!</v>
      </c>
      <c r="BN249" s="112" t="e">
        <f>BN27-#REF!</f>
        <v>#REF!</v>
      </c>
      <c r="BO249" s="112" t="e">
        <f>BO27-#REF!</f>
        <v>#REF!</v>
      </c>
      <c r="BP249" s="112" t="e">
        <f>BP27-#REF!</f>
        <v>#REF!</v>
      </c>
      <c r="BQ249" s="112" t="e">
        <f>BQ27-#REF!</f>
        <v>#REF!</v>
      </c>
      <c r="BR249" s="112" t="e">
        <f>BR27-#REF!</f>
        <v>#REF!</v>
      </c>
      <c r="BS249" s="112" t="e">
        <f>BS27-#REF!</f>
        <v>#REF!</v>
      </c>
      <c r="BT249" s="112" t="e">
        <f>BT27-#REF!</f>
        <v>#REF!</v>
      </c>
      <c r="BU249" s="112" t="e">
        <f>BU27-#REF!</f>
        <v>#REF!</v>
      </c>
      <c r="BV249" s="112" t="e">
        <f>BV27-#REF!</f>
        <v>#REF!</v>
      </c>
    </row>
    <row r="250" spans="12:74" hidden="1" x14ac:dyDescent="0.3">
      <c r="L250" s="112" t="e">
        <f>#REF!-#REF!</f>
        <v>#REF!</v>
      </c>
      <c r="M250" s="112" t="e">
        <f>#REF!-#REF!</f>
        <v>#REF!</v>
      </c>
      <c r="N250" s="112" t="e">
        <f>#REF!-#REF!</f>
        <v>#REF!</v>
      </c>
      <c r="O250" s="112" t="e">
        <f>#REF!-#REF!</f>
        <v>#REF!</v>
      </c>
      <c r="P250" s="112" t="e">
        <f>#REF!-#REF!</f>
        <v>#REF!</v>
      </c>
      <c r="Q250" s="112" t="e">
        <f>#REF!-#REF!</f>
        <v>#REF!</v>
      </c>
      <c r="R250" s="112" t="e">
        <f>#REF!-#REF!</f>
        <v>#REF!</v>
      </c>
      <c r="S250" s="112" t="e">
        <f>#REF!-#REF!</f>
        <v>#REF!</v>
      </c>
      <c r="T250" s="112" t="e">
        <f>#REF!-#REF!</f>
        <v>#REF!</v>
      </c>
      <c r="U250" s="112" t="e">
        <f>#REF!-#REF!</f>
        <v>#REF!</v>
      </c>
      <c r="V250" s="112" t="e">
        <f>#REF!-#REF!</f>
        <v>#REF!</v>
      </c>
      <c r="W250" s="112" t="e">
        <f>#REF!-#REF!</f>
        <v>#REF!</v>
      </c>
      <c r="X250" s="112" t="e">
        <f>#REF!-#REF!</f>
        <v>#REF!</v>
      </c>
      <c r="Y250" s="112" t="e">
        <f>#REF!-#REF!</f>
        <v>#REF!</v>
      </c>
      <c r="Z250" s="112" t="e">
        <f>#REF!-#REF!</f>
        <v>#REF!</v>
      </c>
      <c r="AA250" s="112" t="e">
        <f>#REF!-#REF!</f>
        <v>#REF!</v>
      </c>
      <c r="AB250" s="112" t="e">
        <f>#REF!-#REF!</f>
        <v>#REF!</v>
      </c>
      <c r="AC250" s="112" t="e">
        <f>#REF!-#REF!</f>
        <v>#REF!</v>
      </c>
      <c r="AD250" s="112" t="e">
        <f>#REF!-#REF!</f>
        <v>#REF!</v>
      </c>
      <c r="AE250" s="112" t="e">
        <f>#REF!-#REF!</f>
        <v>#REF!</v>
      </c>
      <c r="AF250" s="112" t="e">
        <f>#REF!-#REF!</f>
        <v>#REF!</v>
      </c>
      <c r="AG250" s="112" t="e">
        <f>#REF!-#REF!</f>
        <v>#REF!</v>
      </c>
      <c r="AH250" s="112" t="e">
        <f>#REF!-#REF!</f>
        <v>#REF!</v>
      </c>
      <c r="AI250" s="112" t="e">
        <f>#REF!-#REF!</f>
        <v>#REF!</v>
      </c>
      <c r="AJ250" s="112" t="e">
        <f>#REF!-#REF!</f>
        <v>#REF!</v>
      </c>
      <c r="AK250" s="112" t="e">
        <f>#REF!-#REF!</f>
        <v>#REF!</v>
      </c>
      <c r="AL250" s="112" t="e">
        <f>#REF!-#REF!</f>
        <v>#REF!</v>
      </c>
      <c r="AM250" s="112" t="e">
        <f>#REF!-#REF!</f>
        <v>#REF!</v>
      </c>
      <c r="AN250" s="112" t="e">
        <f>#REF!-#REF!</f>
        <v>#REF!</v>
      </c>
      <c r="AO250" s="112" t="e">
        <f>#REF!-#REF!</f>
        <v>#REF!</v>
      </c>
      <c r="AP250" s="112" t="e">
        <f>#REF!-#REF!</f>
        <v>#REF!</v>
      </c>
      <c r="AQ250" s="112" t="e">
        <f>#REF!-#REF!</f>
        <v>#REF!</v>
      </c>
      <c r="AR250" s="112" t="e">
        <f>#REF!-#REF!</f>
        <v>#REF!</v>
      </c>
      <c r="AS250" s="112" t="e">
        <f>#REF!-#REF!</f>
        <v>#REF!</v>
      </c>
      <c r="AT250" s="112" t="e">
        <f>#REF!-#REF!</f>
        <v>#REF!</v>
      </c>
      <c r="AU250" s="112" t="e">
        <f>#REF!-#REF!</f>
        <v>#REF!</v>
      </c>
      <c r="AV250" s="112" t="e">
        <f>#REF!-#REF!</f>
        <v>#REF!</v>
      </c>
      <c r="AW250" s="112" t="e">
        <f>#REF!-#REF!</f>
        <v>#REF!</v>
      </c>
      <c r="AX250" s="112" t="e">
        <f>#REF!-#REF!</f>
        <v>#REF!</v>
      </c>
      <c r="AY250" s="112" t="e">
        <f>#REF!-#REF!</f>
        <v>#REF!</v>
      </c>
      <c r="AZ250" s="112" t="e">
        <f>#REF!-#REF!</f>
        <v>#REF!</v>
      </c>
      <c r="BA250" s="112" t="e">
        <f>#REF!-#REF!</f>
        <v>#REF!</v>
      </c>
      <c r="BB250" s="112" t="e">
        <f>#REF!-#REF!</f>
        <v>#REF!</v>
      </c>
      <c r="BC250" s="112" t="e">
        <f>#REF!-#REF!</f>
        <v>#REF!</v>
      </c>
      <c r="BD250" s="112" t="e">
        <f>#REF!-#REF!</f>
        <v>#REF!</v>
      </c>
      <c r="BE250" s="112" t="e">
        <f>#REF!-#REF!</f>
        <v>#REF!</v>
      </c>
      <c r="BF250" s="112" t="e">
        <f>#REF!-#REF!</f>
        <v>#REF!</v>
      </c>
      <c r="BG250" s="112" t="e">
        <f>#REF!-#REF!</f>
        <v>#REF!</v>
      </c>
      <c r="BH250" s="112" t="e">
        <f>#REF!-#REF!</f>
        <v>#REF!</v>
      </c>
      <c r="BI250" s="112" t="e">
        <f>#REF!-#REF!</f>
        <v>#REF!</v>
      </c>
      <c r="BJ250" s="112" t="e">
        <f>#REF!-#REF!</f>
        <v>#REF!</v>
      </c>
      <c r="BK250" s="112" t="e">
        <f>#REF!-#REF!</f>
        <v>#REF!</v>
      </c>
      <c r="BL250" s="112" t="e">
        <f>#REF!-#REF!</f>
        <v>#REF!</v>
      </c>
      <c r="BM250" s="112" t="e">
        <f>#REF!-#REF!</f>
        <v>#REF!</v>
      </c>
      <c r="BN250" s="112" t="e">
        <f>#REF!-#REF!</f>
        <v>#REF!</v>
      </c>
      <c r="BO250" s="112" t="e">
        <f>#REF!-#REF!</f>
        <v>#REF!</v>
      </c>
      <c r="BP250" s="112" t="e">
        <f>#REF!-#REF!</f>
        <v>#REF!</v>
      </c>
      <c r="BQ250" s="112" t="e">
        <f>#REF!-#REF!</f>
        <v>#REF!</v>
      </c>
      <c r="BR250" s="112" t="e">
        <f>#REF!-#REF!</f>
        <v>#REF!</v>
      </c>
      <c r="BS250" s="112" t="e">
        <f>#REF!-#REF!</f>
        <v>#REF!</v>
      </c>
      <c r="BT250" s="112" t="e">
        <f>#REF!-#REF!</f>
        <v>#REF!</v>
      </c>
      <c r="BU250" s="112" t="e">
        <f>#REF!-#REF!</f>
        <v>#REF!</v>
      </c>
      <c r="BV250" s="112" t="e">
        <f>#REF!-#REF!</f>
        <v>#REF!</v>
      </c>
    </row>
    <row r="251" spans="12:74" hidden="1" x14ac:dyDescent="0.3">
      <c r="L251" s="112" t="e">
        <f>L28-#REF!</f>
        <v>#REF!</v>
      </c>
      <c r="M251" s="112" t="e">
        <f>M28-#REF!</f>
        <v>#REF!</v>
      </c>
      <c r="N251" s="112" t="e">
        <f>N28-#REF!</f>
        <v>#REF!</v>
      </c>
      <c r="O251" s="112" t="e">
        <f>O28-#REF!</f>
        <v>#REF!</v>
      </c>
      <c r="P251" s="112" t="e">
        <f>P28-#REF!</f>
        <v>#REF!</v>
      </c>
      <c r="Q251" s="112" t="e">
        <f>Q28-#REF!</f>
        <v>#REF!</v>
      </c>
      <c r="R251" s="112" t="e">
        <f>R28-#REF!</f>
        <v>#REF!</v>
      </c>
      <c r="S251" s="112" t="e">
        <f>S28-#REF!</f>
        <v>#REF!</v>
      </c>
      <c r="T251" s="112" t="e">
        <f>T28-#REF!</f>
        <v>#REF!</v>
      </c>
      <c r="U251" s="112" t="e">
        <f>U28-#REF!</f>
        <v>#REF!</v>
      </c>
      <c r="V251" s="112" t="e">
        <f>V28-#REF!</f>
        <v>#REF!</v>
      </c>
      <c r="W251" s="112" t="e">
        <f>W28-#REF!</f>
        <v>#REF!</v>
      </c>
      <c r="X251" s="112" t="e">
        <f>X28-#REF!</f>
        <v>#REF!</v>
      </c>
      <c r="Y251" s="112" t="e">
        <f>Y28-#REF!</f>
        <v>#REF!</v>
      </c>
      <c r="Z251" s="112" t="e">
        <f>Z28-#REF!</f>
        <v>#REF!</v>
      </c>
      <c r="AA251" s="112" t="e">
        <f>AA28-#REF!</f>
        <v>#REF!</v>
      </c>
      <c r="AB251" s="112" t="e">
        <f>AB28-#REF!</f>
        <v>#REF!</v>
      </c>
      <c r="AC251" s="112" t="e">
        <f>AC28-#REF!</f>
        <v>#REF!</v>
      </c>
      <c r="AD251" s="112" t="e">
        <f>AD28-#REF!</f>
        <v>#REF!</v>
      </c>
      <c r="AE251" s="112" t="e">
        <f>AE28-#REF!</f>
        <v>#REF!</v>
      </c>
      <c r="AF251" s="112" t="e">
        <f>AF28-#REF!</f>
        <v>#REF!</v>
      </c>
      <c r="AG251" s="112" t="e">
        <f>AG28-#REF!</f>
        <v>#REF!</v>
      </c>
      <c r="AH251" s="112" t="e">
        <f>AH28-#REF!</f>
        <v>#REF!</v>
      </c>
      <c r="AI251" s="112" t="e">
        <f>AI28-#REF!</f>
        <v>#REF!</v>
      </c>
      <c r="AJ251" s="112" t="e">
        <f>AJ28-#REF!</f>
        <v>#REF!</v>
      </c>
      <c r="AK251" s="112" t="e">
        <f>AK28-#REF!</f>
        <v>#REF!</v>
      </c>
      <c r="AL251" s="112" t="e">
        <f>AL28-#REF!</f>
        <v>#REF!</v>
      </c>
      <c r="AM251" s="112" t="e">
        <f>AM28-#REF!</f>
        <v>#REF!</v>
      </c>
      <c r="AN251" s="112" t="e">
        <f>AN28-#REF!</f>
        <v>#REF!</v>
      </c>
      <c r="AO251" s="112" t="e">
        <f>AO28-#REF!</f>
        <v>#REF!</v>
      </c>
      <c r="AP251" s="112" t="e">
        <f>AP28-#REF!</f>
        <v>#REF!</v>
      </c>
      <c r="AQ251" s="112" t="e">
        <f>AQ28-#REF!</f>
        <v>#REF!</v>
      </c>
      <c r="AR251" s="112" t="e">
        <f>AR28-#REF!</f>
        <v>#REF!</v>
      </c>
      <c r="AS251" s="112" t="e">
        <f>AS28-#REF!</f>
        <v>#REF!</v>
      </c>
      <c r="AT251" s="112" t="e">
        <f>AT28-#REF!</f>
        <v>#REF!</v>
      </c>
      <c r="AU251" s="112" t="e">
        <f>AU28-#REF!</f>
        <v>#REF!</v>
      </c>
      <c r="AV251" s="112" t="e">
        <f>AV28-#REF!</f>
        <v>#REF!</v>
      </c>
      <c r="AW251" s="112" t="e">
        <f>AW28-#REF!</f>
        <v>#REF!</v>
      </c>
      <c r="AX251" s="112" t="e">
        <f>AX28-#REF!</f>
        <v>#REF!</v>
      </c>
      <c r="AY251" s="112" t="e">
        <f>AY28-#REF!</f>
        <v>#REF!</v>
      </c>
      <c r="AZ251" s="112" t="e">
        <f>AZ28-#REF!</f>
        <v>#REF!</v>
      </c>
      <c r="BA251" s="112" t="e">
        <f>BA28-#REF!</f>
        <v>#REF!</v>
      </c>
      <c r="BB251" s="112" t="e">
        <f>BB28-#REF!</f>
        <v>#REF!</v>
      </c>
      <c r="BC251" s="112" t="e">
        <f>BC28-#REF!</f>
        <v>#REF!</v>
      </c>
      <c r="BD251" s="112" t="e">
        <f>BD28-#REF!</f>
        <v>#REF!</v>
      </c>
      <c r="BE251" s="112" t="e">
        <f>BE28-#REF!</f>
        <v>#REF!</v>
      </c>
      <c r="BF251" s="112" t="e">
        <f>BF28-#REF!</f>
        <v>#REF!</v>
      </c>
      <c r="BG251" s="112" t="e">
        <f>BG28-#REF!</f>
        <v>#REF!</v>
      </c>
      <c r="BH251" s="112" t="e">
        <f>BH28-#REF!</f>
        <v>#REF!</v>
      </c>
      <c r="BI251" s="112" t="e">
        <f>BI28-#REF!</f>
        <v>#REF!</v>
      </c>
      <c r="BJ251" s="112" t="e">
        <f>BJ28-#REF!</f>
        <v>#REF!</v>
      </c>
      <c r="BK251" s="112" t="e">
        <f>BK28-#REF!</f>
        <v>#REF!</v>
      </c>
      <c r="BL251" s="112" t="e">
        <f>BL28-#REF!</f>
        <v>#REF!</v>
      </c>
      <c r="BM251" s="112" t="e">
        <f>BM28-#REF!</f>
        <v>#REF!</v>
      </c>
      <c r="BN251" s="112" t="e">
        <f>BN28-#REF!</f>
        <v>#REF!</v>
      </c>
      <c r="BO251" s="112" t="e">
        <f>BO28-#REF!</f>
        <v>#REF!</v>
      </c>
      <c r="BP251" s="112" t="e">
        <f>BP28-#REF!</f>
        <v>#REF!</v>
      </c>
      <c r="BQ251" s="112" t="e">
        <f>BQ28-#REF!</f>
        <v>#REF!</v>
      </c>
      <c r="BR251" s="112" t="e">
        <f>BR28-#REF!</f>
        <v>#REF!</v>
      </c>
      <c r="BS251" s="112" t="e">
        <f>BS28-#REF!</f>
        <v>#REF!</v>
      </c>
      <c r="BT251" s="112" t="e">
        <f>BT28-#REF!</f>
        <v>#REF!</v>
      </c>
      <c r="BU251" s="112" t="e">
        <f>BU28-#REF!</f>
        <v>#REF!</v>
      </c>
      <c r="BV251" s="112" t="e">
        <f>BV28-#REF!</f>
        <v>#REF!</v>
      </c>
    </row>
    <row r="252" spans="12:74" hidden="1" x14ac:dyDescent="0.3">
      <c r="L252" s="112" t="e">
        <f>L29-#REF!</f>
        <v>#REF!</v>
      </c>
      <c r="M252" s="112" t="e">
        <f>M29-#REF!</f>
        <v>#REF!</v>
      </c>
      <c r="N252" s="112" t="e">
        <f>N29-#REF!</f>
        <v>#REF!</v>
      </c>
      <c r="O252" s="112" t="e">
        <f>O29-#REF!</f>
        <v>#REF!</v>
      </c>
      <c r="P252" s="112" t="e">
        <f>P29-#REF!</f>
        <v>#REF!</v>
      </c>
      <c r="Q252" s="112" t="e">
        <f>Q29-#REF!</f>
        <v>#REF!</v>
      </c>
      <c r="R252" s="112" t="e">
        <f>R29-#REF!</f>
        <v>#REF!</v>
      </c>
      <c r="S252" s="112" t="e">
        <f>S29-#REF!</f>
        <v>#REF!</v>
      </c>
      <c r="T252" s="112" t="e">
        <f>T29-#REF!</f>
        <v>#REF!</v>
      </c>
      <c r="U252" s="112" t="e">
        <f>U29-#REF!</f>
        <v>#REF!</v>
      </c>
      <c r="V252" s="112" t="e">
        <f>V29-#REF!</f>
        <v>#REF!</v>
      </c>
      <c r="W252" s="112" t="e">
        <f>W29-#REF!</f>
        <v>#REF!</v>
      </c>
      <c r="X252" s="112" t="e">
        <f>X29-#REF!</f>
        <v>#REF!</v>
      </c>
      <c r="Y252" s="112" t="e">
        <f>Y29-#REF!</f>
        <v>#REF!</v>
      </c>
      <c r="Z252" s="112" t="e">
        <f>Z29-#REF!</f>
        <v>#REF!</v>
      </c>
      <c r="AA252" s="112" t="e">
        <f>AA29-#REF!</f>
        <v>#REF!</v>
      </c>
      <c r="AB252" s="112" t="e">
        <f>AB29-#REF!</f>
        <v>#REF!</v>
      </c>
      <c r="AC252" s="112" t="e">
        <f>AC29-#REF!</f>
        <v>#REF!</v>
      </c>
      <c r="AD252" s="112" t="e">
        <f>AD29-#REF!</f>
        <v>#REF!</v>
      </c>
      <c r="AE252" s="112" t="e">
        <f>AE29-#REF!</f>
        <v>#REF!</v>
      </c>
      <c r="AF252" s="112" t="e">
        <f>AF29-#REF!</f>
        <v>#REF!</v>
      </c>
      <c r="AG252" s="112" t="e">
        <f>AG29-#REF!</f>
        <v>#REF!</v>
      </c>
      <c r="AH252" s="112" t="e">
        <f>AH29-#REF!</f>
        <v>#REF!</v>
      </c>
      <c r="AI252" s="112" t="e">
        <f>AI29-#REF!</f>
        <v>#REF!</v>
      </c>
      <c r="AJ252" s="112" t="e">
        <f>AJ29-#REF!</f>
        <v>#REF!</v>
      </c>
      <c r="AK252" s="112" t="e">
        <f>AK29-#REF!</f>
        <v>#REF!</v>
      </c>
      <c r="AL252" s="112" t="e">
        <f>AL29-#REF!</f>
        <v>#REF!</v>
      </c>
      <c r="AM252" s="112" t="e">
        <f>AM29-#REF!</f>
        <v>#REF!</v>
      </c>
      <c r="AN252" s="112" t="e">
        <f>AN29-#REF!</f>
        <v>#REF!</v>
      </c>
      <c r="AO252" s="112" t="e">
        <f>AO29-#REF!</f>
        <v>#REF!</v>
      </c>
      <c r="AP252" s="112" t="e">
        <f>AP29-#REF!</f>
        <v>#REF!</v>
      </c>
      <c r="AQ252" s="112" t="e">
        <f>AQ29-#REF!</f>
        <v>#REF!</v>
      </c>
      <c r="AR252" s="112" t="e">
        <f>AR29-#REF!</f>
        <v>#REF!</v>
      </c>
      <c r="AS252" s="112" t="e">
        <f>AS29-#REF!</f>
        <v>#REF!</v>
      </c>
      <c r="AT252" s="112" t="e">
        <f>AT29-#REF!</f>
        <v>#REF!</v>
      </c>
      <c r="AU252" s="112" t="e">
        <f>AU29-#REF!</f>
        <v>#REF!</v>
      </c>
      <c r="AV252" s="112" t="e">
        <f>AV29-#REF!</f>
        <v>#REF!</v>
      </c>
      <c r="AW252" s="112" t="e">
        <f>AW29-#REF!</f>
        <v>#REF!</v>
      </c>
      <c r="AX252" s="112" t="e">
        <f>AX29-#REF!</f>
        <v>#REF!</v>
      </c>
      <c r="AY252" s="112" t="e">
        <f>AY29-#REF!</f>
        <v>#REF!</v>
      </c>
      <c r="AZ252" s="112" t="e">
        <f>AZ29-#REF!</f>
        <v>#REF!</v>
      </c>
      <c r="BA252" s="112" t="e">
        <f>BA29-#REF!</f>
        <v>#REF!</v>
      </c>
      <c r="BB252" s="112" t="e">
        <f>BB29-#REF!</f>
        <v>#REF!</v>
      </c>
      <c r="BC252" s="112" t="e">
        <f>BC29-#REF!</f>
        <v>#REF!</v>
      </c>
      <c r="BD252" s="112" t="e">
        <f>BD29-#REF!</f>
        <v>#REF!</v>
      </c>
      <c r="BE252" s="112" t="e">
        <f>BE29-#REF!</f>
        <v>#REF!</v>
      </c>
      <c r="BF252" s="112" t="e">
        <f>BF29-#REF!</f>
        <v>#REF!</v>
      </c>
      <c r="BG252" s="112" t="e">
        <f>BG29-#REF!</f>
        <v>#REF!</v>
      </c>
      <c r="BH252" s="112" t="e">
        <f>BH29-#REF!</f>
        <v>#REF!</v>
      </c>
      <c r="BI252" s="112" t="e">
        <f>BI29-#REF!</f>
        <v>#REF!</v>
      </c>
      <c r="BJ252" s="112" t="e">
        <f>BJ29-#REF!</f>
        <v>#REF!</v>
      </c>
      <c r="BK252" s="112" t="e">
        <f>BK29-#REF!</f>
        <v>#REF!</v>
      </c>
      <c r="BL252" s="112" t="e">
        <f>BL29-#REF!</f>
        <v>#REF!</v>
      </c>
      <c r="BM252" s="112" t="e">
        <f>BM29-#REF!</f>
        <v>#REF!</v>
      </c>
      <c r="BN252" s="112" t="e">
        <f>BN29-#REF!</f>
        <v>#REF!</v>
      </c>
      <c r="BO252" s="112" t="e">
        <f>BO29-#REF!</f>
        <v>#REF!</v>
      </c>
      <c r="BP252" s="112" t="e">
        <f>BP29-#REF!</f>
        <v>#REF!</v>
      </c>
      <c r="BQ252" s="112" t="e">
        <f>BQ29-#REF!</f>
        <v>#REF!</v>
      </c>
      <c r="BR252" s="112" t="e">
        <f>BR29-#REF!</f>
        <v>#REF!</v>
      </c>
      <c r="BS252" s="112" t="e">
        <f>BS29-#REF!</f>
        <v>#REF!</v>
      </c>
      <c r="BT252" s="112" t="e">
        <f>BT29-#REF!</f>
        <v>#REF!</v>
      </c>
      <c r="BU252" s="112" t="e">
        <f>BU29-#REF!</f>
        <v>#REF!</v>
      </c>
      <c r="BV252" s="112" t="e">
        <f>BV29-#REF!</f>
        <v>#REF!</v>
      </c>
    </row>
    <row r="253" spans="12:74" hidden="1" x14ac:dyDescent="0.3">
      <c r="L253" s="112" t="e">
        <f>L30-#REF!</f>
        <v>#REF!</v>
      </c>
      <c r="M253" s="112" t="e">
        <f>M30-#REF!</f>
        <v>#REF!</v>
      </c>
      <c r="N253" s="112" t="e">
        <f>N30-#REF!</f>
        <v>#REF!</v>
      </c>
      <c r="O253" s="112" t="e">
        <f>O30-#REF!</f>
        <v>#REF!</v>
      </c>
      <c r="P253" s="112" t="e">
        <f>P30-#REF!</f>
        <v>#REF!</v>
      </c>
      <c r="Q253" s="112" t="e">
        <f>Q30-#REF!</f>
        <v>#REF!</v>
      </c>
      <c r="R253" s="112" t="e">
        <f>R30-#REF!</f>
        <v>#REF!</v>
      </c>
      <c r="S253" s="112" t="e">
        <f>S30-#REF!</f>
        <v>#REF!</v>
      </c>
      <c r="T253" s="112" t="e">
        <f>T30-#REF!</f>
        <v>#REF!</v>
      </c>
      <c r="U253" s="112" t="e">
        <f>U30-#REF!</f>
        <v>#REF!</v>
      </c>
      <c r="V253" s="112" t="e">
        <f>V30-#REF!</f>
        <v>#REF!</v>
      </c>
      <c r="W253" s="112" t="e">
        <f>W30-#REF!</f>
        <v>#REF!</v>
      </c>
      <c r="X253" s="112" t="e">
        <f>X30-#REF!</f>
        <v>#REF!</v>
      </c>
      <c r="Y253" s="112" t="e">
        <f>Y30-#REF!</f>
        <v>#REF!</v>
      </c>
      <c r="Z253" s="112" t="e">
        <f>Z30-#REF!</f>
        <v>#REF!</v>
      </c>
      <c r="AA253" s="112" t="e">
        <f>AA30-#REF!</f>
        <v>#REF!</v>
      </c>
      <c r="AB253" s="112" t="e">
        <f>AB30-#REF!</f>
        <v>#REF!</v>
      </c>
      <c r="AC253" s="112" t="e">
        <f>AC30-#REF!</f>
        <v>#REF!</v>
      </c>
      <c r="AD253" s="112" t="e">
        <f>AD30-#REF!</f>
        <v>#REF!</v>
      </c>
      <c r="AE253" s="112" t="e">
        <f>AE30-#REF!</f>
        <v>#REF!</v>
      </c>
      <c r="AF253" s="112" t="e">
        <f>AF30-#REF!</f>
        <v>#REF!</v>
      </c>
      <c r="AG253" s="112" t="e">
        <f>AG30-#REF!</f>
        <v>#REF!</v>
      </c>
      <c r="AH253" s="112" t="e">
        <f>AH30-#REF!</f>
        <v>#REF!</v>
      </c>
      <c r="AI253" s="112" t="e">
        <f>AI30-#REF!</f>
        <v>#REF!</v>
      </c>
      <c r="AJ253" s="112" t="e">
        <f>AJ30-#REF!</f>
        <v>#REF!</v>
      </c>
      <c r="AK253" s="112" t="e">
        <f>AK30-#REF!</f>
        <v>#REF!</v>
      </c>
      <c r="AL253" s="112" t="e">
        <f>AL30-#REF!</f>
        <v>#REF!</v>
      </c>
      <c r="AM253" s="112" t="e">
        <f>AM30-#REF!</f>
        <v>#REF!</v>
      </c>
      <c r="AN253" s="112" t="e">
        <f>AN30-#REF!</f>
        <v>#REF!</v>
      </c>
      <c r="AO253" s="112" t="e">
        <f>AO30-#REF!</f>
        <v>#REF!</v>
      </c>
      <c r="AP253" s="112" t="e">
        <f>AP30-#REF!</f>
        <v>#REF!</v>
      </c>
      <c r="AQ253" s="112" t="e">
        <f>AQ30-#REF!</f>
        <v>#REF!</v>
      </c>
      <c r="AR253" s="112" t="e">
        <f>AR30-#REF!</f>
        <v>#REF!</v>
      </c>
      <c r="AS253" s="112" t="e">
        <f>AS30-#REF!</f>
        <v>#REF!</v>
      </c>
      <c r="AT253" s="112" t="e">
        <f>AT30-#REF!</f>
        <v>#REF!</v>
      </c>
      <c r="AU253" s="112" t="e">
        <f>AU30-#REF!</f>
        <v>#REF!</v>
      </c>
      <c r="AV253" s="112" t="e">
        <f>AV30-#REF!</f>
        <v>#REF!</v>
      </c>
      <c r="AW253" s="112" t="e">
        <f>AW30-#REF!</f>
        <v>#REF!</v>
      </c>
      <c r="AX253" s="112" t="e">
        <f>AX30-#REF!</f>
        <v>#REF!</v>
      </c>
      <c r="AY253" s="112" t="e">
        <f>AY30-#REF!</f>
        <v>#REF!</v>
      </c>
      <c r="AZ253" s="112" t="e">
        <f>AZ30-#REF!</f>
        <v>#REF!</v>
      </c>
      <c r="BA253" s="112" t="e">
        <f>BA30-#REF!</f>
        <v>#REF!</v>
      </c>
      <c r="BB253" s="112" t="e">
        <f>BB30-#REF!</f>
        <v>#REF!</v>
      </c>
      <c r="BC253" s="112" t="e">
        <f>BC30-#REF!</f>
        <v>#REF!</v>
      </c>
      <c r="BD253" s="112" t="e">
        <f>BD30-#REF!</f>
        <v>#REF!</v>
      </c>
      <c r="BE253" s="112" t="e">
        <f>BE30-#REF!</f>
        <v>#REF!</v>
      </c>
      <c r="BF253" s="112" t="e">
        <f>BF30-#REF!</f>
        <v>#REF!</v>
      </c>
      <c r="BG253" s="112" t="e">
        <f>BG30-#REF!</f>
        <v>#REF!</v>
      </c>
      <c r="BH253" s="112" t="e">
        <f>BH30-#REF!</f>
        <v>#REF!</v>
      </c>
      <c r="BI253" s="112" t="e">
        <f>BI30-#REF!</f>
        <v>#REF!</v>
      </c>
      <c r="BJ253" s="112" t="e">
        <f>BJ30-#REF!</f>
        <v>#REF!</v>
      </c>
      <c r="BK253" s="112" t="e">
        <f>BK30-#REF!</f>
        <v>#REF!</v>
      </c>
      <c r="BL253" s="112" t="e">
        <f>BL30-#REF!</f>
        <v>#REF!</v>
      </c>
      <c r="BM253" s="112" t="e">
        <f>BM30-#REF!</f>
        <v>#REF!</v>
      </c>
      <c r="BN253" s="112" t="e">
        <f>BN30-#REF!</f>
        <v>#REF!</v>
      </c>
      <c r="BO253" s="112" t="e">
        <f>BO30-#REF!</f>
        <v>#REF!</v>
      </c>
      <c r="BP253" s="112" t="e">
        <f>BP30-#REF!</f>
        <v>#REF!</v>
      </c>
      <c r="BQ253" s="112" t="e">
        <f>BQ30-#REF!</f>
        <v>#REF!</v>
      </c>
      <c r="BR253" s="112" t="e">
        <f>BR30-#REF!</f>
        <v>#REF!</v>
      </c>
      <c r="BS253" s="112" t="e">
        <f>BS30-#REF!</f>
        <v>#REF!</v>
      </c>
      <c r="BT253" s="112" t="e">
        <f>BT30-#REF!</f>
        <v>#REF!</v>
      </c>
      <c r="BU253" s="112" t="e">
        <f>BU30-#REF!</f>
        <v>#REF!</v>
      </c>
      <c r="BV253" s="112" t="e">
        <f>BV30-#REF!</f>
        <v>#REF!</v>
      </c>
    </row>
    <row r="254" spans="12:74" hidden="1" x14ac:dyDescent="0.3">
      <c r="L254" s="112" t="e">
        <f>L31-#REF!</f>
        <v>#REF!</v>
      </c>
      <c r="M254" s="112" t="e">
        <f>M31-#REF!</f>
        <v>#REF!</v>
      </c>
      <c r="N254" s="112" t="e">
        <f>N31-#REF!</f>
        <v>#REF!</v>
      </c>
      <c r="O254" s="112" t="e">
        <f>O31-#REF!</f>
        <v>#REF!</v>
      </c>
      <c r="P254" s="112" t="e">
        <f>P31-#REF!</f>
        <v>#REF!</v>
      </c>
      <c r="Q254" s="112" t="e">
        <f>Q31-#REF!</f>
        <v>#REF!</v>
      </c>
      <c r="R254" s="112" t="e">
        <f>R31-#REF!</f>
        <v>#REF!</v>
      </c>
      <c r="S254" s="112" t="e">
        <f>S31-#REF!</f>
        <v>#REF!</v>
      </c>
      <c r="T254" s="112" t="e">
        <f>T31-#REF!</f>
        <v>#REF!</v>
      </c>
      <c r="U254" s="112" t="e">
        <f>U31-#REF!</f>
        <v>#REF!</v>
      </c>
      <c r="V254" s="112" t="e">
        <f>V31-#REF!</f>
        <v>#REF!</v>
      </c>
      <c r="W254" s="112" t="e">
        <f>W31-#REF!</f>
        <v>#REF!</v>
      </c>
      <c r="X254" s="112" t="e">
        <f>X31-#REF!</f>
        <v>#REF!</v>
      </c>
      <c r="Y254" s="112" t="e">
        <f>Y31-#REF!</f>
        <v>#REF!</v>
      </c>
      <c r="Z254" s="112" t="e">
        <f>Z31-#REF!</f>
        <v>#REF!</v>
      </c>
      <c r="AA254" s="112" t="e">
        <f>AA31-#REF!</f>
        <v>#REF!</v>
      </c>
      <c r="AB254" s="112" t="e">
        <f>AB31-#REF!</f>
        <v>#REF!</v>
      </c>
      <c r="AC254" s="112" t="e">
        <f>AC31-#REF!</f>
        <v>#REF!</v>
      </c>
      <c r="AD254" s="112" t="e">
        <f>AD31-#REF!</f>
        <v>#REF!</v>
      </c>
      <c r="AE254" s="112" t="e">
        <f>AE31-#REF!</f>
        <v>#REF!</v>
      </c>
      <c r="AF254" s="112" t="e">
        <f>AF31-#REF!</f>
        <v>#REF!</v>
      </c>
      <c r="AG254" s="112" t="e">
        <f>AG31-#REF!</f>
        <v>#REF!</v>
      </c>
      <c r="AH254" s="112" t="e">
        <f>AH31-#REF!</f>
        <v>#REF!</v>
      </c>
      <c r="AI254" s="112" t="e">
        <f>AI31-#REF!</f>
        <v>#REF!</v>
      </c>
      <c r="AJ254" s="112" t="e">
        <f>AJ31-#REF!</f>
        <v>#REF!</v>
      </c>
      <c r="AK254" s="112" t="e">
        <f>AK31-#REF!</f>
        <v>#REF!</v>
      </c>
      <c r="AL254" s="112" t="e">
        <f>AL31-#REF!</f>
        <v>#REF!</v>
      </c>
      <c r="AM254" s="112" t="e">
        <f>AM31-#REF!</f>
        <v>#REF!</v>
      </c>
      <c r="AN254" s="112" t="e">
        <f>AN31-#REF!</f>
        <v>#REF!</v>
      </c>
      <c r="AO254" s="112" t="e">
        <f>AO31-#REF!</f>
        <v>#REF!</v>
      </c>
      <c r="AP254" s="112" t="e">
        <f>AP31-#REF!</f>
        <v>#REF!</v>
      </c>
      <c r="AQ254" s="112" t="e">
        <f>AQ31-#REF!</f>
        <v>#REF!</v>
      </c>
      <c r="AR254" s="112" t="e">
        <f>AR31-#REF!</f>
        <v>#REF!</v>
      </c>
      <c r="AS254" s="112" t="e">
        <f>AS31-#REF!</f>
        <v>#REF!</v>
      </c>
      <c r="AT254" s="112" t="e">
        <f>AT31-#REF!</f>
        <v>#REF!</v>
      </c>
      <c r="AU254" s="112" t="e">
        <f>AU31-#REF!</f>
        <v>#REF!</v>
      </c>
      <c r="AV254" s="112" t="e">
        <f>AV31-#REF!</f>
        <v>#REF!</v>
      </c>
      <c r="AW254" s="112" t="e">
        <f>AW31-#REF!</f>
        <v>#REF!</v>
      </c>
      <c r="AX254" s="112" t="e">
        <f>AX31-#REF!</f>
        <v>#REF!</v>
      </c>
      <c r="AY254" s="112" t="e">
        <f>AY31-#REF!</f>
        <v>#REF!</v>
      </c>
      <c r="AZ254" s="112" t="e">
        <f>AZ31-#REF!</f>
        <v>#REF!</v>
      </c>
      <c r="BA254" s="112" t="e">
        <f>BA31-#REF!</f>
        <v>#REF!</v>
      </c>
      <c r="BB254" s="112" t="e">
        <f>BB31-#REF!</f>
        <v>#REF!</v>
      </c>
      <c r="BC254" s="112" t="e">
        <f>BC31-#REF!</f>
        <v>#REF!</v>
      </c>
      <c r="BD254" s="112" t="e">
        <f>BD31-#REF!</f>
        <v>#REF!</v>
      </c>
      <c r="BE254" s="112" t="e">
        <f>BE31-#REF!</f>
        <v>#REF!</v>
      </c>
      <c r="BF254" s="112" t="e">
        <f>BF31-#REF!</f>
        <v>#REF!</v>
      </c>
      <c r="BG254" s="112" t="e">
        <f>BG31-#REF!</f>
        <v>#REF!</v>
      </c>
      <c r="BH254" s="112" t="e">
        <f>BH31-#REF!</f>
        <v>#REF!</v>
      </c>
      <c r="BI254" s="112" t="e">
        <f>BI31-#REF!</f>
        <v>#REF!</v>
      </c>
      <c r="BJ254" s="112" t="e">
        <f>BJ31-#REF!</f>
        <v>#REF!</v>
      </c>
      <c r="BK254" s="112" t="e">
        <f>BK31-#REF!</f>
        <v>#REF!</v>
      </c>
      <c r="BL254" s="112" t="e">
        <f>BL31-#REF!</f>
        <v>#REF!</v>
      </c>
      <c r="BM254" s="112" t="e">
        <f>BM31-#REF!</f>
        <v>#REF!</v>
      </c>
      <c r="BN254" s="112" t="e">
        <f>BN31-#REF!</f>
        <v>#REF!</v>
      </c>
      <c r="BO254" s="112" t="e">
        <f>BO31-#REF!</f>
        <v>#REF!</v>
      </c>
      <c r="BP254" s="112" t="e">
        <f>BP31-#REF!</f>
        <v>#REF!</v>
      </c>
      <c r="BQ254" s="112" t="e">
        <f>BQ31-#REF!</f>
        <v>#REF!</v>
      </c>
      <c r="BR254" s="112" t="e">
        <f>BR31-#REF!</f>
        <v>#REF!</v>
      </c>
      <c r="BS254" s="112" t="e">
        <f>BS31-#REF!</f>
        <v>#REF!</v>
      </c>
      <c r="BT254" s="112" t="e">
        <f>BT31-#REF!</f>
        <v>#REF!</v>
      </c>
      <c r="BU254" s="112" t="e">
        <f>BU31-#REF!</f>
        <v>#REF!</v>
      </c>
      <c r="BV254" s="112" t="e">
        <f>BV31-#REF!</f>
        <v>#REF!</v>
      </c>
    </row>
    <row r="255" spans="12:74" hidden="1" x14ac:dyDescent="0.3">
      <c r="L255" s="112" t="e">
        <f>#REF!-#REF!</f>
        <v>#REF!</v>
      </c>
      <c r="M255" s="112" t="e">
        <f>#REF!-#REF!</f>
        <v>#REF!</v>
      </c>
      <c r="N255" s="112" t="e">
        <f>#REF!-#REF!</f>
        <v>#REF!</v>
      </c>
      <c r="O255" s="112" t="e">
        <f>#REF!-#REF!</f>
        <v>#REF!</v>
      </c>
      <c r="P255" s="112" t="e">
        <f>#REF!-#REF!</f>
        <v>#REF!</v>
      </c>
      <c r="Q255" s="112" t="e">
        <f>#REF!-#REF!</f>
        <v>#REF!</v>
      </c>
      <c r="R255" s="112" t="e">
        <f>#REF!-#REF!</f>
        <v>#REF!</v>
      </c>
      <c r="S255" s="112" t="e">
        <f>#REF!-#REF!</f>
        <v>#REF!</v>
      </c>
      <c r="T255" s="112" t="e">
        <f>#REF!-#REF!</f>
        <v>#REF!</v>
      </c>
      <c r="U255" s="112" t="e">
        <f>#REF!-#REF!</f>
        <v>#REF!</v>
      </c>
      <c r="V255" s="112" t="e">
        <f>#REF!-#REF!</f>
        <v>#REF!</v>
      </c>
      <c r="W255" s="112" t="e">
        <f>#REF!-#REF!</f>
        <v>#REF!</v>
      </c>
      <c r="X255" s="112" t="e">
        <f>#REF!-#REF!</f>
        <v>#REF!</v>
      </c>
      <c r="Y255" s="112" t="e">
        <f>#REF!-#REF!</f>
        <v>#REF!</v>
      </c>
      <c r="Z255" s="112" t="e">
        <f>#REF!-#REF!</f>
        <v>#REF!</v>
      </c>
      <c r="AA255" s="112" t="e">
        <f>#REF!-#REF!</f>
        <v>#REF!</v>
      </c>
      <c r="AB255" s="112" t="e">
        <f>#REF!-#REF!</f>
        <v>#REF!</v>
      </c>
      <c r="AC255" s="112" t="e">
        <f>#REF!-#REF!</f>
        <v>#REF!</v>
      </c>
      <c r="AD255" s="112" t="e">
        <f>#REF!-#REF!</f>
        <v>#REF!</v>
      </c>
      <c r="AE255" s="112" t="e">
        <f>#REF!-#REF!</f>
        <v>#REF!</v>
      </c>
      <c r="AF255" s="112" t="e">
        <f>#REF!-#REF!</f>
        <v>#REF!</v>
      </c>
      <c r="AG255" s="112" t="e">
        <f>#REF!-#REF!</f>
        <v>#REF!</v>
      </c>
      <c r="AH255" s="112" t="e">
        <f>#REF!-#REF!</f>
        <v>#REF!</v>
      </c>
      <c r="AI255" s="112" t="e">
        <f>#REF!-#REF!</f>
        <v>#REF!</v>
      </c>
      <c r="AJ255" s="112" t="e">
        <f>#REF!-#REF!</f>
        <v>#REF!</v>
      </c>
      <c r="AK255" s="112" t="e">
        <f>#REF!-#REF!</f>
        <v>#REF!</v>
      </c>
      <c r="AL255" s="112" t="e">
        <f>#REF!-#REF!</f>
        <v>#REF!</v>
      </c>
      <c r="AM255" s="112" t="e">
        <f>#REF!-#REF!</f>
        <v>#REF!</v>
      </c>
      <c r="AN255" s="112" t="e">
        <f>#REF!-#REF!</f>
        <v>#REF!</v>
      </c>
      <c r="AO255" s="112" t="e">
        <f>#REF!-#REF!</f>
        <v>#REF!</v>
      </c>
      <c r="AP255" s="112" t="e">
        <f>#REF!-#REF!</f>
        <v>#REF!</v>
      </c>
      <c r="AQ255" s="112" t="e">
        <f>#REF!-#REF!</f>
        <v>#REF!</v>
      </c>
      <c r="AR255" s="112" t="e">
        <f>#REF!-#REF!</f>
        <v>#REF!</v>
      </c>
      <c r="AS255" s="112" t="e">
        <f>#REF!-#REF!</f>
        <v>#REF!</v>
      </c>
      <c r="AT255" s="112" t="e">
        <f>#REF!-#REF!</f>
        <v>#REF!</v>
      </c>
      <c r="AU255" s="112" t="e">
        <f>#REF!-#REF!</f>
        <v>#REF!</v>
      </c>
      <c r="AV255" s="112" t="e">
        <f>#REF!-#REF!</f>
        <v>#REF!</v>
      </c>
      <c r="AW255" s="112" t="e">
        <f>#REF!-#REF!</f>
        <v>#REF!</v>
      </c>
      <c r="AX255" s="112" t="e">
        <f>#REF!-#REF!</f>
        <v>#REF!</v>
      </c>
      <c r="AY255" s="112" t="e">
        <f>#REF!-#REF!</f>
        <v>#REF!</v>
      </c>
      <c r="AZ255" s="112" t="e">
        <f>#REF!-#REF!</f>
        <v>#REF!</v>
      </c>
      <c r="BA255" s="112" t="e">
        <f>#REF!-#REF!</f>
        <v>#REF!</v>
      </c>
      <c r="BB255" s="112" t="e">
        <f>#REF!-#REF!</f>
        <v>#REF!</v>
      </c>
      <c r="BC255" s="112" t="e">
        <f>#REF!-#REF!</f>
        <v>#REF!</v>
      </c>
      <c r="BD255" s="112" t="e">
        <f>#REF!-#REF!</f>
        <v>#REF!</v>
      </c>
      <c r="BE255" s="112" t="e">
        <f>#REF!-#REF!</f>
        <v>#REF!</v>
      </c>
      <c r="BF255" s="112" t="e">
        <f>#REF!-#REF!</f>
        <v>#REF!</v>
      </c>
      <c r="BG255" s="112" t="e">
        <f>#REF!-#REF!</f>
        <v>#REF!</v>
      </c>
      <c r="BH255" s="112" t="e">
        <f>#REF!-#REF!</f>
        <v>#REF!</v>
      </c>
      <c r="BI255" s="112" t="e">
        <f>#REF!-#REF!</f>
        <v>#REF!</v>
      </c>
      <c r="BJ255" s="112" t="e">
        <f>#REF!-#REF!</f>
        <v>#REF!</v>
      </c>
      <c r="BK255" s="112" t="e">
        <f>#REF!-#REF!</f>
        <v>#REF!</v>
      </c>
      <c r="BL255" s="112" t="e">
        <f>#REF!-#REF!</f>
        <v>#REF!</v>
      </c>
      <c r="BM255" s="112" t="e">
        <f>#REF!-#REF!</f>
        <v>#REF!</v>
      </c>
      <c r="BN255" s="112" t="e">
        <f>#REF!-#REF!</f>
        <v>#REF!</v>
      </c>
      <c r="BO255" s="112" t="e">
        <f>#REF!-#REF!</f>
        <v>#REF!</v>
      </c>
      <c r="BP255" s="112" t="e">
        <f>#REF!-#REF!</f>
        <v>#REF!</v>
      </c>
      <c r="BQ255" s="112" t="e">
        <f>#REF!-#REF!</f>
        <v>#REF!</v>
      </c>
      <c r="BR255" s="112" t="e">
        <f>#REF!-#REF!</f>
        <v>#REF!</v>
      </c>
      <c r="BS255" s="112" t="e">
        <f>#REF!-#REF!</f>
        <v>#REF!</v>
      </c>
      <c r="BT255" s="112" t="e">
        <f>#REF!-#REF!</f>
        <v>#REF!</v>
      </c>
      <c r="BU255" s="112" t="e">
        <f>#REF!-#REF!</f>
        <v>#REF!</v>
      </c>
      <c r="BV255" s="112" t="e">
        <f>#REF!-#REF!</f>
        <v>#REF!</v>
      </c>
    </row>
    <row r="256" spans="12:74" hidden="1" x14ac:dyDescent="0.3">
      <c r="L256" s="112" t="e">
        <f>L32-#REF!</f>
        <v>#REF!</v>
      </c>
      <c r="M256" s="112" t="e">
        <f>M32-#REF!</f>
        <v>#REF!</v>
      </c>
      <c r="N256" s="112" t="e">
        <f>N32-#REF!</f>
        <v>#REF!</v>
      </c>
      <c r="O256" s="112" t="e">
        <f>O32-#REF!</f>
        <v>#REF!</v>
      </c>
      <c r="P256" s="112" t="e">
        <f>P32-#REF!</f>
        <v>#REF!</v>
      </c>
      <c r="Q256" s="112" t="e">
        <f>Q32-#REF!</f>
        <v>#REF!</v>
      </c>
      <c r="R256" s="112" t="e">
        <f>R32-#REF!</f>
        <v>#REF!</v>
      </c>
      <c r="S256" s="112" t="e">
        <f>S32-#REF!</f>
        <v>#REF!</v>
      </c>
      <c r="T256" s="112" t="e">
        <f>T32-#REF!</f>
        <v>#REF!</v>
      </c>
      <c r="U256" s="112" t="e">
        <f>U32-#REF!</f>
        <v>#REF!</v>
      </c>
      <c r="V256" s="112" t="e">
        <f>V32-#REF!</f>
        <v>#REF!</v>
      </c>
      <c r="W256" s="112" t="e">
        <f>W32-#REF!</f>
        <v>#REF!</v>
      </c>
      <c r="X256" s="112" t="e">
        <f>X32-#REF!</f>
        <v>#REF!</v>
      </c>
      <c r="Y256" s="112" t="e">
        <f>Y32-#REF!</f>
        <v>#REF!</v>
      </c>
      <c r="Z256" s="112" t="e">
        <f>Z32-#REF!</f>
        <v>#REF!</v>
      </c>
      <c r="AA256" s="112" t="e">
        <f>AA32-#REF!</f>
        <v>#REF!</v>
      </c>
      <c r="AB256" s="112" t="e">
        <f>AB32-#REF!</f>
        <v>#REF!</v>
      </c>
      <c r="AC256" s="112" t="e">
        <f>AC32-#REF!</f>
        <v>#REF!</v>
      </c>
      <c r="AD256" s="112" t="e">
        <f>AD32-#REF!</f>
        <v>#REF!</v>
      </c>
      <c r="AE256" s="112" t="e">
        <f>AE32-#REF!</f>
        <v>#REF!</v>
      </c>
      <c r="AF256" s="112" t="e">
        <f>AF32-#REF!</f>
        <v>#REF!</v>
      </c>
      <c r="AG256" s="112" t="e">
        <f>AG32-#REF!</f>
        <v>#REF!</v>
      </c>
      <c r="AH256" s="112" t="e">
        <f>AH32-#REF!</f>
        <v>#REF!</v>
      </c>
      <c r="AI256" s="112" t="e">
        <f>AI32-#REF!</f>
        <v>#REF!</v>
      </c>
      <c r="AJ256" s="112" t="e">
        <f>AJ32-#REF!</f>
        <v>#REF!</v>
      </c>
      <c r="AK256" s="112" t="e">
        <f>AK32-#REF!</f>
        <v>#REF!</v>
      </c>
      <c r="AL256" s="112" t="e">
        <f>AL32-#REF!</f>
        <v>#REF!</v>
      </c>
      <c r="AM256" s="112" t="e">
        <f>AM32-#REF!</f>
        <v>#REF!</v>
      </c>
      <c r="AN256" s="112" t="e">
        <f>AN32-#REF!</f>
        <v>#REF!</v>
      </c>
      <c r="AO256" s="112" t="e">
        <f>AO32-#REF!</f>
        <v>#REF!</v>
      </c>
      <c r="AP256" s="112" t="e">
        <f>AP32-#REF!</f>
        <v>#REF!</v>
      </c>
      <c r="AQ256" s="112" t="e">
        <f>AQ32-#REF!</f>
        <v>#REF!</v>
      </c>
      <c r="AR256" s="112" t="e">
        <f>AR32-#REF!</f>
        <v>#REF!</v>
      </c>
      <c r="AS256" s="112" t="e">
        <f>AS32-#REF!</f>
        <v>#REF!</v>
      </c>
      <c r="AT256" s="112" t="e">
        <f>AT32-#REF!</f>
        <v>#REF!</v>
      </c>
      <c r="AU256" s="112" t="e">
        <f>AU32-#REF!</f>
        <v>#REF!</v>
      </c>
      <c r="AV256" s="112" t="e">
        <f>AV32-#REF!</f>
        <v>#REF!</v>
      </c>
      <c r="AW256" s="112" t="e">
        <f>AW32-#REF!</f>
        <v>#REF!</v>
      </c>
      <c r="AX256" s="112" t="e">
        <f>AX32-#REF!</f>
        <v>#REF!</v>
      </c>
      <c r="AY256" s="112" t="e">
        <f>AY32-#REF!</f>
        <v>#REF!</v>
      </c>
      <c r="AZ256" s="112" t="e">
        <f>AZ32-#REF!</f>
        <v>#REF!</v>
      </c>
      <c r="BA256" s="112" t="e">
        <f>BA32-#REF!</f>
        <v>#REF!</v>
      </c>
      <c r="BB256" s="112" t="e">
        <f>BB32-#REF!</f>
        <v>#REF!</v>
      </c>
      <c r="BC256" s="112" t="e">
        <f>BC32-#REF!</f>
        <v>#REF!</v>
      </c>
      <c r="BD256" s="112" t="e">
        <f>BD32-#REF!</f>
        <v>#REF!</v>
      </c>
      <c r="BE256" s="112" t="e">
        <f>BE32-#REF!</f>
        <v>#REF!</v>
      </c>
      <c r="BF256" s="112" t="e">
        <f>BF32-#REF!</f>
        <v>#REF!</v>
      </c>
      <c r="BG256" s="112" t="e">
        <f>BG32-#REF!</f>
        <v>#REF!</v>
      </c>
      <c r="BH256" s="112" t="e">
        <f>BH32-#REF!</f>
        <v>#REF!</v>
      </c>
      <c r="BI256" s="112" t="e">
        <f>BI32-#REF!</f>
        <v>#REF!</v>
      </c>
      <c r="BJ256" s="112" t="e">
        <f>BJ32-#REF!</f>
        <v>#REF!</v>
      </c>
      <c r="BK256" s="112" t="e">
        <f>BK32-#REF!</f>
        <v>#REF!</v>
      </c>
      <c r="BL256" s="112" t="e">
        <f>BL32-#REF!</f>
        <v>#REF!</v>
      </c>
      <c r="BM256" s="112" t="e">
        <f>BM32-#REF!</f>
        <v>#REF!</v>
      </c>
      <c r="BN256" s="112" t="e">
        <f>BN32-#REF!</f>
        <v>#REF!</v>
      </c>
      <c r="BO256" s="112" t="e">
        <f>BO32-#REF!</f>
        <v>#REF!</v>
      </c>
      <c r="BP256" s="112" t="e">
        <f>BP32-#REF!</f>
        <v>#REF!</v>
      </c>
      <c r="BQ256" s="112" t="e">
        <f>BQ32-#REF!</f>
        <v>#REF!</v>
      </c>
      <c r="BR256" s="112" t="e">
        <f>BR32-#REF!</f>
        <v>#REF!</v>
      </c>
      <c r="BS256" s="112" t="e">
        <f>BS32-#REF!</f>
        <v>#REF!</v>
      </c>
      <c r="BT256" s="112" t="e">
        <f>BT32-#REF!</f>
        <v>#REF!</v>
      </c>
      <c r="BU256" s="112" t="e">
        <f>BU32-#REF!</f>
        <v>#REF!</v>
      </c>
      <c r="BV256" s="112" t="e">
        <f>BV32-#REF!</f>
        <v>#REF!</v>
      </c>
    </row>
    <row r="257" spans="12:74" hidden="1" x14ac:dyDescent="0.3">
      <c r="L257" s="112" t="e">
        <f>L33-#REF!</f>
        <v>#REF!</v>
      </c>
      <c r="M257" s="112" t="e">
        <f>M33-#REF!</f>
        <v>#REF!</v>
      </c>
      <c r="N257" s="112" t="e">
        <f>N33-#REF!</f>
        <v>#REF!</v>
      </c>
      <c r="O257" s="112" t="e">
        <f>O33-#REF!</f>
        <v>#REF!</v>
      </c>
      <c r="P257" s="112" t="e">
        <f>P33-#REF!</f>
        <v>#REF!</v>
      </c>
      <c r="Q257" s="112" t="e">
        <f>Q33-#REF!</f>
        <v>#REF!</v>
      </c>
      <c r="R257" s="112" t="e">
        <f>R33-#REF!</f>
        <v>#REF!</v>
      </c>
      <c r="S257" s="112" t="e">
        <f>S33-#REF!</f>
        <v>#REF!</v>
      </c>
      <c r="T257" s="112" t="e">
        <f>T33-#REF!</f>
        <v>#REF!</v>
      </c>
      <c r="U257" s="112" t="e">
        <f>U33-#REF!</f>
        <v>#REF!</v>
      </c>
      <c r="V257" s="112" t="e">
        <f>V33-#REF!</f>
        <v>#REF!</v>
      </c>
      <c r="W257" s="112" t="e">
        <f>W33-#REF!</f>
        <v>#REF!</v>
      </c>
      <c r="X257" s="112" t="e">
        <f>X33-#REF!</f>
        <v>#REF!</v>
      </c>
      <c r="Y257" s="112" t="e">
        <f>Y33-#REF!</f>
        <v>#REF!</v>
      </c>
      <c r="Z257" s="112" t="e">
        <f>Z33-#REF!</f>
        <v>#REF!</v>
      </c>
      <c r="AA257" s="112" t="e">
        <f>AA33-#REF!</f>
        <v>#REF!</v>
      </c>
      <c r="AB257" s="112" t="e">
        <f>AB33-#REF!</f>
        <v>#REF!</v>
      </c>
      <c r="AC257" s="112" t="e">
        <f>AC33-#REF!</f>
        <v>#REF!</v>
      </c>
      <c r="AD257" s="112" t="e">
        <f>AD33-#REF!</f>
        <v>#REF!</v>
      </c>
      <c r="AE257" s="112" t="e">
        <f>AE33-#REF!</f>
        <v>#REF!</v>
      </c>
      <c r="AF257" s="112" t="e">
        <f>AF33-#REF!</f>
        <v>#REF!</v>
      </c>
      <c r="AG257" s="112" t="e">
        <f>AG33-#REF!</f>
        <v>#REF!</v>
      </c>
      <c r="AH257" s="112" t="e">
        <f>AH33-#REF!</f>
        <v>#REF!</v>
      </c>
      <c r="AI257" s="112" t="e">
        <f>AI33-#REF!</f>
        <v>#REF!</v>
      </c>
      <c r="AJ257" s="112" t="e">
        <f>AJ33-#REF!</f>
        <v>#REF!</v>
      </c>
      <c r="AK257" s="112" t="e">
        <f>AK33-#REF!</f>
        <v>#REF!</v>
      </c>
      <c r="AL257" s="112" t="e">
        <f>AL33-#REF!</f>
        <v>#REF!</v>
      </c>
      <c r="AM257" s="112" t="e">
        <f>AM33-#REF!</f>
        <v>#REF!</v>
      </c>
      <c r="AN257" s="112" t="e">
        <f>AN33-#REF!</f>
        <v>#REF!</v>
      </c>
      <c r="AO257" s="112" t="e">
        <f>AO33-#REF!</f>
        <v>#REF!</v>
      </c>
      <c r="AP257" s="112" t="e">
        <f>AP33-#REF!</f>
        <v>#REF!</v>
      </c>
      <c r="AQ257" s="112" t="e">
        <f>AQ33-#REF!</f>
        <v>#REF!</v>
      </c>
      <c r="AR257" s="112" t="e">
        <f>AR33-#REF!</f>
        <v>#REF!</v>
      </c>
      <c r="AS257" s="112" t="e">
        <f>AS33-#REF!</f>
        <v>#REF!</v>
      </c>
      <c r="AT257" s="112" t="e">
        <f>AT33-#REF!</f>
        <v>#REF!</v>
      </c>
      <c r="AU257" s="112" t="e">
        <f>AU33-#REF!</f>
        <v>#REF!</v>
      </c>
      <c r="AV257" s="112" t="e">
        <f>AV33-#REF!</f>
        <v>#REF!</v>
      </c>
      <c r="AW257" s="112" t="e">
        <f>AW33-#REF!</f>
        <v>#REF!</v>
      </c>
      <c r="AX257" s="112" t="e">
        <f>AX33-#REF!</f>
        <v>#REF!</v>
      </c>
      <c r="AY257" s="112" t="e">
        <f>AY33-#REF!</f>
        <v>#REF!</v>
      </c>
      <c r="AZ257" s="112" t="e">
        <f>AZ33-#REF!</f>
        <v>#REF!</v>
      </c>
      <c r="BA257" s="112" t="e">
        <f>BA33-#REF!</f>
        <v>#REF!</v>
      </c>
      <c r="BB257" s="112" t="e">
        <f>BB33-#REF!</f>
        <v>#REF!</v>
      </c>
      <c r="BC257" s="112" t="e">
        <f>BC33-#REF!</f>
        <v>#REF!</v>
      </c>
      <c r="BD257" s="112" t="e">
        <f>BD33-#REF!</f>
        <v>#REF!</v>
      </c>
      <c r="BE257" s="112" t="e">
        <f>BE33-#REF!</f>
        <v>#REF!</v>
      </c>
      <c r="BF257" s="112" t="e">
        <f>BF33-#REF!</f>
        <v>#REF!</v>
      </c>
      <c r="BG257" s="112" t="e">
        <f>BG33-#REF!</f>
        <v>#REF!</v>
      </c>
      <c r="BH257" s="112" t="e">
        <f>BH33-#REF!</f>
        <v>#REF!</v>
      </c>
      <c r="BI257" s="112" t="e">
        <f>BI33-#REF!</f>
        <v>#REF!</v>
      </c>
      <c r="BJ257" s="112" t="e">
        <f>BJ33-#REF!</f>
        <v>#REF!</v>
      </c>
      <c r="BK257" s="112" t="e">
        <f>BK33-#REF!</f>
        <v>#REF!</v>
      </c>
      <c r="BL257" s="112" t="e">
        <f>BL33-#REF!</f>
        <v>#REF!</v>
      </c>
      <c r="BM257" s="112" t="e">
        <f>BM33-#REF!</f>
        <v>#REF!</v>
      </c>
      <c r="BN257" s="112" t="e">
        <f>BN33-#REF!</f>
        <v>#REF!</v>
      </c>
      <c r="BO257" s="112" t="e">
        <f>BO33-#REF!</f>
        <v>#REF!</v>
      </c>
      <c r="BP257" s="112" t="e">
        <f>BP33-#REF!</f>
        <v>#REF!</v>
      </c>
      <c r="BQ257" s="112" t="e">
        <f>BQ33-#REF!</f>
        <v>#REF!</v>
      </c>
      <c r="BR257" s="112" t="e">
        <f>BR33-#REF!</f>
        <v>#REF!</v>
      </c>
      <c r="BS257" s="112" t="e">
        <f>BS33-#REF!</f>
        <v>#REF!</v>
      </c>
      <c r="BT257" s="112" t="e">
        <f>BT33-#REF!</f>
        <v>#REF!</v>
      </c>
      <c r="BU257" s="112" t="e">
        <f>BU33-#REF!</f>
        <v>#REF!</v>
      </c>
      <c r="BV257" s="112" t="e">
        <f>BV33-#REF!</f>
        <v>#REF!</v>
      </c>
    </row>
    <row r="258" spans="12:74" hidden="1" x14ac:dyDescent="0.3">
      <c r="L258" s="112" t="e">
        <f>L34-#REF!</f>
        <v>#REF!</v>
      </c>
      <c r="M258" s="112" t="e">
        <f>M34-#REF!</f>
        <v>#REF!</v>
      </c>
      <c r="N258" s="112" t="e">
        <f>N34-#REF!</f>
        <v>#REF!</v>
      </c>
      <c r="O258" s="112" t="e">
        <f>O34-#REF!</f>
        <v>#REF!</v>
      </c>
      <c r="P258" s="112" t="e">
        <f>P34-#REF!</f>
        <v>#REF!</v>
      </c>
      <c r="Q258" s="112" t="e">
        <f>Q34-#REF!</f>
        <v>#REF!</v>
      </c>
      <c r="R258" s="112" t="e">
        <f>R34-#REF!</f>
        <v>#REF!</v>
      </c>
      <c r="S258" s="112" t="e">
        <f>S34-#REF!</f>
        <v>#REF!</v>
      </c>
      <c r="T258" s="112" t="e">
        <f>T34-#REF!</f>
        <v>#REF!</v>
      </c>
      <c r="U258" s="112" t="e">
        <f>U34-#REF!</f>
        <v>#REF!</v>
      </c>
      <c r="V258" s="112" t="e">
        <f>V34-#REF!</f>
        <v>#REF!</v>
      </c>
      <c r="W258" s="112" t="e">
        <f>W34-#REF!</f>
        <v>#REF!</v>
      </c>
      <c r="X258" s="112" t="e">
        <f>X34-#REF!</f>
        <v>#REF!</v>
      </c>
      <c r="Y258" s="112" t="e">
        <f>Y34-#REF!</f>
        <v>#REF!</v>
      </c>
      <c r="Z258" s="112" t="e">
        <f>Z34-#REF!</f>
        <v>#REF!</v>
      </c>
      <c r="AA258" s="112" t="e">
        <f>AA34-#REF!</f>
        <v>#REF!</v>
      </c>
      <c r="AB258" s="112" t="e">
        <f>AB34-#REF!</f>
        <v>#REF!</v>
      </c>
      <c r="AC258" s="112" t="e">
        <f>AC34-#REF!</f>
        <v>#REF!</v>
      </c>
      <c r="AD258" s="112" t="e">
        <f>AD34-#REF!</f>
        <v>#REF!</v>
      </c>
      <c r="AE258" s="112" t="e">
        <f>AE34-#REF!</f>
        <v>#REF!</v>
      </c>
      <c r="AF258" s="112" t="e">
        <f>AF34-#REF!</f>
        <v>#REF!</v>
      </c>
      <c r="AG258" s="112" t="e">
        <f>AG34-#REF!</f>
        <v>#REF!</v>
      </c>
      <c r="AH258" s="112" t="e">
        <f>AH34-#REF!</f>
        <v>#REF!</v>
      </c>
      <c r="AI258" s="112" t="e">
        <f>AI34-#REF!</f>
        <v>#REF!</v>
      </c>
      <c r="AJ258" s="112" t="e">
        <f>AJ34-#REF!</f>
        <v>#REF!</v>
      </c>
      <c r="AK258" s="112" t="e">
        <f>AK34-#REF!</f>
        <v>#REF!</v>
      </c>
      <c r="AL258" s="112" t="e">
        <f>AL34-#REF!</f>
        <v>#REF!</v>
      </c>
      <c r="AM258" s="112" t="e">
        <f>AM34-#REF!</f>
        <v>#REF!</v>
      </c>
      <c r="AN258" s="112" t="e">
        <f>AN34-#REF!</f>
        <v>#REF!</v>
      </c>
      <c r="AO258" s="112" t="e">
        <f>AO34-#REF!</f>
        <v>#REF!</v>
      </c>
      <c r="AP258" s="112" t="e">
        <f>AP34-#REF!</f>
        <v>#REF!</v>
      </c>
      <c r="AQ258" s="112" t="e">
        <f>AQ34-#REF!</f>
        <v>#REF!</v>
      </c>
      <c r="AR258" s="112" t="e">
        <f>AR34-#REF!</f>
        <v>#REF!</v>
      </c>
      <c r="AS258" s="112" t="e">
        <f>AS34-#REF!</f>
        <v>#REF!</v>
      </c>
      <c r="AT258" s="112" t="e">
        <f>AT34-#REF!</f>
        <v>#REF!</v>
      </c>
      <c r="AU258" s="112" t="e">
        <f>AU34-#REF!</f>
        <v>#REF!</v>
      </c>
      <c r="AV258" s="112" t="e">
        <f>AV34-#REF!</f>
        <v>#REF!</v>
      </c>
      <c r="AW258" s="112" t="e">
        <f>AW34-#REF!</f>
        <v>#REF!</v>
      </c>
      <c r="AX258" s="112" t="e">
        <f>AX34-#REF!</f>
        <v>#REF!</v>
      </c>
      <c r="AY258" s="112" t="e">
        <f>AY34-#REF!</f>
        <v>#REF!</v>
      </c>
      <c r="AZ258" s="112" t="e">
        <f>AZ34-#REF!</f>
        <v>#REF!</v>
      </c>
      <c r="BA258" s="112" t="e">
        <f>BA34-#REF!</f>
        <v>#REF!</v>
      </c>
      <c r="BB258" s="112" t="e">
        <f>BB34-#REF!</f>
        <v>#REF!</v>
      </c>
      <c r="BC258" s="112" t="e">
        <f>BC34-#REF!</f>
        <v>#REF!</v>
      </c>
      <c r="BD258" s="112" t="e">
        <f>BD34-#REF!</f>
        <v>#REF!</v>
      </c>
      <c r="BE258" s="112" t="e">
        <f>BE34-#REF!</f>
        <v>#REF!</v>
      </c>
      <c r="BF258" s="112" t="e">
        <f>BF34-#REF!</f>
        <v>#REF!</v>
      </c>
      <c r="BG258" s="112" t="e">
        <f>BG34-#REF!</f>
        <v>#REF!</v>
      </c>
      <c r="BH258" s="112" t="e">
        <f>BH34-#REF!</f>
        <v>#REF!</v>
      </c>
      <c r="BI258" s="112" t="e">
        <f>BI34-#REF!</f>
        <v>#REF!</v>
      </c>
      <c r="BJ258" s="112" t="e">
        <f>BJ34-#REF!</f>
        <v>#REF!</v>
      </c>
      <c r="BK258" s="112" t="e">
        <f>BK34-#REF!</f>
        <v>#REF!</v>
      </c>
      <c r="BL258" s="112" t="e">
        <f>BL34-#REF!</f>
        <v>#REF!</v>
      </c>
      <c r="BM258" s="112" t="e">
        <f>BM34-#REF!</f>
        <v>#REF!</v>
      </c>
      <c r="BN258" s="112" t="e">
        <f>BN34-#REF!</f>
        <v>#REF!</v>
      </c>
      <c r="BO258" s="112" t="e">
        <f>BO34-#REF!</f>
        <v>#REF!</v>
      </c>
      <c r="BP258" s="112" t="e">
        <f>BP34-#REF!</f>
        <v>#REF!</v>
      </c>
      <c r="BQ258" s="112" t="e">
        <f>BQ34-#REF!</f>
        <v>#REF!</v>
      </c>
      <c r="BR258" s="112" t="e">
        <f>BR34-#REF!</f>
        <v>#REF!</v>
      </c>
      <c r="BS258" s="112" t="e">
        <f>BS34-#REF!</f>
        <v>#REF!</v>
      </c>
      <c r="BT258" s="112" t="e">
        <f>BT34-#REF!</f>
        <v>#REF!</v>
      </c>
      <c r="BU258" s="112" t="e">
        <f>BU34-#REF!</f>
        <v>#REF!</v>
      </c>
      <c r="BV258" s="112" t="e">
        <f>BV34-#REF!</f>
        <v>#REF!</v>
      </c>
    </row>
    <row r="259" spans="12:74" hidden="1" x14ac:dyDescent="0.3">
      <c r="L259" s="112" t="e">
        <f>L35-#REF!</f>
        <v>#REF!</v>
      </c>
      <c r="M259" s="112" t="e">
        <f>M35-#REF!</f>
        <v>#REF!</v>
      </c>
      <c r="N259" s="112" t="e">
        <f>N35-#REF!</f>
        <v>#REF!</v>
      </c>
      <c r="O259" s="112" t="e">
        <f>O35-#REF!</f>
        <v>#REF!</v>
      </c>
      <c r="P259" s="112" t="e">
        <f>P35-#REF!</f>
        <v>#REF!</v>
      </c>
      <c r="Q259" s="112" t="e">
        <f>Q35-#REF!</f>
        <v>#REF!</v>
      </c>
      <c r="R259" s="112" t="e">
        <f>R35-#REF!</f>
        <v>#REF!</v>
      </c>
      <c r="S259" s="112" t="e">
        <f>S35-#REF!</f>
        <v>#REF!</v>
      </c>
      <c r="T259" s="112" t="e">
        <f>T35-#REF!</f>
        <v>#REF!</v>
      </c>
      <c r="U259" s="112" t="e">
        <f>U35-#REF!</f>
        <v>#REF!</v>
      </c>
      <c r="V259" s="112" t="e">
        <f>V35-#REF!</f>
        <v>#REF!</v>
      </c>
      <c r="W259" s="112" t="e">
        <f>W35-#REF!</f>
        <v>#REF!</v>
      </c>
      <c r="X259" s="112" t="e">
        <f>X35-#REF!</f>
        <v>#REF!</v>
      </c>
      <c r="Y259" s="112" t="e">
        <f>Y35-#REF!</f>
        <v>#REF!</v>
      </c>
      <c r="Z259" s="112" t="e">
        <f>Z35-#REF!</f>
        <v>#REF!</v>
      </c>
      <c r="AA259" s="112" t="e">
        <f>AA35-#REF!</f>
        <v>#REF!</v>
      </c>
      <c r="AB259" s="112" t="e">
        <f>AB35-#REF!</f>
        <v>#REF!</v>
      </c>
      <c r="AC259" s="112" t="e">
        <f>AC35-#REF!</f>
        <v>#REF!</v>
      </c>
      <c r="AD259" s="112" t="e">
        <f>AD35-#REF!</f>
        <v>#REF!</v>
      </c>
      <c r="AE259" s="112" t="e">
        <f>AE35-#REF!</f>
        <v>#REF!</v>
      </c>
      <c r="AF259" s="112" t="e">
        <f>AF35-#REF!</f>
        <v>#REF!</v>
      </c>
      <c r="AG259" s="112" t="e">
        <f>AG35-#REF!</f>
        <v>#REF!</v>
      </c>
      <c r="AH259" s="112" t="e">
        <f>AH35-#REF!</f>
        <v>#REF!</v>
      </c>
      <c r="AI259" s="112" t="e">
        <f>AI35-#REF!</f>
        <v>#REF!</v>
      </c>
      <c r="AJ259" s="112" t="e">
        <f>AJ35-#REF!</f>
        <v>#REF!</v>
      </c>
      <c r="AK259" s="112" t="e">
        <f>AK35-#REF!</f>
        <v>#REF!</v>
      </c>
      <c r="AL259" s="112" t="e">
        <f>AL35-#REF!</f>
        <v>#REF!</v>
      </c>
      <c r="AM259" s="112" t="e">
        <f>AM35-#REF!</f>
        <v>#REF!</v>
      </c>
      <c r="AN259" s="112" t="e">
        <f>AN35-#REF!</f>
        <v>#REF!</v>
      </c>
      <c r="AO259" s="112" t="e">
        <f>AO35-#REF!</f>
        <v>#REF!</v>
      </c>
      <c r="AP259" s="112" t="e">
        <f>AP35-#REF!</f>
        <v>#REF!</v>
      </c>
      <c r="AQ259" s="112" t="e">
        <f>AQ35-#REF!</f>
        <v>#REF!</v>
      </c>
      <c r="AR259" s="112" t="e">
        <f>AR35-#REF!</f>
        <v>#REF!</v>
      </c>
      <c r="AS259" s="112" t="e">
        <f>AS35-#REF!</f>
        <v>#REF!</v>
      </c>
      <c r="AT259" s="112" t="e">
        <f>AT35-#REF!</f>
        <v>#REF!</v>
      </c>
      <c r="AU259" s="112" t="e">
        <f>AU35-#REF!</f>
        <v>#REF!</v>
      </c>
      <c r="AV259" s="112" t="e">
        <f>AV35-#REF!</f>
        <v>#REF!</v>
      </c>
      <c r="AW259" s="112" t="e">
        <f>AW35-#REF!</f>
        <v>#REF!</v>
      </c>
      <c r="AX259" s="112" t="e">
        <f>AX35-#REF!</f>
        <v>#REF!</v>
      </c>
      <c r="AY259" s="112" t="e">
        <f>AY35-#REF!</f>
        <v>#REF!</v>
      </c>
      <c r="AZ259" s="112" t="e">
        <f>AZ35-#REF!</f>
        <v>#REF!</v>
      </c>
      <c r="BA259" s="112" t="e">
        <f>BA35-#REF!</f>
        <v>#REF!</v>
      </c>
      <c r="BB259" s="112" t="e">
        <f>BB35-#REF!</f>
        <v>#REF!</v>
      </c>
      <c r="BC259" s="112" t="e">
        <f>BC35-#REF!</f>
        <v>#REF!</v>
      </c>
      <c r="BD259" s="112" t="e">
        <f>BD35-#REF!</f>
        <v>#REF!</v>
      </c>
      <c r="BE259" s="112" t="e">
        <f>BE35-#REF!</f>
        <v>#REF!</v>
      </c>
      <c r="BF259" s="112" t="e">
        <f>BF35-#REF!</f>
        <v>#REF!</v>
      </c>
      <c r="BG259" s="112" t="e">
        <f>BG35-#REF!</f>
        <v>#REF!</v>
      </c>
      <c r="BH259" s="112" t="e">
        <f>BH35-#REF!</f>
        <v>#REF!</v>
      </c>
      <c r="BI259" s="112" t="e">
        <f>BI35-#REF!</f>
        <v>#REF!</v>
      </c>
      <c r="BJ259" s="112" t="e">
        <f>BJ35-#REF!</f>
        <v>#REF!</v>
      </c>
      <c r="BK259" s="112" t="e">
        <f>BK35-#REF!</f>
        <v>#REF!</v>
      </c>
      <c r="BL259" s="112" t="e">
        <f>BL35-#REF!</f>
        <v>#REF!</v>
      </c>
      <c r="BM259" s="112" t="e">
        <f>BM35-#REF!</f>
        <v>#REF!</v>
      </c>
      <c r="BN259" s="112" t="e">
        <f>BN35-#REF!</f>
        <v>#REF!</v>
      </c>
      <c r="BO259" s="112" t="e">
        <f>BO35-#REF!</f>
        <v>#REF!</v>
      </c>
      <c r="BP259" s="112" t="e">
        <f>BP35-#REF!</f>
        <v>#REF!</v>
      </c>
      <c r="BQ259" s="112" t="e">
        <f>BQ35-#REF!</f>
        <v>#REF!</v>
      </c>
      <c r="BR259" s="112" t="e">
        <f>BR35-#REF!</f>
        <v>#REF!</v>
      </c>
      <c r="BS259" s="112" t="e">
        <f>BS35-#REF!</f>
        <v>#REF!</v>
      </c>
      <c r="BT259" s="112" t="e">
        <f>BT35-#REF!</f>
        <v>#REF!</v>
      </c>
      <c r="BU259" s="112" t="e">
        <f>BU35-#REF!</f>
        <v>#REF!</v>
      </c>
      <c r="BV259" s="112" t="e">
        <f>BV35-#REF!</f>
        <v>#REF!</v>
      </c>
    </row>
    <row r="260" spans="12:74" hidden="1" x14ac:dyDescent="0.3">
      <c r="L260" s="112" t="e">
        <f>#REF!-#REF!</f>
        <v>#REF!</v>
      </c>
      <c r="M260" s="112" t="e">
        <f>#REF!-#REF!</f>
        <v>#REF!</v>
      </c>
      <c r="N260" s="112" t="e">
        <f>#REF!-#REF!</f>
        <v>#REF!</v>
      </c>
      <c r="O260" s="112" t="e">
        <f>#REF!-#REF!</f>
        <v>#REF!</v>
      </c>
      <c r="P260" s="112" t="e">
        <f>#REF!-#REF!</f>
        <v>#REF!</v>
      </c>
      <c r="Q260" s="112" t="e">
        <f>#REF!-#REF!</f>
        <v>#REF!</v>
      </c>
      <c r="R260" s="112" t="e">
        <f>#REF!-#REF!</f>
        <v>#REF!</v>
      </c>
      <c r="S260" s="112" t="e">
        <f>#REF!-#REF!</f>
        <v>#REF!</v>
      </c>
      <c r="T260" s="112" t="e">
        <f>#REF!-#REF!</f>
        <v>#REF!</v>
      </c>
      <c r="U260" s="112" t="e">
        <f>#REF!-#REF!</f>
        <v>#REF!</v>
      </c>
      <c r="V260" s="112" t="e">
        <f>#REF!-#REF!</f>
        <v>#REF!</v>
      </c>
      <c r="W260" s="112" t="e">
        <f>#REF!-#REF!</f>
        <v>#REF!</v>
      </c>
      <c r="X260" s="112" t="e">
        <f>#REF!-#REF!</f>
        <v>#REF!</v>
      </c>
      <c r="Y260" s="112" t="e">
        <f>#REF!-#REF!</f>
        <v>#REF!</v>
      </c>
      <c r="Z260" s="112" t="e">
        <f>#REF!-#REF!</f>
        <v>#REF!</v>
      </c>
      <c r="AA260" s="112" t="e">
        <f>#REF!-#REF!</f>
        <v>#REF!</v>
      </c>
      <c r="AB260" s="112" t="e">
        <f>#REF!-#REF!</f>
        <v>#REF!</v>
      </c>
      <c r="AC260" s="112" t="e">
        <f>#REF!-#REF!</f>
        <v>#REF!</v>
      </c>
      <c r="AD260" s="112" t="e">
        <f>#REF!-#REF!</f>
        <v>#REF!</v>
      </c>
      <c r="AE260" s="112" t="e">
        <f>#REF!-#REF!</f>
        <v>#REF!</v>
      </c>
      <c r="AF260" s="112" t="e">
        <f>#REF!-#REF!</f>
        <v>#REF!</v>
      </c>
      <c r="AG260" s="112" t="e">
        <f>#REF!-#REF!</f>
        <v>#REF!</v>
      </c>
      <c r="AH260" s="112" t="e">
        <f>#REF!-#REF!</f>
        <v>#REF!</v>
      </c>
      <c r="AI260" s="112" t="e">
        <f>#REF!-#REF!</f>
        <v>#REF!</v>
      </c>
      <c r="AJ260" s="112" t="e">
        <f>#REF!-#REF!</f>
        <v>#REF!</v>
      </c>
      <c r="AK260" s="112" t="e">
        <f>#REF!-#REF!</f>
        <v>#REF!</v>
      </c>
      <c r="AL260" s="112" t="e">
        <f>#REF!-#REF!</f>
        <v>#REF!</v>
      </c>
      <c r="AM260" s="112" t="e">
        <f>#REF!-#REF!</f>
        <v>#REF!</v>
      </c>
      <c r="AN260" s="112" t="e">
        <f>#REF!-#REF!</f>
        <v>#REF!</v>
      </c>
      <c r="AO260" s="112" t="e">
        <f>#REF!-#REF!</f>
        <v>#REF!</v>
      </c>
      <c r="AP260" s="112" t="e">
        <f>#REF!-#REF!</f>
        <v>#REF!</v>
      </c>
      <c r="AQ260" s="112" t="e">
        <f>#REF!-#REF!</f>
        <v>#REF!</v>
      </c>
      <c r="AR260" s="112" t="e">
        <f>#REF!-#REF!</f>
        <v>#REF!</v>
      </c>
      <c r="AS260" s="112" t="e">
        <f>#REF!-#REF!</f>
        <v>#REF!</v>
      </c>
      <c r="AT260" s="112" t="e">
        <f>#REF!-#REF!</f>
        <v>#REF!</v>
      </c>
      <c r="AU260" s="112" t="e">
        <f>#REF!-#REF!</f>
        <v>#REF!</v>
      </c>
      <c r="AV260" s="112" t="e">
        <f>#REF!-#REF!</f>
        <v>#REF!</v>
      </c>
      <c r="AW260" s="112" t="e">
        <f>#REF!-#REF!</f>
        <v>#REF!</v>
      </c>
      <c r="AX260" s="112" t="e">
        <f>#REF!-#REF!</f>
        <v>#REF!</v>
      </c>
      <c r="AY260" s="112" t="e">
        <f>#REF!-#REF!</f>
        <v>#REF!</v>
      </c>
      <c r="AZ260" s="112" t="e">
        <f>#REF!-#REF!</f>
        <v>#REF!</v>
      </c>
      <c r="BA260" s="112" t="e">
        <f>#REF!-#REF!</f>
        <v>#REF!</v>
      </c>
      <c r="BB260" s="112" t="e">
        <f>#REF!-#REF!</f>
        <v>#REF!</v>
      </c>
      <c r="BC260" s="112" t="e">
        <f>#REF!-#REF!</f>
        <v>#REF!</v>
      </c>
      <c r="BD260" s="112" t="e">
        <f>#REF!-#REF!</f>
        <v>#REF!</v>
      </c>
      <c r="BE260" s="112" t="e">
        <f>#REF!-#REF!</f>
        <v>#REF!</v>
      </c>
      <c r="BF260" s="112" t="e">
        <f>#REF!-#REF!</f>
        <v>#REF!</v>
      </c>
      <c r="BG260" s="112" t="e">
        <f>#REF!-#REF!</f>
        <v>#REF!</v>
      </c>
      <c r="BH260" s="112" t="e">
        <f>#REF!-#REF!</f>
        <v>#REF!</v>
      </c>
      <c r="BI260" s="112" t="e">
        <f>#REF!-#REF!</f>
        <v>#REF!</v>
      </c>
      <c r="BJ260" s="112" t="e">
        <f>#REF!-#REF!</f>
        <v>#REF!</v>
      </c>
      <c r="BK260" s="112" t="e">
        <f>#REF!-#REF!</f>
        <v>#REF!</v>
      </c>
      <c r="BL260" s="112" t="e">
        <f>#REF!-#REF!</f>
        <v>#REF!</v>
      </c>
      <c r="BM260" s="112" t="e">
        <f>#REF!-#REF!</f>
        <v>#REF!</v>
      </c>
      <c r="BN260" s="112" t="e">
        <f>#REF!-#REF!</f>
        <v>#REF!</v>
      </c>
      <c r="BO260" s="112" t="e">
        <f>#REF!-#REF!</f>
        <v>#REF!</v>
      </c>
      <c r="BP260" s="112" t="e">
        <f>#REF!-#REF!</f>
        <v>#REF!</v>
      </c>
      <c r="BQ260" s="112" t="e">
        <f>#REF!-#REF!</f>
        <v>#REF!</v>
      </c>
      <c r="BR260" s="112" t="e">
        <f>#REF!-#REF!</f>
        <v>#REF!</v>
      </c>
      <c r="BS260" s="112" t="e">
        <f>#REF!-#REF!</f>
        <v>#REF!</v>
      </c>
      <c r="BT260" s="112" t="e">
        <f>#REF!-#REF!</f>
        <v>#REF!</v>
      </c>
      <c r="BU260" s="112" t="e">
        <f>#REF!-#REF!</f>
        <v>#REF!</v>
      </c>
      <c r="BV260" s="112" t="e">
        <f>#REF!-#REF!</f>
        <v>#REF!</v>
      </c>
    </row>
    <row r="261" spans="12:74" hidden="1" x14ac:dyDescent="0.3">
      <c r="L261" s="112" t="e">
        <f>L36-#REF!</f>
        <v>#REF!</v>
      </c>
      <c r="M261" s="112" t="e">
        <f>M36-#REF!</f>
        <v>#REF!</v>
      </c>
      <c r="N261" s="112" t="e">
        <f>N36-#REF!</f>
        <v>#REF!</v>
      </c>
      <c r="O261" s="112" t="e">
        <f>O36-#REF!</f>
        <v>#REF!</v>
      </c>
      <c r="P261" s="112" t="e">
        <f>P36-#REF!</f>
        <v>#REF!</v>
      </c>
      <c r="Q261" s="112" t="e">
        <f>Q36-#REF!</f>
        <v>#REF!</v>
      </c>
      <c r="R261" s="112" t="e">
        <f>R36-#REF!</f>
        <v>#REF!</v>
      </c>
      <c r="S261" s="112" t="e">
        <f>S36-#REF!</f>
        <v>#REF!</v>
      </c>
      <c r="T261" s="112" t="e">
        <f>T36-#REF!</f>
        <v>#REF!</v>
      </c>
      <c r="U261" s="112" t="e">
        <f>U36-#REF!</f>
        <v>#REF!</v>
      </c>
      <c r="V261" s="112" t="e">
        <f>V36-#REF!</f>
        <v>#REF!</v>
      </c>
      <c r="W261" s="112" t="e">
        <f>W36-#REF!</f>
        <v>#REF!</v>
      </c>
      <c r="X261" s="112" t="e">
        <f>X36-#REF!</f>
        <v>#REF!</v>
      </c>
      <c r="Y261" s="112" t="e">
        <f>Y36-#REF!</f>
        <v>#REF!</v>
      </c>
      <c r="Z261" s="112" t="e">
        <f>Z36-#REF!</f>
        <v>#REF!</v>
      </c>
      <c r="AA261" s="112" t="e">
        <f>AA36-#REF!</f>
        <v>#REF!</v>
      </c>
      <c r="AB261" s="112" t="e">
        <f>AB36-#REF!</f>
        <v>#REF!</v>
      </c>
      <c r="AC261" s="112" t="e">
        <f>AC36-#REF!</f>
        <v>#REF!</v>
      </c>
      <c r="AD261" s="112" t="e">
        <f>AD36-#REF!</f>
        <v>#REF!</v>
      </c>
      <c r="AE261" s="112" t="e">
        <f>AE36-#REF!</f>
        <v>#REF!</v>
      </c>
      <c r="AF261" s="112" t="e">
        <f>AF36-#REF!</f>
        <v>#REF!</v>
      </c>
      <c r="AG261" s="112" t="e">
        <f>AG36-#REF!</f>
        <v>#REF!</v>
      </c>
      <c r="AH261" s="112" t="e">
        <f>AH36-#REF!</f>
        <v>#REF!</v>
      </c>
      <c r="AI261" s="112" t="e">
        <f>AI36-#REF!</f>
        <v>#REF!</v>
      </c>
      <c r="AJ261" s="112" t="e">
        <f>AJ36-#REF!</f>
        <v>#REF!</v>
      </c>
      <c r="AK261" s="112" t="e">
        <f>AK36-#REF!</f>
        <v>#REF!</v>
      </c>
      <c r="AL261" s="112" t="e">
        <f>AL36-#REF!</f>
        <v>#REF!</v>
      </c>
      <c r="AM261" s="112" t="e">
        <f>AM36-#REF!</f>
        <v>#REF!</v>
      </c>
      <c r="AN261" s="112" t="e">
        <f>AN36-#REF!</f>
        <v>#REF!</v>
      </c>
      <c r="AO261" s="112" t="e">
        <f>AO36-#REF!</f>
        <v>#REF!</v>
      </c>
      <c r="AP261" s="112" t="e">
        <f>AP36-#REF!</f>
        <v>#REF!</v>
      </c>
      <c r="AQ261" s="112" t="e">
        <f>AQ36-#REF!</f>
        <v>#REF!</v>
      </c>
      <c r="AR261" s="112" t="e">
        <f>AR36-#REF!</f>
        <v>#REF!</v>
      </c>
      <c r="AS261" s="112" t="e">
        <f>AS36-#REF!</f>
        <v>#REF!</v>
      </c>
      <c r="AT261" s="112" t="e">
        <f>AT36-#REF!</f>
        <v>#REF!</v>
      </c>
      <c r="AU261" s="112" t="e">
        <f>AU36-#REF!</f>
        <v>#REF!</v>
      </c>
      <c r="AV261" s="112" t="e">
        <f>AV36-#REF!</f>
        <v>#REF!</v>
      </c>
      <c r="AW261" s="112" t="e">
        <f>AW36-#REF!</f>
        <v>#REF!</v>
      </c>
      <c r="AX261" s="112" t="e">
        <f>AX36-#REF!</f>
        <v>#REF!</v>
      </c>
      <c r="AY261" s="112" t="e">
        <f>AY36-#REF!</f>
        <v>#REF!</v>
      </c>
      <c r="AZ261" s="112" t="e">
        <f>AZ36-#REF!</f>
        <v>#REF!</v>
      </c>
      <c r="BA261" s="112" t="e">
        <f>BA36-#REF!</f>
        <v>#REF!</v>
      </c>
      <c r="BB261" s="112" t="e">
        <f>BB36-#REF!</f>
        <v>#REF!</v>
      </c>
      <c r="BC261" s="112" t="e">
        <f>BC36-#REF!</f>
        <v>#REF!</v>
      </c>
      <c r="BD261" s="112" t="e">
        <f>BD36-#REF!</f>
        <v>#REF!</v>
      </c>
      <c r="BE261" s="112" t="e">
        <f>BE36-#REF!</f>
        <v>#REF!</v>
      </c>
      <c r="BF261" s="112" t="e">
        <f>BF36-#REF!</f>
        <v>#REF!</v>
      </c>
      <c r="BG261" s="112" t="e">
        <f>BG36-#REF!</f>
        <v>#REF!</v>
      </c>
      <c r="BH261" s="112" t="e">
        <f>BH36-#REF!</f>
        <v>#REF!</v>
      </c>
      <c r="BI261" s="112" t="e">
        <f>BI36-#REF!</f>
        <v>#REF!</v>
      </c>
      <c r="BJ261" s="112" t="e">
        <f>BJ36-#REF!</f>
        <v>#REF!</v>
      </c>
      <c r="BK261" s="112" t="e">
        <f>BK36-#REF!</f>
        <v>#REF!</v>
      </c>
      <c r="BL261" s="112" t="e">
        <f>BL36-#REF!</f>
        <v>#REF!</v>
      </c>
      <c r="BM261" s="112" t="e">
        <f>BM36-#REF!</f>
        <v>#REF!</v>
      </c>
      <c r="BN261" s="112" t="e">
        <f>BN36-#REF!</f>
        <v>#REF!</v>
      </c>
      <c r="BO261" s="112" t="e">
        <f>BO36-#REF!</f>
        <v>#REF!</v>
      </c>
      <c r="BP261" s="112" t="e">
        <f>BP36-#REF!</f>
        <v>#REF!</v>
      </c>
      <c r="BQ261" s="112" t="e">
        <f>BQ36-#REF!</f>
        <v>#REF!</v>
      </c>
      <c r="BR261" s="112" t="e">
        <f>BR36-#REF!</f>
        <v>#REF!</v>
      </c>
      <c r="BS261" s="112" t="e">
        <f>BS36-#REF!</f>
        <v>#REF!</v>
      </c>
      <c r="BT261" s="112" t="e">
        <f>BT36-#REF!</f>
        <v>#REF!</v>
      </c>
      <c r="BU261" s="112" t="e">
        <f>BU36-#REF!</f>
        <v>#REF!</v>
      </c>
      <c r="BV261" s="112" t="e">
        <f>BV36-#REF!</f>
        <v>#REF!</v>
      </c>
    </row>
    <row r="262" spans="12:74" hidden="1" x14ac:dyDescent="0.3">
      <c r="L262" s="112" t="e">
        <f>L90-#REF!</f>
        <v>#REF!</v>
      </c>
      <c r="M262" s="112" t="e">
        <f>M90-#REF!</f>
        <v>#REF!</v>
      </c>
      <c r="N262" s="112" t="e">
        <f>N90-#REF!</f>
        <v>#REF!</v>
      </c>
      <c r="O262" s="112" t="e">
        <f>O90-#REF!</f>
        <v>#REF!</v>
      </c>
      <c r="P262" s="112" t="e">
        <f>P90-#REF!</f>
        <v>#REF!</v>
      </c>
      <c r="Q262" s="112" t="e">
        <f>Q90-#REF!</f>
        <v>#REF!</v>
      </c>
      <c r="R262" s="112" t="e">
        <f>R90-#REF!</f>
        <v>#REF!</v>
      </c>
      <c r="S262" s="112" t="e">
        <f>S90-#REF!</f>
        <v>#REF!</v>
      </c>
      <c r="T262" s="112" t="e">
        <f>T90-#REF!</f>
        <v>#REF!</v>
      </c>
      <c r="U262" s="112" t="e">
        <f>U90-#REF!</f>
        <v>#REF!</v>
      </c>
      <c r="V262" s="112" t="e">
        <f>V90-#REF!</f>
        <v>#REF!</v>
      </c>
      <c r="W262" s="112" t="e">
        <f>W90-#REF!</f>
        <v>#REF!</v>
      </c>
      <c r="X262" s="112" t="e">
        <f>X90-#REF!</f>
        <v>#REF!</v>
      </c>
      <c r="Y262" s="112" t="e">
        <f>Y90-#REF!</f>
        <v>#REF!</v>
      </c>
      <c r="Z262" s="112" t="e">
        <f>Z90-#REF!</f>
        <v>#REF!</v>
      </c>
      <c r="AA262" s="112" t="e">
        <f>AA90-#REF!</f>
        <v>#REF!</v>
      </c>
      <c r="AB262" s="112" t="e">
        <f>AB90-#REF!</f>
        <v>#REF!</v>
      </c>
      <c r="AC262" s="112" t="e">
        <f>AC90-#REF!</f>
        <v>#REF!</v>
      </c>
      <c r="AD262" s="112" t="e">
        <f>AD90-#REF!</f>
        <v>#REF!</v>
      </c>
      <c r="AE262" s="112" t="e">
        <f>AE90-#REF!</f>
        <v>#REF!</v>
      </c>
      <c r="AF262" s="112" t="e">
        <f>AF90-#REF!</f>
        <v>#REF!</v>
      </c>
      <c r="AG262" s="112" t="e">
        <f>AG90-#REF!</f>
        <v>#REF!</v>
      </c>
      <c r="AH262" s="112" t="e">
        <f>AH90-#REF!</f>
        <v>#REF!</v>
      </c>
      <c r="AI262" s="112" t="e">
        <f>AI90-#REF!</f>
        <v>#REF!</v>
      </c>
      <c r="AJ262" s="112" t="e">
        <f>AJ90-#REF!</f>
        <v>#REF!</v>
      </c>
      <c r="AK262" s="112" t="e">
        <f>AK90-#REF!</f>
        <v>#REF!</v>
      </c>
      <c r="AL262" s="112" t="e">
        <f>AL90-#REF!</f>
        <v>#REF!</v>
      </c>
      <c r="AM262" s="112" t="e">
        <f>AM90-#REF!</f>
        <v>#REF!</v>
      </c>
      <c r="AN262" s="112" t="e">
        <f>AN90-#REF!</f>
        <v>#REF!</v>
      </c>
      <c r="AO262" s="112" t="e">
        <f>AO90-#REF!</f>
        <v>#REF!</v>
      </c>
      <c r="AP262" s="112" t="e">
        <f>AP90-#REF!</f>
        <v>#REF!</v>
      </c>
      <c r="AQ262" s="112" t="e">
        <f>AQ90-#REF!</f>
        <v>#REF!</v>
      </c>
      <c r="AR262" s="112" t="e">
        <f>AR90-#REF!</f>
        <v>#REF!</v>
      </c>
      <c r="AS262" s="112" t="e">
        <f>AS90-#REF!</f>
        <v>#REF!</v>
      </c>
      <c r="AT262" s="112" t="e">
        <f>AT90-#REF!</f>
        <v>#REF!</v>
      </c>
      <c r="AU262" s="112" t="e">
        <f>AU90-#REF!</f>
        <v>#REF!</v>
      </c>
      <c r="AV262" s="112" t="e">
        <f>AV90-#REF!</f>
        <v>#REF!</v>
      </c>
      <c r="AW262" s="112" t="e">
        <f>AW90-#REF!</f>
        <v>#REF!</v>
      </c>
      <c r="AX262" s="112" t="e">
        <f>AX90-#REF!</f>
        <v>#REF!</v>
      </c>
      <c r="AY262" s="112" t="e">
        <f>AY90-#REF!</f>
        <v>#REF!</v>
      </c>
      <c r="AZ262" s="112" t="e">
        <f>AZ90-#REF!</f>
        <v>#REF!</v>
      </c>
      <c r="BA262" s="112" t="e">
        <f>BA90-#REF!</f>
        <v>#REF!</v>
      </c>
      <c r="BB262" s="112" t="e">
        <f>BB90-#REF!</f>
        <v>#REF!</v>
      </c>
      <c r="BC262" s="112" t="e">
        <f>BC90-#REF!</f>
        <v>#REF!</v>
      </c>
      <c r="BD262" s="112" t="e">
        <f>BD90-#REF!</f>
        <v>#REF!</v>
      </c>
      <c r="BE262" s="112" t="e">
        <f>BE90-#REF!</f>
        <v>#REF!</v>
      </c>
      <c r="BF262" s="112" t="e">
        <f>BF90-#REF!</f>
        <v>#REF!</v>
      </c>
      <c r="BG262" s="112" t="e">
        <f>BG90-#REF!</f>
        <v>#REF!</v>
      </c>
      <c r="BH262" s="112" t="e">
        <f>BH90-#REF!</f>
        <v>#REF!</v>
      </c>
      <c r="BI262" s="112" t="e">
        <f>BI90-#REF!</f>
        <v>#REF!</v>
      </c>
      <c r="BJ262" s="112" t="e">
        <f>BJ90-#REF!</f>
        <v>#REF!</v>
      </c>
      <c r="BK262" s="112" t="e">
        <f>BK90-#REF!</f>
        <v>#REF!</v>
      </c>
      <c r="BL262" s="112" t="e">
        <f>BL90-#REF!</f>
        <v>#REF!</v>
      </c>
      <c r="BM262" s="112" t="e">
        <f>BM90-#REF!</f>
        <v>#REF!</v>
      </c>
      <c r="BN262" s="112" t="e">
        <f>BN90-#REF!</f>
        <v>#REF!</v>
      </c>
      <c r="BO262" s="112" t="e">
        <f>BO90-#REF!</f>
        <v>#REF!</v>
      </c>
      <c r="BP262" s="112" t="e">
        <f>BP90-#REF!</f>
        <v>#REF!</v>
      </c>
      <c r="BQ262" s="112" t="e">
        <f>BQ90-#REF!</f>
        <v>#REF!</v>
      </c>
      <c r="BR262" s="112" t="e">
        <f>BR90-#REF!</f>
        <v>#REF!</v>
      </c>
      <c r="BS262" s="112" t="e">
        <f>BS90-#REF!</f>
        <v>#REF!</v>
      </c>
      <c r="BT262" s="112" t="e">
        <f>BT90-#REF!</f>
        <v>#REF!</v>
      </c>
      <c r="BU262" s="112" t="e">
        <f>BU90-#REF!</f>
        <v>#REF!</v>
      </c>
      <c r="BV262" s="112" t="e">
        <f>BV90-#REF!</f>
        <v>#REF!</v>
      </c>
    </row>
    <row r="263" spans="12:74" hidden="1" x14ac:dyDescent="0.3">
      <c r="L263" s="112" t="e">
        <f>L91-#REF!</f>
        <v>#REF!</v>
      </c>
      <c r="M263" s="112" t="e">
        <f>M91-#REF!</f>
        <v>#REF!</v>
      </c>
      <c r="N263" s="112" t="e">
        <f>N91-#REF!</f>
        <v>#REF!</v>
      </c>
      <c r="O263" s="112" t="e">
        <f>O91-#REF!</f>
        <v>#REF!</v>
      </c>
      <c r="P263" s="112" t="e">
        <f>P91-#REF!</f>
        <v>#REF!</v>
      </c>
      <c r="Q263" s="112" t="e">
        <f>Q91-#REF!</f>
        <v>#REF!</v>
      </c>
      <c r="R263" s="112" t="e">
        <f>R91-#REF!</f>
        <v>#REF!</v>
      </c>
      <c r="S263" s="112" t="e">
        <f>S91-#REF!</f>
        <v>#REF!</v>
      </c>
      <c r="T263" s="112" t="e">
        <f>T91-#REF!</f>
        <v>#REF!</v>
      </c>
      <c r="U263" s="112" t="e">
        <f>U91-#REF!</f>
        <v>#REF!</v>
      </c>
      <c r="V263" s="112" t="e">
        <f>V91-#REF!</f>
        <v>#REF!</v>
      </c>
      <c r="W263" s="112" t="e">
        <f>W91-#REF!</f>
        <v>#REF!</v>
      </c>
      <c r="X263" s="112" t="e">
        <f>X91-#REF!</f>
        <v>#REF!</v>
      </c>
      <c r="Y263" s="112" t="e">
        <f>Y91-#REF!</f>
        <v>#REF!</v>
      </c>
      <c r="Z263" s="112" t="e">
        <f>Z91-#REF!</f>
        <v>#REF!</v>
      </c>
      <c r="AA263" s="112" t="e">
        <f>AA91-#REF!</f>
        <v>#REF!</v>
      </c>
      <c r="AB263" s="112" t="e">
        <f>AB91-#REF!</f>
        <v>#REF!</v>
      </c>
      <c r="AC263" s="112" t="e">
        <f>AC91-#REF!</f>
        <v>#REF!</v>
      </c>
      <c r="AD263" s="112" t="e">
        <f>AD91-#REF!</f>
        <v>#REF!</v>
      </c>
      <c r="AE263" s="112" t="e">
        <f>AE91-#REF!</f>
        <v>#REF!</v>
      </c>
      <c r="AF263" s="112" t="e">
        <f>AF91-#REF!</f>
        <v>#REF!</v>
      </c>
      <c r="AG263" s="112" t="e">
        <f>AG91-#REF!</f>
        <v>#REF!</v>
      </c>
      <c r="AH263" s="112" t="e">
        <f>AH91-#REF!</f>
        <v>#REF!</v>
      </c>
      <c r="AI263" s="112" t="e">
        <f>AI91-#REF!</f>
        <v>#REF!</v>
      </c>
      <c r="AJ263" s="112" t="e">
        <f>AJ91-#REF!</f>
        <v>#REF!</v>
      </c>
      <c r="AK263" s="112" t="e">
        <f>AK91-#REF!</f>
        <v>#REF!</v>
      </c>
      <c r="AL263" s="112" t="e">
        <f>AL91-#REF!</f>
        <v>#REF!</v>
      </c>
      <c r="AM263" s="112" t="e">
        <f>AM91-#REF!</f>
        <v>#REF!</v>
      </c>
      <c r="AN263" s="112" t="e">
        <f>AN91-#REF!</f>
        <v>#REF!</v>
      </c>
      <c r="AO263" s="112" t="e">
        <f>AO91-#REF!</f>
        <v>#REF!</v>
      </c>
      <c r="AP263" s="112" t="e">
        <f>AP91-#REF!</f>
        <v>#REF!</v>
      </c>
      <c r="AQ263" s="112" t="e">
        <f>AQ91-#REF!</f>
        <v>#REF!</v>
      </c>
      <c r="AR263" s="112" t="e">
        <f>AR91-#REF!</f>
        <v>#REF!</v>
      </c>
      <c r="AS263" s="112" t="e">
        <f>AS91-#REF!</f>
        <v>#REF!</v>
      </c>
      <c r="AT263" s="112" t="e">
        <f>AT91-#REF!</f>
        <v>#REF!</v>
      </c>
      <c r="AU263" s="112" t="e">
        <f>AU91-#REF!</f>
        <v>#REF!</v>
      </c>
      <c r="AV263" s="112" t="e">
        <f>AV91-#REF!</f>
        <v>#REF!</v>
      </c>
      <c r="AW263" s="112" t="e">
        <f>AW91-#REF!</f>
        <v>#REF!</v>
      </c>
      <c r="AX263" s="112" t="e">
        <f>AX91-#REF!</f>
        <v>#REF!</v>
      </c>
      <c r="AY263" s="112" t="e">
        <f>AY91-#REF!</f>
        <v>#REF!</v>
      </c>
      <c r="AZ263" s="112" t="e">
        <f>AZ91-#REF!</f>
        <v>#REF!</v>
      </c>
      <c r="BA263" s="112" t="e">
        <f>BA91-#REF!</f>
        <v>#REF!</v>
      </c>
      <c r="BB263" s="112" t="e">
        <f>BB91-#REF!</f>
        <v>#REF!</v>
      </c>
      <c r="BC263" s="112" t="e">
        <f>BC91-#REF!</f>
        <v>#REF!</v>
      </c>
      <c r="BD263" s="112" t="e">
        <f>BD91-#REF!</f>
        <v>#REF!</v>
      </c>
      <c r="BE263" s="112" t="e">
        <f>BE91-#REF!</f>
        <v>#REF!</v>
      </c>
      <c r="BF263" s="112" t="e">
        <f>BF91-#REF!</f>
        <v>#REF!</v>
      </c>
      <c r="BG263" s="112" t="e">
        <f>BG91-#REF!</f>
        <v>#REF!</v>
      </c>
      <c r="BH263" s="112" t="e">
        <f>BH91-#REF!</f>
        <v>#REF!</v>
      </c>
      <c r="BI263" s="112" t="e">
        <f>BI91-#REF!</f>
        <v>#REF!</v>
      </c>
      <c r="BJ263" s="112" t="e">
        <f>BJ91-#REF!</f>
        <v>#REF!</v>
      </c>
      <c r="BK263" s="112" t="e">
        <f>BK91-#REF!</f>
        <v>#REF!</v>
      </c>
      <c r="BL263" s="112" t="e">
        <f>BL91-#REF!</f>
        <v>#REF!</v>
      </c>
      <c r="BM263" s="112" t="e">
        <f>BM91-#REF!</f>
        <v>#REF!</v>
      </c>
      <c r="BN263" s="112" t="e">
        <f>BN91-#REF!</f>
        <v>#REF!</v>
      </c>
      <c r="BO263" s="112" t="e">
        <f>BO91-#REF!</f>
        <v>#REF!</v>
      </c>
      <c r="BP263" s="112" t="e">
        <f>BP91-#REF!</f>
        <v>#REF!</v>
      </c>
      <c r="BQ263" s="112" t="e">
        <f>BQ91-#REF!</f>
        <v>#REF!</v>
      </c>
      <c r="BR263" s="112" t="e">
        <f>BR91-#REF!</f>
        <v>#REF!</v>
      </c>
      <c r="BS263" s="112" t="e">
        <f>BS91-#REF!</f>
        <v>#REF!</v>
      </c>
      <c r="BT263" s="112" t="e">
        <f>BT91-#REF!</f>
        <v>#REF!</v>
      </c>
      <c r="BU263" s="112" t="e">
        <f>BU91-#REF!</f>
        <v>#REF!</v>
      </c>
      <c r="BV263" s="112" t="e">
        <f>BV91-#REF!</f>
        <v>#REF!</v>
      </c>
    </row>
    <row r="264" spans="12:74" hidden="1" x14ac:dyDescent="0.3">
      <c r="L264" s="112" t="e">
        <f>L92-#REF!</f>
        <v>#REF!</v>
      </c>
      <c r="M264" s="112" t="e">
        <f>M92-#REF!</f>
        <v>#REF!</v>
      </c>
      <c r="N264" s="112" t="e">
        <f>N92-#REF!</f>
        <v>#REF!</v>
      </c>
      <c r="O264" s="112" t="e">
        <f>O92-#REF!</f>
        <v>#REF!</v>
      </c>
      <c r="P264" s="112" t="e">
        <f>P92-#REF!</f>
        <v>#REF!</v>
      </c>
      <c r="Q264" s="112" t="e">
        <f>Q92-#REF!</f>
        <v>#REF!</v>
      </c>
      <c r="R264" s="112" t="e">
        <f>R92-#REF!</f>
        <v>#REF!</v>
      </c>
      <c r="S264" s="112" t="e">
        <f>S92-#REF!</f>
        <v>#REF!</v>
      </c>
      <c r="T264" s="112" t="e">
        <f>T92-#REF!</f>
        <v>#REF!</v>
      </c>
      <c r="U264" s="112" t="e">
        <f>U92-#REF!</f>
        <v>#REF!</v>
      </c>
      <c r="V264" s="112" t="e">
        <f>V92-#REF!</f>
        <v>#REF!</v>
      </c>
      <c r="W264" s="112" t="e">
        <f>W92-#REF!</f>
        <v>#REF!</v>
      </c>
      <c r="X264" s="112" t="e">
        <f>X92-#REF!</f>
        <v>#REF!</v>
      </c>
      <c r="Y264" s="112" t="e">
        <f>Y92-#REF!</f>
        <v>#REF!</v>
      </c>
      <c r="Z264" s="112" t="e">
        <f>Z92-#REF!</f>
        <v>#REF!</v>
      </c>
      <c r="AA264" s="112" t="e">
        <f>AA92-#REF!</f>
        <v>#REF!</v>
      </c>
      <c r="AB264" s="112" t="e">
        <f>AB92-#REF!</f>
        <v>#REF!</v>
      </c>
      <c r="AC264" s="112" t="e">
        <f>AC92-#REF!</f>
        <v>#REF!</v>
      </c>
      <c r="AD264" s="112" t="e">
        <f>AD92-#REF!</f>
        <v>#REF!</v>
      </c>
      <c r="AE264" s="112" t="e">
        <f>AE92-#REF!</f>
        <v>#REF!</v>
      </c>
      <c r="AF264" s="112" t="e">
        <f>AF92-#REF!</f>
        <v>#REF!</v>
      </c>
      <c r="AG264" s="112" t="e">
        <f>AG92-#REF!</f>
        <v>#REF!</v>
      </c>
      <c r="AH264" s="112" t="e">
        <f>AH92-#REF!</f>
        <v>#REF!</v>
      </c>
      <c r="AI264" s="112" t="e">
        <f>AI92-#REF!</f>
        <v>#REF!</v>
      </c>
      <c r="AJ264" s="112" t="e">
        <f>AJ92-#REF!</f>
        <v>#REF!</v>
      </c>
      <c r="AK264" s="112" t="e">
        <f>AK92-#REF!</f>
        <v>#REF!</v>
      </c>
      <c r="AL264" s="112" t="e">
        <f>AL92-#REF!</f>
        <v>#REF!</v>
      </c>
      <c r="AM264" s="112" t="e">
        <f>AM92-#REF!</f>
        <v>#REF!</v>
      </c>
      <c r="AN264" s="112" t="e">
        <f>AN92-#REF!</f>
        <v>#REF!</v>
      </c>
      <c r="AO264" s="112" t="e">
        <f>AO92-#REF!</f>
        <v>#REF!</v>
      </c>
      <c r="AP264" s="112" t="e">
        <f>AP92-#REF!</f>
        <v>#REF!</v>
      </c>
      <c r="AQ264" s="112" t="e">
        <f>AQ92-#REF!</f>
        <v>#REF!</v>
      </c>
      <c r="AR264" s="112" t="e">
        <f>AR92-#REF!</f>
        <v>#REF!</v>
      </c>
      <c r="AS264" s="112" t="e">
        <f>AS92-#REF!</f>
        <v>#REF!</v>
      </c>
      <c r="AT264" s="112" t="e">
        <f>AT92-#REF!</f>
        <v>#REF!</v>
      </c>
      <c r="AU264" s="112" t="e">
        <f>AU92-#REF!</f>
        <v>#REF!</v>
      </c>
      <c r="AV264" s="112" t="e">
        <f>AV92-#REF!</f>
        <v>#REF!</v>
      </c>
      <c r="AW264" s="112" t="e">
        <f>AW92-#REF!</f>
        <v>#REF!</v>
      </c>
      <c r="AX264" s="112" t="e">
        <f>AX92-#REF!</f>
        <v>#REF!</v>
      </c>
      <c r="AY264" s="112" t="e">
        <f>AY92-#REF!</f>
        <v>#REF!</v>
      </c>
      <c r="AZ264" s="112" t="e">
        <f>AZ92-#REF!</f>
        <v>#REF!</v>
      </c>
      <c r="BA264" s="112" t="e">
        <f>BA92-#REF!</f>
        <v>#REF!</v>
      </c>
      <c r="BB264" s="112" t="e">
        <f>BB92-#REF!</f>
        <v>#REF!</v>
      </c>
      <c r="BC264" s="112" t="e">
        <f>BC92-#REF!</f>
        <v>#REF!</v>
      </c>
      <c r="BD264" s="112" t="e">
        <f>BD92-#REF!</f>
        <v>#REF!</v>
      </c>
      <c r="BE264" s="112" t="e">
        <f>BE92-#REF!</f>
        <v>#REF!</v>
      </c>
      <c r="BF264" s="112" t="e">
        <f>BF92-#REF!</f>
        <v>#REF!</v>
      </c>
      <c r="BG264" s="112" t="e">
        <f>BG92-#REF!</f>
        <v>#REF!</v>
      </c>
      <c r="BH264" s="112" t="e">
        <f>BH92-#REF!</f>
        <v>#REF!</v>
      </c>
      <c r="BI264" s="112" t="e">
        <f>BI92-#REF!</f>
        <v>#REF!</v>
      </c>
      <c r="BJ264" s="112" t="e">
        <f>BJ92-#REF!</f>
        <v>#REF!</v>
      </c>
      <c r="BK264" s="112" t="e">
        <f>BK92-#REF!</f>
        <v>#REF!</v>
      </c>
      <c r="BL264" s="112" t="e">
        <f>BL92-#REF!</f>
        <v>#REF!</v>
      </c>
      <c r="BM264" s="112" t="e">
        <f>BM92-#REF!</f>
        <v>#REF!</v>
      </c>
      <c r="BN264" s="112" t="e">
        <f>BN92-#REF!</f>
        <v>#REF!</v>
      </c>
      <c r="BO264" s="112" t="e">
        <f>BO92-#REF!</f>
        <v>#REF!</v>
      </c>
      <c r="BP264" s="112" t="e">
        <f>BP92-#REF!</f>
        <v>#REF!</v>
      </c>
      <c r="BQ264" s="112" t="e">
        <f>BQ92-#REF!</f>
        <v>#REF!</v>
      </c>
      <c r="BR264" s="112" t="e">
        <f>BR92-#REF!</f>
        <v>#REF!</v>
      </c>
      <c r="BS264" s="112" t="e">
        <f>BS92-#REF!</f>
        <v>#REF!</v>
      </c>
      <c r="BT264" s="112" t="e">
        <f>BT92-#REF!</f>
        <v>#REF!</v>
      </c>
      <c r="BU264" s="112" t="e">
        <f>BU92-#REF!</f>
        <v>#REF!</v>
      </c>
      <c r="BV264" s="112" t="e">
        <f>BV92-#REF!</f>
        <v>#REF!</v>
      </c>
    </row>
    <row r="265" spans="12:74" hidden="1" x14ac:dyDescent="0.3">
      <c r="L265" s="112" t="e">
        <f>L93-#REF!</f>
        <v>#REF!</v>
      </c>
      <c r="M265" s="112" t="e">
        <f>M93-#REF!</f>
        <v>#REF!</v>
      </c>
      <c r="N265" s="112" t="e">
        <f>N93-#REF!</f>
        <v>#REF!</v>
      </c>
      <c r="O265" s="112" t="e">
        <f>O93-#REF!</f>
        <v>#REF!</v>
      </c>
      <c r="P265" s="112" t="e">
        <f>P93-#REF!</f>
        <v>#REF!</v>
      </c>
      <c r="Q265" s="112" t="e">
        <f>Q93-#REF!</f>
        <v>#REF!</v>
      </c>
      <c r="R265" s="112" t="e">
        <f>R93-#REF!</f>
        <v>#REF!</v>
      </c>
      <c r="S265" s="112" t="e">
        <f>S93-#REF!</f>
        <v>#REF!</v>
      </c>
      <c r="T265" s="112" t="e">
        <f>T93-#REF!</f>
        <v>#REF!</v>
      </c>
      <c r="U265" s="112" t="e">
        <f>U93-#REF!</f>
        <v>#REF!</v>
      </c>
      <c r="V265" s="112" t="e">
        <f>V93-#REF!</f>
        <v>#REF!</v>
      </c>
      <c r="W265" s="112" t="e">
        <f>W93-#REF!</f>
        <v>#REF!</v>
      </c>
      <c r="X265" s="112" t="e">
        <f>X93-#REF!</f>
        <v>#REF!</v>
      </c>
      <c r="Y265" s="112" t="e">
        <f>Y93-#REF!</f>
        <v>#REF!</v>
      </c>
      <c r="Z265" s="112" t="e">
        <f>Z93-#REF!</f>
        <v>#REF!</v>
      </c>
      <c r="AA265" s="112" t="e">
        <f>AA93-#REF!</f>
        <v>#REF!</v>
      </c>
      <c r="AB265" s="112" t="e">
        <f>AB93-#REF!</f>
        <v>#REF!</v>
      </c>
      <c r="AC265" s="112" t="e">
        <f>AC93-#REF!</f>
        <v>#REF!</v>
      </c>
      <c r="AD265" s="112" t="e">
        <f>AD93-#REF!</f>
        <v>#REF!</v>
      </c>
      <c r="AE265" s="112" t="e">
        <f>AE93-#REF!</f>
        <v>#REF!</v>
      </c>
      <c r="AF265" s="112" t="e">
        <f>AF93-#REF!</f>
        <v>#REF!</v>
      </c>
      <c r="AG265" s="112" t="e">
        <f>AG93-#REF!</f>
        <v>#REF!</v>
      </c>
      <c r="AH265" s="112" t="e">
        <f>AH93-#REF!</f>
        <v>#REF!</v>
      </c>
      <c r="AI265" s="112" t="e">
        <f>AI93-#REF!</f>
        <v>#REF!</v>
      </c>
      <c r="AJ265" s="112" t="e">
        <f>AJ93-#REF!</f>
        <v>#REF!</v>
      </c>
      <c r="AK265" s="112" t="e">
        <f>AK93-#REF!</f>
        <v>#REF!</v>
      </c>
      <c r="AL265" s="112" t="e">
        <f>AL93-#REF!</f>
        <v>#REF!</v>
      </c>
      <c r="AM265" s="112" t="e">
        <f>AM93-#REF!</f>
        <v>#REF!</v>
      </c>
      <c r="AN265" s="112" t="e">
        <f>AN93-#REF!</f>
        <v>#REF!</v>
      </c>
      <c r="AO265" s="112" t="e">
        <f>AO93-#REF!</f>
        <v>#REF!</v>
      </c>
      <c r="AP265" s="112" t="e">
        <f>AP93-#REF!</f>
        <v>#REF!</v>
      </c>
      <c r="AQ265" s="112" t="e">
        <f>AQ93-#REF!</f>
        <v>#REF!</v>
      </c>
      <c r="AR265" s="112" t="e">
        <f>AR93-#REF!</f>
        <v>#REF!</v>
      </c>
      <c r="AS265" s="112" t="e">
        <f>AS93-#REF!</f>
        <v>#REF!</v>
      </c>
      <c r="AT265" s="112" t="e">
        <f>AT93-#REF!</f>
        <v>#REF!</v>
      </c>
      <c r="AU265" s="112" t="e">
        <f>AU93-#REF!</f>
        <v>#REF!</v>
      </c>
      <c r="AV265" s="112" t="e">
        <f>AV93-#REF!</f>
        <v>#REF!</v>
      </c>
      <c r="AW265" s="112" t="e">
        <f>AW93-#REF!</f>
        <v>#REF!</v>
      </c>
      <c r="AX265" s="112" t="e">
        <f>AX93-#REF!</f>
        <v>#REF!</v>
      </c>
      <c r="AY265" s="112" t="e">
        <f>AY93-#REF!</f>
        <v>#REF!</v>
      </c>
      <c r="AZ265" s="112" t="e">
        <f>AZ93-#REF!</f>
        <v>#REF!</v>
      </c>
      <c r="BA265" s="112" t="e">
        <f>BA93-#REF!</f>
        <v>#REF!</v>
      </c>
      <c r="BB265" s="112" t="e">
        <f>BB93-#REF!</f>
        <v>#REF!</v>
      </c>
      <c r="BC265" s="112" t="e">
        <f>BC93-#REF!</f>
        <v>#REF!</v>
      </c>
      <c r="BD265" s="112" t="e">
        <f>BD93-#REF!</f>
        <v>#REF!</v>
      </c>
      <c r="BE265" s="112" t="e">
        <f>BE93-#REF!</f>
        <v>#REF!</v>
      </c>
      <c r="BF265" s="112" t="e">
        <f>BF93-#REF!</f>
        <v>#REF!</v>
      </c>
      <c r="BG265" s="112" t="e">
        <f>BG93-#REF!</f>
        <v>#REF!</v>
      </c>
      <c r="BH265" s="112" t="e">
        <f>BH93-#REF!</f>
        <v>#REF!</v>
      </c>
      <c r="BI265" s="112" t="e">
        <f>BI93-#REF!</f>
        <v>#REF!</v>
      </c>
      <c r="BJ265" s="112" t="e">
        <f>BJ93-#REF!</f>
        <v>#REF!</v>
      </c>
      <c r="BK265" s="112" t="e">
        <f>BK93-#REF!</f>
        <v>#REF!</v>
      </c>
      <c r="BL265" s="112" t="e">
        <f>BL93-#REF!</f>
        <v>#REF!</v>
      </c>
      <c r="BM265" s="112" t="e">
        <f>BM93-#REF!</f>
        <v>#REF!</v>
      </c>
      <c r="BN265" s="112" t="e">
        <f>BN93-#REF!</f>
        <v>#REF!</v>
      </c>
      <c r="BO265" s="112" t="e">
        <f>BO93-#REF!</f>
        <v>#REF!</v>
      </c>
      <c r="BP265" s="112" t="e">
        <f>BP93-#REF!</f>
        <v>#REF!</v>
      </c>
      <c r="BQ265" s="112" t="e">
        <f>BQ93-#REF!</f>
        <v>#REF!</v>
      </c>
      <c r="BR265" s="112" t="e">
        <f>BR93-#REF!</f>
        <v>#REF!</v>
      </c>
      <c r="BS265" s="112" t="e">
        <f>BS93-#REF!</f>
        <v>#REF!</v>
      </c>
      <c r="BT265" s="112" t="e">
        <f>BT93-#REF!</f>
        <v>#REF!</v>
      </c>
      <c r="BU265" s="112" t="e">
        <f>BU93-#REF!</f>
        <v>#REF!</v>
      </c>
      <c r="BV265" s="112" t="e">
        <f>BV93-#REF!</f>
        <v>#REF!</v>
      </c>
    </row>
    <row r="266" spans="12:74" hidden="1" x14ac:dyDescent="0.3">
      <c r="L266" s="112" t="e">
        <f>L94-#REF!</f>
        <v>#REF!</v>
      </c>
      <c r="M266" s="112" t="e">
        <f>M94-#REF!</f>
        <v>#REF!</v>
      </c>
      <c r="N266" s="112" t="e">
        <f>N94-#REF!</f>
        <v>#REF!</v>
      </c>
      <c r="O266" s="112" t="e">
        <f>O94-#REF!</f>
        <v>#REF!</v>
      </c>
      <c r="P266" s="112" t="e">
        <f>P94-#REF!</f>
        <v>#REF!</v>
      </c>
      <c r="Q266" s="112" t="e">
        <f>Q94-#REF!</f>
        <v>#REF!</v>
      </c>
      <c r="R266" s="112" t="e">
        <f>R94-#REF!</f>
        <v>#REF!</v>
      </c>
      <c r="S266" s="112" t="e">
        <f>S94-#REF!</f>
        <v>#REF!</v>
      </c>
      <c r="T266" s="112" t="e">
        <f>T94-#REF!</f>
        <v>#REF!</v>
      </c>
      <c r="U266" s="112" t="e">
        <f>U94-#REF!</f>
        <v>#REF!</v>
      </c>
      <c r="V266" s="112" t="e">
        <f>V94-#REF!</f>
        <v>#REF!</v>
      </c>
      <c r="W266" s="112" t="e">
        <f>W94-#REF!</f>
        <v>#REF!</v>
      </c>
      <c r="X266" s="112" t="e">
        <f>X94-#REF!</f>
        <v>#REF!</v>
      </c>
      <c r="Y266" s="112" t="e">
        <f>Y94-#REF!</f>
        <v>#REF!</v>
      </c>
      <c r="Z266" s="112" t="e">
        <f>Z94-#REF!</f>
        <v>#REF!</v>
      </c>
      <c r="AA266" s="112" t="e">
        <f>AA94-#REF!</f>
        <v>#REF!</v>
      </c>
      <c r="AB266" s="112" t="e">
        <f>AB94-#REF!</f>
        <v>#REF!</v>
      </c>
      <c r="AC266" s="112" t="e">
        <f>AC94-#REF!</f>
        <v>#REF!</v>
      </c>
      <c r="AD266" s="112" t="e">
        <f>AD94-#REF!</f>
        <v>#REF!</v>
      </c>
      <c r="AE266" s="112" t="e">
        <f>AE94-#REF!</f>
        <v>#REF!</v>
      </c>
      <c r="AF266" s="112" t="e">
        <f>AF94-#REF!</f>
        <v>#REF!</v>
      </c>
      <c r="AG266" s="112" t="e">
        <f>AG94-#REF!</f>
        <v>#REF!</v>
      </c>
      <c r="AH266" s="112" t="e">
        <f>AH94-#REF!</f>
        <v>#REF!</v>
      </c>
      <c r="AI266" s="112" t="e">
        <f>AI94-#REF!</f>
        <v>#REF!</v>
      </c>
      <c r="AJ266" s="112" t="e">
        <f>AJ94-#REF!</f>
        <v>#REF!</v>
      </c>
      <c r="AK266" s="112" t="e">
        <f>AK94-#REF!</f>
        <v>#REF!</v>
      </c>
      <c r="AL266" s="112" t="e">
        <f>AL94-#REF!</f>
        <v>#REF!</v>
      </c>
      <c r="AM266" s="112" t="e">
        <f>AM94-#REF!</f>
        <v>#REF!</v>
      </c>
      <c r="AN266" s="112" t="e">
        <f>AN94-#REF!</f>
        <v>#REF!</v>
      </c>
      <c r="AO266" s="112" t="e">
        <f>AO94-#REF!</f>
        <v>#REF!</v>
      </c>
      <c r="AP266" s="112" t="e">
        <f>AP94-#REF!</f>
        <v>#REF!</v>
      </c>
      <c r="AQ266" s="112" t="e">
        <f>AQ94-#REF!</f>
        <v>#REF!</v>
      </c>
      <c r="AR266" s="112" t="e">
        <f>AR94-#REF!</f>
        <v>#REF!</v>
      </c>
      <c r="AS266" s="112" t="e">
        <f>AS94-#REF!</f>
        <v>#REF!</v>
      </c>
      <c r="AT266" s="112" t="e">
        <f>AT94-#REF!</f>
        <v>#REF!</v>
      </c>
      <c r="AU266" s="112" t="e">
        <f>AU94-#REF!</f>
        <v>#REF!</v>
      </c>
      <c r="AV266" s="112" t="e">
        <f>AV94-#REF!</f>
        <v>#REF!</v>
      </c>
      <c r="AW266" s="112" t="e">
        <f>AW94-#REF!</f>
        <v>#REF!</v>
      </c>
      <c r="AX266" s="112" t="e">
        <f>AX94-#REF!</f>
        <v>#REF!</v>
      </c>
      <c r="AY266" s="112" t="e">
        <f>AY94-#REF!</f>
        <v>#REF!</v>
      </c>
      <c r="AZ266" s="112" t="e">
        <f>AZ94-#REF!</f>
        <v>#REF!</v>
      </c>
      <c r="BA266" s="112" t="e">
        <f>BA94-#REF!</f>
        <v>#REF!</v>
      </c>
      <c r="BB266" s="112" t="e">
        <f>BB94-#REF!</f>
        <v>#REF!</v>
      </c>
      <c r="BC266" s="112" t="e">
        <f>BC94-#REF!</f>
        <v>#REF!</v>
      </c>
      <c r="BD266" s="112" t="e">
        <f>BD94-#REF!</f>
        <v>#REF!</v>
      </c>
      <c r="BE266" s="112" t="e">
        <f>BE94-#REF!</f>
        <v>#REF!</v>
      </c>
      <c r="BF266" s="112" t="e">
        <f>BF94-#REF!</f>
        <v>#REF!</v>
      </c>
      <c r="BG266" s="112" t="e">
        <f>BG94-#REF!</f>
        <v>#REF!</v>
      </c>
      <c r="BH266" s="112" t="e">
        <f>BH94-#REF!</f>
        <v>#REF!</v>
      </c>
      <c r="BI266" s="112" t="e">
        <f>BI94-#REF!</f>
        <v>#REF!</v>
      </c>
      <c r="BJ266" s="112" t="e">
        <f>BJ94-#REF!</f>
        <v>#REF!</v>
      </c>
      <c r="BK266" s="112" t="e">
        <f>BK94-#REF!</f>
        <v>#REF!</v>
      </c>
      <c r="BL266" s="112" t="e">
        <f>BL94-#REF!</f>
        <v>#REF!</v>
      </c>
      <c r="BM266" s="112" t="e">
        <f>BM94-#REF!</f>
        <v>#REF!</v>
      </c>
      <c r="BN266" s="112" t="e">
        <f>BN94-#REF!</f>
        <v>#REF!</v>
      </c>
      <c r="BO266" s="112" t="e">
        <f>BO94-#REF!</f>
        <v>#REF!</v>
      </c>
      <c r="BP266" s="112" t="e">
        <f>BP94-#REF!</f>
        <v>#REF!</v>
      </c>
      <c r="BQ266" s="112" t="e">
        <f>BQ94-#REF!</f>
        <v>#REF!</v>
      </c>
      <c r="BR266" s="112" t="e">
        <f>BR94-#REF!</f>
        <v>#REF!</v>
      </c>
      <c r="BS266" s="112" t="e">
        <f>BS94-#REF!</f>
        <v>#REF!</v>
      </c>
      <c r="BT266" s="112" t="e">
        <f>BT94-#REF!</f>
        <v>#REF!</v>
      </c>
      <c r="BU266" s="112" t="e">
        <f>BU94-#REF!</f>
        <v>#REF!</v>
      </c>
      <c r="BV266" s="112" t="e">
        <f>BV94-#REF!</f>
        <v>#REF!</v>
      </c>
    </row>
    <row r="267" spans="12:74" hidden="1" x14ac:dyDescent="0.3">
      <c r="L267" s="112" t="e">
        <f>L95-#REF!</f>
        <v>#REF!</v>
      </c>
      <c r="M267" s="112" t="e">
        <f>M95-#REF!</f>
        <v>#REF!</v>
      </c>
      <c r="N267" s="112" t="e">
        <f>N95-#REF!</f>
        <v>#REF!</v>
      </c>
      <c r="O267" s="112" t="e">
        <f>O95-#REF!</f>
        <v>#REF!</v>
      </c>
      <c r="P267" s="112" t="e">
        <f>P95-#REF!</f>
        <v>#REF!</v>
      </c>
      <c r="Q267" s="112" t="e">
        <f>Q95-#REF!</f>
        <v>#REF!</v>
      </c>
      <c r="R267" s="112" t="e">
        <f>R95-#REF!</f>
        <v>#REF!</v>
      </c>
      <c r="S267" s="112" t="e">
        <f>S95-#REF!</f>
        <v>#REF!</v>
      </c>
      <c r="T267" s="112" t="e">
        <f>T95-#REF!</f>
        <v>#REF!</v>
      </c>
      <c r="U267" s="112" t="e">
        <f>U95-#REF!</f>
        <v>#REF!</v>
      </c>
      <c r="V267" s="112" t="e">
        <f>V95-#REF!</f>
        <v>#REF!</v>
      </c>
      <c r="W267" s="112" t="e">
        <f>W95-#REF!</f>
        <v>#REF!</v>
      </c>
      <c r="X267" s="112" t="e">
        <f>X95-#REF!</f>
        <v>#REF!</v>
      </c>
      <c r="Y267" s="112" t="e">
        <f>Y95-#REF!</f>
        <v>#REF!</v>
      </c>
      <c r="Z267" s="112" t="e">
        <f>Z95-#REF!</f>
        <v>#REF!</v>
      </c>
      <c r="AA267" s="112" t="e">
        <f>AA95-#REF!</f>
        <v>#REF!</v>
      </c>
      <c r="AB267" s="112" t="e">
        <f>AB95-#REF!</f>
        <v>#REF!</v>
      </c>
      <c r="AC267" s="112" t="e">
        <f>AC95-#REF!</f>
        <v>#REF!</v>
      </c>
      <c r="AD267" s="112" t="e">
        <f>AD95-#REF!</f>
        <v>#REF!</v>
      </c>
      <c r="AE267" s="112" t="e">
        <f>AE95-#REF!</f>
        <v>#REF!</v>
      </c>
      <c r="AF267" s="112" t="e">
        <f>AF95-#REF!</f>
        <v>#REF!</v>
      </c>
      <c r="AG267" s="112" t="e">
        <f>AG95-#REF!</f>
        <v>#REF!</v>
      </c>
      <c r="AH267" s="112" t="e">
        <f>AH95-#REF!</f>
        <v>#REF!</v>
      </c>
      <c r="AI267" s="112" t="e">
        <f>AI95-#REF!</f>
        <v>#REF!</v>
      </c>
      <c r="AJ267" s="112" t="e">
        <f>AJ95-#REF!</f>
        <v>#REF!</v>
      </c>
      <c r="AK267" s="112" t="e">
        <f>AK95-#REF!</f>
        <v>#REF!</v>
      </c>
      <c r="AL267" s="112" t="e">
        <f>AL95-#REF!</f>
        <v>#REF!</v>
      </c>
      <c r="AM267" s="112" t="e">
        <f>AM95-#REF!</f>
        <v>#REF!</v>
      </c>
      <c r="AN267" s="112" t="e">
        <f>AN95-#REF!</f>
        <v>#REF!</v>
      </c>
      <c r="AO267" s="112" t="e">
        <f>AO95-#REF!</f>
        <v>#REF!</v>
      </c>
      <c r="AP267" s="112" t="e">
        <f>AP95-#REF!</f>
        <v>#REF!</v>
      </c>
      <c r="AQ267" s="112" t="e">
        <f>AQ95-#REF!</f>
        <v>#REF!</v>
      </c>
      <c r="AR267" s="112" t="e">
        <f>AR95-#REF!</f>
        <v>#REF!</v>
      </c>
      <c r="AS267" s="112" t="e">
        <f>AS95-#REF!</f>
        <v>#REF!</v>
      </c>
      <c r="AT267" s="112" t="e">
        <f>AT95-#REF!</f>
        <v>#REF!</v>
      </c>
      <c r="AU267" s="112" t="e">
        <f>AU95-#REF!</f>
        <v>#REF!</v>
      </c>
      <c r="AV267" s="112" t="e">
        <f>AV95-#REF!</f>
        <v>#REF!</v>
      </c>
      <c r="AW267" s="112" t="e">
        <f>AW95-#REF!</f>
        <v>#REF!</v>
      </c>
      <c r="AX267" s="112" t="e">
        <f>AX95-#REF!</f>
        <v>#REF!</v>
      </c>
      <c r="AY267" s="112" t="e">
        <f>AY95-#REF!</f>
        <v>#REF!</v>
      </c>
      <c r="AZ267" s="112" t="e">
        <f>AZ95-#REF!</f>
        <v>#REF!</v>
      </c>
      <c r="BA267" s="112" t="e">
        <f>BA95-#REF!</f>
        <v>#REF!</v>
      </c>
      <c r="BB267" s="112" t="e">
        <f>BB95-#REF!</f>
        <v>#REF!</v>
      </c>
      <c r="BC267" s="112" t="e">
        <f>BC95-#REF!</f>
        <v>#REF!</v>
      </c>
      <c r="BD267" s="112" t="e">
        <f>BD95-#REF!</f>
        <v>#REF!</v>
      </c>
      <c r="BE267" s="112" t="e">
        <f>BE95-#REF!</f>
        <v>#REF!</v>
      </c>
      <c r="BF267" s="112" t="e">
        <f>BF95-#REF!</f>
        <v>#REF!</v>
      </c>
      <c r="BG267" s="112" t="e">
        <f>BG95-#REF!</f>
        <v>#REF!</v>
      </c>
      <c r="BH267" s="112" t="e">
        <f>BH95-#REF!</f>
        <v>#REF!</v>
      </c>
      <c r="BI267" s="112" t="e">
        <f>BI95-#REF!</f>
        <v>#REF!</v>
      </c>
      <c r="BJ267" s="112" t="e">
        <f>BJ95-#REF!</f>
        <v>#REF!</v>
      </c>
      <c r="BK267" s="112" t="e">
        <f>BK95-#REF!</f>
        <v>#REF!</v>
      </c>
      <c r="BL267" s="112" t="e">
        <f>BL95-#REF!</f>
        <v>#REF!</v>
      </c>
      <c r="BM267" s="112" t="e">
        <f>BM95-#REF!</f>
        <v>#REF!</v>
      </c>
      <c r="BN267" s="112" t="e">
        <f>BN95-#REF!</f>
        <v>#REF!</v>
      </c>
      <c r="BO267" s="112" t="e">
        <f>BO95-#REF!</f>
        <v>#REF!</v>
      </c>
      <c r="BP267" s="112" t="e">
        <f>BP95-#REF!</f>
        <v>#REF!</v>
      </c>
      <c r="BQ267" s="112" t="e">
        <f>BQ95-#REF!</f>
        <v>#REF!</v>
      </c>
      <c r="BR267" s="112" t="e">
        <f>BR95-#REF!</f>
        <v>#REF!</v>
      </c>
      <c r="BS267" s="112" t="e">
        <f>BS95-#REF!</f>
        <v>#REF!</v>
      </c>
      <c r="BT267" s="112" t="e">
        <f>BT95-#REF!</f>
        <v>#REF!</v>
      </c>
      <c r="BU267" s="112" t="e">
        <f>BU95-#REF!</f>
        <v>#REF!</v>
      </c>
      <c r="BV267" s="112" t="e">
        <f>BV95-#REF!</f>
        <v>#REF!</v>
      </c>
    </row>
    <row r="268" spans="12:74" hidden="1" x14ac:dyDescent="0.3">
      <c r="L268" s="112" t="e">
        <f>L96-#REF!</f>
        <v>#REF!</v>
      </c>
      <c r="M268" s="112" t="e">
        <f>M96-#REF!</f>
        <v>#REF!</v>
      </c>
      <c r="N268" s="112" t="e">
        <f>N96-#REF!</f>
        <v>#REF!</v>
      </c>
      <c r="O268" s="112" t="e">
        <f>O96-#REF!</f>
        <v>#REF!</v>
      </c>
      <c r="P268" s="112" t="e">
        <f>P96-#REF!</f>
        <v>#REF!</v>
      </c>
      <c r="Q268" s="112" t="e">
        <f>Q96-#REF!</f>
        <v>#REF!</v>
      </c>
      <c r="R268" s="112" t="e">
        <f>R96-#REF!</f>
        <v>#REF!</v>
      </c>
      <c r="S268" s="112" t="e">
        <f>S96-#REF!</f>
        <v>#REF!</v>
      </c>
      <c r="T268" s="112" t="e">
        <f>T96-#REF!</f>
        <v>#REF!</v>
      </c>
      <c r="U268" s="112" t="e">
        <f>U96-#REF!</f>
        <v>#REF!</v>
      </c>
      <c r="V268" s="112" t="e">
        <f>V96-#REF!</f>
        <v>#REF!</v>
      </c>
      <c r="W268" s="112" t="e">
        <f>W96-#REF!</f>
        <v>#REF!</v>
      </c>
      <c r="X268" s="112" t="e">
        <f>X96-#REF!</f>
        <v>#REF!</v>
      </c>
      <c r="Y268" s="112" t="e">
        <f>Y96-#REF!</f>
        <v>#REF!</v>
      </c>
      <c r="Z268" s="112" t="e">
        <f>Z96-#REF!</f>
        <v>#REF!</v>
      </c>
      <c r="AA268" s="112" t="e">
        <f>AA96-#REF!</f>
        <v>#REF!</v>
      </c>
      <c r="AB268" s="112" t="e">
        <f>AB96-#REF!</f>
        <v>#REF!</v>
      </c>
      <c r="AC268" s="112" t="e">
        <f>AC96-#REF!</f>
        <v>#REF!</v>
      </c>
      <c r="AD268" s="112" t="e">
        <f>AD96-#REF!</f>
        <v>#REF!</v>
      </c>
      <c r="AE268" s="112" t="e">
        <f>AE96-#REF!</f>
        <v>#REF!</v>
      </c>
      <c r="AF268" s="112" t="e">
        <f>AF96-#REF!</f>
        <v>#REF!</v>
      </c>
      <c r="AG268" s="112" t="e">
        <f>AG96-#REF!</f>
        <v>#REF!</v>
      </c>
      <c r="AH268" s="112" t="e">
        <f>AH96-#REF!</f>
        <v>#REF!</v>
      </c>
      <c r="AI268" s="112" t="e">
        <f>AI96-#REF!</f>
        <v>#REF!</v>
      </c>
      <c r="AJ268" s="112" t="e">
        <f>AJ96-#REF!</f>
        <v>#REF!</v>
      </c>
      <c r="AK268" s="112" t="e">
        <f>AK96-#REF!</f>
        <v>#REF!</v>
      </c>
      <c r="AL268" s="112" t="e">
        <f>AL96-#REF!</f>
        <v>#REF!</v>
      </c>
      <c r="AM268" s="112" t="e">
        <f>AM96-#REF!</f>
        <v>#REF!</v>
      </c>
      <c r="AN268" s="112" t="e">
        <f>AN96-#REF!</f>
        <v>#REF!</v>
      </c>
      <c r="AO268" s="112" t="e">
        <f>AO96-#REF!</f>
        <v>#REF!</v>
      </c>
      <c r="AP268" s="112" t="e">
        <f>AP96-#REF!</f>
        <v>#REF!</v>
      </c>
      <c r="AQ268" s="112" t="e">
        <f>AQ96-#REF!</f>
        <v>#REF!</v>
      </c>
      <c r="AR268" s="112" t="e">
        <f>AR96-#REF!</f>
        <v>#REF!</v>
      </c>
      <c r="AS268" s="112" t="e">
        <f>AS96-#REF!</f>
        <v>#REF!</v>
      </c>
      <c r="AT268" s="112" t="e">
        <f>AT96-#REF!</f>
        <v>#REF!</v>
      </c>
      <c r="AU268" s="112" t="e">
        <f>AU96-#REF!</f>
        <v>#REF!</v>
      </c>
      <c r="AV268" s="112" t="e">
        <f>AV96-#REF!</f>
        <v>#REF!</v>
      </c>
      <c r="AW268" s="112" t="e">
        <f>AW96-#REF!</f>
        <v>#REF!</v>
      </c>
      <c r="AX268" s="112" t="e">
        <f>AX96-#REF!</f>
        <v>#REF!</v>
      </c>
      <c r="AY268" s="112" t="e">
        <f>AY96-#REF!</f>
        <v>#REF!</v>
      </c>
      <c r="AZ268" s="112" t="e">
        <f>AZ96-#REF!</f>
        <v>#REF!</v>
      </c>
      <c r="BA268" s="112" t="e">
        <f>BA96-#REF!</f>
        <v>#REF!</v>
      </c>
      <c r="BB268" s="112" t="e">
        <f>BB96-#REF!</f>
        <v>#REF!</v>
      </c>
      <c r="BC268" s="112" t="e">
        <f>BC96-#REF!</f>
        <v>#REF!</v>
      </c>
      <c r="BD268" s="112" t="e">
        <f>BD96-#REF!</f>
        <v>#REF!</v>
      </c>
      <c r="BE268" s="112" t="e">
        <f>BE96-#REF!</f>
        <v>#REF!</v>
      </c>
      <c r="BF268" s="112" t="e">
        <f>BF96-#REF!</f>
        <v>#REF!</v>
      </c>
      <c r="BG268" s="112" t="e">
        <f>BG96-#REF!</f>
        <v>#REF!</v>
      </c>
      <c r="BH268" s="112" t="e">
        <f>BH96-#REF!</f>
        <v>#REF!</v>
      </c>
      <c r="BI268" s="112" t="e">
        <f>BI96-#REF!</f>
        <v>#REF!</v>
      </c>
      <c r="BJ268" s="112" t="e">
        <f>BJ96-#REF!</f>
        <v>#REF!</v>
      </c>
      <c r="BK268" s="112" t="e">
        <f>BK96-#REF!</f>
        <v>#REF!</v>
      </c>
      <c r="BL268" s="112" t="e">
        <f>BL96-#REF!</f>
        <v>#REF!</v>
      </c>
      <c r="BM268" s="112" t="e">
        <f>BM96-#REF!</f>
        <v>#REF!</v>
      </c>
      <c r="BN268" s="112" t="e">
        <f>BN96-#REF!</f>
        <v>#REF!</v>
      </c>
      <c r="BO268" s="112" t="e">
        <f>BO96-#REF!</f>
        <v>#REF!</v>
      </c>
      <c r="BP268" s="112" t="e">
        <f>BP96-#REF!</f>
        <v>#REF!</v>
      </c>
      <c r="BQ268" s="112" t="e">
        <f>BQ96-#REF!</f>
        <v>#REF!</v>
      </c>
      <c r="BR268" s="112" t="e">
        <f>BR96-#REF!</f>
        <v>#REF!</v>
      </c>
      <c r="BS268" s="112" t="e">
        <f>BS96-#REF!</f>
        <v>#REF!</v>
      </c>
      <c r="BT268" s="112" t="e">
        <f>BT96-#REF!</f>
        <v>#REF!</v>
      </c>
      <c r="BU268" s="112" t="e">
        <f>BU96-#REF!</f>
        <v>#REF!</v>
      </c>
      <c r="BV268" s="112" t="e">
        <f>BV96-#REF!</f>
        <v>#REF!</v>
      </c>
    </row>
    <row r="269" spans="12:74" hidden="1" x14ac:dyDescent="0.3">
      <c r="L269" s="112" t="e">
        <f>L97-#REF!</f>
        <v>#REF!</v>
      </c>
      <c r="M269" s="112" t="e">
        <f>M97-#REF!</f>
        <v>#REF!</v>
      </c>
      <c r="N269" s="112" t="e">
        <f>N97-#REF!</f>
        <v>#REF!</v>
      </c>
      <c r="O269" s="112" t="e">
        <f>O97-#REF!</f>
        <v>#REF!</v>
      </c>
      <c r="P269" s="112" t="e">
        <f>P97-#REF!</f>
        <v>#REF!</v>
      </c>
      <c r="Q269" s="112" t="e">
        <f>Q97-#REF!</f>
        <v>#REF!</v>
      </c>
      <c r="R269" s="112" t="e">
        <f>R97-#REF!</f>
        <v>#REF!</v>
      </c>
      <c r="S269" s="112" t="e">
        <f>S97-#REF!</f>
        <v>#REF!</v>
      </c>
      <c r="T269" s="112" t="e">
        <f>T97-#REF!</f>
        <v>#REF!</v>
      </c>
      <c r="U269" s="112" t="e">
        <f>U97-#REF!</f>
        <v>#REF!</v>
      </c>
      <c r="V269" s="112" t="e">
        <f>V97-#REF!</f>
        <v>#REF!</v>
      </c>
      <c r="W269" s="112" t="e">
        <f>W97-#REF!</f>
        <v>#REF!</v>
      </c>
      <c r="X269" s="112" t="e">
        <f>X97-#REF!</f>
        <v>#REF!</v>
      </c>
      <c r="Y269" s="112" t="e">
        <f>Y97-#REF!</f>
        <v>#REF!</v>
      </c>
      <c r="Z269" s="112" t="e">
        <f>Z97-#REF!</f>
        <v>#REF!</v>
      </c>
      <c r="AA269" s="112" t="e">
        <f>AA97-#REF!</f>
        <v>#REF!</v>
      </c>
      <c r="AB269" s="112" t="e">
        <f>AB97-#REF!</f>
        <v>#REF!</v>
      </c>
      <c r="AC269" s="112" t="e">
        <f>AC97-#REF!</f>
        <v>#REF!</v>
      </c>
      <c r="AD269" s="112" t="e">
        <f>AD97-#REF!</f>
        <v>#REF!</v>
      </c>
      <c r="AE269" s="112" t="e">
        <f>AE97-#REF!</f>
        <v>#REF!</v>
      </c>
      <c r="AF269" s="112" t="e">
        <f>AF97-#REF!</f>
        <v>#REF!</v>
      </c>
      <c r="AG269" s="112" t="e">
        <f>AG97-#REF!</f>
        <v>#REF!</v>
      </c>
      <c r="AH269" s="112" t="e">
        <f>AH97-#REF!</f>
        <v>#REF!</v>
      </c>
      <c r="AI269" s="112" t="e">
        <f>AI97-#REF!</f>
        <v>#REF!</v>
      </c>
      <c r="AJ269" s="112" t="e">
        <f>AJ97-#REF!</f>
        <v>#REF!</v>
      </c>
      <c r="AK269" s="112" t="e">
        <f>AK97-#REF!</f>
        <v>#REF!</v>
      </c>
      <c r="AL269" s="112" t="e">
        <f>AL97-#REF!</f>
        <v>#REF!</v>
      </c>
      <c r="AM269" s="112" t="e">
        <f>AM97-#REF!</f>
        <v>#REF!</v>
      </c>
      <c r="AN269" s="112" t="e">
        <f>AN97-#REF!</f>
        <v>#REF!</v>
      </c>
      <c r="AO269" s="112" t="e">
        <f>AO97-#REF!</f>
        <v>#REF!</v>
      </c>
      <c r="AP269" s="112" t="e">
        <f>AP97-#REF!</f>
        <v>#REF!</v>
      </c>
      <c r="AQ269" s="112" t="e">
        <f>AQ97-#REF!</f>
        <v>#REF!</v>
      </c>
      <c r="AR269" s="112" t="e">
        <f>AR97-#REF!</f>
        <v>#REF!</v>
      </c>
      <c r="AS269" s="112" t="e">
        <f>AS97-#REF!</f>
        <v>#REF!</v>
      </c>
      <c r="AT269" s="112" t="e">
        <f>AT97-#REF!</f>
        <v>#REF!</v>
      </c>
      <c r="AU269" s="112" t="e">
        <f>AU97-#REF!</f>
        <v>#REF!</v>
      </c>
      <c r="AV269" s="112" t="e">
        <f>AV97-#REF!</f>
        <v>#REF!</v>
      </c>
      <c r="AW269" s="112" t="e">
        <f>AW97-#REF!</f>
        <v>#REF!</v>
      </c>
      <c r="AX269" s="112" t="e">
        <f>AX97-#REF!</f>
        <v>#REF!</v>
      </c>
      <c r="AY269" s="112" t="e">
        <f>AY97-#REF!</f>
        <v>#REF!</v>
      </c>
      <c r="AZ269" s="112" t="e">
        <f>AZ97-#REF!</f>
        <v>#REF!</v>
      </c>
      <c r="BA269" s="112" t="e">
        <f>BA97-#REF!</f>
        <v>#REF!</v>
      </c>
      <c r="BB269" s="112" t="e">
        <f>BB97-#REF!</f>
        <v>#REF!</v>
      </c>
      <c r="BC269" s="112" t="e">
        <f>BC97-#REF!</f>
        <v>#REF!</v>
      </c>
      <c r="BD269" s="112" t="e">
        <f>BD97-#REF!</f>
        <v>#REF!</v>
      </c>
      <c r="BE269" s="112" t="e">
        <f>BE97-#REF!</f>
        <v>#REF!</v>
      </c>
      <c r="BF269" s="112" t="e">
        <f>BF97-#REF!</f>
        <v>#REF!</v>
      </c>
      <c r="BG269" s="112" t="e">
        <f>BG97-#REF!</f>
        <v>#REF!</v>
      </c>
      <c r="BH269" s="112" t="e">
        <f>BH97-#REF!</f>
        <v>#REF!</v>
      </c>
      <c r="BI269" s="112" t="e">
        <f>BI97-#REF!</f>
        <v>#REF!</v>
      </c>
      <c r="BJ269" s="112" t="e">
        <f>BJ97-#REF!</f>
        <v>#REF!</v>
      </c>
      <c r="BK269" s="112" t="e">
        <f>BK97-#REF!</f>
        <v>#REF!</v>
      </c>
      <c r="BL269" s="112" t="e">
        <f>BL97-#REF!</f>
        <v>#REF!</v>
      </c>
      <c r="BM269" s="112" t="e">
        <f>BM97-#REF!</f>
        <v>#REF!</v>
      </c>
      <c r="BN269" s="112" t="e">
        <f>BN97-#REF!</f>
        <v>#REF!</v>
      </c>
      <c r="BO269" s="112" t="e">
        <f>BO97-#REF!</f>
        <v>#REF!</v>
      </c>
      <c r="BP269" s="112" t="e">
        <f>BP97-#REF!</f>
        <v>#REF!</v>
      </c>
      <c r="BQ269" s="112" t="e">
        <f>BQ97-#REF!</f>
        <v>#REF!</v>
      </c>
      <c r="BR269" s="112" t="e">
        <f>BR97-#REF!</f>
        <v>#REF!</v>
      </c>
      <c r="BS269" s="112" t="e">
        <f>BS97-#REF!</f>
        <v>#REF!</v>
      </c>
      <c r="BT269" s="112" t="e">
        <f>BT97-#REF!</f>
        <v>#REF!</v>
      </c>
      <c r="BU269" s="112" t="e">
        <f>BU97-#REF!</f>
        <v>#REF!</v>
      </c>
      <c r="BV269" s="112" t="e">
        <f>BV97-#REF!</f>
        <v>#REF!</v>
      </c>
    </row>
    <row r="270" spans="12:74" hidden="1" x14ac:dyDescent="0.3">
      <c r="L270" s="112" t="e">
        <f>L98-#REF!</f>
        <v>#REF!</v>
      </c>
      <c r="M270" s="112" t="e">
        <f>M98-#REF!</f>
        <v>#REF!</v>
      </c>
      <c r="N270" s="112" t="e">
        <f>N98-#REF!</f>
        <v>#REF!</v>
      </c>
      <c r="O270" s="112" t="e">
        <f>O98-#REF!</f>
        <v>#REF!</v>
      </c>
      <c r="P270" s="112" t="e">
        <f>P98-#REF!</f>
        <v>#REF!</v>
      </c>
      <c r="Q270" s="112" t="e">
        <f>Q98-#REF!</f>
        <v>#REF!</v>
      </c>
      <c r="R270" s="112" t="e">
        <f>R98-#REF!</f>
        <v>#REF!</v>
      </c>
      <c r="S270" s="112" t="e">
        <f>S98-#REF!</f>
        <v>#REF!</v>
      </c>
      <c r="T270" s="112" t="e">
        <f>T98-#REF!</f>
        <v>#REF!</v>
      </c>
      <c r="U270" s="112" t="e">
        <f>U98-#REF!</f>
        <v>#REF!</v>
      </c>
      <c r="V270" s="112" t="e">
        <f>V98-#REF!</f>
        <v>#REF!</v>
      </c>
      <c r="W270" s="112" t="e">
        <f>W98-#REF!</f>
        <v>#REF!</v>
      </c>
      <c r="X270" s="112" t="e">
        <f>X98-#REF!</f>
        <v>#REF!</v>
      </c>
      <c r="Y270" s="112" t="e">
        <f>Y98-#REF!</f>
        <v>#REF!</v>
      </c>
      <c r="Z270" s="112" t="e">
        <f>Z98-#REF!</f>
        <v>#REF!</v>
      </c>
      <c r="AA270" s="112" t="e">
        <f>AA98-#REF!</f>
        <v>#REF!</v>
      </c>
      <c r="AB270" s="112" t="e">
        <f>AB98-#REF!</f>
        <v>#REF!</v>
      </c>
      <c r="AC270" s="112" t="e">
        <f>AC98-#REF!</f>
        <v>#REF!</v>
      </c>
      <c r="AD270" s="112" t="e">
        <f>AD98-#REF!</f>
        <v>#REF!</v>
      </c>
      <c r="AE270" s="112" t="e">
        <f>AE98-#REF!</f>
        <v>#REF!</v>
      </c>
      <c r="AF270" s="112" t="e">
        <f>AF98-#REF!</f>
        <v>#REF!</v>
      </c>
      <c r="AG270" s="112" t="e">
        <f>AG98-#REF!</f>
        <v>#REF!</v>
      </c>
      <c r="AH270" s="112" t="e">
        <f>AH98-#REF!</f>
        <v>#REF!</v>
      </c>
      <c r="AI270" s="112" t="e">
        <f>AI98-#REF!</f>
        <v>#REF!</v>
      </c>
      <c r="AJ270" s="112" t="e">
        <f>AJ98-#REF!</f>
        <v>#REF!</v>
      </c>
      <c r="AK270" s="112" t="e">
        <f>AK98-#REF!</f>
        <v>#REF!</v>
      </c>
      <c r="AL270" s="112" t="e">
        <f>AL98-#REF!</f>
        <v>#REF!</v>
      </c>
      <c r="AM270" s="112" t="e">
        <f>AM98-#REF!</f>
        <v>#REF!</v>
      </c>
      <c r="AN270" s="112" t="e">
        <f>AN98-#REF!</f>
        <v>#REF!</v>
      </c>
      <c r="AO270" s="112" t="e">
        <f>AO98-#REF!</f>
        <v>#REF!</v>
      </c>
      <c r="AP270" s="112" t="e">
        <f>AP98-#REF!</f>
        <v>#REF!</v>
      </c>
      <c r="AQ270" s="112" t="e">
        <f>AQ98-#REF!</f>
        <v>#REF!</v>
      </c>
      <c r="AR270" s="112" t="e">
        <f>AR98-#REF!</f>
        <v>#REF!</v>
      </c>
      <c r="AS270" s="112" t="e">
        <f>AS98-#REF!</f>
        <v>#REF!</v>
      </c>
      <c r="AT270" s="112" t="e">
        <f>AT98-#REF!</f>
        <v>#REF!</v>
      </c>
      <c r="AU270" s="112" t="e">
        <f>AU98-#REF!</f>
        <v>#REF!</v>
      </c>
      <c r="AV270" s="112" t="e">
        <f>AV98-#REF!</f>
        <v>#REF!</v>
      </c>
      <c r="AW270" s="112" t="e">
        <f>AW98-#REF!</f>
        <v>#REF!</v>
      </c>
      <c r="AX270" s="112" t="e">
        <f>AX98-#REF!</f>
        <v>#REF!</v>
      </c>
      <c r="AY270" s="112" t="e">
        <f>AY98-#REF!</f>
        <v>#REF!</v>
      </c>
      <c r="AZ270" s="112" t="e">
        <f>AZ98-#REF!</f>
        <v>#REF!</v>
      </c>
      <c r="BA270" s="112" t="e">
        <f>BA98-#REF!</f>
        <v>#REF!</v>
      </c>
      <c r="BB270" s="112" t="e">
        <f>BB98-#REF!</f>
        <v>#REF!</v>
      </c>
      <c r="BC270" s="112" t="e">
        <f>BC98-#REF!</f>
        <v>#REF!</v>
      </c>
      <c r="BD270" s="112" t="e">
        <f>BD98-#REF!</f>
        <v>#REF!</v>
      </c>
      <c r="BE270" s="112" t="e">
        <f>BE98-#REF!</f>
        <v>#REF!</v>
      </c>
      <c r="BF270" s="112" t="e">
        <f>BF98-#REF!</f>
        <v>#REF!</v>
      </c>
      <c r="BG270" s="112" t="e">
        <f>BG98-#REF!</f>
        <v>#REF!</v>
      </c>
      <c r="BH270" s="112" t="e">
        <f>BH98-#REF!</f>
        <v>#REF!</v>
      </c>
      <c r="BI270" s="112" t="e">
        <f>BI98-#REF!</f>
        <v>#REF!</v>
      </c>
      <c r="BJ270" s="112" t="e">
        <f>BJ98-#REF!</f>
        <v>#REF!</v>
      </c>
      <c r="BK270" s="112" t="e">
        <f>BK98-#REF!</f>
        <v>#REF!</v>
      </c>
      <c r="BL270" s="112" t="e">
        <f>BL98-#REF!</f>
        <v>#REF!</v>
      </c>
      <c r="BM270" s="112" t="e">
        <f>BM98-#REF!</f>
        <v>#REF!</v>
      </c>
      <c r="BN270" s="112" t="e">
        <f>BN98-#REF!</f>
        <v>#REF!</v>
      </c>
      <c r="BO270" s="112" t="e">
        <f>BO98-#REF!</f>
        <v>#REF!</v>
      </c>
      <c r="BP270" s="112" t="e">
        <f>BP98-#REF!</f>
        <v>#REF!</v>
      </c>
      <c r="BQ270" s="112" t="e">
        <f>BQ98-#REF!</f>
        <v>#REF!</v>
      </c>
      <c r="BR270" s="112" t="e">
        <f>BR98-#REF!</f>
        <v>#REF!</v>
      </c>
      <c r="BS270" s="112" t="e">
        <f>BS98-#REF!</f>
        <v>#REF!</v>
      </c>
      <c r="BT270" s="112" t="e">
        <f>BT98-#REF!</f>
        <v>#REF!</v>
      </c>
      <c r="BU270" s="112" t="e">
        <f>BU98-#REF!</f>
        <v>#REF!</v>
      </c>
      <c r="BV270" s="112" t="e">
        <f>BV98-#REF!</f>
        <v>#REF!</v>
      </c>
    </row>
    <row r="271" spans="12:74" hidden="1" x14ac:dyDescent="0.3">
      <c r="L271" s="112" t="e">
        <f>L99-#REF!</f>
        <v>#REF!</v>
      </c>
      <c r="M271" s="112" t="e">
        <f>M99-#REF!</f>
        <v>#REF!</v>
      </c>
      <c r="N271" s="112" t="e">
        <f>N99-#REF!</f>
        <v>#REF!</v>
      </c>
      <c r="O271" s="112" t="e">
        <f>O99-#REF!</f>
        <v>#REF!</v>
      </c>
      <c r="P271" s="112" t="e">
        <f>P99-#REF!</f>
        <v>#REF!</v>
      </c>
      <c r="Q271" s="112" t="e">
        <f>Q99-#REF!</f>
        <v>#REF!</v>
      </c>
      <c r="R271" s="112" t="e">
        <f>R99-#REF!</f>
        <v>#REF!</v>
      </c>
      <c r="S271" s="112" t="e">
        <f>S99-#REF!</f>
        <v>#REF!</v>
      </c>
      <c r="T271" s="112" t="e">
        <f>T99-#REF!</f>
        <v>#REF!</v>
      </c>
      <c r="U271" s="112" t="e">
        <f>U99-#REF!</f>
        <v>#REF!</v>
      </c>
      <c r="V271" s="112" t="e">
        <f>V99-#REF!</f>
        <v>#REF!</v>
      </c>
      <c r="W271" s="112" t="e">
        <f>W99-#REF!</f>
        <v>#REF!</v>
      </c>
      <c r="X271" s="112" t="e">
        <f>X99-#REF!</f>
        <v>#REF!</v>
      </c>
      <c r="Y271" s="112" t="e">
        <f>Y99-#REF!</f>
        <v>#REF!</v>
      </c>
      <c r="Z271" s="112" t="e">
        <f>Z99-#REF!</f>
        <v>#REF!</v>
      </c>
      <c r="AA271" s="112" t="e">
        <f>AA99-#REF!</f>
        <v>#REF!</v>
      </c>
      <c r="AB271" s="112" t="e">
        <f>AB99-#REF!</f>
        <v>#REF!</v>
      </c>
      <c r="AC271" s="112" t="e">
        <f>AC99-#REF!</f>
        <v>#REF!</v>
      </c>
      <c r="AD271" s="112" t="e">
        <f>AD99-#REF!</f>
        <v>#REF!</v>
      </c>
      <c r="AE271" s="112" t="e">
        <f>AE99-#REF!</f>
        <v>#REF!</v>
      </c>
      <c r="AF271" s="112" t="e">
        <f>AF99-#REF!</f>
        <v>#REF!</v>
      </c>
      <c r="AG271" s="112" t="e">
        <f>AG99-#REF!</f>
        <v>#REF!</v>
      </c>
      <c r="AH271" s="112" t="e">
        <f>AH99-#REF!</f>
        <v>#REF!</v>
      </c>
      <c r="AI271" s="112" t="e">
        <f>AI99-#REF!</f>
        <v>#REF!</v>
      </c>
      <c r="AJ271" s="112" t="e">
        <f>AJ99-#REF!</f>
        <v>#REF!</v>
      </c>
      <c r="AK271" s="112" t="e">
        <f>AK99-#REF!</f>
        <v>#REF!</v>
      </c>
      <c r="AL271" s="112" t="e">
        <f>AL99-#REF!</f>
        <v>#REF!</v>
      </c>
      <c r="AM271" s="112" t="e">
        <f>AM99-#REF!</f>
        <v>#REF!</v>
      </c>
      <c r="AN271" s="112" t="e">
        <f>AN99-#REF!</f>
        <v>#REF!</v>
      </c>
      <c r="AO271" s="112" t="e">
        <f>AO99-#REF!</f>
        <v>#REF!</v>
      </c>
      <c r="AP271" s="112" t="e">
        <f>AP99-#REF!</f>
        <v>#REF!</v>
      </c>
      <c r="AQ271" s="112" t="e">
        <f>AQ99-#REF!</f>
        <v>#REF!</v>
      </c>
      <c r="AR271" s="112" t="e">
        <f>AR99-#REF!</f>
        <v>#REF!</v>
      </c>
      <c r="AS271" s="112" t="e">
        <f>AS99-#REF!</f>
        <v>#REF!</v>
      </c>
      <c r="AT271" s="112" t="e">
        <f>AT99-#REF!</f>
        <v>#REF!</v>
      </c>
      <c r="AU271" s="112" t="e">
        <f>AU99-#REF!</f>
        <v>#REF!</v>
      </c>
      <c r="AV271" s="112" t="e">
        <f>AV99-#REF!</f>
        <v>#REF!</v>
      </c>
      <c r="AW271" s="112" t="e">
        <f>AW99-#REF!</f>
        <v>#REF!</v>
      </c>
      <c r="AX271" s="112" t="e">
        <f>AX99-#REF!</f>
        <v>#REF!</v>
      </c>
      <c r="AY271" s="112" t="e">
        <f>AY99-#REF!</f>
        <v>#REF!</v>
      </c>
      <c r="AZ271" s="112" t="e">
        <f>AZ99-#REF!</f>
        <v>#REF!</v>
      </c>
      <c r="BA271" s="112" t="e">
        <f>BA99-#REF!</f>
        <v>#REF!</v>
      </c>
      <c r="BB271" s="112" t="e">
        <f>BB99-#REF!</f>
        <v>#REF!</v>
      </c>
      <c r="BC271" s="112" t="e">
        <f>BC99-#REF!</f>
        <v>#REF!</v>
      </c>
      <c r="BD271" s="112" t="e">
        <f>BD99-#REF!</f>
        <v>#REF!</v>
      </c>
      <c r="BE271" s="112" t="e">
        <f>BE99-#REF!</f>
        <v>#REF!</v>
      </c>
      <c r="BF271" s="112" t="e">
        <f>BF99-#REF!</f>
        <v>#REF!</v>
      </c>
      <c r="BG271" s="112" t="e">
        <f>BG99-#REF!</f>
        <v>#REF!</v>
      </c>
      <c r="BH271" s="112" t="e">
        <f>BH99-#REF!</f>
        <v>#REF!</v>
      </c>
      <c r="BI271" s="112" t="e">
        <f>BI99-#REF!</f>
        <v>#REF!</v>
      </c>
      <c r="BJ271" s="112" t="e">
        <f>BJ99-#REF!</f>
        <v>#REF!</v>
      </c>
      <c r="BK271" s="112" t="e">
        <f>BK99-#REF!</f>
        <v>#REF!</v>
      </c>
      <c r="BL271" s="112" t="e">
        <f>BL99-#REF!</f>
        <v>#REF!</v>
      </c>
      <c r="BM271" s="112" t="e">
        <f>BM99-#REF!</f>
        <v>#REF!</v>
      </c>
      <c r="BN271" s="112" t="e">
        <f>BN99-#REF!</f>
        <v>#REF!</v>
      </c>
      <c r="BO271" s="112" t="e">
        <f>BO99-#REF!</f>
        <v>#REF!</v>
      </c>
      <c r="BP271" s="112" t="e">
        <f>BP99-#REF!</f>
        <v>#REF!</v>
      </c>
      <c r="BQ271" s="112" t="e">
        <f>BQ99-#REF!</f>
        <v>#REF!</v>
      </c>
      <c r="BR271" s="112" t="e">
        <f>BR99-#REF!</f>
        <v>#REF!</v>
      </c>
      <c r="BS271" s="112" t="e">
        <f>BS99-#REF!</f>
        <v>#REF!</v>
      </c>
      <c r="BT271" s="112" t="e">
        <f>BT99-#REF!</f>
        <v>#REF!</v>
      </c>
      <c r="BU271" s="112" t="e">
        <f>BU99-#REF!</f>
        <v>#REF!</v>
      </c>
      <c r="BV271" s="112" t="e">
        <f>BV99-#REF!</f>
        <v>#REF!</v>
      </c>
    </row>
    <row r="272" spans="12:74" hidden="1" x14ac:dyDescent="0.3">
      <c r="L272" s="112" t="e">
        <f>L100-#REF!</f>
        <v>#REF!</v>
      </c>
      <c r="M272" s="112" t="e">
        <f>M100-#REF!</f>
        <v>#REF!</v>
      </c>
      <c r="N272" s="112" t="e">
        <f>N100-#REF!</f>
        <v>#REF!</v>
      </c>
      <c r="O272" s="112" t="e">
        <f>O100-#REF!</f>
        <v>#REF!</v>
      </c>
      <c r="P272" s="112" t="e">
        <f>P100-#REF!</f>
        <v>#REF!</v>
      </c>
      <c r="Q272" s="112" t="e">
        <f>Q100-#REF!</f>
        <v>#REF!</v>
      </c>
      <c r="R272" s="112" t="e">
        <f>R100-#REF!</f>
        <v>#REF!</v>
      </c>
      <c r="S272" s="112" t="e">
        <f>S100-#REF!</f>
        <v>#REF!</v>
      </c>
      <c r="T272" s="112" t="e">
        <f>T100-#REF!</f>
        <v>#REF!</v>
      </c>
      <c r="U272" s="112" t="e">
        <f>U100-#REF!</f>
        <v>#REF!</v>
      </c>
      <c r="V272" s="112" t="e">
        <f>V100-#REF!</f>
        <v>#REF!</v>
      </c>
      <c r="W272" s="112" t="e">
        <f>W100-#REF!</f>
        <v>#REF!</v>
      </c>
      <c r="X272" s="112" t="e">
        <f>X100-#REF!</f>
        <v>#REF!</v>
      </c>
      <c r="Y272" s="112" t="e">
        <f>Y100-#REF!</f>
        <v>#REF!</v>
      </c>
      <c r="Z272" s="112" t="e">
        <f>Z100-#REF!</f>
        <v>#REF!</v>
      </c>
      <c r="AA272" s="112" t="e">
        <f>AA100-#REF!</f>
        <v>#REF!</v>
      </c>
      <c r="AB272" s="112" t="e">
        <f>AB100-#REF!</f>
        <v>#REF!</v>
      </c>
      <c r="AC272" s="112" t="e">
        <f>AC100-#REF!</f>
        <v>#REF!</v>
      </c>
      <c r="AD272" s="112" t="e">
        <f>AD100-#REF!</f>
        <v>#REF!</v>
      </c>
      <c r="AE272" s="112" t="e">
        <f>AE100-#REF!</f>
        <v>#REF!</v>
      </c>
      <c r="AF272" s="112" t="e">
        <f>AF100-#REF!</f>
        <v>#REF!</v>
      </c>
      <c r="AG272" s="112" t="e">
        <f>AG100-#REF!</f>
        <v>#REF!</v>
      </c>
      <c r="AH272" s="112" t="e">
        <f>AH100-#REF!</f>
        <v>#REF!</v>
      </c>
      <c r="AI272" s="112" t="e">
        <f>AI100-#REF!</f>
        <v>#REF!</v>
      </c>
      <c r="AJ272" s="112" t="e">
        <f>AJ100-#REF!</f>
        <v>#REF!</v>
      </c>
      <c r="AK272" s="112" t="e">
        <f>AK100-#REF!</f>
        <v>#REF!</v>
      </c>
      <c r="AL272" s="112" t="e">
        <f>AL100-#REF!</f>
        <v>#REF!</v>
      </c>
      <c r="AM272" s="112" t="e">
        <f>AM100-#REF!</f>
        <v>#REF!</v>
      </c>
      <c r="AN272" s="112" t="e">
        <f>AN100-#REF!</f>
        <v>#REF!</v>
      </c>
      <c r="AO272" s="112" t="e">
        <f>AO100-#REF!</f>
        <v>#REF!</v>
      </c>
      <c r="AP272" s="112" t="e">
        <f>AP100-#REF!</f>
        <v>#REF!</v>
      </c>
      <c r="AQ272" s="112" t="e">
        <f>AQ100-#REF!</f>
        <v>#REF!</v>
      </c>
      <c r="AR272" s="112" t="e">
        <f>AR100-#REF!</f>
        <v>#REF!</v>
      </c>
      <c r="AS272" s="112" t="e">
        <f>AS100-#REF!</f>
        <v>#REF!</v>
      </c>
      <c r="AT272" s="112" t="e">
        <f>AT100-#REF!</f>
        <v>#REF!</v>
      </c>
      <c r="AU272" s="112" t="e">
        <f>AU100-#REF!</f>
        <v>#REF!</v>
      </c>
      <c r="AV272" s="112" t="e">
        <f>AV100-#REF!</f>
        <v>#REF!</v>
      </c>
      <c r="AW272" s="112" t="e">
        <f>AW100-#REF!</f>
        <v>#REF!</v>
      </c>
      <c r="AX272" s="112" t="e">
        <f>AX100-#REF!</f>
        <v>#REF!</v>
      </c>
      <c r="AY272" s="112" t="e">
        <f>AY100-#REF!</f>
        <v>#REF!</v>
      </c>
      <c r="AZ272" s="112" t="e">
        <f>AZ100-#REF!</f>
        <v>#REF!</v>
      </c>
      <c r="BA272" s="112" t="e">
        <f>BA100-#REF!</f>
        <v>#REF!</v>
      </c>
      <c r="BB272" s="112" t="e">
        <f>BB100-#REF!</f>
        <v>#REF!</v>
      </c>
      <c r="BC272" s="112" t="e">
        <f>BC100-#REF!</f>
        <v>#REF!</v>
      </c>
      <c r="BD272" s="112" t="e">
        <f>BD100-#REF!</f>
        <v>#REF!</v>
      </c>
      <c r="BE272" s="112" t="e">
        <f>BE100-#REF!</f>
        <v>#REF!</v>
      </c>
      <c r="BF272" s="112" t="e">
        <f>BF100-#REF!</f>
        <v>#REF!</v>
      </c>
      <c r="BG272" s="112" t="e">
        <f>BG100-#REF!</f>
        <v>#REF!</v>
      </c>
      <c r="BH272" s="112" t="e">
        <f>BH100-#REF!</f>
        <v>#REF!</v>
      </c>
      <c r="BI272" s="112" t="e">
        <f>BI100-#REF!</f>
        <v>#REF!</v>
      </c>
      <c r="BJ272" s="112" t="e">
        <f>BJ100-#REF!</f>
        <v>#REF!</v>
      </c>
      <c r="BK272" s="112" t="e">
        <f>BK100-#REF!</f>
        <v>#REF!</v>
      </c>
      <c r="BL272" s="112" t="e">
        <f>BL100-#REF!</f>
        <v>#REF!</v>
      </c>
      <c r="BM272" s="112" t="e">
        <f>BM100-#REF!</f>
        <v>#REF!</v>
      </c>
      <c r="BN272" s="112" t="e">
        <f>BN100-#REF!</f>
        <v>#REF!</v>
      </c>
      <c r="BO272" s="112" t="e">
        <f>BO100-#REF!</f>
        <v>#REF!</v>
      </c>
      <c r="BP272" s="112" t="e">
        <f>BP100-#REF!</f>
        <v>#REF!</v>
      </c>
      <c r="BQ272" s="112" t="e">
        <f>BQ100-#REF!</f>
        <v>#REF!</v>
      </c>
      <c r="BR272" s="112" t="e">
        <f>BR100-#REF!</f>
        <v>#REF!</v>
      </c>
      <c r="BS272" s="112" t="e">
        <f>BS100-#REF!</f>
        <v>#REF!</v>
      </c>
      <c r="BT272" s="112" t="e">
        <f>BT100-#REF!</f>
        <v>#REF!</v>
      </c>
      <c r="BU272" s="112" t="e">
        <f>BU100-#REF!</f>
        <v>#REF!</v>
      </c>
      <c r="BV272" s="112" t="e">
        <f>BV100-#REF!</f>
        <v>#REF!</v>
      </c>
    </row>
    <row r="273" spans="12:74" hidden="1" x14ac:dyDescent="0.3">
      <c r="L273" s="112" t="e">
        <f>L101-#REF!</f>
        <v>#REF!</v>
      </c>
      <c r="M273" s="112" t="e">
        <f>M101-#REF!</f>
        <v>#REF!</v>
      </c>
      <c r="N273" s="112" t="e">
        <f>N101-#REF!</f>
        <v>#REF!</v>
      </c>
      <c r="O273" s="112" t="e">
        <f>O101-#REF!</f>
        <v>#REF!</v>
      </c>
      <c r="P273" s="112" t="e">
        <f>P101-#REF!</f>
        <v>#REF!</v>
      </c>
      <c r="Q273" s="112" t="e">
        <f>Q101-#REF!</f>
        <v>#REF!</v>
      </c>
      <c r="R273" s="112" t="e">
        <f>R101-#REF!</f>
        <v>#REF!</v>
      </c>
      <c r="S273" s="112" t="e">
        <f>S101-#REF!</f>
        <v>#REF!</v>
      </c>
      <c r="T273" s="112" t="e">
        <f>T101-#REF!</f>
        <v>#REF!</v>
      </c>
      <c r="U273" s="112" t="e">
        <f>U101-#REF!</f>
        <v>#REF!</v>
      </c>
      <c r="V273" s="112" t="e">
        <f>V101-#REF!</f>
        <v>#REF!</v>
      </c>
      <c r="W273" s="112" t="e">
        <f>W101-#REF!</f>
        <v>#REF!</v>
      </c>
      <c r="X273" s="112" t="e">
        <f>X101-#REF!</f>
        <v>#REF!</v>
      </c>
      <c r="Y273" s="112" t="e">
        <f>Y101-#REF!</f>
        <v>#REF!</v>
      </c>
      <c r="Z273" s="112" t="e">
        <f>Z101-#REF!</f>
        <v>#REF!</v>
      </c>
      <c r="AA273" s="112" t="e">
        <f>AA101-#REF!</f>
        <v>#REF!</v>
      </c>
      <c r="AB273" s="112" t="e">
        <f>AB101-#REF!</f>
        <v>#REF!</v>
      </c>
      <c r="AC273" s="112" t="e">
        <f>AC101-#REF!</f>
        <v>#REF!</v>
      </c>
      <c r="AD273" s="112" t="e">
        <f>AD101-#REF!</f>
        <v>#REF!</v>
      </c>
      <c r="AE273" s="112" t="e">
        <f>AE101-#REF!</f>
        <v>#REF!</v>
      </c>
      <c r="AF273" s="112" t="e">
        <f>AF101-#REF!</f>
        <v>#REF!</v>
      </c>
      <c r="AG273" s="112" t="e">
        <f>AG101-#REF!</f>
        <v>#REF!</v>
      </c>
      <c r="AH273" s="112" t="e">
        <f>AH101-#REF!</f>
        <v>#REF!</v>
      </c>
      <c r="AI273" s="112" t="e">
        <f>AI101-#REF!</f>
        <v>#REF!</v>
      </c>
      <c r="AJ273" s="112" t="e">
        <f>AJ101-#REF!</f>
        <v>#REF!</v>
      </c>
      <c r="AK273" s="112" t="e">
        <f>AK101-#REF!</f>
        <v>#REF!</v>
      </c>
      <c r="AL273" s="112" t="e">
        <f>AL101-#REF!</f>
        <v>#REF!</v>
      </c>
      <c r="AM273" s="112" t="e">
        <f>AM101-#REF!</f>
        <v>#REF!</v>
      </c>
      <c r="AN273" s="112" t="e">
        <f>AN101-#REF!</f>
        <v>#REF!</v>
      </c>
      <c r="AO273" s="112" t="e">
        <f>AO101-#REF!</f>
        <v>#REF!</v>
      </c>
      <c r="AP273" s="112" t="e">
        <f>AP101-#REF!</f>
        <v>#REF!</v>
      </c>
      <c r="AQ273" s="112" t="e">
        <f>AQ101-#REF!</f>
        <v>#REF!</v>
      </c>
      <c r="AR273" s="112" t="e">
        <f>AR101-#REF!</f>
        <v>#REF!</v>
      </c>
      <c r="AS273" s="112" t="e">
        <f>AS101-#REF!</f>
        <v>#REF!</v>
      </c>
      <c r="AT273" s="112" t="e">
        <f>AT101-#REF!</f>
        <v>#REF!</v>
      </c>
      <c r="AU273" s="112" t="e">
        <f>AU101-#REF!</f>
        <v>#REF!</v>
      </c>
      <c r="AV273" s="112" t="e">
        <f>AV101-#REF!</f>
        <v>#REF!</v>
      </c>
      <c r="AW273" s="112" t="e">
        <f>AW101-#REF!</f>
        <v>#REF!</v>
      </c>
      <c r="AX273" s="112" t="e">
        <f>AX101-#REF!</f>
        <v>#REF!</v>
      </c>
      <c r="AY273" s="112" t="e">
        <f>AY101-#REF!</f>
        <v>#REF!</v>
      </c>
      <c r="AZ273" s="112" t="e">
        <f>AZ101-#REF!</f>
        <v>#REF!</v>
      </c>
      <c r="BA273" s="112" t="e">
        <f>BA101-#REF!</f>
        <v>#REF!</v>
      </c>
      <c r="BB273" s="112" t="e">
        <f>BB101-#REF!</f>
        <v>#REF!</v>
      </c>
      <c r="BC273" s="112" t="e">
        <f>BC101-#REF!</f>
        <v>#REF!</v>
      </c>
      <c r="BD273" s="112" t="e">
        <f>BD101-#REF!</f>
        <v>#REF!</v>
      </c>
      <c r="BE273" s="112" t="e">
        <f>BE101-#REF!</f>
        <v>#REF!</v>
      </c>
      <c r="BF273" s="112" t="e">
        <f>BF101-#REF!</f>
        <v>#REF!</v>
      </c>
      <c r="BG273" s="112" t="e">
        <f>BG101-#REF!</f>
        <v>#REF!</v>
      </c>
      <c r="BH273" s="112" t="e">
        <f>BH101-#REF!</f>
        <v>#REF!</v>
      </c>
      <c r="BI273" s="112" t="e">
        <f>BI101-#REF!</f>
        <v>#REF!</v>
      </c>
      <c r="BJ273" s="112" t="e">
        <f>BJ101-#REF!</f>
        <v>#REF!</v>
      </c>
      <c r="BK273" s="112" t="e">
        <f>BK101-#REF!</f>
        <v>#REF!</v>
      </c>
      <c r="BL273" s="112" t="e">
        <f>BL101-#REF!</f>
        <v>#REF!</v>
      </c>
      <c r="BM273" s="112" t="e">
        <f>BM101-#REF!</f>
        <v>#REF!</v>
      </c>
      <c r="BN273" s="112" t="e">
        <f>BN101-#REF!</f>
        <v>#REF!</v>
      </c>
      <c r="BO273" s="112" t="e">
        <f>BO101-#REF!</f>
        <v>#REF!</v>
      </c>
      <c r="BP273" s="112" t="e">
        <f>BP101-#REF!</f>
        <v>#REF!</v>
      </c>
      <c r="BQ273" s="112" t="e">
        <f>BQ101-#REF!</f>
        <v>#REF!</v>
      </c>
      <c r="BR273" s="112" t="e">
        <f>BR101-#REF!</f>
        <v>#REF!</v>
      </c>
      <c r="BS273" s="112" t="e">
        <f>BS101-#REF!</f>
        <v>#REF!</v>
      </c>
      <c r="BT273" s="112" t="e">
        <f>BT101-#REF!</f>
        <v>#REF!</v>
      </c>
      <c r="BU273" s="112" t="e">
        <f>BU101-#REF!</f>
        <v>#REF!</v>
      </c>
      <c r="BV273" s="112" t="e">
        <f>BV101-#REF!</f>
        <v>#REF!</v>
      </c>
    </row>
    <row r="274" spans="12:74" hidden="1" x14ac:dyDescent="0.3">
      <c r="L274" s="112" t="e">
        <f>L102-#REF!</f>
        <v>#REF!</v>
      </c>
      <c r="M274" s="112" t="e">
        <f>M102-#REF!</f>
        <v>#REF!</v>
      </c>
      <c r="N274" s="112" t="e">
        <f>N102-#REF!</f>
        <v>#REF!</v>
      </c>
      <c r="O274" s="112" t="e">
        <f>O102-#REF!</f>
        <v>#REF!</v>
      </c>
      <c r="P274" s="112" t="e">
        <f>P102-#REF!</f>
        <v>#REF!</v>
      </c>
      <c r="Q274" s="112" t="e">
        <f>Q102-#REF!</f>
        <v>#REF!</v>
      </c>
      <c r="R274" s="112" t="e">
        <f>R102-#REF!</f>
        <v>#REF!</v>
      </c>
      <c r="S274" s="112" t="e">
        <f>S102-#REF!</f>
        <v>#REF!</v>
      </c>
      <c r="T274" s="112" t="e">
        <f>T102-#REF!</f>
        <v>#REF!</v>
      </c>
      <c r="U274" s="112" t="e">
        <f>U102-#REF!</f>
        <v>#REF!</v>
      </c>
      <c r="V274" s="112" t="e">
        <f>V102-#REF!</f>
        <v>#REF!</v>
      </c>
      <c r="W274" s="112" t="e">
        <f>W102-#REF!</f>
        <v>#REF!</v>
      </c>
      <c r="X274" s="112" t="e">
        <f>X102-#REF!</f>
        <v>#REF!</v>
      </c>
      <c r="Y274" s="112" t="e">
        <f>Y102-#REF!</f>
        <v>#REF!</v>
      </c>
      <c r="Z274" s="112" t="e">
        <f>Z102-#REF!</f>
        <v>#REF!</v>
      </c>
      <c r="AA274" s="112" t="e">
        <f>AA102-#REF!</f>
        <v>#REF!</v>
      </c>
      <c r="AB274" s="112" t="e">
        <f>AB102-#REF!</f>
        <v>#REF!</v>
      </c>
      <c r="AC274" s="112" t="e">
        <f>AC102-#REF!</f>
        <v>#REF!</v>
      </c>
      <c r="AD274" s="112" t="e">
        <f>AD102-#REF!</f>
        <v>#REF!</v>
      </c>
      <c r="AE274" s="112" t="e">
        <f>AE102-#REF!</f>
        <v>#REF!</v>
      </c>
      <c r="AF274" s="112" t="e">
        <f>AF102-#REF!</f>
        <v>#REF!</v>
      </c>
      <c r="AG274" s="112" t="e">
        <f>AG102-#REF!</f>
        <v>#REF!</v>
      </c>
      <c r="AH274" s="112" t="e">
        <f>AH102-#REF!</f>
        <v>#REF!</v>
      </c>
      <c r="AI274" s="112" t="e">
        <f>AI102-#REF!</f>
        <v>#REF!</v>
      </c>
      <c r="AJ274" s="112" t="e">
        <f>AJ102-#REF!</f>
        <v>#REF!</v>
      </c>
      <c r="AK274" s="112" t="e">
        <f>AK102-#REF!</f>
        <v>#REF!</v>
      </c>
      <c r="AL274" s="112" t="e">
        <f>AL102-#REF!</f>
        <v>#REF!</v>
      </c>
      <c r="AM274" s="112" t="e">
        <f>AM102-#REF!</f>
        <v>#REF!</v>
      </c>
      <c r="AN274" s="112" t="e">
        <f>AN102-#REF!</f>
        <v>#REF!</v>
      </c>
      <c r="AO274" s="112" t="e">
        <f>AO102-#REF!</f>
        <v>#REF!</v>
      </c>
      <c r="AP274" s="112" t="e">
        <f>AP102-#REF!</f>
        <v>#REF!</v>
      </c>
      <c r="AQ274" s="112" t="e">
        <f>AQ102-#REF!</f>
        <v>#REF!</v>
      </c>
      <c r="AR274" s="112" t="e">
        <f>AR102-#REF!</f>
        <v>#REF!</v>
      </c>
      <c r="AS274" s="112" t="e">
        <f>AS102-#REF!</f>
        <v>#REF!</v>
      </c>
      <c r="AT274" s="112" t="e">
        <f>AT102-#REF!</f>
        <v>#REF!</v>
      </c>
      <c r="AU274" s="112" t="e">
        <f>AU102-#REF!</f>
        <v>#REF!</v>
      </c>
      <c r="AV274" s="112" t="e">
        <f>AV102-#REF!</f>
        <v>#REF!</v>
      </c>
      <c r="AW274" s="112" t="e">
        <f>AW102-#REF!</f>
        <v>#REF!</v>
      </c>
      <c r="AX274" s="112" t="e">
        <f>AX102-#REF!</f>
        <v>#REF!</v>
      </c>
      <c r="AY274" s="112" t="e">
        <f>AY102-#REF!</f>
        <v>#REF!</v>
      </c>
      <c r="AZ274" s="112" t="e">
        <f>AZ102-#REF!</f>
        <v>#REF!</v>
      </c>
      <c r="BA274" s="112" t="e">
        <f>BA102-#REF!</f>
        <v>#REF!</v>
      </c>
      <c r="BB274" s="112" t="e">
        <f>BB102-#REF!</f>
        <v>#REF!</v>
      </c>
      <c r="BC274" s="112" t="e">
        <f>BC102-#REF!</f>
        <v>#REF!</v>
      </c>
      <c r="BD274" s="112" t="e">
        <f>BD102-#REF!</f>
        <v>#REF!</v>
      </c>
      <c r="BE274" s="112" t="e">
        <f>BE102-#REF!</f>
        <v>#REF!</v>
      </c>
      <c r="BF274" s="112" t="e">
        <f>BF102-#REF!</f>
        <v>#REF!</v>
      </c>
      <c r="BG274" s="112" t="e">
        <f>BG102-#REF!</f>
        <v>#REF!</v>
      </c>
      <c r="BH274" s="112" t="e">
        <f>BH102-#REF!</f>
        <v>#REF!</v>
      </c>
      <c r="BI274" s="112" t="e">
        <f>BI102-#REF!</f>
        <v>#REF!</v>
      </c>
      <c r="BJ274" s="112" t="e">
        <f>BJ102-#REF!</f>
        <v>#REF!</v>
      </c>
      <c r="BK274" s="112" t="e">
        <f>BK102-#REF!</f>
        <v>#REF!</v>
      </c>
      <c r="BL274" s="112" t="e">
        <f>BL102-#REF!</f>
        <v>#REF!</v>
      </c>
      <c r="BM274" s="112" t="e">
        <f>BM102-#REF!</f>
        <v>#REF!</v>
      </c>
      <c r="BN274" s="112" t="e">
        <f>BN102-#REF!</f>
        <v>#REF!</v>
      </c>
      <c r="BO274" s="112" t="e">
        <f>BO102-#REF!</f>
        <v>#REF!</v>
      </c>
      <c r="BP274" s="112" t="e">
        <f>BP102-#REF!</f>
        <v>#REF!</v>
      </c>
      <c r="BQ274" s="112" t="e">
        <f>BQ102-#REF!</f>
        <v>#REF!</v>
      </c>
      <c r="BR274" s="112" t="e">
        <f>BR102-#REF!</f>
        <v>#REF!</v>
      </c>
      <c r="BS274" s="112" t="e">
        <f>BS102-#REF!</f>
        <v>#REF!</v>
      </c>
      <c r="BT274" s="112" t="e">
        <f>BT102-#REF!</f>
        <v>#REF!</v>
      </c>
      <c r="BU274" s="112" t="e">
        <f>BU102-#REF!</f>
        <v>#REF!</v>
      </c>
      <c r="BV274" s="112" t="e">
        <f>BV102-#REF!</f>
        <v>#REF!</v>
      </c>
    </row>
    <row r="275" spans="12:74" hidden="1" x14ac:dyDescent="0.3">
      <c r="L275" s="112" t="e">
        <f>L103-#REF!</f>
        <v>#REF!</v>
      </c>
      <c r="M275" s="112" t="e">
        <f>M103-#REF!</f>
        <v>#REF!</v>
      </c>
      <c r="N275" s="112" t="e">
        <f>N103-#REF!</f>
        <v>#REF!</v>
      </c>
      <c r="O275" s="112" t="e">
        <f>O103-#REF!</f>
        <v>#REF!</v>
      </c>
      <c r="P275" s="112" t="e">
        <f>P103-#REF!</f>
        <v>#REF!</v>
      </c>
      <c r="Q275" s="112" t="e">
        <f>Q103-#REF!</f>
        <v>#REF!</v>
      </c>
      <c r="R275" s="112" t="e">
        <f>R103-#REF!</f>
        <v>#REF!</v>
      </c>
      <c r="S275" s="112" t="e">
        <f>S103-#REF!</f>
        <v>#REF!</v>
      </c>
      <c r="T275" s="112" t="e">
        <f>T103-#REF!</f>
        <v>#REF!</v>
      </c>
      <c r="U275" s="112" t="e">
        <f>U103-#REF!</f>
        <v>#REF!</v>
      </c>
      <c r="V275" s="112" t="e">
        <f>V103-#REF!</f>
        <v>#REF!</v>
      </c>
      <c r="W275" s="112" t="e">
        <f>W103-#REF!</f>
        <v>#REF!</v>
      </c>
      <c r="X275" s="112" t="e">
        <f>X103-#REF!</f>
        <v>#REF!</v>
      </c>
      <c r="Y275" s="112" t="e">
        <f>Y103-#REF!</f>
        <v>#REF!</v>
      </c>
      <c r="Z275" s="112" t="e">
        <f>Z103-#REF!</f>
        <v>#REF!</v>
      </c>
      <c r="AA275" s="112" t="e">
        <f>AA103-#REF!</f>
        <v>#REF!</v>
      </c>
      <c r="AB275" s="112" t="e">
        <f>AB103-#REF!</f>
        <v>#REF!</v>
      </c>
      <c r="AC275" s="112" t="e">
        <f>AC103-#REF!</f>
        <v>#REF!</v>
      </c>
      <c r="AD275" s="112" t="e">
        <f>AD103-#REF!</f>
        <v>#REF!</v>
      </c>
      <c r="AE275" s="112" t="e">
        <f>AE103-#REF!</f>
        <v>#REF!</v>
      </c>
      <c r="AF275" s="112" t="e">
        <f>AF103-#REF!</f>
        <v>#REF!</v>
      </c>
      <c r="AG275" s="112" t="e">
        <f>AG103-#REF!</f>
        <v>#REF!</v>
      </c>
      <c r="AH275" s="112" t="e">
        <f>AH103-#REF!</f>
        <v>#REF!</v>
      </c>
      <c r="AI275" s="112" t="e">
        <f>AI103-#REF!</f>
        <v>#REF!</v>
      </c>
      <c r="AJ275" s="112" t="e">
        <f>AJ103-#REF!</f>
        <v>#REF!</v>
      </c>
      <c r="AK275" s="112" t="e">
        <f>AK103-#REF!</f>
        <v>#REF!</v>
      </c>
      <c r="AL275" s="112" t="e">
        <f>AL103-#REF!</f>
        <v>#REF!</v>
      </c>
      <c r="AM275" s="112" t="e">
        <f>AM103-#REF!</f>
        <v>#REF!</v>
      </c>
      <c r="AN275" s="112" t="e">
        <f>AN103-#REF!</f>
        <v>#REF!</v>
      </c>
      <c r="AO275" s="112" t="e">
        <f>AO103-#REF!</f>
        <v>#REF!</v>
      </c>
      <c r="AP275" s="112" t="e">
        <f>AP103-#REF!</f>
        <v>#REF!</v>
      </c>
      <c r="AQ275" s="112" t="e">
        <f>AQ103-#REF!</f>
        <v>#REF!</v>
      </c>
      <c r="AR275" s="112" t="e">
        <f>AR103-#REF!</f>
        <v>#REF!</v>
      </c>
      <c r="AS275" s="112" t="e">
        <f>AS103-#REF!</f>
        <v>#REF!</v>
      </c>
      <c r="AT275" s="112" t="e">
        <f>AT103-#REF!</f>
        <v>#REF!</v>
      </c>
      <c r="AU275" s="112" t="e">
        <f>AU103-#REF!</f>
        <v>#REF!</v>
      </c>
      <c r="AV275" s="112" t="e">
        <f>AV103-#REF!</f>
        <v>#REF!</v>
      </c>
      <c r="AW275" s="112" t="e">
        <f>AW103-#REF!</f>
        <v>#REF!</v>
      </c>
      <c r="AX275" s="112" t="e">
        <f>AX103-#REF!</f>
        <v>#REF!</v>
      </c>
      <c r="AY275" s="112" t="e">
        <f>AY103-#REF!</f>
        <v>#REF!</v>
      </c>
      <c r="AZ275" s="112" t="e">
        <f>AZ103-#REF!</f>
        <v>#REF!</v>
      </c>
      <c r="BA275" s="112" t="e">
        <f>BA103-#REF!</f>
        <v>#REF!</v>
      </c>
      <c r="BB275" s="112" t="e">
        <f>BB103-#REF!</f>
        <v>#REF!</v>
      </c>
      <c r="BC275" s="112" t="e">
        <f>BC103-#REF!</f>
        <v>#REF!</v>
      </c>
      <c r="BD275" s="112" t="e">
        <f>BD103-#REF!</f>
        <v>#REF!</v>
      </c>
      <c r="BE275" s="112" t="e">
        <f>BE103-#REF!</f>
        <v>#REF!</v>
      </c>
      <c r="BF275" s="112" t="e">
        <f>BF103-#REF!</f>
        <v>#REF!</v>
      </c>
      <c r="BG275" s="112" t="e">
        <f>BG103-#REF!</f>
        <v>#REF!</v>
      </c>
      <c r="BH275" s="112" t="e">
        <f>BH103-#REF!</f>
        <v>#REF!</v>
      </c>
      <c r="BI275" s="112" t="e">
        <f>BI103-#REF!</f>
        <v>#REF!</v>
      </c>
      <c r="BJ275" s="112" t="e">
        <f>BJ103-#REF!</f>
        <v>#REF!</v>
      </c>
      <c r="BK275" s="112" t="e">
        <f>BK103-#REF!</f>
        <v>#REF!</v>
      </c>
      <c r="BL275" s="112" t="e">
        <f>BL103-#REF!</f>
        <v>#REF!</v>
      </c>
      <c r="BM275" s="112" t="e">
        <f>BM103-#REF!</f>
        <v>#REF!</v>
      </c>
      <c r="BN275" s="112" t="e">
        <f>BN103-#REF!</f>
        <v>#REF!</v>
      </c>
      <c r="BO275" s="112" t="e">
        <f>BO103-#REF!</f>
        <v>#REF!</v>
      </c>
      <c r="BP275" s="112" t="e">
        <f>BP103-#REF!</f>
        <v>#REF!</v>
      </c>
      <c r="BQ275" s="112" t="e">
        <f>BQ103-#REF!</f>
        <v>#REF!</v>
      </c>
      <c r="BR275" s="112" t="e">
        <f>BR103-#REF!</f>
        <v>#REF!</v>
      </c>
      <c r="BS275" s="112" t="e">
        <f>BS103-#REF!</f>
        <v>#REF!</v>
      </c>
      <c r="BT275" s="112" t="e">
        <f>BT103-#REF!</f>
        <v>#REF!</v>
      </c>
      <c r="BU275" s="112" t="e">
        <f>BU103-#REF!</f>
        <v>#REF!</v>
      </c>
      <c r="BV275" s="112" t="e">
        <f>BV103-#REF!</f>
        <v>#REF!</v>
      </c>
    </row>
    <row r="276" spans="12:74" hidden="1" x14ac:dyDescent="0.3">
      <c r="L276" s="112" t="e">
        <f>L104-#REF!</f>
        <v>#REF!</v>
      </c>
      <c r="M276" s="112" t="e">
        <f>M104-#REF!</f>
        <v>#REF!</v>
      </c>
      <c r="N276" s="112" t="e">
        <f>N104-#REF!</f>
        <v>#REF!</v>
      </c>
      <c r="O276" s="112" t="e">
        <f>O104-#REF!</f>
        <v>#REF!</v>
      </c>
      <c r="P276" s="112" t="e">
        <f>P104-#REF!</f>
        <v>#REF!</v>
      </c>
      <c r="Q276" s="112" t="e">
        <f>Q104-#REF!</f>
        <v>#REF!</v>
      </c>
      <c r="R276" s="112" t="e">
        <f>R104-#REF!</f>
        <v>#REF!</v>
      </c>
      <c r="S276" s="112" t="e">
        <f>S104-#REF!</f>
        <v>#REF!</v>
      </c>
      <c r="T276" s="112" t="e">
        <f>T104-#REF!</f>
        <v>#REF!</v>
      </c>
      <c r="U276" s="112" t="e">
        <f>U104-#REF!</f>
        <v>#REF!</v>
      </c>
      <c r="V276" s="112" t="e">
        <f>V104-#REF!</f>
        <v>#REF!</v>
      </c>
      <c r="W276" s="112" t="e">
        <f>W104-#REF!</f>
        <v>#REF!</v>
      </c>
      <c r="X276" s="112" t="e">
        <f>X104-#REF!</f>
        <v>#REF!</v>
      </c>
      <c r="Y276" s="112" t="e">
        <f>Y104-#REF!</f>
        <v>#REF!</v>
      </c>
      <c r="Z276" s="112" t="e">
        <f>Z104-#REF!</f>
        <v>#REF!</v>
      </c>
      <c r="AA276" s="112" t="e">
        <f>AA104-#REF!</f>
        <v>#REF!</v>
      </c>
      <c r="AB276" s="112" t="e">
        <f>AB104-#REF!</f>
        <v>#REF!</v>
      </c>
      <c r="AC276" s="112" t="e">
        <f>AC104-#REF!</f>
        <v>#REF!</v>
      </c>
      <c r="AD276" s="112" t="e">
        <f>AD104-#REF!</f>
        <v>#REF!</v>
      </c>
      <c r="AE276" s="112" t="e">
        <f>AE104-#REF!</f>
        <v>#REF!</v>
      </c>
      <c r="AF276" s="112" t="e">
        <f>AF104-#REF!</f>
        <v>#REF!</v>
      </c>
      <c r="AG276" s="112" t="e">
        <f>AG104-#REF!</f>
        <v>#REF!</v>
      </c>
      <c r="AH276" s="112" t="e">
        <f>AH104-#REF!</f>
        <v>#REF!</v>
      </c>
      <c r="AI276" s="112" t="e">
        <f>AI104-#REF!</f>
        <v>#REF!</v>
      </c>
      <c r="AJ276" s="112" t="e">
        <f>AJ104-#REF!</f>
        <v>#REF!</v>
      </c>
      <c r="AK276" s="112" t="e">
        <f>AK104-#REF!</f>
        <v>#REF!</v>
      </c>
      <c r="AL276" s="112" t="e">
        <f>AL104-#REF!</f>
        <v>#REF!</v>
      </c>
      <c r="AM276" s="112" t="e">
        <f>AM104-#REF!</f>
        <v>#REF!</v>
      </c>
      <c r="AN276" s="112" t="e">
        <f>AN104-#REF!</f>
        <v>#REF!</v>
      </c>
      <c r="AO276" s="112" t="e">
        <f>AO104-#REF!</f>
        <v>#REF!</v>
      </c>
      <c r="AP276" s="112" t="e">
        <f>AP104-#REF!</f>
        <v>#REF!</v>
      </c>
      <c r="AQ276" s="112" t="e">
        <f>AQ104-#REF!</f>
        <v>#REF!</v>
      </c>
      <c r="AR276" s="112" t="e">
        <f>AR104-#REF!</f>
        <v>#REF!</v>
      </c>
      <c r="AS276" s="112" t="e">
        <f>AS104-#REF!</f>
        <v>#REF!</v>
      </c>
      <c r="AT276" s="112" t="e">
        <f>AT104-#REF!</f>
        <v>#REF!</v>
      </c>
      <c r="AU276" s="112" t="e">
        <f>AU104-#REF!</f>
        <v>#REF!</v>
      </c>
      <c r="AV276" s="112" t="e">
        <f>AV104-#REF!</f>
        <v>#REF!</v>
      </c>
      <c r="AW276" s="112" t="e">
        <f>AW104-#REF!</f>
        <v>#REF!</v>
      </c>
      <c r="AX276" s="112" t="e">
        <f>AX104-#REF!</f>
        <v>#REF!</v>
      </c>
      <c r="AY276" s="112" t="e">
        <f>AY104-#REF!</f>
        <v>#REF!</v>
      </c>
      <c r="AZ276" s="112" t="e">
        <f>AZ104-#REF!</f>
        <v>#REF!</v>
      </c>
      <c r="BA276" s="112" t="e">
        <f>BA104-#REF!</f>
        <v>#REF!</v>
      </c>
      <c r="BB276" s="112" t="e">
        <f>BB104-#REF!</f>
        <v>#REF!</v>
      </c>
      <c r="BC276" s="112" t="e">
        <f>BC104-#REF!</f>
        <v>#REF!</v>
      </c>
      <c r="BD276" s="112" t="e">
        <f>BD104-#REF!</f>
        <v>#REF!</v>
      </c>
      <c r="BE276" s="112" t="e">
        <f>BE104-#REF!</f>
        <v>#REF!</v>
      </c>
      <c r="BF276" s="112" t="e">
        <f>BF104-#REF!</f>
        <v>#REF!</v>
      </c>
      <c r="BG276" s="112" t="e">
        <f>BG104-#REF!</f>
        <v>#REF!</v>
      </c>
      <c r="BH276" s="112" t="e">
        <f>BH104-#REF!</f>
        <v>#REF!</v>
      </c>
      <c r="BI276" s="112" t="e">
        <f>BI104-#REF!</f>
        <v>#REF!</v>
      </c>
      <c r="BJ276" s="112" t="e">
        <f>BJ104-#REF!</f>
        <v>#REF!</v>
      </c>
      <c r="BK276" s="112" t="e">
        <f>BK104-#REF!</f>
        <v>#REF!</v>
      </c>
      <c r="BL276" s="112" t="e">
        <f>BL104-#REF!</f>
        <v>#REF!</v>
      </c>
      <c r="BM276" s="112" t="e">
        <f>BM104-#REF!</f>
        <v>#REF!</v>
      </c>
      <c r="BN276" s="112" t="e">
        <f>BN104-#REF!</f>
        <v>#REF!</v>
      </c>
      <c r="BO276" s="112" t="e">
        <f>BO104-#REF!</f>
        <v>#REF!</v>
      </c>
      <c r="BP276" s="112" t="e">
        <f>BP104-#REF!</f>
        <v>#REF!</v>
      </c>
      <c r="BQ276" s="112" t="e">
        <f>BQ104-#REF!</f>
        <v>#REF!</v>
      </c>
      <c r="BR276" s="112" t="e">
        <f>BR104-#REF!</f>
        <v>#REF!</v>
      </c>
      <c r="BS276" s="112" t="e">
        <f>BS104-#REF!</f>
        <v>#REF!</v>
      </c>
      <c r="BT276" s="112" t="e">
        <f>BT104-#REF!</f>
        <v>#REF!</v>
      </c>
      <c r="BU276" s="112" t="e">
        <f>BU104-#REF!</f>
        <v>#REF!</v>
      </c>
      <c r="BV276" s="112" t="e">
        <f>BV104-#REF!</f>
        <v>#REF!</v>
      </c>
    </row>
    <row r="277" spans="12:74" hidden="1" x14ac:dyDescent="0.3">
      <c r="L277" s="112" t="e">
        <f>L105-#REF!</f>
        <v>#REF!</v>
      </c>
      <c r="M277" s="112" t="e">
        <f>M105-#REF!</f>
        <v>#REF!</v>
      </c>
      <c r="N277" s="112" t="e">
        <f>N105-#REF!</f>
        <v>#REF!</v>
      </c>
      <c r="O277" s="112" t="e">
        <f>O105-#REF!</f>
        <v>#REF!</v>
      </c>
      <c r="P277" s="112" t="e">
        <f>P105-#REF!</f>
        <v>#REF!</v>
      </c>
      <c r="Q277" s="112" t="e">
        <f>Q105-#REF!</f>
        <v>#REF!</v>
      </c>
      <c r="R277" s="112" t="e">
        <f>R105-#REF!</f>
        <v>#REF!</v>
      </c>
      <c r="S277" s="112" t="e">
        <f>S105-#REF!</f>
        <v>#REF!</v>
      </c>
      <c r="T277" s="112" t="e">
        <f>T105-#REF!</f>
        <v>#REF!</v>
      </c>
      <c r="U277" s="112" t="e">
        <f>U105-#REF!</f>
        <v>#REF!</v>
      </c>
      <c r="V277" s="112" t="e">
        <f>V105-#REF!</f>
        <v>#REF!</v>
      </c>
      <c r="W277" s="112" t="e">
        <f>W105-#REF!</f>
        <v>#REF!</v>
      </c>
      <c r="X277" s="112" t="e">
        <f>X105-#REF!</f>
        <v>#REF!</v>
      </c>
      <c r="Y277" s="112" t="e">
        <f>Y105-#REF!</f>
        <v>#REF!</v>
      </c>
      <c r="Z277" s="112" t="e">
        <f>Z105-#REF!</f>
        <v>#REF!</v>
      </c>
      <c r="AA277" s="112" t="e">
        <f>AA105-#REF!</f>
        <v>#REF!</v>
      </c>
      <c r="AB277" s="112" t="e">
        <f>AB105-#REF!</f>
        <v>#REF!</v>
      </c>
      <c r="AC277" s="112" t="e">
        <f>AC105-#REF!</f>
        <v>#REF!</v>
      </c>
      <c r="AD277" s="112" t="e">
        <f>AD105-#REF!</f>
        <v>#REF!</v>
      </c>
      <c r="AE277" s="112" t="e">
        <f>AE105-#REF!</f>
        <v>#REF!</v>
      </c>
      <c r="AF277" s="112" t="e">
        <f>AF105-#REF!</f>
        <v>#REF!</v>
      </c>
      <c r="AG277" s="112" t="e">
        <f>AG105-#REF!</f>
        <v>#REF!</v>
      </c>
      <c r="AH277" s="112" t="e">
        <f>AH105-#REF!</f>
        <v>#REF!</v>
      </c>
      <c r="AI277" s="112" t="e">
        <f>AI105-#REF!</f>
        <v>#REF!</v>
      </c>
      <c r="AJ277" s="112" t="e">
        <f>AJ105-#REF!</f>
        <v>#REF!</v>
      </c>
      <c r="AK277" s="112" t="e">
        <f>AK105-#REF!</f>
        <v>#REF!</v>
      </c>
      <c r="AL277" s="112" t="e">
        <f>AL105-#REF!</f>
        <v>#REF!</v>
      </c>
      <c r="AM277" s="112" t="e">
        <f>AM105-#REF!</f>
        <v>#REF!</v>
      </c>
      <c r="AN277" s="112" t="e">
        <f>AN105-#REF!</f>
        <v>#REF!</v>
      </c>
      <c r="AO277" s="112" t="e">
        <f>AO105-#REF!</f>
        <v>#REF!</v>
      </c>
      <c r="AP277" s="112" t="e">
        <f>AP105-#REF!</f>
        <v>#REF!</v>
      </c>
      <c r="AQ277" s="112" t="e">
        <f>AQ105-#REF!</f>
        <v>#REF!</v>
      </c>
      <c r="AR277" s="112" t="e">
        <f>AR105-#REF!</f>
        <v>#REF!</v>
      </c>
      <c r="AS277" s="112" t="e">
        <f>AS105-#REF!</f>
        <v>#REF!</v>
      </c>
      <c r="AT277" s="112" t="e">
        <f>AT105-#REF!</f>
        <v>#REF!</v>
      </c>
      <c r="AU277" s="112" t="e">
        <f>AU105-#REF!</f>
        <v>#REF!</v>
      </c>
      <c r="AV277" s="112" t="e">
        <f>AV105-#REF!</f>
        <v>#REF!</v>
      </c>
      <c r="AW277" s="112" t="e">
        <f>AW105-#REF!</f>
        <v>#REF!</v>
      </c>
      <c r="AX277" s="112" t="e">
        <f>AX105-#REF!</f>
        <v>#REF!</v>
      </c>
      <c r="AY277" s="112" t="e">
        <f>AY105-#REF!</f>
        <v>#REF!</v>
      </c>
      <c r="AZ277" s="112" t="e">
        <f>AZ105-#REF!</f>
        <v>#REF!</v>
      </c>
      <c r="BA277" s="112" t="e">
        <f>BA105-#REF!</f>
        <v>#REF!</v>
      </c>
      <c r="BB277" s="112" t="e">
        <f>BB105-#REF!</f>
        <v>#REF!</v>
      </c>
      <c r="BC277" s="112" t="e">
        <f>BC105-#REF!</f>
        <v>#REF!</v>
      </c>
      <c r="BD277" s="112" t="e">
        <f>BD105-#REF!</f>
        <v>#REF!</v>
      </c>
      <c r="BE277" s="112" t="e">
        <f>BE105-#REF!</f>
        <v>#REF!</v>
      </c>
      <c r="BF277" s="112" t="e">
        <f>BF105-#REF!</f>
        <v>#REF!</v>
      </c>
      <c r="BG277" s="112" t="e">
        <f>BG105-#REF!</f>
        <v>#REF!</v>
      </c>
      <c r="BH277" s="112" t="e">
        <f>BH105-#REF!</f>
        <v>#REF!</v>
      </c>
      <c r="BI277" s="112" t="e">
        <f>BI105-#REF!</f>
        <v>#REF!</v>
      </c>
      <c r="BJ277" s="112" t="e">
        <f>BJ105-#REF!</f>
        <v>#REF!</v>
      </c>
      <c r="BK277" s="112" t="e">
        <f>BK105-#REF!</f>
        <v>#REF!</v>
      </c>
      <c r="BL277" s="112" t="e">
        <f>BL105-#REF!</f>
        <v>#REF!</v>
      </c>
      <c r="BM277" s="112" t="e">
        <f>BM105-#REF!</f>
        <v>#REF!</v>
      </c>
      <c r="BN277" s="112" t="e">
        <f>BN105-#REF!</f>
        <v>#REF!</v>
      </c>
      <c r="BO277" s="112" t="e">
        <f>BO105-#REF!</f>
        <v>#REF!</v>
      </c>
      <c r="BP277" s="112" t="e">
        <f>BP105-#REF!</f>
        <v>#REF!</v>
      </c>
      <c r="BQ277" s="112" t="e">
        <f>BQ105-#REF!</f>
        <v>#REF!</v>
      </c>
      <c r="BR277" s="112" t="e">
        <f>BR105-#REF!</f>
        <v>#REF!</v>
      </c>
      <c r="BS277" s="112" t="e">
        <f>BS105-#REF!</f>
        <v>#REF!</v>
      </c>
      <c r="BT277" s="112" t="e">
        <f>BT105-#REF!</f>
        <v>#REF!</v>
      </c>
      <c r="BU277" s="112" t="e">
        <f>BU105-#REF!</f>
        <v>#REF!</v>
      </c>
      <c r="BV277" s="112" t="e">
        <f>BV105-#REF!</f>
        <v>#REF!</v>
      </c>
    </row>
    <row r="278" spans="12:74" hidden="1" x14ac:dyDescent="0.3">
      <c r="L278" s="112" t="e">
        <f>L106-#REF!</f>
        <v>#REF!</v>
      </c>
      <c r="M278" s="112" t="e">
        <f>M106-#REF!</f>
        <v>#REF!</v>
      </c>
      <c r="N278" s="112" t="e">
        <f>N106-#REF!</f>
        <v>#REF!</v>
      </c>
      <c r="O278" s="112" t="e">
        <f>O106-#REF!</f>
        <v>#REF!</v>
      </c>
      <c r="P278" s="112" t="e">
        <f>P106-#REF!</f>
        <v>#REF!</v>
      </c>
      <c r="Q278" s="112" t="e">
        <f>Q106-#REF!</f>
        <v>#REF!</v>
      </c>
      <c r="R278" s="112" t="e">
        <f>R106-#REF!</f>
        <v>#REF!</v>
      </c>
      <c r="S278" s="112" t="e">
        <f>S106-#REF!</f>
        <v>#REF!</v>
      </c>
      <c r="T278" s="112" t="e">
        <f>T106-#REF!</f>
        <v>#REF!</v>
      </c>
      <c r="U278" s="112" t="e">
        <f>U106-#REF!</f>
        <v>#REF!</v>
      </c>
      <c r="V278" s="112" t="e">
        <f>V106-#REF!</f>
        <v>#REF!</v>
      </c>
      <c r="W278" s="112" t="e">
        <f>W106-#REF!</f>
        <v>#REF!</v>
      </c>
      <c r="X278" s="112" t="e">
        <f>X106-#REF!</f>
        <v>#REF!</v>
      </c>
      <c r="Y278" s="112" t="e">
        <f>Y106-#REF!</f>
        <v>#REF!</v>
      </c>
      <c r="Z278" s="112" t="e">
        <f>Z106-#REF!</f>
        <v>#REF!</v>
      </c>
      <c r="AA278" s="112" t="e">
        <f>AA106-#REF!</f>
        <v>#REF!</v>
      </c>
      <c r="AB278" s="112" t="e">
        <f>AB106-#REF!</f>
        <v>#REF!</v>
      </c>
      <c r="AC278" s="112" t="e">
        <f>AC106-#REF!</f>
        <v>#REF!</v>
      </c>
      <c r="AD278" s="112" t="e">
        <f>AD106-#REF!</f>
        <v>#REF!</v>
      </c>
      <c r="AE278" s="112" t="e">
        <f>AE106-#REF!</f>
        <v>#REF!</v>
      </c>
      <c r="AF278" s="112" t="e">
        <f>AF106-#REF!</f>
        <v>#REF!</v>
      </c>
      <c r="AG278" s="112" t="e">
        <f>AG106-#REF!</f>
        <v>#REF!</v>
      </c>
      <c r="AH278" s="112" t="e">
        <f>AH106-#REF!</f>
        <v>#REF!</v>
      </c>
      <c r="AI278" s="112" t="e">
        <f>AI106-#REF!</f>
        <v>#REF!</v>
      </c>
      <c r="AJ278" s="112" t="e">
        <f>AJ106-#REF!</f>
        <v>#REF!</v>
      </c>
      <c r="AK278" s="112" t="e">
        <f>AK106-#REF!</f>
        <v>#REF!</v>
      </c>
      <c r="AL278" s="112" t="e">
        <f>AL106-#REF!</f>
        <v>#REF!</v>
      </c>
      <c r="AM278" s="112" t="e">
        <f>AM106-#REF!</f>
        <v>#REF!</v>
      </c>
      <c r="AN278" s="112" t="e">
        <f>AN106-#REF!</f>
        <v>#REF!</v>
      </c>
      <c r="AO278" s="112" t="e">
        <f>AO106-#REF!</f>
        <v>#REF!</v>
      </c>
      <c r="AP278" s="112" t="e">
        <f>AP106-#REF!</f>
        <v>#REF!</v>
      </c>
      <c r="AQ278" s="112" t="e">
        <f>AQ106-#REF!</f>
        <v>#REF!</v>
      </c>
      <c r="AR278" s="112" t="e">
        <f>AR106-#REF!</f>
        <v>#REF!</v>
      </c>
      <c r="AS278" s="112" t="e">
        <f>AS106-#REF!</f>
        <v>#REF!</v>
      </c>
      <c r="AT278" s="112" t="e">
        <f>AT106-#REF!</f>
        <v>#REF!</v>
      </c>
      <c r="AU278" s="112" t="e">
        <f>AU106-#REF!</f>
        <v>#REF!</v>
      </c>
      <c r="AV278" s="112" t="e">
        <f>AV106-#REF!</f>
        <v>#REF!</v>
      </c>
      <c r="AW278" s="112" t="e">
        <f>AW106-#REF!</f>
        <v>#REF!</v>
      </c>
      <c r="AX278" s="112" t="e">
        <f>AX106-#REF!</f>
        <v>#REF!</v>
      </c>
      <c r="AY278" s="112" t="e">
        <f>AY106-#REF!</f>
        <v>#REF!</v>
      </c>
      <c r="AZ278" s="112" t="e">
        <f>AZ106-#REF!</f>
        <v>#REF!</v>
      </c>
      <c r="BA278" s="112" t="e">
        <f>BA106-#REF!</f>
        <v>#REF!</v>
      </c>
      <c r="BB278" s="112" t="e">
        <f>BB106-#REF!</f>
        <v>#REF!</v>
      </c>
      <c r="BC278" s="112" t="e">
        <f>BC106-#REF!</f>
        <v>#REF!</v>
      </c>
      <c r="BD278" s="112" t="e">
        <f>BD106-#REF!</f>
        <v>#REF!</v>
      </c>
      <c r="BE278" s="112" t="e">
        <f>BE106-#REF!</f>
        <v>#REF!</v>
      </c>
      <c r="BF278" s="112" t="e">
        <f>BF106-#REF!</f>
        <v>#REF!</v>
      </c>
      <c r="BG278" s="112" t="e">
        <f>BG106-#REF!</f>
        <v>#REF!</v>
      </c>
      <c r="BH278" s="112" t="e">
        <f>BH106-#REF!</f>
        <v>#REF!</v>
      </c>
      <c r="BI278" s="112" t="e">
        <f>BI106-#REF!</f>
        <v>#REF!</v>
      </c>
      <c r="BJ278" s="112" t="e">
        <f>BJ106-#REF!</f>
        <v>#REF!</v>
      </c>
      <c r="BK278" s="112" t="e">
        <f>BK106-#REF!</f>
        <v>#REF!</v>
      </c>
      <c r="BL278" s="112" t="e">
        <f>BL106-#REF!</f>
        <v>#REF!</v>
      </c>
      <c r="BM278" s="112" t="e">
        <f>BM106-#REF!</f>
        <v>#REF!</v>
      </c>
      <c r="BN278" s="112" t="e">
        <f>BN106-#REF!</f>
        <v>#REF!</v>
      </c>
      <c r="BO278" s="112" t="e">
        <f>BO106-#REF!</f>
        <v>#REF!</v>
      </c>
      <c r="BP278" s="112" t="e">
        <f>BP106-#REF!</f>
        <v>#REF!</v>
      </c>
      <c r="BQ278" s="112" t="e">
        <f>BQ106-#REF!</f>
        <v>#REF!</v>
      </c>
      <c r="BR278" s="112" t="e">
        <f>BR106-#REF!</f>
        <v>#REF!</v>
      </c>
      <c r="BS278" s="112" t="e">
        <f>BS106-#REF!</f>
        <v>#REF!</v>
      </c>
      <c r="BT278" s="112" t="e">
        <f>BT106-#REF!</f>
        <v>#REF!</v>
      </c>
      <c r="BU278" s="112" t="e">
        <f>BU106-#REF!</f>
        <v>#REF!</v>
      </c>
      <c r="BV278" s="112" t="e">
        <f>BV106-#REF!</f>
        <v>#REF!</v>
      </c>
    </row>
    <row r="279" spans="12:74" hidden="1" x14ac:dyDescent="0.3">
      <c r="L279" s="112" t="e">
        <f>L107-#REF!</f>
        <v>#REF!</v>
      </c>
      <c r="M279" s="112" t="e">
        <f>M107-#REF!</f>
        <v>#REF!</v>
      </c>
      <c r="N279" s="112" t="e">
        <f>N107-#REF!</f>
        <v>#REF!</v>
      </c>
      <c r="O279" s="112" t="e">
        <f>O107-#REF!</f>
        <v>#REF!</v>
      </c>
      <c r="P279" s="112" t="e">
        <f>P107-#REF!</f>
        <v>#REF!</v>
      </c>
      <c r="Q279" s="112" t="e">
        <f>Q107-#REF!</f>
        <v>#REF!</v>
      </c>
      <c r="R279" s="112" t="e">
        <f>R107-#REF!</f>
        <v>#REF!</v>
      </c>
      <c r="S279" s="112" t="e">
        <f>S107-#REF!</f>
        <v>#REF!</v>
      </c>
      <c r="T279" s="112" t="e">
        <f>T107-#REF!</f>
        <v>#REF!</v>
      </c>
      <c r="U279" s="112" t="e">
        <f>U107-#REF!</f>
        <v>#REF!</v>
      </c>
      <c r="V279" s="112" t="e">
        <f>V107-#REF!</f>
        <v>#REF!</v>
      </c>
      <c r="W279" s="112" t="e">
        <f>W107-#REF!</f>
        <v>#REF!</v>
      </c>
      <c r="X279" s="112" t="e">
        <f>X107-#REF!</f>
        <v>#REF!</v>
      </c>
      <c r="Y279" s="112" t="e">
        <f>Y107-#REF!</f>
        <v>#REF!</v>
      </c>
      <c r="Z279" s="112" t="e">
        <f>Z107-#REF!</f>
        <v>#REF!</v>
      </c>
      <c r="AA279" s="112" t="e">
        <f>AA107-#REF!</f>
        <v>#REF!</v>
      </c>
      <c r="AB279" s="112" t="e">
        <f>AB107-#REF!</f>
        <v>#REF!</v>
      </c>
      <c r="AC279" s="112" t="e">
        <f>AC107-#REF!</f>
        <v>#REF!</v>
      </c>
      <c r="AD279" s="112" t="e">
        <f>AD107-#REF!</f>
        <v>#REF!</v>
      </c>
      <c r="AE279" s="112" t="e">
        <f>AE107-#REF!</f>
        <v>#REF!</v>
      </c>
      <c r="AF279" s="112" t="e">
        <f>AF107-#REF!</f>
        <v>#REF!</v>
      </c>
      <c r="AG279" s="112" t="e">
        <f>AG107-#REF!</f>
        <v>#REF!</v>
      </c>
      <c r="AH279" s="112" t="e">
        <f>AH107-#REF!</f>
        <v>#REF!</v>
      </c>
      <c r="AI279" s="112" t="e">
        <f>AI107-#REF!</f>
        <v>#REF!</v>
      </c>
      <c r="AJ279" s="112" t="e">
        <f>AJ107-#REF!</f>
        <v>#REF!</v>
      </c>
      <c r="AK279" s="112" t="e">
        <f>AK107-#REF!</f>
        <v>#REF!</v>
      </c>
      <c r="AL279" s="112" t="e">
        <f>AL107-#REF!</f>
        <v>#REF!</v>
      </c>
      <c r="AM279" s="112" t="e">
        <f>AM107-#REF!</f>
        <v>#REF!</v>
      </c>
      <c r="AN279" s="112" t="e">
        <f>AN107-#REF!</f>
        <v>#REF!</v>
      </c>
      <c r="AO279" s="112" t="e">
        <f>AO107-#REF!</f>
        <v>#REF!</v>
      </c>
      <c r="AP279" s="112" t="e">
        <f>AP107-#REF!</f>
        <v>#REF!</v>
      </c>
      <c r="AQ279" s="112" t="e">
        <f>AQ107-#REF!</f>
        <v>#REF!</v>
      </c>
      <c r="AR279" s="112" t="e">
        <f>AR107-#REF!</f>
        <v>#REF!</v>
      </c>
      <c r="AS279" s="112" t="e">
        <f>AS107-#REF!</f>
        <v>#REF!</v>
      </c>
      <c r="AT279" s="112" t="e">
        <f>AT107-#REF!</f>
        <v>#REF!</v>
      </c>
      <c r="AU279" s="112" t="e">
        <f>AU107-#REF!</f>
        <v>#REF!</v>
      </c>
      <c r="AV279" s="112" t="e">
        <f>AV107-#REF!</f>
        <v>#REF!</v>
      </c>
      <c r="AW279" s="112" t="e">
        <f>AW107-#REF!</f>
        <v>#REF!</v>
      </c>
      <c r="AX279" s="112" t="e">
        <f>AX107-#REF!</f>
        <v>#REF!</v>
      </c>
      <c r="AY279" s="112" t="e">
        <f>AY107-#REF!</f>
        <v>#REF!</v>
      </c>
      <c r="AZ279" s="112" t="e">
        <f>AZ107-#REF!</f>
        <v>#REF!</v>
      </c>
      <c r="BA279" s="112" t="e">
        <f>BA107-#REF!</f>
        <v>#REF!</v>
      </c>
      <c r="BB279" s="112" t="e">
        <f>BB107-#REF!</f>
        <v>#REF!</v>
      </c>
      <c r="BC279" s="112" t="e">
        <f>BC107-#REF!</f>
        <v>#REF!</v>
      </c>
      <c r="BD279" s="112" t="e">
        <f>BD107-#REF!</f>
        <v>#REF!</v>
      </c>
      <c r="BE279" s="112" t="e">
        <f>BE107-#REF!</f>
        <v>#REF!</v>
      </c>
      <c r="BF279" s="112" t="e">
        <f>BF107-#REF!</f>
        <v>#REF!</v>
      </c>
      <c r="BG279" s="112" t="e">
        <f>BG107-#REF!</f>
        <v>#REF!</v>
      </c>
      <c r="BH279" s="112" t="e">
        <f>BH107-#REF!</f>
        <v>#REF!</v>
      </c>
      <c r="BI279" s="112" t="e">
        <f>BI107-#REF!</f>
        <v>#REF!</v>
      </c>
      <c r="BJ279" s="112" t="e">
        <f>BJ107-#REF!</f>
        <v>#REF!</v>
      </c>
      <c r="BK279" s="112" t="e">
        <f>BK107-#REF!</f>
        <v>#REF!</v>
      </c>
      <c r="BL279" s="112" t="e">
        <f>BL107-#REF!</f>
        <v>#REF!</v>
      </c>
      <c r="BM279" s="112" t="e">
        <f>BM107-#REF!</f>
        <v>#REF!</v>
      </c>
      <c r="BN279" s="112" t="e">
        <f>BN107-#REF!</f>
        <v>#REF!</v>
      </c>
      <c r="BO279" s="112" t="e">
        <f>BO107-#REF!</f>
        <v>#REF!</v>
      </c>
      <c r="BP279" s="112" t="e">
        <f>BP107-#REF!</f>
        <v>#REF!</v>
      </c>
      <c r="BQ279" s="112" t="e">
        <f>BQ107-#REF!</f>
        <v>#REF!</v>
      </c>
      <c r="BR279" s="112" t="e">
        <f>BR107-#REF!</f>
        <v>#REF!</v>
      </c>
      <c r="BS279" s="112" t="e">
        <f>BS107-#REF!</f>
        <v>#REF!</v>
      </c>
      <c r="BT279" s="112" t="e">
        <f>BT107-#REF!</f>
        <v>#REF!</v>
      </c>
      <c r="BU279" s="112" t="e">
        <f>BU107-#REF!</f>
        <v>#REF!</v>
      </c>
      <c r="BV279" s="112" t="e">
        <f>BV107-#REF!</f>
        <v>#REF!</v>
      </c>
    </row>
    <row r="280" spans="12:74" hidden="1" x14ac:dyDescent="0.3">
      <c r="L280" s="112" t="e">
        <f>L109-#REF!</f>
        <v>#REF!</v>
      </c>
      <c r="M280" s="112" t="e">
        <f>M109-#REF!</f>
        <v>#REF!</v>
      </c>
      <c r="N280" s="112" t="e">
        <f>N109-#REF!</f>
        <v>#REF!</v>
      </c>
      <c r="O280" s="112" t="e">
        <f>O109-#REF!</f>
        <v>#REF!</v>
      </c>
      <c r="P280" s="112" t="e">
        <f>P109-#REF!</f>
        <v>#REF!</v>
      </c>
      <c r="Q280" s="112" t="e">
        <f>Q109-#REF!</f>
        <v>#REF!</v>
      </c>
      <c r="R280" s="112" t="e">
        <f>R109-#REF!</f>
        <v>#REF!</v>
      </c>
      <c r="S280" s="112" t="e">
        <f>S109-#REF!</f>
        <v>#REF!</v>
      </c>
      <c r="T280" s="112" t="e">
        <f>T109-#REF!</f>
        <v>#REF!</v>
      </c>
      <c r="U280" s="112" t="e">
        <f>U109-#REF!</f>
        <v>#REF!</v>
      </c>
      <c r="V280" s="112" t="e">
        <f>V109-#REF!</f>
        <v>#REF!</v>
      </c>
      <c r="W280" s="112" t="e">
        <f>W109-#REF!</f>
        <v>#REF!</v>
      </c>
      <c r="X280" s="112" t="e">
        <f>X109-#REF!</f>
        <v>#REF!</v>
      </c>
      <c r="Y280" s="112" t="e">
        <f>Y109-#REF!</f>
        <v>#REF!</v>
      </c>
      <c r="Z280" s="112" t="e">
        <f>Z109-#REF!</f>
        <v>#REF!</v>
      </c>
      <c r="AA280" s="112" t="e">
        <f>AA109-#REF!</f>
        <v>#REF!</v>
      </c>
      <c r="AB280" s="112" t="e">
        <f>AB109-#REF!</f>
        <v>#REF!</v>
      </c>
      <c r="AC280" s="112" t="e">
        <f>AC109-#REF!</f>
        <v>#REF!</v>
      </c>
      <c r="AD280" s="112" t="e">
        <f>AD109-#REF!</f>
        <v>#REF!</v>
      </c>
      <c r="AE280" s="112" t="e">
        <f>AE109-#REF!</f>
        <v>#REF!</v>
      </c>
      <c r="AF280" s="112" t="e">
        <f>AF109-#REF!</f>
        <v>#REF!</v>
      </c>
      <c r="AG280" s="112" t="e">
        <f>AG109-#REF!</f>
        <v>#REF!</v>
      </c>
      <c r="AH280" s="112" t="e">
        <f>AH109-#REF!</f>
        <v>#REF!</v>
      </c>
      <c r="AI280" s="112" t="e">
        <f>AI109-#REF!</f>
        <v>#REF!</v>
      </c>
      <c r="AJ280" s="112" t="e">
        <f>AJ109-#REF!</f>
        <v>#REF!</v>
      </c>
      <c r="AK280" s="112" t="e">
        <f>AK109-#REF!</f>
        <v>#REF!</v>
      </c>
      <c r="AL280" s="112" t="e">
        <f>AL109-#REF!</f>
        <v>#REF!</v>
      </c>
      <c r="AM280" s="112" t="e">
        <f>AM109-#REF!</f>
        <v>#REF!</v>
      </c>
      <c r="AN280" s="112" t="e">
        <f>AN109-#REF!</f>
        <v>#REF!</v>
      </c>
      <c r="AO280" s="112" t="e">
        <f>AO109-#REF!</f>
        <v>#REF!</v>
      </c>
      <c r="AP280" s="112" t="e">
        <f>AP109-#REF!</f>
        <v>#REF!</v>
      </c>
      <c r="AQ280" s="112" t="e">
        <f>AQ109-#REF!</f>
        <v>#REF!</v>
      </c>
      <c r="AR280" s="112" t="e">
        <f>AR109-#REF!</f>
        <v>#REF!</v>
      </c>
      <c r="AS280" s="112" t="e">
        <f>AS109-#REF!</f>
        <v>#REF!</v>
      </c>
      <c r="AT280" s="112" t="e">
        <f>AT109-#REF!</f>
        <v>#REF!</v>
      </c>
      <c r="AU280" s="112" t="e">
        <f>AU109-#REF!</f>
        <v>#REF!</v>
      </c>
      <c r="AV280" s="112" t="e">
        <f>AV109-#REF!</f>
        <v>#REF!</v>
      </c>
      <c r="AW280" s="112" t="e">
        <f>AW109-#REF!</f>
        <v>#REF!</v>
      </c>
      <c r="AX280" s="112" t="e">
        <f>AX109-#REF!</f>
        <v>#REF!</v>
      </c>
      <c r="AY280" s="112" t="e">
        <f>AY109-#REF!</f>
        <v>#REF!</v>
      </c>
      <c r="AZ280" s="112" t="e">
        <f>AZ109-#REF!</f>
        <v>#REF!</v>
      </c>
      <c r="BA280" s="112" t="e">
        <f>BA109-#REF!</f>
        <v>#REF!</v>
      </c>
      <c r="BB280" s="112" t="e">
        <f>BB109-#REF!</f>
        <v>#REF!</v>
      </c>
      <c r="BC280" s="112" t="e">
        <f>BC109-#REF!</f>
        <v>#REF!</v>
      </c>
      <c r="BD280" s="112" t="e">
        <f>BD109-#REF!</f>
        <v>#REF!</v>
      </c>
      <c r="BE280" s="112" t="e">
        <f>BE109-#REF!</f>
        <v>#REF!</v>
      </c>
      <c r="BF280" s="112" t="e">
        <f>BF109-#REF!</f>
        <v>#REF!</v>
      </c>
      <c r="BG280" s="112" t="e">
        <f>BG109-#REF!</f>
        <v>#REF!</v>
      </c>
      <c r="BH280" s="112" t="e">
        <f>BH109-#REF!</f>
        <v>#REF!</v>
      </c>
      <c r="BI280" s="112" t="e">
        <f>BI109-#REF!</f>
        <v>#REF!</v>
      </c>
      <c r="BJ280" s="112" t="e">
        <f>BJ109-#REF!</f>
        <v>#REF!</v>
      </c>
      <c r="BK280" s="112" t="e">
        <f>BK109-#REF!</f>
        <v>#REF!</v>
      </c>
      <c r="BL280" s="112" t="e">
        <f>BL109-#REF!</f>
        <v>#REF!</v>
      </c>
      <c r="BM280" s="112" t="e">
        <f>BM109-#REF!</f>
        <v>#REF!</v>
      </c>
      <c r="BN280" s="112" t="e">
        <f>BN109-#REF!</f>
        <v>#REF!</v>
      </c>
      <c r="BO280" s="112" t="e">
        <f>BO109-#REF!</f>
        <v>#REF!</v>
      </c>
      <c r="BP280" s="112" t="e">
        <f>BP109-#REF!</f>
        <v>#REF!</v>
      </c>
      <c r="BQ280" s="112" t="e">
        <f>BQ109-#REF!</f>
        <v>#REF!</v>
      </c>
      <c r="BR280" s="112" t="e">
        <f>BR109-#REF!</f>
        <v>#REF!</v>
      </c>
      <c r="BS280" s="112" t="e">
        <f>BS109-#REF!</f>
        <v>#REF!</v>
      </c>
      <c r="BT280" s="112" t="e">
        <f>BT109-#REF!</f>
        <v>#REF!</v>
      </c>
      <c r="BU280" s="112" t="e">
        <f>BU109-#REF!</f>
        <v>#REF!</v>
      </c>
      <c r="BV280" s="112" t="e">
        <f>BV109-#REF!</f>
        <v>#REF!</v>
      </c>
    </row>
    <row r="281" spans="12:74" hidden="1" x14ac:dyDescent="0.3">
      <c r="L281" s="112" t="e">
        <f>L127-#REF!</f>
        <v>#REF!</v>
      </c>
      <c r="M281" s="112" t="e">
        <f>M127-#REF!</f>
        <v>#REF!</v>
      </c>
      <c r="N281" s="112" t="e">
        <f>N127-#REF!</f>
        <v>#REF!</v>
      </c>
      <c r="O281" s="112" t="e">
        <f>O127-#REF!</f>
        <v>#REF!</v>
      </c>
      <c r="P281" s="112" t="e">
        <f>P127-#REF!</f>
        <v>#REF!</v>
      </c>
      <c r="Q281" s="112" t="e">
        <f>Q127-#REF!</f>
        <v>#REF!</v>
      </c>
      <c r="R281" s="112" t="e">
        <f>R127-#REF!</f>
        <v>#REF!</v>
      </c>
      <c r="S281" s="112" t="e">
        <f>S127-#REF!</f>
        <v>#REF!</v>
      </c>
      <c r="T281" s="112" t="e">
        <f>T127-#REF!</f>
        <v>#REF!</v>
      </c>
      <c r="U281" s="112" t="e">
        <f>U127-#REF!</f>
        <v>#REF!</v>
      </c>
      <c r="V281" s="112" t="e">
        <f>V127-#REF!</f>
        <v>#REF!</v>
      </c>
      <c r="W281" s="112" t="e">
        <f>W127-#REF!</f>
        <v>#REF!</v>
      </c>
      <c r="X281" s="112" t="e">
        <f>X127-#REF!</f>
        <v>#REF!</v>
      </c>
      <c r="Y281" s="112" t="e">
        <f>Y127-#REF!</f>
        <v>#REF!</v>
      </c>
      <c r="Z281" s="112" t="e">
        <f>Z127-#REF!</f>
        <v>#REF!</v>
      </c>
      <c r="AA281" s="112" t="e">
        <f>AA127-#REF!</f>
        <v>#REF!</v>
      </c>
      <c r="AB281" s="112" t="e">
        <f>AB127-#REF!</f>
        <v>#REF!</v>
      </c>
      <c r="AC281" s="112" t="e">
        <f>AC127-#REF!</f>
        <v>#REF!</v>
      </c>
      <c r="AD281" s="112" t="e">
        <f>AD127-#REF!</f>
        <v>#REF!</v>
      </c>
      <c r="AE281" s="112" t="e">
        <f>AE127-#REF!</f>
        <v>#REF!</v>
      </c>
      <c r="AF281" s="112" t="e">
        <f>AF127-#REF!</f>
        <v>#REF!</v>
      </c>
      <c r="AG281" s="112" t="e">
        <f>AG127-#REF!</f>
        <v>#REF!</v>
      </c>
      <c r="AH281" s="112" t="e">
        <f>AH127-#REF!</f>
        <v>#REF!</v>
      </c>
      <c r="AI281" s="112" t="e">
        <f>AI127-#REF!</f>
        <v>#REF!</v>
      </c>
      <c r="AJ281" s="112" t="e">
        <f>AJ127-#REF!</f>
        <v>#REF!</v>
      </c>
      <c r="AK281" s="112" t="e">
        <f>AK127-#REF!</f>
        <v>#REF!</v>
      </c>
      <c r="AL281" s="112" t="e">
        <f>AL127-#REF!</f>
        <v>#REF!</v>
      </c>
      <c r="AM281" s="112" t="e">
        <f>AM127-#REF!</f>
        <v>#REF!</v>
      </c>
      <c r="AN281" s="112" t="e">
        <f>AN127-#REF!</f>
        <v>#REF!</v>
      </c>
      <c r="AO281" s="112" t="e">
        <f>AO127-#REF!</f>
        <v>#REF!</v>
      </c>
      <c r="AP281" s="112" t="e">
        <f>AP127-#REF!</f>
        <v>#REF!</v>
      </c>
      <c r="AQ281" s="112" t="e">
        <f>AQ127-#REF!</f>
        <v>#REF!</v>
      </c>
      <c r="AR281" s="112" t="e">
        <f>AR127-#REF!</f>
        <v>#REF!</v>
      </c>
      <c r="AS281" s="112" t="e">
        <f>AS127-#REF!</f>
        <v>#REF!</v>
      </c>
      <c r="AT281" s="112" t="e">
        <f>AT127-#REF!</f>
        <v>#REF!</v>
      </c>
      <c r="AU281" s="112" t="e">
        <f>AU127-#REF!</f>
        <v>#REF!</v>
      </c>
      <c r="AV281" s="112" t="e">
        <f>AV127-#REF!</f>
        <v>#REF!</v>
      </c>
      <c r="AW281" s="112" t="e">
        <f>AW127-#REF!</f>
        <v>#REF!</v>
      </c>
      <c r="AX281" s="112" t="e">
        <f>AX127-#REF!</f>
        <v>#REF!</v>
      </c>
      <c r="AY281" s="112" t="e">
        <f>AY127-#REF!</f>
        <v>#REF!</v>
      </c>
      <c r="AZ281" s="112" t="e">
        <f>AZ127-#REF!</f>
        <v>#REF!</v>
      </c>
      <c r="BA281" s="112" t="e">
        <f>BA127-#REF!</f>
        <v>#REF!</v>
      </c>
      <c r="BB281" s="112" t="e">
        <f>BB127-#REF!</f>
        <v>#REF!</v>
      </c>
      <c r="BC281" s="112" t="e">
        <f>BC127-#REF!</f>
        <v>#REF!</v>
      </c>
      <c r="BD281" s="112" t="e">
        <f>BD127-#REF!</f>
        <v>#REF!</v>
      </c>
      <c r="BE281" s="112" t="e">
        <f>BE127-#REF!</f>
        <v>#REF!</v>
      </c>
      <c r="BF281" s="112" t="e">
        <f>BF127-#REF!</f>
        <v>#REF!</v>
      </c>
      <c r="BG281" s="112" t="e">
        <f>BG127-#REF!</f>
        <v>#REF!</v>
      </c>
      <c r="BH281" s="112" t="e">
        <f>BH127-#REF!</f>
        <v>#REF!</v>
      </c>
      <c r="BI281" s="112" t="e">
        <f>BI127-#REF!</f>
        <v>#REF!</v>
      </c>
      <c r="BJ281" s="112" t="e">
        <f>BJ127-#REF!</f>
        <v>#REF!</v>
      </c>
      <c r="BK281" s="112" t="e">
        <f>BK127-#REF!</f>
        <v>#REF!</v>
      </c>
      <c r="BL281" s="112" t="e">
        <f>BL127-#REF!</f>
        <v>#REF!</v>
      </c>
      <c r="BM281" s="112" t="e">
        <f>BM127-#REF!</f>
        <v>#REF!</v>
      </c>
      <c r="BN281" s="112" t="e">
        <f>BN127-#REF!</f>
        <v>#REF!</v>
      </c>
      <c r="BO281" s="112" t="e">
        <f>BO127-#REF!</f>
        <v>#REF!</v>
      </c>
      <c r="BP281" s="112" t="e">
        <f>BP127-#REF!</f>
        <v>#REF!</v>
      </c>
      <c r="BQ281" s="112" t="e">
        <f>BQ127-#REF!</f>
        <v>#REF!</v>
      </c>
      <c r="BR281" s="112" t="e">
        <f>BR127-#REF!</f>
        <v>#REF!</v>
      </c>
      <c r="BS281" s="112" t="e">
        <f>BS127-#REF!</f>
        <v>#REF!</v>
      </c>
      <c r="BT281" s="112" t="e">
        <f>BT127-#REF!</f>
        <v>#REF!</v>
      </c>
      <c r="BU281" s="112" t="e">
        <f>BU127-#REF!</f>
        <v>#REF!</v>
      </c>
      <c r="BV281" s="112" t="e">
        <f>BV127-#REF!</f>
        <v>#REF!</v>
      </c>
    </row>
    <row r="282" spans="12:74" hidden="1" x14ac:dyDescent="0.3">
      <c r="L282" s="112" t="e">
        <f>L128-#REF!</f>
        <v>#REF!</v>
      </c>
      <c r="M282" s="112" t="e">
        <f>M128-#REF!</f>
        <v>#REF!</v>
      </c>
      <c r="N282" s="112" t="e">
        <f>N128-#REF!</f>
        <v>#REF!</v>
      </c>
      <c r="O282" s="112" t="e">
        <f>O128-#REF!</f>
        <v>#REF!</v>
      </c>
      <c r="P282" s="112" t="e">
        <f>P128-#REF!</f>
        <v>#REF!</v>
      </c>
      <c r="Q282" s="112" t="e">
        <f>Q128-#REF!</f>
        <v>#REF!</v>
      </c>
      <c r="R282" s="112" t="e">
        <f>R128-#REF!</f>
        <v>#REF!</v>
      </c>
      <c r="S282" s="112" t="e">
        <f>S128-#REF!</f>
        <v>#REF!</v>
      </c>
      <c r="T282" s="112" t="e">
        <f>T128-#REF!</f>
        <v>#REF!</v>
      </c>
      <c r="U282" s="112" t="e">
        <f>U128-#REF!</f>
        <v>#REF!</v>
      </c>
      <c r="V282" s="112" t="e">
        <f>V128-#REF!</f>
        <v>#REF!</v>
      </c>
      <c r="W282" s="112" t="e">
        <f>W128-#REF!</f>
        <v>#REF!</v>
      </c>
      <c r="X282" s="112" t="e">
        <f>X128-#REF!</f>
        <v>#REF!</v>
      </c>
      <c r="Y282" s="112" t="e">
        <f>Y128-#REF!</f>
        <v>#REF!</v>
      </c>
      <c r="Z282" s="112" t="e">
        <f>Z128-#REF!</f>
        <v>#REF!</v>
      </c>
      <c r="AA282" s="112" t="e">
        <f>AA128-#REF!</f>
        <v>#REF!</v>
      </c>
      <c r="AB282" s="112" t="e">
        <f>AB128-#REF!</f>
        <v>#REF!</v>
      </c>
      <c r="AC282" s="112" t="e">
        <f>AC128-#REF!</f>
        <v>#REF!</v>
      </c>
      <c r="AD282" s="112" t="e">
        <f>AD128-#REF!</f>
        <v>#REF!</v>
      </c>
      <c r="AE282" s="112" t="e">
        <f>AE128-#REF!</f>
        <v>#REF!</v>
      </c>
      <c r="AF282" s="112" t="e">
        <f>AF128-#REF!</f>
        <v>#REF!</v>
      </c>
      <c r="AG282" s="112" t="e">
        <f>AG128-#REF!</f>
        <v>#REF!</v>
      </c>
      <c r="AH282" s="112" t="e">
        <f>AH128-#REF!</f>
        <v>#REF!</v>
      </c>
      <c r="AI282" s="112" t="e">
        <f>AI128-#REF!</f>
        <v>#REF!</v>
      </c>
      <c r="AJ282" s="112" t="e">
        <f>AJ128-#REF!</f>
        <v>#REF!</v>
      </c>
      <c r="AK282" s="112" t="e">
        <f>AK128-#REF!</f>
        <v>#REF!</v>
      </c>
      <c r="AL282" s="112" t="e">
        <f>AL128-#REF!</f>
        <v>#REF!</v>
      </c>
      <c r="AM282" s="112" t="e">
        <f>AM128-#REF!</f>
        <v>#REF!</v>
      </c>
      <c r="AN282" s="112" t="e">
        <f>AN128-#REF!</f>
        <v>#REF!</v>
      </c>
      <c r="AO282" s="112" t="e">
        <f>AO128-#REF!</f>
        <v>#REF!</v>
      </c>
      <c r="AP282" s="112" t="e">
        <f>AP128-#REF!</f>
        <v>#REF!</v>
      </c>
      <c r="AQ282" s="112" t="e">
        <f>AQ128-#REF!</f>
        <v>#REF!</v>
      </c>
      <c r="AR282" s="112" t="e">
        <f>AR128-#REF!</f>
        <v>#REF!</v>
      </c>
      <c r="AS282" s="112" t="e">
        <f>AS128-#REF!</f>
        <v>#REF!</v>
      </c>
      <c r="AT282" s="112" t="e">
        <f>AT128-#REF!</f>
        <v>#REF!</v>
      </c>
      <c r="AU282" s="112" t="e">
        <f>AU128-#REF!</f>
        <v>#REF!</v>
      </c>
      <c r="AV282" s="112" t="e">
        <f>AV128-#REF!</f>
        <v>#REF!</v>
      </c>
      <c r="AW282" s="112" t="e">
        <f>AW128-#REF!</f>
        <v>#REF!</v>
      </c>
      <c r="AX282" s="112" t="e">
        <f>AX128-#REF!</f>
        <v>#REF!</v>
      </c>
      <c r="AY282" s="112" t="e">
        <f>AY128-#REF!</f>
        <v>#REF!</v>
      </c>
      <c r="AZ282" s="112" t="e">
        <f>AZ128-#REF!</f>
        <v>#REF!</v>
      </c>
      <c r="BA282" s="112" t="e">
        <f>BA128-#REF!</f>
        <v>#REF!</v>
      </c>
      <c r="BB282" s="112" t="e">
        <f>BB128-#REF!</f>
        <v>#REF!</v>
      </c>
      <c r="BC282" s="112" t="e">
        <f>BC128-#REF!</f>
        <v>#REF!</v>
      </c>
      <c r="BD282" s="112" t="e">
        <f>BD128-#REF!</f>
        <v>#REF!</v>
      </c>
      <c r="BE282" s="112" t="e">
        <f>BE128-#REF!</f>
        <v>#REF!</v>
      </c>
      <c r="BF282" s="112" t="e">
        <f>BF128-#REF!</f>
        <v>#REF!</v>
      </c>
      <c r="BG282" s="112" t="e">
        <f>BG128-#REF!</f>
        <v>#REF!</v>
      </c>
      <c r="BH282" s="112" t="e">
        <f>BH128-#REF!</f>
        <v>#REF!</v>
      </c>
      <c r="BI282" s="112" t="e">
        <f>BI128-#REF!</f>
        <v>#REF!</v>
      </c>
      <c r="BJ282" s="112" t="e">
        <f>BJ128-#REF!</f>
        <v>#REF!</v>
      </c>
      <c r="BK282" s="112" t="e">
        <f>BK128-#REF!</f>
        <v>#REF!</v>
      </c>
      <c r="BL282" s="112" t="e">
        <f>BL128-#REF!</f>
        <v>#REF!</v>
      </c>
      <c r="BM282" s="112" t="e">
        <f>BM128-#REF!</f>
        <v>#REF!</v>
      </c>
      <c r="BN282" s="112" t="e">
        <f>BN128-#REF!</f>
        <v>#REF!</v>
      </c>
      <c r="BO282" s="112" t="e">
        <f>BO128-#REF!</f>
        <v>#REF!</v>
      </c>
      <c r="BP282" s="112" t="e">
        <f>BP128-#REF!</f>
        <v>#REF!</v>
      </c>
      <c r="BQ282" s="112" t="e">
        <f>BQ128-#REF!</f>
        <v>#REF!</v>
      </c>
      <c r="BR282" s="112" t="e">
        <f>BR128-#REF!</f>
        <v>#REF!</v>
      </c>
      <c r="BS282" s="112" t="e">
        <f>BS128-#REF!</f>
        <v>#REF!</v>
      </c>
      <c r="BT282" s="112" t="e">
        <f>BT128-#REF!</f>
        <v>#REF!</v>
      </c>
      <c r="BU282" s="112" t="e">
        <f>BU128-#REF!</f>
        <v>#REF!</v>
      </c>
      <c r="BV282" s="112" t="e">
        <f>BV128-#REF!</f>
        <v>#REF!</v>
      </c>
    </row>
    <row r="283" spans="12:74" hidden="1" x14ac:dyDescent="0.3">
      <c r="L283" s="112" t="e">
        <f>L129-#REF!</f>
        <v>#REF!</v>
      </c>
      <c r="M283" s="112" t="e">
        <f>M129-#REF!</f>
        <v>#REF!</v>
      </c>
      <c r="N283" s="112" t="e">
        <f>N129-#REF!</f>
        <v>#REF!</v>
      </c>
      <c r="O283" s="112" t="e">
        <f>O129-#REF!</f>
        <v>#REF!</v>
      </c>
      <c r="P283" s="112" t="e">
        <f>P129-#REF!</f>
        <v>#REF!</v>
      </c>
      <c r="Q283" s="112" t="e">
        <f>Q129-#REF!</f>
        <v>#REF!</v>
      </c>
      <c r="R283" s="112" t="e">
        <f>R129-#REF!</f>
        <v>#REF!</v>
      </c>
      <c r="S283" s="112" t="e">
        <f>S129-#REF!</f>
        <v>#REF!</v>
      </c>
      <c r="T283" s="112" t="e">
        <f>T129-#REF!</f>
        <v>#REF!</v>
      </c>
      <c r="U283" s="112" t="e">
        <f>U129-#REF!</f>
        <v>#REF!</v>
      </c>
      <c r="V283" s="112" t="e">
        <f>V129-#REF!</f>
        <v>#REF!</v>
      </c>
      <c r="W283" s="112" t="e">
        <f>W129-#REF!</f>
        <v>#REF!</v>
      </c>
      <c r="X283" s="112" t="e">
        <f>X129-#REF!</f>
        <v>#REF!</v>
      </c>
      <c r="Y283" s="112" t="e">
        <f>Y129-#REF!</f>
        <v>#REF!</v>
      </c>
      <c r="Z283" s="112" t="e">
        <f>Z129-#REF!</f>
        <v>#REF!</v>
      </c>
      <c r="AA283" s="112" t="e">
        <f>AA129-#REF!</f>
        <v>#REF!</v>
      </c>
      <c r="AB283" s="112" t="e">
        <f>AB129-#REF!</f>
        <v>#REF!</v>
      </c>
      <c r="AC283" s="112" t="e">
        <f>AC129-#REF!</f>
        <v>#REF!</v>
      </c>
      <c r="AD283" s="112" t="e">
        <f>AD129-#REF!</f>
        <v>#REF!</v>
      </c>
      <c r="AE283" s="112" t="e">
        <f>AE129-#REF!</f>
        <v>#REF!</v>
      </c>
      <c r="AF283" s="112" t="e">
        <f>AF129-#REF!</f>
        <v>#REF!</v>
      </c>
      <c r="AG283" s="112" t="e">
        <f>AG129-#REF!</f>
        <v>#REF!</v>
      </c>
      <c r="AH283" s="112" t="e">
        <f>AH129-#REF!</f>
        <v>#REF!</v>
      </c>
      <c r="AI283" s="112" t="e">
        <f>AI129-#REF!</f>
        <v>#REF!</v>
      </c>
      <c r="AJ283" s="112" t="e">
        <f>AJ129-#REF!</f>
        <v>#REF!</v>
      </c>
      <c r="AK283" s="112" t="e">
        <f>AK129-#REF!</f>
        <v>#REF!</v>
      </c>
      <c r="AL283" s="112" t="e">
        <f>AL129-#REF!</f>
        <v>#REF!</v>
      </c>
      <c r="AM283" s="112" t="e">
        <f>AM129-#REF!</f>
        <v>#REF!</v>
      </c>
      <c r="AN283" s="112" t="e">
        <f>AN129-#REF!</f>
        <v>#REF!</v>
      </c>
      <c r="AO283" s="112" t="e">
        <f>AO129-#REF!</f>
        <v>#REF!</v>
      </c>
      <c r="AP283" s="112" t="e">
        <f>AP129-#REF!</f>
        <v>#REF!</v>
      </c>
      <c r="AQ283" s="112" t="e">
        <f>AQ129-#REF!</f>
        <v>#REF!</v>
      </c>
      <c r="AR283" s="112" t="e">
        <f>AR129-#REF!</f>
        <v>#REF!</v>
      </c>
      <c r="AS283" s="112" t="e">
        <f>AS129-#REF!</f>
        <v>#REF!</v>
      </c>
      <c r="AT283" s="112" t="e">
        <f>AT129-#REF!</f>
        <v>#REF!</v>
      </c>
      <c r="AU283" s="112" t="e">
        <f>AU129-#REF!</f>
        <v>#REF!</v>
      </c>
      <c r="AV283" s="112" t="e">
        <f>AV129-#REF!</f>
        <v>#REF!</v>
      </c>
      <c r="AW283" s="112" t="e">
        <f>AW129-#REF!</f>
        <v>#REF!</v>
      </c>
      <c r="AX283" s="112" t="e">
        <f>AX129-#REF!</f>
        <v>#REF!</v>
      </c>
      <c r="AY283" s="112" t="e">
        <f>AY129-#REF!</f>
        <v>#REF!</v>
      </c>
      <c r="AZ283" s="112" t="e">
        <f>AZ129-#REF!</f>
        <v>#REF!</v>
      </c>
      <c r="BA283" s="112" t="e">
        <f>BA129-#REF!</f>
        <v>#REF!</v>
      </c>
      <c r="BB283" s="112" t="e">
        <f>BB129-#REF!</f>
        <v>#REF!</v>
      </c>
      <c r="BC283" s="112" t="e">
        <f>BC129-#REF!</f>
        <v>#REF!</v>
      </c>
      <c r="BD283" s="112" t="e">
        <f>BD129-#REF!</f>
        <v>#REF!</v>
      </c>
      <c r="BE283" s="112" t="e">
        <f>BE129-#REF!</f>
        <v>#REF!</v>
      </c>
      <c r="BF283" s="112" t="e">
        <f>BF129-#REF!</f>
        <v>#REF!</v>
      </c>
      <c r="BG283" s="112" t="e">
        <f>BG129-#REF!</f>
        <v>#REF!</v>
      </c>
      <c r="BH283" s="112" t="e">
        <f>BH129-#REF!</f>
        <v>#REF!</v>
      </c>
      <c r="BI283" s="112" t="e">
        <f>BI129-#REF!</f>
        <v>#REF!</v>
      </c>
      <c r="BJ283" s="112" t="e">
        <f>BJ129-#REF!</f>
        <v>#REF!</v>
      </c>
      <c r="BK283" s="112" t="e">
        <f>BK129-#REF!</f>
        <v>#REF!</v>
      </c>
      <c r="BL283" s="112" t="e">
        <f>BL129-#REF!</f>
        <v>#REF!</v>
      </c>
      <c r="BM283" s="112" t="e">
        <f>BM129-#REF!</f>
        <v>#REF!</v>
      </c>
      <c r="BN283" s="112" t="e">
        <f>BN129-#REF!</f>
        <v>#REF!</v>
      </c>
      <c r="BO283" s="112" t="e">
        <f>BO129-#REF!</f>
        <v>#REF!</v>
      </c>
      <c r="BP283" s="112" t="e">
        <f>BP129-#REF!</f>
        <v>#REF!</v>
      </c>
      <c r="BQ283" s="112" t="e">
        <f>BQ129-#REF!</f>
        <v>#REF!</v>
      </c>
      <c r="BR283" s="112" t="e">
        <f>BR129-#REF!</f>
        <v>#REF!</v>
      </c>
      <c r="BS283" s="112" t="e">
        <f>BS129-#REF!</f>
        <v>#REF!</v>
      </c>
      <c r="BT283" s="112" t="e">
        <f>BT129-#REF!</f>
        <v>#REF!</v>
      </c>
      <c r="BU283" s="112" t="e">
        <f>BU129-#REF!</f>
        <v>#REF!</v>
      </c>
      <c r="BV283" s="112" t="e">
        <f>BV129-#REF!</f>
        <v>#REF!</v>
      </c>
    </row>
    <row r="284" spans="12:74" hidden="1" x14ac:dyDescent="0.3">
      <c r="L284" s="112" t="e">
        <f>L130-#REF!</f>
        <v>#REF!</v>
      </c>
      <c r="M284" s="112" t="e">
        <f>M130-#REF!</f>
        <v>#REF!</v>
      </c>
      <c r="N284" s="112" t="e">
        <f>N130-#REF!</f>
        <v>#REF!</v>
      </c>
      <c r="O284" s="112" t="e">
        <f>O130-#REF!</f>
        <v>#REF!</v>
      </c>
      <c r="P284" s="112" t="e">
        <f>P130-#REF!</f>
        <v>#REF!</v>
      </c>
      <c r="Q284" s="112" t="e">
        <f>Q130-#REF!</f>
        <v>#REF!</v>
      </c>
      <c r="R284" s="112" t="e">
        <f>R130-#REF!</f>
        <v>#REF!</v>
      </c>
      <c r="S284" s="112" t="e">
        <f>S130-#REF!</f>
        <v>#REF!</v>
      </c>
      <c r="T284" s="112" t="e">
        <f>T130-#REF!</f>
        <v>#REF!</v>
      </c>
      <c r="U284" s="112" t="e">
        <f>U130-#REF!</f>
        <v>#REF!</v>
      </c>
      <c r="V284" s="112" t="e">
        <f>V130-#REF!</f>
        <v>#REF!</v>
      </c>
      <c r="W284" s="112" t="e">
        <f>W130-#REF!</f>
        <v>#REF!</v>
      </c>
      <c r="X284" s="112" t="e">
        <f>X130-#REF!</f>
        <v>#REF!</v>
      </c>
      <c r="Y284" s="112" t="e">
        <f>Y130-#REF!</f>
        <v>#REF!</v>
      </c>
      <c r="Z284" s="112" t="e">
        <f>Z130-#REF!</f>
        <v>#REF!</v>
      </c>
      <c r="AA284" s="112" t="e">
        <f>AA130-#REF!</f>
        <v>#REF!</v>
      </c>
      <c r="AB284" s="112" t="e">
        <f>AB130-#REF!</f>
        <v>#REF!</v>
      </c>
      <c r="AC284" s="112" t="e">
        <f>AC130-#REF!</f>
        <v>#REF!</v>
      </c>
      <c r="AD284" s="112" t="e">
        <f>AD130-#REF!</f>
        <v>#REF!</v>
      </c>
      <c r="AE284" s="112" t="e">
        <f>AE130-#REF!</f>
        <v>#REF!</v>
      </c>
      <c r="AF284" s="112" t="e">
        <f>AF130-#REF!</f>
        <v>#REF!</v>
      </c>
      <c r="AG284" s="112" t="e">
        <f>AG130-#REF!</f>
        <v>#REF!</v>
      </c>
      <c r="AH284" s="112" t="e">
        <f>AH130-#REF!</f>
        <v>#REF!</v>
      </c>
      <c r="AI284" s="112" t="e">
        <f>AI130-#REF!</f>
        <v>#REF!</v>
      </c>
      <c r="AJ284" s="112" t="e">
        <f>AJ130-#REF!</f>
        <v>#REF!</v>
      </c>
      <c r="AK284" s="112" t="e">
        <f>AK130-#REF!</f>
        <v>#REF!</v>
      </c>
      <c r="AL284" s="112" t="e">
        <f>AL130-#REF!</f>
        <v>#REF!</v>
      </c>
      <c r="AM284" s="112" t="e">
        <f>AM130-#REF!</f>
        <v>#REF!</v>
      </c>
      <c r="AN284" s="112" t="e">
        <f>AN130-#REF!</f>
        <v>#REF!</v>
      </c>
      <c r="AO284" s="112" t="e">
        <f>AO130-#REF!</f>
        <v>#REF!</v>
      </c>
      <c r="AP284" s="112" t="e">
        <f>AP130-#REF!</f>
        <v>#REF!</v>
      </c>
      <c r="AQ284" s="112" t="e">
        <f>AQ130-#REF!</f>
        <v>#REF!</v>
      </c>
      <c r="AR284" s="112" t="e">
        <f>AR130-#REF!</f>
        <v>#REF!</v>
      </c>
      <c r="AS284" s="112" t="e">
        <f>AS130-#REF!</f>
        <v>#REF!</v>
      </c>
      <c r="AT284" s="112" t="e">
        <f>AT130-#REF!</f>
        <v>#REF!</v>
      </c>
      <c r="AU284" s="112" t="e">
        <f>AU130-#REF!</f>
        <v>#REF!</v>
      </c>
      <c r="AV284" s="112" t="e">
        <f>AV130-#REF!</f>
        <v>#REF!</v>
      </c>
      <c r="AW284" s="112" t="e">
        <f>AW130-#REF!</f>
        <v>#REF!</v>
      </c>
      <c r="AX284" s="112" t="e">
        <f>AX130-#REF!</f>
        <v>#REF!</v>
      </c>
      <c r="AY284" s="112" t="e">
        <f>AY130-#REF!</f>
        <v>#REF!</v>
      </c>
      <c r="AZ284" s="112" t="e">
        <f>AZ130-#REF!</f>
        <v>#REF!</v>
      </c>
      <c r="BA284" s="112" t="e">
        <f>BA130-#REF!</f>
        <v>#REF!</v>
      </c>
      <c r="BB284" s="112" t="e">
        <f>BB130-#REF!</f>
        <v>#REF!</v>
      </c>
      <c r="BC284" s="112" t="e">
        <f>BC130-#REF!</f>
        <v>#REF!</v>
      </c>
      <c r="BD284" s="112" t="e">
        <f>BD130-#REF!</f>
        <v>#REF!</v>
      </c>
      <c r="BE284" s="112" t="e">
        <f>BE130-#REF!</f>
        <v>#REF!</v>
      </c>
      <c r="BF284" s="112" t="e">
        <f>BF130-#REF!</f>
        <v>#REF!</v>
      </c>
      <c r="BG284" s="112" t="e">
        <f>BG130-#REF!</f>
        <v>#REF!</v>
      </c>
      <c r="BH284" s="112" t="e">
        <f>BH130-#REF!</f>
        <v>#REF!</v>
      </c>
      <c r="BI284" s="112" t="e">
        <f>BI130-#REF!</f>
        <v>#REF!</v>
      </c>
      <c r="BJ284" s="112" t="e">
        <f>BJ130-#REF!</f>
        <v>#REF!</v>
      </c>
      <c r="BK284" s="112" t="e">
        <f>BK130-#REF!</f>
        <v>#REF!</v>
      </c>
      <c r="BL284" s="112" t="e">
        <f>BL130-#REF!</f>
        <v>#REF!</v>
      </c>
      <c r="BM284" s="112" t="e">
        <f>BM130-#REF!</f>
        <v>#REF!</v>
      </c>
      <c r="BN284" s="112" t="e">
        <f>BN130-#REF!</f>
        <v>#REF!</v>
      </c>
      <c r="BO284" s="112" t="e">
        <f>BO130-#REF!</f>
        <v>#REF!</v>
      </c>
      <c r="BP284" s="112" t="e">
        <f>BP130-#REF!</f>
        <v>#REF!</v>
      </c>
      <c r="BQ284" s="112" t="e">
        <f>BQ130-#REF!</f>
        <v>#REF!</v>
      </c>
      <c r="BR284" s="112" t="e">
        <f>BR130-#REF!</f>
        <v>#REF!</v>
      </c>
      <c r="BS284" s="112" t="e">
        <f>BS130-#REF!</f>
        <v>#REF!</v>
      </c>
      <c r="BT284" s="112" t="e">
        <f>BT130-#REF!</f>
        <v>#REF!</v>
      </c>
      <c r="BU284" s="112" t="e">
        <f>BU130-#REF!</f>
        <v>#REF!</v>
      </c>
      <c r="BV284" s="112" t="e">
        <f>BV130-#REF!</f>
        <v>#REF!</v>
      </c>
    </row>
    <row r="285" spans="12:74" hidden="1" x14ac:dyDescent="0.3">
      <c r="L285" s="112" t="e">
        <f>L131-#REF!</f>
        <v>#REF!</v>
      </c>
      <c r="M285" s="112" t="e">
        <f>M131-#REF!</f>
        <v>#REF!</v>
      </c>
      <c r="N285" s="112" t="e">
        <f>N131-#REF!</f>
        <v>#REF!</v>
      </c>
      <c r="O285" s="112" t="e">
        <f>O131-#REF!</f>
        <v>#REF!</v>
      </c>
      <c r="P285" s="112" t="e">
        <f>P131-#REF!</f>
        <v>#REF!</v>
      </c>
      <c r="Q285" s="112" t="e">
        <f>Q131-#REF!</f>
        <v>#REF!</v>
      </c>
      <c r="R285" s="112" t="e">
        <f>R131-#REF!</f>
        <v>#REF!</v>
      </c>
      <c r="S285" s="112" t="e">
        <f>S131-#REF!</f>
        <v>#REF!</v>
      </c>
      <c r="T285" s="112" t="e">
        <f>T131-#REF!</f>
        <v>#REF!</v>
      </c>
      <c r="U285" s="112" t="e">
        <f>U131-#REF!</f>
        <v>#REF!</v>
      </c>
      <c r="V285" s="112" t="e">
        <f>V131-#REF!</f>
        <v>#REF!</v>
      </c>
      <c r="W285" s="112" t="e">
        <f>W131-#REF!</f>
        <v>#REF!</v>
      </c>
      <c r="X285" s="112" t="e">
        <f>X131-#REF!</f>
        <v>#REF!</v>
      </c>
      <c r="Y285" s="112" t="e">
        <f>Y131-#REF!</f>
        <v>#REF!</v>
      </c>
      <c r="Z285" s="112" t="e">
        <f>Z131-#REF!</f>
        <v>#REF!</v>
      </c>
      <c r="AA285" s="112" t="e">
        <f>AA131-#REF!</f>
        <v>#REF!</v>
      </c>
      <c r="AB285" s="112" t="e">
        <f>AB131-#REF!</f>
        <v>#REF!</v>
      </c>
      <c r="AC285" s="112" t="e">
        <f>AC131-#REF!</f>
        <v>#REF!</v>
      </c>
      <c r="AD285" s="112" t="e">
        <f>AD131-#REF!</f>
        <v>#REF!</v>
      </c>
      <c r="AE285" s="112" t="e">
        <f>AE131-#REF!</f>
        <v>#REF!</v>
      </c>
      <c r="AF285" s="112" t="e">
        <f>AF131-#REF!</f>
        <v>#REF!</v>
      </c>
      <c r="AG285" s="112" t="e">
        <f>AG131-#REF!</f>
        <v>#REF!</v>
      </c>
      <c r="AH285" s="112" t="e">
        <f>AH131-#REF!</f>
        <v>#REF!</v>
      </c>
      <c r="AI285" s="112" t="e">
        <f>AI131-#REF!</f>
        <v>#REF!</v>
      </c>
      <c r="AJ285" s="112" t="e">
        <f>AJ131-#REF!</f>
        <v>#REF!</v>
      </c>
      <c r="AK285" s="112" t="e">
        <f>AK131-#REF!</f>
        <v>#REF!</v>
      </c>
      <c r="AL285" s="112" t="e">
        <f>AL131-#REF!</f>
        <v>#REF!</v>
      </c>
      <c r="AM285" s="112" t="e">
        <f>AM131-#REF!</f>
        <v>#REF!</v>
      </c>
      <c r="AN285" s="112" t="e">
        <f>AN131-#REF!</f>
        <v>#REF!</v>
      </c>
      <c r="AO285" s="112" t="e">
        <f>AO131-#REF!</f>
        <v>#REF!</v>
      </c>
      <c r="AP285" s="112" t="e">
        <f>AP131-#REF!</f>
        <v>#REF!</v>
      </c>
      <c r="AQ285" s="112" t="e">
        <f>AQ131-#REF!</f>
        <v>#REF!</v>
      </c>
      <c r="AR285" s="112" t="e">
        <f>AR131-#REF!</f>
        <v>#REF!</v>
      </c>
      <c r="AS285" s="112" t="e">
        <f>AS131-#REF!</f>
        <v>#REF!</v>
      </c>
      <c r="AT285" s="112" t="e">
        <f>AT131-#REF!</f>
        <v>#REF!</v>
      </c>
      <c r="AU285" s="112" t="e">
        <f>AU131-#REF!</f>
        <v>#REF!</v>
      </c>
      <c r="AV285" s="112" t="e">
        <f>AV131-#REF!</f>
        <v>#REF!</v>
      </c>
      <c r="AW285" s="112" t="e">
        <f>AW131-#REF!</f>
        <v>#REF!</v>
      </c>
      <c r="AX285" s="112" t="e">
        <f>AX131-#REF!</f>
        <v>#REF!</v>
      </c>
      <c r="AY285" s="112" t="e">
        <f>AY131-#REF!</f>
        <v>#REF!</v>
      </c>
      <c r="AZ285" s="112" t="e">
        <f>AZ131-#REF!</f>
        <v>#REF!</v>
      </c>
      <c r="BA285" s="112" t="e">
        <f>BA131-#REF!</f>
        <v>#REF!</v>
      </c>
      <c r="BB285" s="112" t="e">
        <f>BB131-#REF!</f>
        <v>#REF!</v>
      </c>
      <c r="BC285" s="112" t="e">
        <f>BC131-#REF!</f>
        <v>#REF!</v>
      </c>
      <c r="BD285" s="112" t="e">
        <f>BD131-#REF!</f>
        <v>#REF!</v>
      </c>
      <c r="BE285" s="112" t="e">
        <f>BE131-#REF!</f>
        <v>#REF!</v>
      </c>
      <c r="BF285" s="112" t="e">
        <f>BF131-#REF!</f>
        <v>#REF!</v>
      </c>
      <c r="BG285" s="112" t="e">
        <f>BG131-#REF!</f>
        <v>#REF!</v>
      </c>
      <c r="BH285" s="112" t="e">
        <f>BH131-#REF!</f>
        <v>#REF!</v>
      </c>
      <c r="BI285" s="112" t="e">
        <f>BI131-#REF!</f>
        <v>#REF!</v>
      </c>
      <c r="BJ285" s="112" t="e">
        <f>BJ131-#REF!</f>
        <v>#REF!</v>
      </c>
      <c r="BK285" s="112" t="e">
        <f>BK131-#REF!</f>
        <v>#REF!</v>
      </c>
      <c r="BL285" s="112" t="e">
        <f>BL131-#REF!</f>
        <v>#REF!</v>
      </c>
      <c r="BM285" s="112" t="e">
        <f>BM131-#REF!</f>
        <v>#REF!</v>
      </c>
      <c r="BN285" s="112" t="e">
        <f>BN131-#REF!</f>
        <v>#REF!</v>
      </c>
      <c r="BO285" s="112" t="e">
        <f>BO131-#REF!</f>
        <v>#REF!</v>
      </c>
      <c r="BP285" s="112" t="e">
        <f>BP131-#REF!</f>
        <v>#REF!</v>
      </c>
      <c r="BQ285" s="112" t="e">
        <f>BQ131-#REF!</f>
        <v>#REF!</v>
      </c>
      <c r="BR285" s="112" t="e">
        <f>BR131-#REF!</f>
        <v>#REF!</v>
      </c>
      <c r="BS285" s="112" t="e">
        <f>BS131-#REF!</f>
        <v>#REF!</v>
      </c>
      <c r="BT285" s="112" t="e">
        <f>BT131-#REF!</f>
        <v>#REF!</v>
      </c>
      <c r="BU285" s="112" t="e">
        <f>BU131-#REF!</f>
        <v>#REF!</v>
      </c>
      <c r="BV285" s="112" t="e">
        <f>BV131-#REF!</f>
        <v>#REF!</v>
      </c>
    </row>
    <row r="286" spans="12:74" hidden="1" x14ac:dyDescent="0.3">
      <c r="L286" s="112" t="e">
        <f>L132-#REF!</f>
        <v>#REF!</v>
      </c>
      <c r="M286" s="112" t="e">
        <f>M132-#REF!</f>
        <v>#REF!</v>
      </c>
      <c r="N286" s="112" t="e">
        <f>N132-#REF!</f>
        <v>#REF!</v>
      </c>
      <c r="O286" s="112" t="e">
        <f>O132-#REF!</f>
        <v>#REF!</v>
      </c>
      <c r="P286" s="112" t="e">
        <f>P132-#REF!</f>
        <v>#REF!</v>
      </c>
      <c r="Q286" s="112" t="e">
        <f>Q132-#REF!</f>
        <v>#REF!</v>
      </c>
      <c r="R286" s="112" t="e">
        <f>R132-#REF!</f>
        <v>#REF!</v>
      </c>
      <c r="S286" s="112" t="e">
        <f>S132-#REF!</f>
        <v>#REF!</v>
      </c>
      <c r="T286" s="112" t="e">
        <f>T132-#REF!</f>
        <v>#REF!</v>
      </c>
      <c r="U286" s="112" t="e">
        <f>U132-#REF!</f>
        <v>#REF!</v>
      </c>
      <c r="V286" s="112" t="e">
        <f>V132-#REF!</f>
        <v>#REF!</v>
      </c>
      <c r="W286" s="112" t="e">
        <f>W132-#REF!</f>
        <v>#REF!</v>
      </c>
      <c r="X286" s="112" t="e">
        <f>X132-#REF!</f>
        <v>#REF!</v>
      </c>
      <c r="Y286" s="112" t="e">
        <f>Y132-#REF!</f>
        <v>#REF!</v>
      </c>
      <c r="Z286" s="112" t="e">
        <f>Z132-#REF!</f>
        <v>#REF!</v>
      </c>
      <c r="AA286" s="112" t="e">
        <f>AA132-#REF!</f>
        <v>#REF!</v>
      </c>
      <c r="AB286" s="112" t="e">
        <f>AB132-#REF!</f>
        <v>#REF!</v>
      </c>
      <c r="AC286" s="112" t="e">
        <f>AC132-#REF!</f>
        <v>#REF!</v>
      </c>
      <c r="AD286" s="112" t="e">
        <f>AD132-#REF!</f>
        <v>#REF!</v>
      </c>
      <c r="AE286" s="112" t="e">
        <f>AE132-#REF!</f>
        <v>#REF!</v>
      </c>
      <c r="AF286" s="112" t="e">
        <f>AF132-#REF!</f>
        <v>#REF!</v>
      </c>
      <c r="AG286" s="112" t="e">
        <f>AG132-#REF!</f>
        <v>#REF!</v>
      </c>
      <c r="AH286" s="112" t="e">
        <f>AH132-#REF!</f>
        <v>#REF!</v>
      </c>
      <c r="AI286" s="112" t="e">
        <f>AI132-#REF!</f>
        <v>#REF!</v>
      </c>
      <c r="AJ286" s="112" t="e">
        <f>AJ132-#REF!</f>
        <v>#REF!</v>
      </c>
      <c r="AK286" s="112" t="e">
        <f>AK132-#REF!</f>
        <v>#REF!</v>
      </c>
      <c r="AL286" s="112" t="e">
        <f>AL132-#REF!</f>
        <v>#REF!</v>
      </c>
      <c r="AM286" s="112" t="e">
        <f>AM132-#REF!</f>
        <v>#REF!</v>
      </c>
      <c r="AN286" s="112" t="e">
        <f>AN132-#REF!</f>
        <v>#REF!</v>
      </c>
      <c r="AO286" s="112" t="e">
        <f>AO132-#REF!</f>
        <v>#REF!</v>
      </c>
      <c r="AP286" s="112" t="e">
        <f>AP132-#REF!</f>
        <v>#REF!</v>
      </c>
      <c r="AQ286" s="112" t="e">
        <f>AQ132-#REF!</f>
        <v>#REF!</v>
      </c>
      <c r="AR286" s="112" t="e">
        <f>AR132-#REF!</f>
        <v>#REF!</v>
      </c>
      <c r="AS286" s="112" t="e">
        <f>AS132-#REF!</f>
        <v>#REF!</v>
      </c>
      <c r="AT286" s="112" t="e">
        <f>AT132-#REF!</f>
        <v>#REF!</v>
      </c>
      <c r="AU286" s="112" t="e">
        <f>AU132-#REF!</f>
        <v>#REF!</v>
      </c>
      <c r="AV286" s="112" t="e">
        <f>AV132-#REF!</f>
        <v>#REF!</v>
      </c>
      <c r="AW286" s="112" t="e">
        <f>AW132-#REF!</f>
        <v>#REF!</v>
      </c>
      <c r="AX286" s="112" t="e">
        <f>AX132-#REF!</f>
        <v>#REF!</v>
      </c>
      <c r="AY286" s="112" t="e">
        <f>AY132-#REF!</f>
        <v>#REF!</v>
      </c>
      <c r="AZ286" s="112" t="e">
        <f>AZ132-#REF!</f>
        <v>#REF!</v>
      </c>
      <c r="BA286" s="112" t="e">
        <f>BA132-#REF!</f>
        <v>#REF!</v>
      </c>
      <c r="BB286" s="112" t="e">
        <f>BB132-#REF!</f>
        <v>#REF!</v>
      </c>
      <c r="BC286" s="112" t="e">
        <f>BC132-#REF!</f>
        <v>#REF!</v>
      </c>
      <c r="BD286" s="112" t="e">
        <f>BD132-#REF!</f>
        <v>#REF!</v>
      </c>
      <c r="BE286" s="112" t="e">
        <f>BE132-#REF!</f>
        <v>#REF!</v>
      </c>
      <c r="BF286" s="112" t="e">
        <f>BF132-#REF!</f>
        <v>#REF!</v>
      </c>
      <c r="BG286" s="112" t="e">
        <f>BG132-#REF!</f>
        <v>#REF!</v>
      </c>
      <c r="BH286" s="112" t="e">
        <f>BH132-#REF!</f>
        <v>#REF!</v>
      </c>
      <c r="BI286" s="112" t="e">
        <f>BI132-#REF!</f>
        <v>#REF!</v>
      </c>
      <c r="BJ286" s="112" t="e">
        <f>BJ132-#REF!</f>
        <v>#REF!</v>
      </c>
      <c r="BK286" s="112" t="e">
        <f>BK132-#REF!</f>
        <v>#REF!</v>
      </c>
      <c r="BL286" s="112" t="e">
        <f>BL132-#REF!</f>
        <v>#REF!</v>
      </c>
      <c r="BM286" s="112" t="e">
        <f>BM132-#REF!</f>
        <v>#REF!</v>
      </c>
      <c r="BN286" s="112" t="e">
        <f>BN132-#REF!</f>
        <v>#REF!</v>
      </c>
      <c r="BO286" s="112" t="e">
        <f>BO132-#REF!</f>
        <v>#REF!</v>
      </c>
      <c r="BP286" s="112" t="e">
        <f>BP132-#REF!</f>
        <v>#REF!</v>
      </c>
      <c r="BQ286" s="112" t="e">
        <f>BQ132-#REF!</f>
        <v>#REF!</v>
      </c>
      <c r="BR286" s="112" t="e">
        <f>BR132-#REF!</f>
        <v>#REF!</v>
      </c>
      <c r="BS286" s="112" t="e">
        <f>BS132-#REF!</f>
        <v>#REF!</v>
      </c>
      <c r="BT286" s="112" t="e">
        <f>BT132-#REF!</f>
        <v>#REF!</v>
      </c>
      <c r="BU286" s="112" t="e">
        <f>BU132-#REF!</f>
        <v>#REF!</v>
      </c>
      <c r="BV286" s="112" t="e">
        <f>BV132-#REF!</f>
        <v>#REF!</v>
      </c>
    </row>
    <row r="287" spans="12:74" hidden="1" x14ac:dyDescent="0.3">
      <c r="L287" s="112" t="e">
        <f>L133-#REF!</f>
        <v>#REF!</v>
      </c>
      <c r="M287" s="112" t="e">
        <f>M133-#REF!</f>
        <v>#REF!</v>
      </c>
      <c r="N287" s="112" t="e">
        <f>N133-#REF!</f>
        <v>#REF!</v>
      </c>
      <c r="O287" s="112" t="e">
        <f>O133-#REF!</f>
        <v>#REF!</v>
      </c>
      <c r="P287" s="112" t="e">
        <f>P133-#REF!</f>
        <v>#REF!</v>
      </c>
      <c r="Q287" s="112" t="e">
        <f>Q133-#REF!</f>
        <v>#REF!</v>
      </c>
      <c r="R287" s="112" t="e">
        <f>R133-#REF!</f>
        <v>#REF!</v>
      </c>
      <c r="S287" s="112" t="e">
        <f>S133-#REF!</f>
        <v>#REF!</v>
      </c>
      <c r="T287" s="112" t="e">
        <f>T133-#REF!</f>
        <v>#REF!</v>
      </c>
      <c r="U287" s="112" t="e">
        <f>U133-#REF!</f>
        <v>#REF!</v>
      </c>
      <c r="V287" s="112" t="e">
        <f>V133-#REF!</f>
        <v>#REF!</v>
      </c>
      <c r="W287" s="112" t="e">
        <f>W133-#REF!</f>
        <v>#REF!</v>
      </c>
      <c r="X287" s="112" t="e">
        <f>X133-#REF!</f>
        <v>#REF!</v>
      </c>
      <c r="Y287" s="112" t="e">
        <f>Y133-#REF!</f>
        <v>#REF!</v>
      </c>
      <c r="Z287" s="112" t="e">
        <f>Z133-#REF!</f>
        <v>#REF!</v>
      </c>
      <c r="AA287" s="112" t="e">
        <f>AA133-#REF!</f>
        <v>#REF!</v>
      </c>
      <c r="AB287" s="112" t="e">
        <f>AB133-#REF!</f>
        <v>#REF!</v>
      </c>
      <c r="AC287" s="112" t="e">
        <f>AC133-#REF!</f>
        <v>#REF!</v>
      </c>
      <c r="AD287" s="112" t="e">
        <f>AD133-#REF!</f>
        <v>#REF!</v>
      </c>
      <c r="AE287" s="112" t="e">
        <f>AE133-#REF!</f>
        <v>#REF!</v>
      </c>
      <c r="AF287" s="112" t="e">
        <f>AF133-#REF!</f>
        <v>#REF!</v>
      </c>
      <c r="AG287" s="112" t="e">
        <f>AG133-#REF!</f>
        <v>#REF!</v>
      </c>
      <c r="AH287" s="112" t="e">
        <f>AH133-#REF!</f>
        <v>#REF!</v>
      </c>
      <c r="AI287" s="112" t="e">
        <f>AI133-#REF!</f>
        <v>#REF!</v>
      </c>
      <c r="AJ287" s="112" t="e">
        <f>AJ133-#REF!</f>
        <v>#REF!</v>
      </c>
      <c r="AK287" s="112" t="e">
        <f>AK133-#REF!</f>
        <v>#REF!</v>
      </c>
      <c r="AL287" s="112" t="e">
        <f>AL133-#REF!</f>
        <v>#REF!</v>
      </c>
      <c r="AM287" s="112" t="e">
        <f>AM133-#REF!</f>
        <v>#REF!</v>
      </c>
      <c r="AN287" s="112" t="e">
        <f>AN133-#REF!</f>
        <v>#REF!</v>
      </c>
      <c r="AO287" s="112" t="e">
        <f>AO133-#REF!</f>
        <v>#REF!</v>
      </c>
      <c r="AP287" s="112" t="e">
        <f>AP133-#REF!</f>
        <v>#REF!</v>
      </c>
      <c r="AQ287" s="112" t="e">
        <f>AQ133-#REF!</f>
        <v>#REF!</v>
      </c>
      <c r="AR287" s="112" t="e">
        <f>AR133-#REF!</f>
        <v>#REF!</v>
      </c>
      <c r="AS287" s="112" t="e">
        <f>AS133-#REF!</f>
        <v>#REF!</v>
      </c>
      <c r="AT287" s="112" t="e">
        <f>AT133-#REF!</f>
        <v>#REF!</v>
      </c>
      <c r="AU287" s="112" t="e">
        <f>AU133-#REF!</f>
        <v>#REF!</v>
      </c>
      <c r="AV287" s="112" t="e">
        <f>AV133-#REF!</f>
        <v>#REF!</v>
      </c>
      <c r="AW287" s="112" t="e">
        <f>AW133-#REF!</f>
        <v>#REF!</v>
      </c>
      <c r="AX287" s="112" t="e">
        <f>AX133-#REF!</f>
        <v>#REF!</v>
      </c>
      <c r="AY287" s="112" t="e">
        <f>AY133-#REF!</f>
        <v>#REF!</v>
      </c>
      <c r="AZ287" s="112" t="e">
        <f>AZ133-#REF!</f>
        <v>#REF!</v>
      </c>
      <c r="BA287" s="112" t="e">
        <f>BA133-#REF!</f>
        <v>#REF!</v>
      </c>
      <c r="BB287" s="112" t="e">
        <f>BB133-#REF!</f>
        <v>#REF!</v>
      </c>
      <c r="BC287" s="112" t="e">
        <f>BC133-#REF!</f>
        <v>#REF!</v>
      </c>
      <c r="BD287" s="112" t="e">
        <f>BD133-#REF!</f>
        <v>#REF!</v>
      </c>
      <c r="BE287" s="112" t="e">
        <f>BE133-#REF!</f>
        <v>#REF!</v>
      </c>
      <c r="BF287" s="112" t="e">
        <f>BF133-#REF!</f>
        <v>#REF!</v>
      </c>
      <c r="BG287" s="112" t="e">
        <f>BG133-#REF!</f>
        <v>#REF!</v>
      </c>
      <c r="BH287" s="112" t="e">
        <f>BH133-#REF!</f>
        <v>#REF!</v>
      </c>
      <c r="BI287" s="112" t="e">
        <f>BI133-#REF!</f>
        <v>#REF!</v>
      </c>
      <c r="BJ287" s="112" t="e">
        <f>BJ133-#REF!</f>
        <v>#REF!</v>
      </c>
      <c r="BK287" s="112" t="e">
        <f>BK133-#REF!</f>
        <v>#REF!</v>
      </c>
      <c r="BL287" s="112" t="e">
        <f>BL133-#REF!</f>
        <v>#REF!</v>
      </c>
      <c r="BM287" s="112" t="e">
        <f>BM133-#REF!</f>
        <v>#REF!</v>
      </c>
      <c r="BN287" s="112" t="e">
        <f>BN133-#REF!</f>
        <v>#REF!</v>
      </c>
      <c r="BO287" s="112" t="e">
        <f>BO133-#REF!</f>
        <v>#REF!</v>
      </c>
      <c r="BP287" s="112" t="e">
        <f>BP133-#REF!</f>
        <v>#REF!</v>
      </c>
      <c r="BQ287" s="112" t="e">
        <f>BQ133-#REF!</f>
        <v>#REF!</v>
      </c>
      <c r="BR287" s="112" t="e">
        <f>BR133-#REF!</f>
        <v>#REF!</v>
      </c>
      <c r="BS287" s="112" t="e">
        <f>BS133-#REF!</f>
        <v>#REF!</v>
      </c>
      <c r="BT287" s="112" t="e">
        <f>BT133-#REF!</f>
        <v>#REF!</v>
      </c>
      <c r="BU287" s="112" t="e">
        <f>BU133-#REF!</f>
        <v>#REF!</v>
      </c>
      <c r="BV287" s="112" t="e">
        <f>BV133-#REF!</f>
        <v>#REF!</v>
      </c>
    </row>
    <row r="288" spans="12:74" hidden="1" x14ac:dyDescent="0.3">
      <c r="L288" s="112" t="e">
        <f>L134-#REF!</f>
        <v>#REF!</v>
      </c>
      <c r="M288" s="112" t="e">
        <f>M134-#REF!</f>
        <v>#REF!</v>
      </c>
      <c r="N288" s="112" t="e">
        <f>N134-#REF!</f>
        <v>#REF!</v>
      </c>
      <c r="O288" s="112" t="e">
        <f>O134-#REF!</f>
        <v>#REF!</v>
      </c>
      <c r="P288" s="112" t="e">
        <f>P134-#REF!</f>
        <v>#REF!</v>
      </c>
      <c r="Q288" s="112" t="e">
        <f>Q134-#REF!</f>
        <v>#REF!</v>
      </c>
      <c r="R288" s="112" t="e">
        <f>R134-#REF!</f>
        <v>#REF!</v>
      </c>
      <c r="S288" s="112" t="e">
        <f>S134-#REF!</f>
        <v>#REF!</v>
      </c>
      <c r="T288" s="112" t="e">
        <f>T134-#REF!</f>
        <v>#REF!</v>
      </c>
      <c r="U288" s="112" t="e">
        <f>U134-#REF!</f>
        <v>#REF!</v>
      </c>
      <c r="V288" s="112" t="e">
        <f>V134-#REF!</f>
        <v>#REF!</v>
      </c>
      <c r="W288" s="112" t="e">
        <f>W134-#REF!</f>
        <v>#REF!</v>
      </c>
      <c r="X288" s="112" t="e">
        <f>X134-#REF!</f>
        <v>#REF!</v>
      </c>
      <c r="Y288" s="112" t="e">
        <f>Y134-#REF!</f>
        <v>#REF!</v>
      </c>
      <c r="Z288" s="112" t="e">
        <f>Z134-#REF!</f>
        <v>#REF!</v>
      </c>
      <c r="AA288" s="112" t="e">
        <f>AA134-#REF!</f>
        <v>#REF!</v>
      </c>
      <c r="AB288" s="112" t="e">
        <f>AB134-#REF!</f>
        <v>#REF!</v>
      </c>
      <c r="AC288" s="112" t="e">
        <f>AC134-#REF!</f>
        <v>#REF!</v>
      </c>
      <c r="AD288" s="112" t="e">
        <f>AD134-#REF!</f>
        <v>#REF!</v>
      </c>
      <c r="AE288" s="112" t="e">
        <f>AE134-#REF!</f>
        <v>#REF!</v>
      </c>
      <c r="AF288" s="112" t="e">
        <f>AF134-#REF!</f>
        <v>#REF!</v>
      </c>
      <c r="AG288" s="112" t="e">
        <f>AG134-#REF!</f>
        <v>#REF!</v>
      </c>
      <c r="AH288" s="112" t="e">
        <f>AH134-#REF!</f>
        <v>#REF!</v>
      </c>
      <c r="AI288" s="112" t="e">
        <f>AI134-#REF!</f>
        <v>#REF!</v>
      </c>
      <c r="AJ288" s="112" t="e">
        <f>AJ134-#REF!</f>
        <v>#REF!</v>
      </c>
      <c r="AK288" s="112" t="e">
        <f>AK134-#REF!</f>
        <v>#REF!</v>
      </c>
      <c r="AL288" s="112" t="e">
        <f>AL134-#REF!</f>
        <v>#REF!</v>
      </c>
      <c r="AM288" s="112" t="e">
        <f>AM134-#REF!</f>
        <v>#REF!</v>
      </c>
      <c r="AN288" s="112" t="e">
        <f>AN134-#REF!</f>
        <v>#REF!</v>
      </c>
      <c r="AO288" s="112" t="e">
        <f>AO134-#REF!</f>
        <v>#REF!</v>
      </c>
      <c r="AP288" s="112" t="e">
        <f>AP134-#REF!</f>
        <v>#REF!</v>
      </c>
      <c r="AQ288" s="112" t="e">
        <f>AQ134-#REF!</f>
        <v>#REF!</v>
      </c>
      <c r="AR288" s="112" t="e">
        <f>AR134-#REF!</f>
        <v>#REF!</v>
      </c>
      <c r="AS288" s="112" t="e">
        <f>AS134-#REF!</f>
        <v>#REF!</v>
      </c>
      <c r="AT288" s="112" t="e">
        <f>AT134-#REF!</f>
        <v>#REF!</v>
      </c>
      <c r="AU288" s="112" t="e">
        <f>AU134-#REF!</f>
        <v>#REF!</v>
      </c>
      <c r="AV288" s="112" t="e">
        <f>AV134-#REF!</f>
        <v>#REF!</v>
      </c>
      <c r="AW288" s="112" t="e">
        <f>AW134-#REF!</f>
        <v>#REF!</v>
      </c>
      <c r="AX288" s="112" t="e">
        <f>AX134-#REF!</f>
        <v>#REF!</v>
      </c>
      <c r="AY288" s="112" t="e">
        <f>AY134-#REF!</f>
        <v>#REF!</v>
      </c>
      <c r="AZ288" s="112" t="e">
        <f>AZ134-#REF!</f>
        <v>#REF!</v>
      </c>
      <c r="BA288" s="112" t="e">
        <f>BA134-#REF!</f>
        <v>#REF!</v>
      </c>
      <c r="BB288" s="112" t="e">
        <f>BB134-#REF!</f>
        <v>#REF!</v>
      </c>
      <c r="BC288" s="112" t="e">
        <f>BC134-#REF!</f>
        <v>#REF!</v>
      </c>
      <c r="BD288" s="112" t="e">
        <f>BD134-#REF!</f>
        <v>#REF!</v>
      </c>
      <c r="BE288" s="112" t="e">
        <f>BE134-#REF!</f>
        <v>#REF!</v>
      </c>
      <c r="BF288" s="112" t="e">
        <f>BF134-#REF!</f>
        <v>#REF!</v>
      </c>
      <c r="BG288" s="112" t="e">
        <f>BG134-#REF!</f>
        <v>#REF!</v>
      </c>
      <c r="BH288" s="112" t="e">
        <f>BH134-#REF!</f>
        <v>#REF!</v>
      </c>
      <c r="BI288" s="112" t="e">
        <f>BI134-#REF!</f>
        <v>#REF!</v>
      </c>
      <c r="BJ288" s="112" t="e">
        <f>BJ134-#REF!</f>
        <v>#REF!</v>
      </c>
      <c r="BK288" s="112" t="e">
        <f>BK134-#REF!</f>
        <v>#REF!</v>
      </c>
      <c r="BL288" s="112" t="e">
        <f>BL134-#REF!</f>
        <v>#REF!</v>
      </c>
      <c r="BM288" s="112" t="e">
        <f>BM134-#REF!</f>
        <v>#REF!</v>
      </c>
      <c r="BN288" s="112" t="e">
        <f>BN134-#REF!</f>
        <v>#REF!</v>
      </c>
      <c r="BO288" s="112" t="e">
        <f>BO134-#REF!</f>
        <v>#REF!</v>
      </c>
      <c r="BP288" s="112" t="e">
        <f>BP134-#REF!</f>
        <v>#REF!</v>
      </c>
      <c r="BQ288" s="112" t="e">
        <f>BQ134-#REF!</f>
        <v>#REF!</v>
      </c>
      <c r="BR288" s="112" t="e">
        <f>BR134-#REF!</f>
        <v>#REF!</v>
      </c>
      <c r="BS288" s="112" t="e">
        <f>BS134-#REF!</f>
        <v>#REF!</v>
      </c>
      <c r="BT288" s="112" t="e">
        <f>BT134-#REF!</f>
        <v>#REF!</v>
      </c>
      <c r="BU288" s="112" t="e">
        <f>BU134-#REF!</f>
        <v>#REF!</v>
      </c>
      <c r="BV288" s="112" t="e">
        <f>BV134-#REF!</f>
        <v>#REF!</v>
      </c>
    </row>
    <row r="289" spans="12:74" hidden="1" x14ac:dyDescent="0.3">
      <c r="L289" s="112" t="e">
        <f>L135-#REF!</f>
        <v>#REF!</v>
      </c>
      <c r="M289" s="112" t="e">
        <f>M135-#REF!</f>
        <v>#REF!</v>
      </c>
      <c r="N289" s="112" t="e">
        <f>N135-#REF!</f>
        <v>#REF!</v>
      </c>
      <c r="O289" s="112" t="e">
        <f>O135-#REF!</f>
        <v>#REF!</v>
      </c>
      <c r="P289" s="112" t="e">
        <f>P135-#REF!</f>
        <v>#REF!</v>
      </c>
      <c r="Q289" s="112" t="e">
        <f>Q135-#REF!</f>
        <v>#REF!</v>
      </c>
      <c r="R289" s="112" t="e">
        <f>R135-#REF!</f>
        <v>#REF!</v>
      </c>
      <c r="S289" s="112" t="e">
        <f>S135-#REF!</f>
        <v>#REF!</v>
      </c>
      <c r="T289" s="112" t="e">
        <f>T135-#REF!</f>
        <v>#REF!</v>
      </c>
      <c r="U289" s="112" t="e">
        <f>U135-#REF!</f>
        <v>#REF!</v>
      </c>
      <c r="V289" s="112" t="e">
        <f>V135-#REF!</f>
        <v>#REF!</v>
      </c>
      <c r="W289" s="112" t="e">
        <f>W135-#REF!</f>
        <v>#REF!</v>
      </c>
      <c r="X289" s="112" t="e">
        <f>X135-#REF!</f>
        <v>#REF!</v>
      </c>
      <c r="Y289" s="112" t="e">
        <f>Y135-#REF!</f>
        <v>#REF!</v>
      </c>
      <c r="Z289" s="112" t="e">
        <f>Z135-#REF!</f>
        <v>#REF!</v>
      </c>
      <c r="AA289" s="112" t="e">
        <f>AA135-#REF!</f>
        <v>#REF!</v>
      </c>
      <c r="AB289" s="112" t="e">
        <f>AB135-#REF!</f>
        <v>#REF!</v>
      </c>
      <c r="AC289" s="112" t="e">
        <f>AC135-#REF!</f>
        <v>#REF!</v>
      </c>
      <c r="AD289" s="112" t="e">
        <f>AD135-#REF!</f>
        <v>#REF!</v>
      </c>
      <c r="AE289" s="112" t="e">
        <f>AE135-#REF!</f>
        <v>#REF!</v>
      </c>
      <c r="AF289" s="112" t="e">
        <f>AF135-#REF!</f>
        <v>#REF!</v>
      </c>
      <c r="AG289" s="112" t="e">
        <f>AG135-#REF!</f>
        <v>#REF!</v>
      </c>
      <c r="AH289" s="112" t="e">
        <f>AH135-#REF!</f>
        <v>#REF!</v>
      </c>
      <c r="AI289" s="112" t="e">
        <f>AI135-#REF!</f>
        <v>#REF!</v>
      </c>
      <c r="AJ289" s="112" t="e">
        <f>AJ135-#REF!</f>
        <v>#REF!</v>
      </c>
      <c r="AK289" s="112" t="e">
        <f>AK135-#REF!</f>
        <v>#REF!</v>
      </c>
      <c r="AL289" s="112" t="e">
        <f>AL135-#REF!</f>
        <v>#REF!</v>
      </c>
      <c r="AM289" s="112" t="e">
        <f>AM135-#REF!</f>
        <v>#REF!</v>
      </c>
      <c r="AN289" s="112" t="e">
        <f>AN135-#REF!</f>
        <v>#REF!</v>
      </c>
      <c r="AO289" s="112" t="e">
        <f>AO135-#REF!</f>
        <v>#REF!</v>
      </c>
      <c r="AP289" s="112" t="e">
        <f>AP135-#REF!</f>
        <v>#REF!</v>
      </c>
      <c r="AQ289" s="112" t="e">
        <f>AQ135-#REF!</f>
        <v>#REF!</v>
      </c>
      <c r="AR289" s="112" t="e">
        <f>AR135-#REF!</f>
        <v>#REF!</v>
      </c>
      <c r="AS289" s="112" t="e">
        <f>AS135-#REF!</f>
        <v>#REF!</v>
      </c>
      <c r="AT289" s="112" t="e">
        <f>AT135-#REF!</f>
        <v>#REF!</v>
      </c>
      <c r="AU289" s="112" t="e">
        <f>AU135-#REF!</f>
        <v>#REF!</v>
      </c>
      <c r="AV289" s="112" t="e">
        <f>AV135-#REF!</f>
        <v>#REF!</v>
      </c>
      <c r="AW289" s="112" t="e">
        <f>AW135-#REF!</f>
        <v>#REF!</v>
      </c>
      <c r="AX289" s="112" t="e">
        <f>AX135-#REF!</f>
        <v>#REF!</v>
      </c>
      <c r="AY289" s="112" t="e">
        <f>AY135-#REF!</f>
        <v>#REF!</v>
      </c>
      <c r="AZ289" s="112" t="e">
        <f>AZ135-#REF!</f>
        <v>#REF!</v>
      </c>
      <c r="BA289" s="112" t="e">
        <f>BA135-#REF!</f>
        <v>#REF!</v>
      </c>
      <c r="BB289" s="112" t="e">
        <f>BB135-#REF!</f>
        <v>#REF!</v>
      </c>
      <c r="BC289" s="112" t="e">
        <f>BC135-#REF!</f>
        <v>#REF!</v>
      </c>
      <c r="BD289" s="112" t="e">
        <f>BD135-#REF!</f>
        <v>#REF!</v>
      </c>
      <c r="BE289" s="112" t="e">
        <f>BE135-#REF!</f>
        <v>#REF!</v>
      </c>
      <c r="BF289" s="112" t="e">
        <f>BF135-#REF!</f>
        <v>#REF!</v>
      </c>
      <c r="BG289" s="112" t="e">
        <f>BG135-#REF!</f>
        <v>#REF!</v>
      </c>
      <c r="BH289" s="112" t="e">
        <f>BH135-#REF!</f>
        <v>#REF!</v>
      </c>
      <c r="BI289" s="112" t="e">
        <f>BI135-#REF!</f>
        <v>#REF!</v>
      </c>
      <c r="BJ289" s="112" t="e">
        <f>BJ135-#REF!</f>
        <v>#REF!</v>
      </c>
      <c r="BK289" s="112" t="e">
        <f>BK135-#REF!</f>
        <v>#REF!</v>
      </c>
      <c r="BL289" s="112" t="e">
        <f>BL135-#REF!</f>
        <v>#REF!</v>
      </c>
      <c r="BM289" s="112" t="e">
        <f>BM135-#REF!</f>
        <v>#REF!</v>
      </c>
      <c r="BN289" s="112" t="e">
        <f>BN135-#REF!</f>
        <v>#REF!</v>
      </c>
      <c r="BO289" s="112" t="e">
        <f>BO135-#REF!</f>
        <v>#REF!</v>
      </c>
      <c r="BP289" s="112" t="e">
        <f>BP135-#REF!</f>
        <v>#REF!</v>
      </c>
      <c r="BQ289" s="112" t="e">
        <f>BQ135-#REF!</f>
        <v>#REF!</v>
      </c>
      <c r="BR289" s="112" t="e">
        <f>BR135-#REF!</f>
        <v>#REF!</v>
      </c>
      <c r="BS289" s="112" t="e">
        <f>BS135-#REF!</f>
        <v>#REF!</v>
      </c>
      <c r="BT289" s="112" t="e">
        <f>BT135-#REF!</f>
        <v>#REF!</v>
      </c>
      <c r="BU289" s="112" t="e">
        <f>BU135-#REF!</f>
        <v>#REF!</v>
      </c>
      <c r="BV289" s="112" t="e">
        <f>BV135-#REF!</f>
        <v>#REF!</v>
      </c>
    </row>
    <row r="290" spans="12:74" hidden="1" x14ac:dyDescent="0.3">
      <c r="L290" s="112" t="e">
        <f>L136-#REF!</f>
        <v>#REF!</v>
      </c>
      <c r="M290" s="112" t="e">
        <f>M136-#REF!</f>
        <v>#REF!</v>
      </c>
      <c r="N290" s="112" t="e">
        <f>N136-#REF!</f>
        <v>#REF!</v>
      </c>
      <c r="O290" s="112" t="e">
        <f>O136-#REF!</f>
        <v>#REF!</v>
      </c>
      <c r="P290" s="112" t="e">
        <f>P136-#REF!</f>
        <v>#REF!</v>
      </c>
      <c r="Q290" s="112" t="e">
        <f>Q136-#REF!</f>
        <v>#REF!</v>
      </c>
      <c r="R290" s="112" t="e">
        <f>R136-#REF!</f>
        <v>#REF!</v>
      </c>
      <c r="S290" s="112" t="e">
        <f>S136-#REF!</f>
        <v>#REF!</v>
      </c>
      <c r="T290" s="112" t="e">
        <f>T136-#REF!</f>
        <v>#REF!</v>
      </c>
      <c r="U290" s="112" t="e">
        <f>U136-#REF!</f>
        <v>#REF!</v>
      </c>
      <c r="V290" s="112" t="e">
        <f>V136-#REF!</f>
        <v>#REF!</v>
      </c>
      <c r="W290" s="112" t="e">
        <f>W136-#REF!</f>
        <v>#REF!</v>
      </c>
      <c r="X290" s="112" t="e">
        <f>X136-#REF!</f>
        <v>#REF!</v>
      </c>
      <c r="Y290" s="112" t="e">
        <f>Y136-#REF!</f>
        <v>#REF!</v>
      </c>
      <c r="Z290" s="112" t="e">
        <f>Z136-#REF!</f>
        <v>#REF!</v>
      </c>
      <c r="AA290" s="112" t="e">
        <f>AA136-#REF!</f>
        <v>#REF!</v>
      </c>
      <c r="AB290" s="112" t="e">
        <f>AB136-#REF!</f>
        <v>#REF!</v>
      </c>
      <c r="AC290" s="112" t="e">
        <f>AC136-#REF!</f>
        <v>#REF!</v>
      </c>
      <c r="AD290" s="112" t="e">
        <f>AD136-#REF!</f>
        <v>#REF!</v>
      </c>
      <c r="AE290" s="112" t="e">
        <f>AE136-#REF!</f>
        <v>#REF!</v>
      </c>
      <c r="AF290" s="112" t="e">
        <f>AF136-#REF!</f>
        <v>#REF!</v>
      </c>
      <c r="AG290" s="112" t="e">
        <f>AG136-#REF!</f>
        <v>#REF!</v>
      </c>
      <c r="AH290" s="112" t="e">
        <f>AH136-#REF!</f>
        <v>#REF!</v>
      </c>
      <c r="AI290" s="112" t="e">
        <f>AI136-#REF!</f>
        <v>#REF!</v>
      </c>
      <c r="AJ290" s="112" t="e">
        <f>AJ136-#REF!</f>
        <v>#REF!</v>
      </c>
      <c r="AK290" s="112" t="e">
        <f>AK136-#REF!</f>
        <v>#REF!</v>
      </c>
      <c r="AL290" s="112" t="e">
        <f>AL136-#REF!</f>
        <v>#REF!</v>
      </c>
      <c r="AM290" s="112" t="e">
        <f>AM136-#REF!</f>
        <v>#REF!</v>
      </c>
      <c r="AN290" s="112" t="e">
        <f>AN136-#REF!</f>
        <v>#REF!</v>
      </c>
      <c r="AO290" s="112" t="e">
        <f>AO136-#REF!</f>
        <v>#REF!</v>
      </c>
      <c r="AP290" s="112" t="e">
        <f>AP136-#REF!</f>
        <v>#REF!</v>
      </c>
      <c r="AQ290" s="112" t="e">
        <f>AQ136-#REF!</f>
        <v>#REF!</v>
      </c>
      <c r="AR290" s="112" t="e">
        <f>AR136-#REF!</f>
        <v>#REF!</v>
      </c>
      <c r="AS290" s="112" t="e">
        <f>AS136-#REF!</f>
        <v>#REF!</v>
      </c>
      <c r="AT290" s="112" t="e">
        <f>AT136-#REF!</f>
        <v>#REF!</v>
      </c>
      <c r="AU290" s="112" t="e">
        <f>AU136-#REF!</f>
        <v>#REF!</v>
      </c>
      <c r="AV290" s="112" t="e">
        <f>AV136-#REF!</f>
        <v>#REF!</v>
      </c>
      <c r="AW290" s="112" t="e">
        <f>AW136-#REF!</f>
        <v>#REF!</v>
      </c>
      <c r="AX290" s="112" t="e">
        <f>AX136-#REF!</f>
        <v>#REF!</v>
      </c>
      <c r="AY290" s="112" t="e">
        <f>AY136-#REF!</f>
        <v>#REF!</v>
      </c>
      <c r="AZ290" s="112" t="e">
        <f>AZ136-#REF!</f>
        <v>#REF!</v>
      </c>
      <c r="BA290" s="112" t="e">
        <f>BA136-#REF!</f>
        <v>#REF!</v>
      </c>
      <c r="BB290" s="112" t="e">
        <f>BB136-#REF!</f>
        <v>#REF!</v>
      </c>
      <c r="BC290" s="112" t="e">
        <f>BC136-#REF!</f>
        <v>#REF!</v>
      </c>
      <c r="BD290" s="112" t="e">
        <f>BD136-#REF!</f>
        <v>#REF!</v>
      </c>
      <c r="BE290" s="112" t="e">
        <f>BE136-#REF!</f>
        <v>#REF!</v>
      </c>
      <c r="BF290" s="112" t="e">
        <f>BF136-#REF!</f>
        <v>#REF!</v>
      </c>
      <c r="BG290" s="112" t="e">
        <f>BG136-#REF!</f>
        <v>#REF!</v>
      </c>
      <c r="BH290" s="112" t="e">
        <f>BH136-#REF!</f>
        <v>#REF!</v>
      </c>
      <c r="BI290" s="112" t="e">
        <f>BI136-#REF!</f>
        <v>#REF!</v>
      </c>
      <c r="BJ290" s="112" t="e">
        <f>BJ136-#REF!</f>
        <v>#REF!</v>
      </c>
      <c r="BK290" s="112" t="e">
        <f>BK136-#REF!</f>
        <v>#REF!</v>
      </c>
      <c r="BL290" s="112" t="e">
        <f>BL136-#REF!</f>
        <v>#REF!</v>
      </c>
      <c r="BM290" s="112" t="e">
        <f>BM136-#REF!</f>
        <v>#REF!</v>
      </c>
      <c r="BN290" s="112" t="e">
        <f>BN136-#REF!</f>
        <v>#REF!</v>
      </c>
      <c r="BO290" s="112" t="e">
        <f>BO136-#REF!</f>
        <v>#REF!</v>
      </c>
      <c r="BP290" s="112" t="e">
        <f>BP136-#REF!</f>
        <v>#REF!</v>
      </c>
      <c r="BQ290" s="112" t="e">
        <f>BQ136-#REF!</f>
        <v>#REF!</v>
      </c>
      <c r="BR290" s="112" t="e">
        <f>BR136-#REF!</f>
        <v>#REF!</v>
      </c>
      <c r="BS290" s="112" t="e">
        <f>BS136-#REF!</f>
        <v>#REF!</v>
      </c>
      <c r="BT290" s="112" t="e">
        <f>BT136-#REF!</f>
        <v>#REF!</v>
      </c>
      <c r="BU290" s="112" t="e">
        <f>BU136-#REF!</f>
        <v>#REF!</v>
      </c>
      <c r="BV290" s="112" t="e">
        <f>BV136-#REF!</f>
        <v>#REF!</v>
      </c>
    </row>
    <row r="291" spans="12:74" hidden="1" x14ac:dyDescent="0.3">
      <c r="L291" s="112" t="e">
        <f>L137-#REF!</f>
        <v>#REF!</v>
      </c>
      <c r="M291" s="112" t="e">
        <f>M137-#REF!</f>
        <v>#REF!</v>
      </c>
      <c r="N291" s="112" t="e">
        <f>N137-#REF!</f>
        <v>#REF!</v>
      </c>
      <c r="O291" s="112" t="e">
        <f>O137-#REF!</f>
        <v>#REF!</v>
      </c>
      <c r="P291" s="112" t="e">
        <f>P137-#REF!</f>
        <v>#REF!</v>
      </c>
      <c r="Q291" s="112" t="e">
        <f>Q137-#REF!</f>
        <v>#REF!</v>
      </c>
      <c r="R291" s="112" t="e">
        <f>R137-#REF!</f>
        <v>#REF!</v>
      </c>
      <c r="S291" s="112" t="e">
        <f>S137-#REF!</f>
        <v>#REF!</v>
      </c>
      <c r="T291" s="112" t="e">
        <f>T137-#REF!</f>
        <v>#REF!</v>
      </c>
      <c r="U291" s="112" t="e">
        <f>U137-#REF!</f>
        <v>#REF!</v>
      </c>
      <c r="V291" s="112" t="e">
        <f>V137-#REF!</f>
        <v>#REF!</v>
      </c>
      <c r="W291" s="112" t="e">
        <f>W137-#REF!</f>
        <v>#REF!</v>
      </c>
      <c r="X291" s="112" t="e">
        <f>X137-#REF!</f>
        <v>#REF!</v>
      </c>
      <c r="Y291" s="112" t="e">
        <f>Y137-#REF!</f>
        <v>#REF!</v>
      </c>
      <c r="Z291" s="112" t="e">
        <f>Z137-#REF!</f>
        <v>#REF!</v>
      </c>
      <c r="AA291" s="112" t="e">
        <f>AA137-#REF!</f>
        <v>#REF!</v>
      </c>
      <c r="AB291" s="112" t="e">
        <f>AB137-#REF!</f>
        <v>#REF!</v>
      </c>
      <c r="AC291" s="112" t="e">
        <f>AC137-#REF!</f>
        <v>#REF!</v>
      </c>
      <c r="AD291" s="112" t="e">
        <f>AD137-#REF!</f>
        <v>#REF!</v>
      </c>
      <c r="AE291" s="112" t="e">
        <f>AE137-#REF!</f>
        <v>#REF!</v>
      </c>
      <c r="AF291" s="112" t="e">
        <f>AF137-#REF!</f>
        <v>#REF!</v>
      </c>
      <c r="AG291" s="112" t="e">
        <f>AG137-#REF!</f>
        <v>#REF!</v>
      </c>
      <c r="AH291" s="112" t="e">
        <f>AH137-#REF!</f>
        <v>#REF!</v>
      </c>
      <c r="AI291" s="112" t="e">
        <f>AI137-#REF!</f>
        <v>#REF!</v>
      </c>
      <c r="AJ291" s="112" t="e">
        <f>AJ137-#REF!</f>
        <v>#REF!</v>
      </c>
      <c r="AK291" s="112" t="e">
        <f>AK137-#REF!</f>
        <v>#REF!</v>
      </c>
      <c r="AL291" s="112" t="e">
        <f>AL137-#REF!</f>
        <v>#REF!</v>
      </c>
      <c r="AM291" s="112" t="e">
        <f>AM137-#REF!</f>
        <v>#REF!</v>
      </c>
      <c r="AN291" s="112" t="e">
        <f>AN137-#REF!</f>
        <v>#REF!</v>
      </c>
      <c r="AO291" s="112" t="e">
        <f>AO137-#REF!</f>
        <v>#REF!</v>
      </c>
      <c r="AP291" s="112" t="e">
        <f>AP137-#REF!</f>
        <v>#REF!</v>
      </c>
      <c r="AQ291" s="112" t="e">
        <f>AQ137-#REF!</f>
        <v>#REF!</v>
      </c>
      <c r="AR291" s="112" t="e">
        <f>AR137-#REF!</f>
        <v>#REF!</v>
      </c>
      <c r="AS291" s="112" t="e">
        <f>AS137-#REF!</f>
        <v>#REF!</v>
      </c>
      <c r="AT291" s="112" t="e">
        <f>AT137-#REF!</f>
        <v>#REF!</v>
      </c>
      <c r="AU291" s="112" t="e">
        <f>AU137-#REF!</f>
        <v>#REF!</v>
      </c>
      <c r="AV291" s="112" t="e">
        <f>AV137-#REF!</f>
        <v>#REF!</v>
      </c>
      <c r="AW291" s="112" t="e">
        <f>AW137-#REF!</f>
        <v>#REF!</v>
      </c>
      <c r="AX291" s="112" t="e">
        <f>AX137-#REF!</f>
        <v>#REF!</v>
      </c>
      <c r="AY291" s="112" t="e">
        <f>AY137-#REF!</f>
        <v>#REF!</v>
      </c>
      <c r="AZ291" s="112" t="e">
        <f>AZ137-#REF!</f>
        <v>#REF!</v>
      </c>
      <c r="BA291" s="112" t="e">
        <f>BA137-#REF!</f>
        <v>#REF!</v>
      </c>
      <c r="BB291" s="112" t="e">
        <f>BB137-#REF!</f>
        <v>#REF!</v>
      </c>
      <c r="BC291" s="112" t="e">
        <f>BC137-#REF!</f>
        <v>#REF!</v>
      </c>
      <c r="BD291" s="112" t="e">
        <f>BD137-#REF!</f>
        <v>#REF!</v>
      </c>
      <c r="BE291" s="112" t="e">
        <f>BE137-#REF!</f>
        <v>#REF!</v>
      </c>
      <c r="BF291" s="112" t="e">
        <f>BF137-#REF!</f>
        <v>#REF!</v>
      </c>
      <c r="BG291" s="112" t="e">
        <f>BG137-#REF!</f>
        <v>#REF!</v>
      </c>
      <c r="BH291" s="112" t="e">
        <f>BH137-#REF!</f>
        <v>#REF!</v>
      </c>
      <c r="BI291" s="112" t="e">
        <f>BI137-#REF!</f>
        <v>#REF!</v>
      </c>
      <c r="BJ291" s="112" t="e">
        <f>BJ137-#REF!</f>
        <v>#REF!</v>
      </c>
      <c r="BK291" s="112" t="e">
        <f>BK137-#REF!</f>
        <v>#REF!</v>
      </c>
      <c r="BL291" s="112" t="e">
        <f>BL137-#REF!</f>
        <v>#REF!</v>
      </c>
      <c r="BM291" s="112" t="e">
        <f>BM137-#REF!</f>
        <v>#REF!</v>
      </c>
      <c r="BN291" s="112" t="e">
        <f>BN137-#REF!</f>
        <v>#REF!</v>
      </c>
      <c r="BO291" s="112" t="e">
        <f>BO137-#REF!</f>
        <v>#REF!</v>
      </c>
      <c r="BP291" s="112" t="e">
        <f>BP137-#REF!</f>
        <v>#REF!</v>
      </c>
      <c r="BQ291" s="112" t="e">
        <f>BQ137-#REF!</f>
        <v>#REF!</v>
      </c>
      <c r="BR291" s="112" t="e">
        <f>BR137-#REF!</f>
        <v>#REF!</v>
      </c>
      <c r="BS291" s="112" t="e">
        <f>BS137-#REF!</f>
        <v>#REF!</v>
      </c>
      <c r="BT291" s="112" t="e">
        <f>BT137-#REF!</f>
        <v>#REF!</v>
      </c>
      <c r="BU291" s="112" t="e">
        <f>BU137-#REF!</f>
        <v>#REF!</v>
      </c>
      <c r="BV291" s="112" t="e">
        <f>BV137-#REF!</f>
        <v>#REF!</v>
      </c>
    </row>
    <row r="292" spans="12:74" hidden="1" x14ac:dyDescent="0.3">
      <c r="L292" s="112" t="e">
        <f>L138-#REF!</f>
        <v>#REF!</v>
      </c>
      <c r="M292" s="112" t="e">
        <f>M138-#REF!</f>
        <v>#REF!</v>
      </c>
      <c r="N292" s="112" t="e">
        <f>N138-#REF!</f>
        <v>#REF!</v>
      </c>
      <c r="O292" s="112" t="e">
        <f>O138-#REF!</f>
        <v>#REF!</v>
      </c>
      <c r="P292" s="112" t="e">
        <f>P138-#REF!</f>
        <v>#REF!</v>
      </c>
      <c r="Q292" s="112" t="e">
        <f>Q138-#REF!</f>
        <v>#REF!</v>
      </c>
      <c r="R292" s="112" t="e">
        <f>R138-#REF!</f>
        <v>#REF!</v>
      </c>
      <c r="S292" s="112" t="e">
        <f>S138-#REF!</f>
        <v>#REF!</v>
      </c>
      <c r="T292" s="112" t="e">
        <f>T138-#REF!</f>
        <v>#REF!</v>
      </c>
      <c r="U292" s="112" t="e">
        <f>U138-#REF!</f>
        <v>#REF!</v>
      </c>
      <c r="V292" s="112" t="e">
        <f>V138-#REF!</f>
        <v>#REF!</v>
      </c>
      <c r="W292" s="112" t="e">
        <f>W138-#REF!</f>
        <v>#REF!</v>
      </c>
      <c r="X292" s="112" t="e">
        <f>X138-#REF!</f>
        <v>#REF!</v>
      </c>
      <c r="Y292" s="112" t="e">
        <f>Y138-#REF!</f>
        <v>#REF!</v>
      </c>
      <c r="Z292" s="112" t="e">
        <f>Z138-#REF!</f>
        <v>#REF!</v>
      </c>
      <c r="AA292" s="112" t="e">
        <f>AA138-#REF!</f>
        <v>#REF!</v>
      </c>
      <c r="AB292" s="112" t="e">
        <f>AB138-#REF!</f>
        <v>#REF!</v>
      </c>
      <c r="AC292" s="112" t="e">
        <f>AC138-#REF!</f>
        <v>#REF!</v>
      </c>
      <c r="AD292" s="112" t="e">
        <f>AD138-#REF!</f>
        <v>#REF!</v>
      </c>
      <c r="AE292" s="112" t="e">
        <f>AE138-#REF!</f>
        <v>#REF!</v>
      </c>
      <c r="AF292" s="112" t="e">
        <f>AF138-#REF!</f>
        <v>#REF!</v>
      </c>
      <c r="AG292" s="112" t="e">
        <f>AG138-#REF!</f>
        <v>#REF!</v>
      </c>
      <c r="AH292" s="112" t="e">
        <f>AH138-#REF!</f>
        <v>#REF!</v>
      </c>
      <c r="AI292" s="112" t="e">
        <f>AI138-#REF!</f>
        <v>#REF!</v>
      </c>
      <c r="AJ292" s="112" t="e">
        <f>AJ138-#REF!</f>
        <v>#REF!</v>
      </c>
      <c r="AK292" s="112" t="e">
        <f>AK138-#REF!</f>
        <v>#REF!</v>
      </c>
      <c r="AL292" s="112" t="e">
        <f>AL138-#REF!</f>
        <v>#REF!</v>
      </c>
      <c r="AM292" s="112" t="e">
        <f>AM138-#REF!</f>
        <v>#REF!</v>
      </c>
      <c r="AN292" s="112" t="e">
        <f>AN138-#REF!</f>
        <v>#REF!</v>
      </c>
      <c r="AO292" s="112" t="e">
        <f>AO138-#REF!</f>
        <v>#REF!</v>
      </c>
      <c r="AP292" s="112" t="e">
        <f>AP138-#REF!</f>
        <v>#REF!</v>
      </c>
      <c r="AQ292" s="112" t="e">
        <f>AQ138-#REF!</f>
        <v>#REF!</v>
      </c>
      <c r="AR292" s="112" t="e">
        <f>AR138-#REF!</f>
        <v>#REF!</v>
      </c>
      <c r="AS292" s="112" t="e">
        <f>AS138-#REF!</f>
        <v>#REF!</v>
      </c>
      <c r="AT292" s="112" t="e">
        <f>AT138-#REF!</f>
        <v>#REF!</v>
      </c>
      <c r="AU292" s="112" t="e">
        <f>AU138-#REF!</f>
        <v>#REF!</v>
      </c>
      <c r="AV292" s="112" t="e">
        <f>AV138-#REF!</f>
        <v>#REF!</v>
      </c>
      <c r="AW292" s="112" t="e">
        <f>AW138-#REF!</f>
        <v>#REF!</v>
      </c>
      <c r="AX292" s="112" t="e">
        <f>AX138-#REF!</f>
        <v>#REF!</v>
      </c>
      <c r="AY292" s="112" t="e">
        <f>AY138-#REF!</f>
        <v>#REF!</v>
      </c>
      <c r="AZ292" s="112" t="e">
        <f>AZ138-#REF!</f>
        <v>#REF!</v>
      </c>
      <c r="BA292" s="112" t="e">
        <f>BA138-#REF!</f>
        <v>#REF!</v>
      </c>
      <c r="BB292" s="112" t="e">
        <f>BB138-#REF!</f>
        <v>#REF!</v>
      </c>
      <c r="BC292" s="112" t="e">
        <f>BC138-#REF!</f>
        <v>#REF!</v>
      </c>
      <c r="BD292" s="112" t="e">
        <f>BD138-#REF!</f>
        <v>#REF!</v>
      </c>
      <c r="BE292" s="112" t="e">
        <f>BE138-#REF!</f>
        <v>#REF!</v>
      </c>
      <c r="BF292" s="112" t="e">
        <f>BF138-#REF!</f>
        <v>#REF!</v>
      </c>
      <c r="BG292" s="112" t="e">
        <f>BG138-#REF!</f>
        <v>#REF!</v>
      </c>
      <c r="BH292" s="112" t="e">
        <f>BH138-#REF!</f>
        <v>#REF!</v>
      </c>
      <c r="BI292" s="112" t="e">
        <f>BI138-#REF!</f>
        <v>#REF!</v>
      </c>
      <c r="BJ292" s="112" t="e">
        <f>BJ138-#REF!</f>
        <v>#REF!</v>
      </c>
      <c r="BK292" s="112" t="e">
        <f>BK138-#REF!</f>
        <v>#REF!</v>
      </c>
      <c r="BL292" s="112" t="e">
        <f>BL138-#REF!</f>
        <v>#REF!</v>
      </c>
      <c r="BM292" s="112" t="e">
        <f>BM138-#REF!</f>
        <v>#REF!</v>
      </c>
      <c r="BN292" s="112" t="e">
        <f>BN138-#REF!</f>
        <v>#REF!</v>
      </c>
      <c r="BO292" s="112" t="e">
        <f>BO138-#REF!</f>
        <v>#REF!</v>
      </c>
      <c r="BP292" s="112" t="e">
        <f>BP138-#REF!</f>
        <v>#REF!</v>
      </c>
      <c r="BQ292" s="112" t="e">
        <f>BQ138-#REF!</f>
        <v>#REF!</v>
      </c>
      <c r="BR292" s="112" t="e">
        <f>BR138-#REF!</f>
        <v>#REF!</v>
      </c>
      <c r="BS292" s="112" t="e">
        <f>BS138-#REF!</f>
        <v>#REF!</v>
      </c>
      <c r="BT292" s="112" t="e">
        <f>BT138-#REF!</f>
        <v>#REF!</v>
      </c>
      <c r="BU292" s="112" t="e">
        <f>BU138-#REF!</f>
        <v>#REF!</v>
      </c>
      <c r="BV292" s="112" t="e">
        <f>BV138-#REF!</f>
        <v>#REF!</v>
      </c>
    </row>
    <row r="293" spans="12:74" hidden="1" x14ac:dyDescent="0.3">
      <c r="L293" s="112" t="e">
        <f>L139-#REF!</f>
        <v>#REF!</v>
      </c>
      <c r="M293" s="112" t="e">
        <f>M139-#REF!</f>
        <v>#REF!</v>
      </c>
      <c r="N293" s="112" t="e">
        <f>N139-#REF!</f>
        <v>#REF!</v>
      </c>
      <c r="O293" s="112" t="e">
        <f>O139-#REF!</f>
        <v>#REF!</v>
      </c>
      <c r="P293" s="112" t="e">
        <f>P139-#REF!</f>
        <v>#REF!</v>
      </c>
      <c r="Q293" s="112" t="e">
        <f>Q139-#REF!</f>
        <v>#REF!</v>
      </c>
      <c r="R293" s="112" t="e">
        <f>R139-#REF!</f>
        <v>#REF!</v>
      </c>
      <c r="S293" s="112" t="e">
        <f>S139-#REF!</f>
        <v>#REF!</v>
      </c>
      <c r="T293" s="112" t="e">
        <f>T139-#REF!</f>
        <v>#REF!</v>
      </c>
      <c r="U293" s="112" t="e">
        <f>U139-#REF!</f>
        <v>#REF!</v>
      </c>
      <c r="V293" s="112" t="e">
        <f>V139-#REF!</f>
        <v>#REF!</v>
      </c>
      <c r="W293" s="112" t="e">
        <f>W139-#REF!</f>
        <v>#REF!</v>
      </c>
      <c r="X293" s="112" t="e">
        <f>X139-#REF!</f>
        <v>#REF!</v>
      </c>
      <c r="Y293" s="112" t="e">
        <f>Y139-#REF!</f>
        <v>#REF!</v>
      </c>
      <c r="Z293" s="112" t="e">
        <f>Z139-#REF!</f>
        <v>#REF!</v>
      </c>
      <c r="AA293" s="112" t="e">
        <f>AA139-#REF!</f>
        <v>#REF!</v>
      </c>
      <c r="AB293" s="112" t="e">
        <f>AB139-#REF!</f>
        <v>#REF!</v>
      </c>
      <c r="AC293" s="112" t="e">
        <f>AC139-#REF!</f>
        <v>#REF!</v>
      </c>
      <c r="AD293" s="112" t="e">
        <f>AD139-#REF!</f>
        <v>#REF!</v>
      </c>
      <c r="AE293" s="112" t="e">
        <f>AE139-#REF!</f>
        <v>#REF!</v>
      </c>
      <c r="AF293" s="112" t="e">
        <f>AF139-#REF!</f>
        <v>#REF!</v>
      </c>
      <c r="AG293" s="112" t="e">
        <f>AG139-#REF!</f>
        <v>#REF!</v>
      </c>
      <c r="AH293" s="112" t="e">
        <f>AH139-#REF!</f>
        <v>#REF!</v>
      </c>
      <c r="AI293" s="112" t="e">
        <f>AI139-#REF!</f>
        <v>#REF!</v>
      </c>
      <c r="AJ293" s="112" t="e">
        <f>AJ139-#REF!</f>
        <v>#REF!</v>
      </c>
      <c r="AK293" s="112" t="e">
        <f>AK139-#REF!</f>
        <v>#REF!</v>
      </c>
      <c r="AL293" s="112" t="e">
        <f>AL139-#REF!</f>
        <v>#REF!</v>
      </c>
      <c r="AM293" s="112" t="e">
        <f>AM139-#REF!</f>
        <v>#REF!</v>
      </c>
      <c r="AN293" s="112" t="e">
        <f>AN139-#REF!</f>
        <v>#REF!</v>
      </c>
      <c r="AO293" s="112" t="e">
        <f>AO139-#REF!</f>
        <v>#REF!</v>
      </c>
      <c r="AP293" s="112" t="e">
        <f>AP139-#REF!</f>
        <v>#REF!</v>
      </c>
      <c r="AQ293" s="112" t="e">
        <f>AQ139-#REF!</f>
        <v>#REF!</v>
      </c>
      <c r="AR293" s="112" t="e">
        <f>AR139-#REF!</f>
        <v>#REF!</v>
      </c>
      <c r="AS293" s="112" t="e">
        <f>AS139-#REF!</f>
        <v>#REF!</v>
      </c>
      <c r="AT293" s="112" t="e">
        <f>AT139-#REF!</f>
        <v>#REF!</v>
      </c>
      <c r="AU293" s="112" t="e">
        <f>AU139-#REF!</f>
        <v>#REF!</v>
      </c>
      <c r="AV293" s="112" t="e">
        <f>AV139-#REF!</f>
        <v>#REF!</v>
      </c>
      <c r="AW293" s="112" t="e">
        <f>AW139-#REF!</f>
        <v>#REF!</v>
      </c>
      <c r="AX293" s="112" t="e">
        <f>AX139-#REF!</f>
        <v>#REF!</v>
      </c>
      <c r="AY293" s="112" t="e">
        <f>AY139-#REF!</f>
        <v>#REF!</v>
      </c>
      <c r="AZ293" s="112" t="e">
        <f>AZ139-#REF!</f>
        <v>#REF!</v>
      </c>
      <c r="BA293" s="112" t="e">
        <f>BA139-#REF!</f>
        <v>#REF!</v>
      </c>
      <c r="BB293" s="112" t="e">
        <f>BB139-#REF!</f>
        <v>#REF!</v>
      </c>
      <c r="BC293" s="112" t="e">
        <f>BC139-#REF!</f>
        <v>#REF!</v>
      </c>
      <c r="BD293" s="112" t="e">
        <f>BD139-#REF!</f>
        <v>#REF!</v>
      </c>
      <c r="BE293" s="112" t="e">
        <f>BE139-#REF!</f>
        <v>#REF!</v>
      </c>
      <c r="BF293" s="112" t="e">
        <f>BF139-#REF!</f>
        <v>#REF!</v>
      </c>
      <c r="BG293" s="112" t="e">
        <f>BG139-#REF!</f>
        <v>#REF!</v>
      </c>
      <c r="BH293" s="112" t="e">
        <f>BH139-#REF!</f>
        <v>#REF!</v>
      </c>
      <c r="BI293" s="112" t="e">
        <f>BI139-#REF!</f>
        <v>#REF!</v>
      </c>
      <c r="BJ293" s="112" t="e">
        <f>BJ139-#REF!</f>
        <v>#REF!</v>
      </c>
      <c r="BK293" s="112" t="e">
        <f>BK139-#REF!</f>
        <v>#REF!</v>
      </c>
      <c r="BL293" s="112" t="e">
        <f>BL139-#REF!</f>
        <v>#REF!</v>
      </c>
      <c r="BM293" s="112" t="e">
        <f>BM139-#REF!</f>
        <v>#REF!</v>
      </c>
      <c r="BN293" s="112" t="e">
        <f>BN139-#REF!</f>
        <v>#REF!</v>
      </c>
      <c r="BO293" s="112" t="e">
        <f>BO139-#REF!</f>
        <v>#REF!</v>
      </c>
      <c r="BP293" s="112" t="e">
        <f>BP139-#REF!</f>
        <v>#REF!</v>
      </c>
      <c r="BQ293" s="112" t="e">
        <f>BQ139-#REF!</f>
        <v>#REF!</v>
      </c>
      <c r="BR293" s="112" t="e">
        <f>BR139-#REF!</f>
        <v>#REF!</v>
      </c>
      <c r="BS293" s="112" t="e">
        <f>BS139-#REF!</f>
        <v>#REF!</v>
      </c>
      <c r="BT293" s="112" t="e">
        <f>BT139-#REF!</f>
        <v>#REF!</v>
      </c>
      <c r="BU293" s="112" t="e">
        <f>BU139-#REF!</f>
        <v>#REF!</v>
      </c>
      <c r="BV293" s="112" t="e">
        <f>BV139-#REF!</f>
        <v>#REF!</v>
      </c>
    </row>
    <row r="294" spans="12:74" hidden="1" x14ac:dyDescent="0.3">
      <c r="L294" s="112" t="e">
        <f>L140-#REF!</f>
        <v>#REF!</v>
      </c>
      <c r="M294" s="112" t="e">
        <f>M140-#REF!</f>
        <v>#REF!</v>
      </c>
      <c r="N294" s="112" t="e">
        <f>N140-#REF!</f>
        <v>#REF!</v>
      </c>
      <c r="O294" s="112" t="e">
        <f>O140-#REF!</f>
        <v>#REF!</v>
      </c>
      <c r="P294" s="112" t="e">
        <f>P140-#REF!</f>
        <v>#REF!</v>
      </c>
      <c r="Q294" s="112" t="e">
        <f>Q140-#REF!</f>
        <v>#REF!</v>
      </c>
      <c r="R294" s="112" t="e">
        <f>R140-#REF!</f>
        <v>#REF!</v>
      </c>
      <c r="S294" s="112" t="e">
        <f>S140-#REF!</f>
        <v>#REF!</v>
      </c>
      <c r="T294" s="112" t="e">
        <f>T140-#REF!</f>
        <v>#REF!</v>
      </c>
      <c r="U294" s="112" t="e">
        <f>U140-#REF!</f>
        <v>#REF!</v>
      </c>
      <c r="V294" s="112" t="e">
        <f>V140-#REF!</f>
        <v>#REF!</v>
      </c>
      <c r="W294" s="112" t="e">
        <f>W140-#REF!</f>
        <v>#REF!</v>
      </c>
      <c r="X294" s="112" t="e">
        <f>X140-#REF!</f>
        <v>#REF!</v>
      </c>
      <c r="Y294" s="112" t="e">
        <f>Y140-#REF!</f>
        <v>#REF!</v>
      </c>
      <c r="Z294" s="112" t="e">
        <f>Z140-#REF!</f>
        <v>#REF!</v>
      </c>
      <c r="AA294" s="112" t="e">
        <f>AA140-#REF!</f>
        <v>#REF!</v>
      </c>
      <c r="AB294" s="112" t="e">
        <f>AB140-#REF!</f>
        <v>#REF!</v>
      </c>
      <c r="AC294" s="112" t="e">
        <f>AC140-#REF!</f>
        <v>#REF!</v>
      </c>
      <c r="AD294" s="112" t="e">
        <f>AD140-#REF!</f>
        <v>#REF!</v>
      </c>
      <c r="AE294" s="112" t="e">
        <f>AE140-#REF!</f>
        <v>#REF!</v>
      </c>
      <c r="AF294" s="112" t="e">
        <f>AF140-#REF!</f>
        <v>#REF!</v>
      </c>
      <c r="AG294" s="112" t="e">
        <f>AG140-#REF!</f>
        <v>#REF!</v>
      </c>
      <c r="AH294" s="112" t="e">
        <f>AH140-#REF!</f>
        <v>#REF!</v>
      </c>
      <c r="AI294" s="112" t="e">
        <f>AI140-#REF!</f>
        <v>#REF!</v>
      </c>
      <c r="AJ294" s="112" t="e">
        <f>AJ140-#REF!</f>
        <v>#REF!</v>
      </c>
      <c r="AK294" s="112" t="e">
        <f>AK140-#REF!</f>
        <v>#REF!</v>
      </c>
      <c r="AL294" s="112" t="e">
        <f>AL140-#REF!</f>
        <v>#REF!</v>
      </c>
      <c r="AM294" s="112" t="e">
        <f>AM140-#REF!</f>
        <v>#REF!</v>
      </c>
      <c r="AN294" s="112" t="e">
        <f>AN140-#REF!</f>
        <v>#REF!</v>
      </c>
      <c r="AO294" s="112" t="e">
        <f>AO140-#REF!</f>
        <v>#REF!</v>
      </c>
      <c r="AP294" s="112" t="e">
        <f>AP140-#REF!</f>
        <v>#REF!</v>
      </c>
      <c r="AQ294" s="112" t="e">
        <f>AQ140-#REF!</f>
        <v>#REF!</v>
      </c>
      <c r="AR294" s="112" t="e">
        <f>AR140-#REF!</f>
        <v>#REF!</v>
      </c>
      <c r="AS294" s="112" t="e">
        <f>AS140-#REF!</f>
        <v>#REF!</v>
      </c>
      <c r="AT294" s="112" t="e">
        <f>AT140-#REF!</f>
        <v>#REF!</v>
      </c>
      <c r="AU294" s="112" t="e">
        <f>AU140-#REF!</f>
        <v>#REF!</v>
      </c>
      <c r="AV294" s="112" t="e">
        <f>AV140-#REF!</f>
        <v>#REF!</v>
      </c>
      <c r="AW294" s="112" t="e">
        <f>AW140-#REF!</f>
        <v>#REF!</v>
      </c>
      <c r="AX294" s="112" t="e">
        <f>AX140-#REF!</f>
        <v>#REF!</v>
      </c>
      <c r="AY294" s="112" t="e">
        <f>AY140-#REF!</f>
        <v>#REF!</v>
      </c>
      <c r="AZ294" s="112" t="e">
        <f>AZ140-#REF!</f>
        <v>#REF!</v>
      </c>
      <c r="BA294" s="112" t="e">
        <f>BA140-#REF!</f>
        <v>#REF!</v>
      </c>
      <c r="BB294" s="112" t="e">
        <f>BB140-#REF!</f>
        <v>#REF!</v>
      </c>
      <c r="BC294" s="112" t="e">
        <f>BC140-#REF!</f>
        <v>#REF!</v>
      </c>
      <c r="BD294" s="112" t="e">
        <f>BD140-#REF!</f>
        <v>#REF!</v>
      </c>
      <c r="BE294" s="112" t="e">
        <f>BE140-#REF!</f>
        <v>#REF!</v>
      </c>
      <c r="BF294" s="112" t="e">
        <f>BF140-#REF!</f>
        <v>#REF!</v>
      </c>
      <c r="BG294" s="112" t="e">
        <f>BG140-#REF!</f>
        <v>#REF!</v>
      </c>
      <c r="BH294" s="112" t="e">
        <f>BH140-#REF!</f>
        <v>#REF!</v>
      </c>
      <c r="BI294" s="112" t="e">
        <f>BI140-#REF!</f>
        <v>#REF!</v>
      </c>
      <c r="BJ294" s="112" t="e">
        <f>BJ140-#REF!</f>
        <v>#REF!</v>
      </c>
      <c r="BK294" s="112" t="e">
        <f>BK140-#REF!</f>
        <v>#REF!</v>
      </c>
      <c r="BL294" s="112" t="e">
        <f>BL140-#REF!</f>
        <v>#REF!</v>
      </c>
      <c r="BM294" s="112" t="e">
        <f>BM140-#REF!</f>
        <v>#REF!</v>
      </c>
      <c r="BN294" s="112" t="e">
        <f>BN140-#REF!</f>
        <v>#REF!</v>
      </c>
      <c r="BO294" s="112" t="e">
        <f>BO140-#REF!</f>
        <v>#REF!</v>
      </c>
      <c r="BP294" s="112" t="e">
        <f>BP140-#REF!</f>
        <v>#REF!</v>
      </c>
      <c r="BQ294" s="112" t="e">
        <f>BQ140-#REF!</f>
        <v>#REF!</v>
      </c>
      <c r="BR294" s="112" t="e">
        <f>BR140-#REF!</f>
        <v>#REF!</v>
      </c>
      <c r="BS294" s="112" t="e">
        <f>BS140-#REF!</f>
        <v>#REF!</v>
      </c>
      <c r="BT294" s="112" t="e">
        <f>BT140-#REF!</f>
        <v>#REF!</v>
      </c>
      <c r="BU294" s="112" t="e">
        <f>BU140-#REF!</f>
        <v>#REF!</v>
      </c>
      <c r="BV294" s="112" t="e">
        <f>BV140-#REF!</f>
        <v>#REF!</v>
      </c>
    </row>
    <row r="295" spans="12:74" hidden="1" x14ac:dyDescent="0.3">
      <c r="L295" s="112" t="e">
        <f>L141-#REF!</f>
        <v>#REF!</v>
      </c>
      <c r="M295" s="112" t="e">
        <f>M141-#REF!</f>
        <v>#REF!</v>
      </c>
      <c r="N295" s="112" t="e">
        <f>N141-#REF!</f>
        <v>#REF!</v>
      </c>
      <c r="O295" s="112" t="e">
        <f>O141-#REF!</f>
        <v>#REF!</v>
      </c>
      <c r="P295" s="112" t="e">
        <f>P141-#REF!</f>
        <v>#REF!</v>
      </c>
      <c r="Q295" s="112" t="e">
        <f>Q141-#REF!</f>
        <v>#REF!</v>
      </c>
      <c r="R295" s="112" t="e">
        <f>R141-#REF!</f>
        <v>#REF!</v>
      </c>
      <c r="S295" s="112" t="e">
        <f>S141-#REF!</f>
        <v>#REF!</v>
      </c>
      <c r="T295" s="112" t="e">
        <f>T141-#REF!</f>
        <v>#REF!</v>
      </c>
      <c r="U295" s="112" t="e">
        <f>U141-#REF!</f>
        <v>#REF!</v>
      </c>
      <c r="V295" s="112" t="e">
        <f>V141-#REF!</f>
        <v>#REF!</v>
      </c>
      <c r="W295" s="112" t="e">
        <f>W141-#REF!</f>
        <v>#REF!</v>
      </c>
      <c r="X295" s="112" t="e">
        <f>X141-#REF!</f>
        <v>#REF!</v>
      </c>
      <c r="Y295" s="112" t="e">
        <f>Y141-#REF!</f>
        <v>#REF!</v>
      </c>
      <c r="Z295" s="112" t="e">
        <f>Z141-#REF!</f>
        <v>#REF!</v>
      </c>
      <c r="AA295" s="112" t="e">
        <f>AA141-#REF!</f>
        <v>#REF!</v>
      </c>
      <c r="AB295" s="112" t="e">
        <f>AB141-#REF!</f>
        <v>#REF!</v>
      </c>
      <c r="AC295" s="112" t="e">
        <f>AC141-#REF!</f>
        <v>#REF!</v>
      </c>
      <c r="AD295" s="112" t="e">
        <f>AD141-#REF!</f>
        <v>#REF!</v>
      </c>
      <c r="AE295" s="112" t="e">
        <f>AE141-#REF!</f>
        <v>#REF!</v>
      </c>
      <c r="AF295" s="112" t="e">
        <f>AF141-#REF!</f>
        <v>#REF!</v>
      </c>
      <c r="AG295" s="112" t="e">
        <f>AG141-#REF!</f>
        <v>#REF!</v>
      </c>
      <c r="AH295" s="112" t="e">
        <f>AH141-#REF!</f>
        <v>#REF!</v>
      </c>
      <c r="AI295" s="112" t="e">
        <f>AI141-#REF!</f>
        <v>#REF!</v>
      </c>
      <c r="AJ295" s="112" t="e">
        <f>AJ141-#REF!</f>
        <v>#REF!</v>
      </c>
      <c r="AK295" s="112" t="e">
        <f>AK141-#REF!</f>
        <v>#REF!</v>
      </c>
      <c r="AL295" s="112" t="e">
        <f>AL141-#REF!</f>
        <v>#REF!</v>
      </c>
      <c r="AM295" s="112" t="e">
        <f>AM141-#REF!</f>
        <v>#REF!</v>
      </c>
      <c r="AN295" s="112" t="e">
        <f>AN141-#REF!</f>
        <v>#REF!</v>
      </c>
      <c r="AO295" s="112" t="e">
        <f>AO141-#REF!</f>
        <v>#REF!</v>
      </c>
      <c r="AP295" s="112" t="e">
        <f>AP141-#REF!</f>
        <v>#REF!</v>
      </c>
      <c r="AQ295" s="112" t="e">
        <f>AQ141-#REF!</f>
        <v>#REF!</v>
      </c>
      <c r="AR295" s="112" t="e">
        <f>AR141-#REF!</f>
        <v>#REF!</v>
      </c>
      <c r="AS295" s="112" t="e">
        <f>AS141-#REF!</f>
        <v>#REF!</v>
      </c>
      <c r="AT295" s="112" t="e">
        <f>AT141-#REF!</f>
        <v>#REF!</v>
      </c>
      <c r="AU295" s="112" t="e">
        <f>AU141-#REF!</f>
        <v>#REF!</v>
      </c>
      <c r="AV295" s="112" t="e">
        <f>AV141-#REF!</f>
        <v>#REF!</v>
      </c>
      <c r="AW295" s="112" t="e">
        <f>AW141-#REF!</f>
        <v>#REF!</v>
      </c>
      <c r="AX295" s="112" t="e">
        <f>AX141-#REF!</f>
        <v>#REF!</v>
      </c>
      <c r="AY295" s="112" t="e">
        <f>AY141-#REF!</f>
        <v>#REF!</v>
      </c>
      <c r="AZ295" s="112" t="e">
        <f>AZ141-#REF!</f>
        <v>#REF!</v>
      </c>
      <c r="BA295" s="112" t="e">
        <f>BA141-#REF!</f>
        <v>#REF!</v>
      </c>
      <c r="BB295" s="112" t="e">
        <f>BB141-#REF!</f>
        <v>#REF!</v>
      </c>
      <c r="BC295" s="112" t="e">
        <f>BC141-#REF!</f>
        <v>#REF!</v>
      </c>
      <c r="BD295" s="112" t="e">
        <f>BD141-#REF!</f>
        <v>#REF!</v>
      </c>
      <c r="BE295" s="112" t="e">
        <f>BE141-#REF!</f>
        <v>#REF!</v>
      </c>
      <c r="BF295" s="112" t="e">
        <f>BF141-#REF!</f>
        <v>#REF!</v>
      </c>
      <c r="BG295" s="112" t="e">
        <f>BG141-#REF!</f>
        <v>#REF!</v>
      </c>
      <c r="BH295" s="112" t="e">
        <f>BH141-#REF!</f>
        <v>#REF!</v>
      </c>
      <c r="BI295" s="112" t="e">
        <f>BI141-#REF!</f>
        <v>#REF!</v>
      </c>
      <c r="BJ295" s="112" t="e">
        <f>BJ141-#REF!</f>
        <v>#REF!</v>
      </c>
      <c r="BK295" s="112" t="e">
        <f>BK141-#REF!</f>
        <v>#REF!</v>
      </c>
      <c r="BL295" s="112" t="e">
        <f>BL141-#REF!</f>
        <v>#REF!</v>
      </c>
      <c r="BM295" s="112" t="e">
        <f>BM141-#REF!</f>
        <v>#REF!</v>
      </c>
      <c r="BN295" s="112" t="e">
        <f>BN141-#REF!</f>
        <v>#REF!</v>
      </c>
      <c r="BO295" s="112" t="e">
        <f>BO141-#REF!</f>
        <v>#REF!</v>
      </c>
      <c r="BP295" s="112" t="e">
        <f>BP141-#REF!</f>
        <v>#REF!</v>
      </c>
      <c r="BQ295" s="112" t="e">
        <f>BQ141-#REF!</f>
        <v>#REF!</v>
      </c>
      <c r="BR295" s="112" t="e">
        <f>BR141-#REF!</f>
        <v>#REF!</v>
      </c>
      <c r="BS295" s="112" t="e">
        <f>BS141-#REF!</f>
        <v>#REF!</v>
      </c>
      <c r="BT295" s="112" t="e">
        <f>BT141-#REF!</f>
        <v>#REF!</v>
      </c>
      <c r="BU295" s="112" t="e">
        <f>BU141-#REF!</f>
        <v>#REF!</v>
      </c>
      <c r="BV295" s="112" t="e">
        <f>BV141-#REF!</f>
        <v>#REF!</v>
      </c>
    </row>
    <row r="296" spans="12:74" hidden="1" x14ac:dyDescent="0.3">
      <c r="L296" s="112" t="e">
        <f>L145-#REF!</f>
        <v>#REF!</v>
      </c>
      <c r="M296" s="112" t="e">
        <f>M145-#REF!</f>
        <v>#REF!</v>
      </c>
      <c r="N296" s="112" t="e">
        <f>N145-#REF!</f>
        <v>#REF!</v>
      </c>
      <c r="O296" s="112" t="e">
        <f>O145-#REF!</f>
        <v>#REF!</v>
      </c>
      <c r="P296" s="112" t="e">
        <f>P145-#REF!</f>
        <v>#REF!</v>
      </c>
      <c r="Q296" s="112" t="e">
        <f>Q145-#REF!</f>
        <v>#REF!</v>
      </c>
      <c r="R296" s="112" t="e">
        <f>R145-#REF!</f>
        <v>#REF!</v>
      </c>
      <c r="S296" s="112" t="e">
        <f>S145-#REF!</f>
        <v>#REF!</v>
      </c>
      <c r="T296" s="112" t="e">
        <f>T145-#REF!</f>
        <v>#REF!</v>
      </c>
      <c r="U296" s="112" t="e">
        <f>U145-#REF!</f>
        <v>#REF!</v>
      </c>
      <c r="V296" s="112" t="e">
        <f>V145-#REF!</f>
        <v>#REF!</v>
      </c>
      <c r="W296" s="112" t="e">
        <f>W145-#REF!</f>
        <v>#REF!</v>
      </c>
      <c r="X296" s="112" t="e">
        <f>X145-#REF!</f>
        <v>#REF!</v>
      </c>
      <c r="Y296" s="112" t="e">
        <f>Y145-#REF!</f>
        <v>#REF!</v>
      </c>
      <c r="Z296" s="112" t="e">
        <f>Z145-#REF!</f>
        <v>#REF!</v>
      </c>
      <c r="AA296" s="112" t="e">
        <f>AA145-#REF!</f>
        <v>#REF!</v>
      </c>
      <c r="AB296" s="112" t="e">
        <f>AB145-#REF!</f>
        <v>#REF!</v>
      </c>
      <c r="AC296" s="112" t="e">
        <f>AC145-#REF!</f>
        <v>#REF!</v>
      </c>
      <c r="AD296" s="112" t="e">
        <f>AD145-#REF!</f>
        <v>#REF!</v>
      </c>
      <c r="AE296" s="112" t="e">
        <f>AE145-#REF!</f>
        <v>#REF!</v>
      </c>
      <c r="AF296" s="112" t="e">
        <f>AF145-#REF!</f>
        <v>#REF!</v>
      </c>
      <c r="AG296" s="112" t="e">
        <f>AG145-#REF!</f>
        <v>#REF!</v>
      </c>
      <c r="AH296" s="112" t="e">
        <f>AH145-#REF!</f>
        <v>#REF!</v>
      </c>
      <c r="AI296" s="112" t="e">
        <f>AI145-#REF!</f>
        <v>#REF!</v>
      </c>
      <c r="AJ296" s="112" t="e">
        <f>AJ145-#REF!</f>
        <v>#REF!</v>
      </c>
      <c r="AK296" s="112" t="e">
        <f>AK145-#REF!</f>
        <v>#REF!</v>
      </c>
      <c r="AL296" s="112" t="e">
        <f>AL145-#REF!</f>
        <v>#REF!</v>
      </c>
      <c r="AM296" s="112" t="e">
        <f>AM145-#REF!</f>
        <v>#REF!</v>
      </c>
      <c r="AN296" s="112" t="e">
        <f>AN145-#REF!</f>
        <v>#REF!</v>
      </c>
      <c r="AO296" s="112" t="e">
        <f>AO145-#REF!</f>
        <v>#REF!</v>
      </c>
      <c r="AP296" s="112" t="e">
        <f>AP145-#REF!</f>
        <v>#REF!</v>
      </c>
      <c r="AQ296" s="112" t="e">
        <f>AQ145-#REF!</f>
        <v>#REF!</v>
      </c>
      <c r="AR296" s="112" t="e">
        <f>AR145-#REF!</f>
        <v>#REF!</v>
      </c>
      <c r="AS296" s="112" t="e">
        <f>AS145-#REF!</f>
        <v>#REF!</v>
      </c>
      <c r="AT296" s="112" t="e">
        <f>AT145-#REF!</f>
        <v>#REF!</v>
      </c>
      <c r="AU296" s="112" t="e">
        <f>AU145-#REF!</f>
        <v>#REF!</v>
      </c>
      <c r="AV296" s="112" t="e">
        <f>AV145-#REF!</f>
        <v>#REF!</v>
      </c>
      <c r="AW296" s="112" t="e">
        <f>AW145-#REF!</f>
        <v>#REF!</v>
      </c>
      <c r="AX296" s="112" t="e">
        <f>AX145-#REF!</f>
        <v>#REF!</v>
      </c>
      <c r="AY296" s="112" t="e">
        <f>AY145-#REF!</f>
        <v>#REF!</v>
      </c>
      <c r="AZ296" s="112" t="e">
        <f>AZ145-#REF!</f>
        <v>#REF!</v>
      </c>
      <c r="BA296" s="112" t="e">
        <f>BA145-#REF!</f>
        <v>#REF!</v>
      </c>
      <c r="BB296" s="112" t="e">
        <f>BB145-#REF!</f>
        <v>#REF!</v>
      </c>
      <c r="BC296" s="112" t="e">
        <f>BC145-#REF!</f>
        <v>#REF!</v>
      </c>
      <c r="BD296" s="112" t="e">
        <f>BD145-#REF!</f>
        <v>#REF!</v>
      </c>
      <c r="BE296" s="112" t="e">
        <f>BE145-#REF!</f>
        <v>#REF!</v>
      </c>
      <c r="BF296" s="112" t="e">
        <f>BF145-#REF!</f>
        <v>#REF!</v>
      </c>
      <c r="BG296" s="112" t="e">
        <f>BG145-#REF!</f>
        <v>#REF!</v>
      </c>
      <c r="BH296" s="112" t="e">
        <f>BH145-#REF!</f>
        <v>#REF!</v>
      </c>
      <c r="BI296" s="112" t="e">
        <f>BI145-#REF!</f>
        <v>#REF!</v>
      </c>
      <c r="BJ296" s="112" t="e">
        <f>BJ145-#REF!</f>
        <v>#REF!</v>
      </c>
      <c r="BK296" s="112" t="e">
        <f>BK145-#REF!</f>
        <v>#REF!</v>
      </c>
      <c r="BL296" s="112" t="e">
        <f>BL145-#REF!</f>
        <v>#REF!</v>
      </c>
      <c r="BM296" s="112" t="e">
        <f>BM145-#REF!</f>
        <v>#REF!</v>
      </c>
      <c r="BN296" s="112" t="e">
        <f>BN145-#REF!</f>
        <v>#REF!</v>
      </c>
      <c r="BO296" s="112" t="e">
        <f>BO145-#REF!</f>
        <v>#REF!</v>
      </c>
      <c r="BP296" s="112" t="e">
        <f>BP145-#REF!</f>
        <v>#REF!</v>
      </c>
      <c r="BQ296" s="112" t="e">
        <f>BQ145-#REF!</f>
        <v>#REF!</v>
      </c>
      <c r="BR296" s="112" t="e">
        <f>BR145-#REF!</f>
        <v>#REF!</v>
      </c>
      <c r="BS296" s="112" t="e">
        <f>BS145-#REF!</f>
        <v>#REF!</v>
      </c>
      <c r="BT296" s="112" t="e">
        <f>BT145-#REF!</f>
        <v>#REF!</v>
      </c>
      <c r="BU296" s="112" t="e">
        <f>BU145-#REF!</f>
        <v>#REF!</v>
      </c>
      <c r="BV296" s="112" t="e">
        <f>BV145-#REF!</f>
        <v>#REF!</v>
      </c>
    </row>
    <row r="297" spans="12:74" hidden="1" x14ac:dyDescent="0.3">
      <c r="L297" s="112" t="e">
        <f>L146-#REF!</f>
        <v>#REF!</v>
      </c>
      <c r="M297" s="112" t="e">
        <f>M146-#REF!</f>
        <v>#REF!</v>
      </c>
      <c r="N297" s="112" t="e">
        <f>N146-#REF!</f>
        <v>#REF!</v>
      </c>
      <c r="O297" s="112" t="e">
        <f>O146-#REF!</f>
        <v>#REF!</v>
      </c>
      <c r="P297" s="112" t="e">
        <f>P146-#REF!</f>
        <v>#REF!</v>
      </c>
      <c r="Q297" s="112" t="e">
        <f>Q146-#REF!</f>
        <v>#REF!</v>
      </c>
      <c r="R297" s="112" t="e">
        <f>R146-#REF!</f>
        <v>#REF!</v>
      </c>
      <c r="S297" s="112" t="e">
        <f>S146-#REF!</f>
        <v>#REF!</v>
      </c>
      <c r="T297" s="112" t="e">
        <f>T146-#REF!</f>
        <v>#REF!</v>
      </c>
      <c r="U297" s="112" t="e">
        <f>U146-#REF!</f>
        <v>#REF!</v>
      </c>
      <c r="V297" s="112" t="e">
        <f>V146-#REF!</f>
        <v>#REF!</v>
      </c>
      <c r="W297" s="112" t="e">
        <f>W146-#REF!</f>
        <v>#REF!</v>
      </c>
      <c r="X297" s="112" t="e">
        <f>X146-#REF!</f>
        <v>#REF!</v>
      </c>
      <c r="Y297" s="112" t="e">
        <f>Y146-#REF!</f>
        <v>#REF!</v>
      </c>
      <c r="Z297" s="112" t="e">
        <f>Z146-#REF!</f>
        <v>#REF!</v>
      </c>
      <c r="AA297" s="112" t="e">
        <f>AA146-#REF!</f>
        <v>#REF!</v>
      </c>
      <c r="AB297" s="112" t="e">
        <f>AB146-#REF!</f>
        <v>#REF!</v>
      </c>
      <c r="AC297" s="112" t="e">
        <f>AC146-#REF!</f>
        <v>#REF!</v>
      </c>
      <c r="AD297" s="112" t="e">
        <f>AD146-#REF!</f>
        <v>#REF!</v>
      </c>
      <c r="AE297" s="112" t="e">
        <f>AE146-#REF!</f>
        <v>#REF!</v>
      </c>
      <c r="AF297" s="112" t="e">
        <f>AF146-#REF!</f>
        <v>#REF!</v>
      </c>
      <c r="AG297" s="112" t="e">
        <f>AG146-#REF!</f>
        <v>#REF!</v>
      </c>
      <c r="AH297" s="112" t="e">
        <f>AH146-#REF!</f>
        <v>#REF!</v>
      </c>
      <c r="AI297" s="112" t="e">
        <f>AI146-#REF!</f>
        <v>#REF!</v>
      </c>
      <c r="AJ297" s="112" t="e">
        <f>AJ146-#REF!</f>
        <v>#REF!</v>
      </c>
      <c r="AK297" s="112" t="e">
        <f>AK146-#REF!</f>
        <v>#REF!</v>
      </c>
      <c r="AL297" s="112" t="e">
        <f>AL146-#REF!</f>
        <v>#REF!</v>
      </c>
      <c r="AM297" s="112" t="e">
        <f>AM146-#REF!</f>
        <v>#REF!</v>
      </c>
      <c r="AN297" s="112" t="e">
        <f>AN146-#REF!</f>
        <v>#REF!</v>
      </c>
      <c r="AO297" s="112" t="e">
        <f>AO146-#REF!</f>
        <v>#REF!</v>
      </c>
      <c r="AP297" s="112" t="e">
        <f>AP146-#REF!</f>
        <v>#REF!</v>
      </c>
      <c r="AQ297" s="112" t="e">
        <f>AQ146-#REF!</f>
        <v>#REF!</v>
      </c>
      <c r="AR297" s="112" t="e">
        <f>AR146-#REF!</f>
        <v>#REF!</v>
      </c>
      <c r="AS297" s="112" t="e">
        <f>AS146-#REF!</f>
        <v>#REF!</v>
      </c>
      <c r="AT297" s="112" t="e">
        <f>AT146-#REF!</f>
        <v>#REF!</v>
      </c>
      <c r="AU297" s="112" t="e">
        <f>AU146-#REF!</f>
        <v>#REF!</v>
      </c>
      <c r="AV297" s="112" t="e">
        <f>AV146-#REF!</f>
        <v>#REF!</v>
      </c>
      <c r="AW297" s="112" t="e">
        <f>AW146-#REF!</f>
        <v>#REF!</v>
      </c>
      <c r="AX297" s="112" t="e">
        <f>AX146-#REF!</f>
        <v>#REF!</v>
      </c>
      <c r="AY297" s="112" t="e">
        <f>AY146-#REF!</f>
        <v>#REF!</v>
      </c>
      <c r="AZ297" s="112" t="e">
        <f>AZ146-#REF!</f>
        <v>#REF!</v>
      </c>
      <c r="BA297" s="112" t="e">
        <f>BA146-#REF!</f>
        <v>#REF!</v>
      </c>
      <c r="BB297" s="112" t="e">
        <f>BB146-#REF!</f>
        <v>#REF!</v>
      </c>
      <c r="BC297" s="112" t="e">
        <f>BC146-#REF!</f>
        <v>#REF!</v>
      </c>
      <c r="BD297" s="112" t="e">
        <f>BD146-#REF!</f>
        <v>#REF!</v>
      </c>
      <c r="BE297" s="112" t="e">
        <f>BE146-#REF!</f>
        <v>#REF!</v>
      </c>
      <c r="BF297" s="112" t="e">
        <f>BF146-#REF!</f>
        <v>#REF!</v>
      </c>
      <c r="BG297" s="112" t="e">
        <f>BG146-#REF!</f>
        <v>#REF!</v>
      </c>
      <c r="BH297" s="112" t="e">
        <f>BH146-#REF!</f>
        <v>#REF!</v>
      </c>
      <c r="BI297" s="112" t="e">
        <f>BI146-#REF!</f>
        <v>#REF!</v>
      </c>
      <c r="BJ297" s="112" t="e">
        <f>BJ146-#REF!</f>
        <v>#REF!</v>
      </c>
      <c r="BK297" s="112" t="e">
        <f>BK146-#REF!</f>
        <v>#REF!</v>
      </c>
      <c r="BL297" s="112" t="e">
        <f>BL146-#REF!</f>
        <v>#REF!</v>
      </c>
      <c r="BM297" s="112" t="e">
        <f>BM146-#REF!</f>
        <v>#REF!</v>
      </c>
      <c r="BN297" s="112" t="e">
        <f>BN146-#REF!</f>
        <v>#REF!</v>
      </c>
      <c r="BO297" s="112" t="e">
        <f>BO146-#REF!</f>
        <v>#REF!</v>
      </c>
      <c r="BP297" s="112" t="e">
        <f>BP146-#REF!</f>
        <v>#REF!</v>
      </c>
      <c r="BQ297" s="112" t="e">
        <f>BQ146-#REF!</f>
        <v>#REF!</v>
      </c>
      <c r="BR297" s="112" t="e">
        <f>BR146-#REF!</f>
        <v>#REF!</v>
      </c>
      <c r="BS297" s="112" t="e">
        <f>BS146-#REF!</f>
        <v>#REF!</v>
      </c>
      <c r="BT297" s="112" t="e">
        <f>BT146-#REF!</f>
        <v>#REF!</v>
      </c>
      <c r="BU297" s="112" t="e">
        <f>BU146-#REF!</f>
        <v>#REF!</v>
      </c>
      <c r="BV297" s="112" t="e">
        <f>BV146-#REF!</f>
        <v>#REF!</v>
      </c>
    </row>
    <row r="298" spans="12:74" hidden="1" x14ac:dyDescent="0.3">
      <c r="L298" s="112" t="e">
        <f>L147-#REF!</f>
        <v>#REF!</v>
      </c>
      <c r="M298" s="112" t="e">
        <f>M147-#REF!</f>
        <v>#REF!</v>
      </c>
      <c r="N298" s="112" t="e">
        <f>N147-#REF!</f>
        <v>#REF!</v>
      </c>
      <c r="O298" s="112" t="e">
        <f>O147-#REF!</f>
        <v>#REF!</v>
      </c>
      <c r="P298" s="112" t="e">
        <f>P147-#REF!</f>
        <v>#REF!</v>
      </c>
      <c r="Q298" s="112" t="e">
        <f>Q147-#REF!</f>
        <v>#REF!</v>
      </c>
      <c r="R298" s="112" t="e">
        <f>R147-#REF!</f>
        <v>#REF!</v>
      </c>
      <c r="S298" s="112" t="e">
        <f>S147-#REF!</f>
        <v>#REF!</v>
      </c>
      <c r="T298" s="112" t="e">
        <f>T147-#REF!</f>
        <v>#REF!</v>
      </c>
      <c r="U298" s="112" t="e">
        <f>U147-#REF!</f>
        <v>#REF!</v>
      </c>
      <c r="V298" s="112" t="e">
        <f>V147-#REF!</f>
        <v>#REF!</v>
      </c>
      <c r="W298" s="112" t="e">
        <f>W147-#REF!</f>
        <v>#REF!</v>
      </c>
      <c r="X298" s="112" t="e">
        <f>X147-#REF!</f>
        <v>#REF!</v>
      </c>
      <c r="Y298" s="112" t="e">
        <f>Y147-#REF!</f>
        <v>#REF!</v>
      </c>
      <c r="Z298" s="112" t="e">
        <f>Z147-#REF!</f>
        <v>#REF!</v>
      </c>
      <c r="AA298" s="112" t="e">
        <f>AA147-#REF!</f>
        <v>#REF!</v>
      </c>
      <c r="AB298" s="112" t="e">
        <f>AB147-#REF!</f>
        <v>#REF!</v>
      </c>
      <c r="AC298" s="112" t="e">
        <f>AC147-#REF!</f>
        <v>#REF!</v>
      </c>
      <c r="AD298" s="112" t="e">
        <f>AD147-#REF!</f>
        <v>#REF!</v>
      </c>
      <c r="AE298" s="112" t="e">
        <f>AE147-#REF!</f>
        <v>#REF!</v>
      </c>
      <c r="AF298" s="112" t="e">
        <f>AF147-#REF!</f>
        <v>#REF!</v>
      </c>
      <c r="AG298" s="112" t="e">
        <f>AG147-#REF!</f>
        <v>#REF!</v>
      </c>
      <c r="AH298" s="112" t="e">
        <f>AH147-#REF!</f>
        <v>#REF!</v>
      </c>
      <c r="AI298" s="112" t="e">
        <f>AI147-#REF!</f>
        <v>#REF!</v>
      </c>
      <c r="AJ298" s="112" t="e">
        <f>AJ147-#REF!</f>
        <v>#REF!</v>
      </c>
      <c r="AK298" s="112" t="e">
        <f>AK147-#REF!</f>
        <v>#REF!</v>
      </c>
      <c r="AL298" s="112" t="e">
        <f>AL147-#REF!</f>
        <v>#REF!</v>
      </c>
      <c r="AM298" s="112" t="e">
        <f>AM147-#REF!</f>
        <v>#REF!</v>
      </c>
      <c r="AN298" s="112" t="e">
        <f>AN147-#REF!</f>
        <v>#REF!</v>
      </c>
      <c r="AO298" s="112" t="e">
        <f>AO147-#REF!</f>
        <v>#REF!</v>
      </c>
      <c r="AP298" s="112" t="e">
        <f>AP147-#REF!</f>
        <v>#REF!</v>
      </c>
      <c r="AQ298" s="112" t="e">
        <f>AQ147-#REF!</f>
        <v>#REF!</v>
      </c>
      <c r="AR298" s="112" t="e">
        <f>AR147-#REF!</f>
        <v>#REF!</v>
      </c>
      <c r="AS298" s="112" t="e">
        <f>AS147-#REF!</f>
        <v>#REF!</v>
      </c>
      <c r="AT298" s="112" t="e">
        <f>AT147-#REF!</f>
        <v>#REF!</v>
      </c>
      <c r="AU298" s="112" t="e">
        <f>AU147-#REF!</f>
        <v>#REF!</v>
      </c>
      <c r="AV298" s="112" t="e">
        <f>AV147-#REF!</f>
        <v>#REF!</v>
      </c>
      <c r="AW298" s="112" t="e">
        <f>AW147-#REF!</f>
        <v>#REF!</v>
      </c>
      <c r="AX298" s="112" t="e">
        <f>AX147-#REF!</f>
        <v>#REF!</v>
      </c>
      <c r="AY298" s="112" t="e">
        <f>AY147-#REF!</f>
        <v>#REF!</v>
      </c>
      <c r="AZ298" s="112" t="e">
        <f>AZ147-#REF!</f>
        <v>#REF!</v>
      </c>
      <c r="BA298" s="112" t="e">
        <f>BA147-#REF!</f>
        <v>#REF!</v>
      </c>
      <c r="BB298" s="112" t="e">
        <f>BB147-#REF!</f>
        <v>#REF!</v>
      </c>
      <c r="BC298" s="112" t="e">
        <f>BC147-#REF!</f>
        <v>#REF!</v>
      </c>
      <c r="BD298" s="112" t="e">
        <f>BD147-#REF!</f>
        <v>#REF!</v>
      </c>
      <c r="BE298" s="112" t="e">
        <f>BE147-#REF!</f>
        <v>#REF!</v>
      </c>
      <c r="BF298" s="112" t="e">
        <f>BF147-#REF!</f>
        <v>#REF!</v>
      </c>
      <c r="BG298" s="112" t="e">
        <f>BG147-#REF!</f>
        <v>#REF!</v>
      </c>
      <c r="BH298" s="112" t="e">
        <f>BH147-#REF!</f>
        <v>#REF!</v>
      </c>
      <c r="BI298" s="112" t="e">
        <f>BI147-#REF!</f>
        <v>#REF!</v>
      </c>
      <c r="BJ298" s="112" t="e">
        <f>BJ147-#REF!</f>
        <v>#REF!</v>
      </c>
      <c r="BK298" s="112" t="e">
        <f>BK147-#REF!</f>
        <v>#REF!</v>
      </c>
      <c r="BL298" s="112" t="e">
        <f>BL147-#REF!</f>
        <v>#REF!</v>
      </c>
      <c r="BM298" s="112" t="e">
        <f>BM147-#REF!</f>
        <v>#REF!</v>
      </c>
      <c r="BN298" s="112" t="e">
        <f>BN147-#REF!</f>
        <v>#REF!</v>
      </c>
      <c r="BO298" s="112" t="e">
        <f>BO147-#REF!</f>
        <v>#REF!</v>
      </c>
      <c r="BP298" s="112" t="e">
        <f>BP147-#REF!</f>
        <v>#REF!</v>
      </c>
      <c r="BQ298" s="112" t="e">
        <f>BQ147-#REF!</f>
        <v>#REF!</v>
      </c>
      <c r="BR298" s="112" t="e">
        <f>BR147-#REF!</f>
        <v>#REF!</v>
      </c>
      <c r="BS298" s="112" t="e">
        <f>BS147-#REF!</f>
        <v>#REF!</v>
      </c>
      <c r="BT298" s="112" t="e">
        <f>BT147-#REF!</f>
        <v>#REF!</v>
      </c>
      <c r="BU298" s="112" t="e">
        <f>BU147-#REF!</f>
        <v>#REF!</v>
      </c>
      <c r="BV298" s="112" t="e">
        <f>BV147-#REF!</f>
        <v>#REF!</v>
      </c>
    </row>
    <row r="299" spans="12:74" hidden="1" x14ac:dyDescent="0.3">
      <c r="L299" s="112" t="e">
        <f>L148-#REF!</f>
        <v>#REF!</v>
      </c>
      <c r="M299" s="112" t="e">
        <f>M148-#REF!</f>
        <v>#REF!</v>
      </c>
      <c r="N299" s="112" t="e">
        <f>N148-#REF!</f>
        <v>#REF!</v>
      </c>
      <c r="O299" s="112" t="e">
        <f>O148-#REF!</f>
        <v>#REF!</v>
      </c>
      <c r="P299" s="112" t="e">
        <f>P148-#REF!</f>
        <v>#REF!</v>
      </c>
      <c r="Q299" s="112" t="e">
        <f>Q148-#REF!</f>
        <v>#REF!</v>
      </c>
      <c r="R299" s="112" t="e">
        <f>R148-#REF!</f>
        <v>#REF!</v>
      </c>
      <c r="S299" s="112" t="e">
        <f>S148-#REF!</f>
        <v>#REF!</v>
      </c>
      <c r="T299" s="112" t="e">
        <f>T148-#REF!</f>
        <v>#REF!</v>
      </c>
      <c r="U299" s="112" t="e">
        <f>U148-#REF!</f>
        <v>#REF!</v>
      </c>
      <c r="V299" s="112" t="e">
        <f>V148-#REF!</f>
        <v>#REF!</v>
      </c>
      <c r="W299" s="112" t="e">
        <f>W148-#REF!</f>
        <v>#REF!</v>
      </c>
      <c r="X299" s="112" t="e">
        <f>X148-#REF!</f>
        <v>#REF!</v>
      </c>
      <c r="Y299" s="112" t="e">
        <f>Y148-#REF!</f>
        <v>#REF!</v>
      </c>
      <c r="Z299" s="112" t="e">
        <f>Z148-#REF!</f>
        <v>#REF!</v>
      </c>
      <c r="AA299" s="112" t="e">
        <f>AA148-#REF!</f>
        <v>#REF!</v>
      </c>
      <c r="AB299" s="112" t="e">
        <f>AB148-#REF!</f>
        <v>#REF!</v>
      </c>
      <c r="AC299" s="112" t="e">
        <f>AC148-#REF!</f>
        <v>#REF!</v>
      </c>
      <c r="AD299" s="112" t="e">
        <f>AD148-#REF!</f>
        <v>#REF!</v>
      </c>
      <c r="AE299" s="112" t="e">
        <f>AE148-#REF!</f>
        <v>#REF!</v>
      </c>
      <c r="AF299" s="112" t="e">
        <f>AF148-#REF!</f>
        <v>#REF!</v>
      </c>
      <c r="AG299" s="112" t="e">
        <f>AG148-#REF!</f>
        <v>#REF!</v>
      </c>
      <c r="AH299" s="112" t="e">
        <f>AH148-#REF!</f>
        <v>#REF!</v>
      </c>
      <c r="AI299" s="112" t="e">
        <f>AI148-#REF!</f>
        <v>#REF!</v>
      </c>
      <c r="AJ299" s="112" t="e">
        <f>AJ148-#REF!</f>
        <v>#REF!</v>
      </c>
      <c r="AK299" s="112" t="e">
        <f>AK148-#REF!</f>
        <v>#REF!</v>
      </c>
      <c r="AL299" s="112" t="e">
        <f>AL148-#REF!</f>
        <v>#REF!</v>
      </c>
      <c r="AM299" s="112" t="e">
        <f>AM148-#REF!</f>
        <v>#REF!</v>
      </c>
      <c r="AN299" s="112" t="e">
        <f>AN148-#REF!</f>
        <v>#REF!</v>
      </c>
      <c r="AO299" s="112" t="e">
        <f>AO148-#REF!</f>
        <v>#REF!</v>
      </c>
      <c r="AP299" s="112" t="e">
        <f>AP148-#REF!</f>
        <v>#REF!</v>
      </c>
      <c r="AQ299" s="112" t="e">
        <f>AQ148-#REF!</f>
        <v>#REF!</v>
      </c>
      <c r="AR299" s="112" t="e">
        <f>AR148-#REF!</f>
        <v>#REF!</v>
      </c>
      <c r="AS299" s="112" t="e">
        <f>AS148-#REF!</f>
        <v>#REF!</v>
      </c>
      <c r="AT299" s="112" t="e">
        <f>AT148-#REF!</f>
        <v>#REF!</v>
      </c>
      <c r="AU299" s="112" t="e">
        <f>AU148-#REF!</f>
        <v>#REF!</v>
      </c>
      <c r="AV299" s="112" t="e">
        <f>AV148-#REF!</f>
        <v>#REF!</v>
      </c>
      <c r="AW299" s="112" t="e">
        <f>AW148-#REF!</f>
        <v>#REF!</v>
      </c>
      <c r="AX299" s="112" t="e">
        <f>AX148-#REF!</f>
        <v>#REF!</v>
      </c>
      <c r="AY299" s="112" t="e">
        <f>AY148-#REF!</f>
        <v>#REF!</v>
      </c>
      <c r="AZ299" s="112" t="e">
        <f>AZ148-#REF!</f>
        <v>#REF!</v>
      </c>
      <c r="BA299" s="112" t="e">
        <f>BA148-#REF!</f>
        <v>#REF!</v>
      </c>
      <c r="BB299" s="112" t="e">
        <f>BB148-#REF!</f>
        <v>#REF!</v>
      </c>
      <c r="BC299" s="112" t="e">
        <f>BC148-#REF!</f>
        <v>#REF!</v>
      </c>
      <c r="BD299" s="112" t="e">
        <f>BD148-#REF!</f>
        <v>#REF!</v>
      </c>
      <c r="BE299" s="112" t="e">
        <f>BE148-#REF!</f>
        <v>#REF!</v>
      </c>
      <c r="BF299" s="112" t="e">
        <f>BF148-#REF!</f>
        <v>#REF!</v>
      </c>
      <c r="BG299" s="112" t="e">
        <f>BG148-#REF!</f>
        <v>#REF!</v>
      </c>
      <c r="BH299" s="112" t="e">
        <f>BH148-#REF!</f>
        <v>#REF!</v>
      </c>
      <c r="BI299" s="112" t="e">
        <f>BI148-#REF!</f>
        <v>#REF!</v>
      </c>
      <c r="BJ299" s="112" t="e">
        <f>BJ148-#REF!</f>
        <v>#REF!</v>
      </c>
      <c r="BK299" s="112" t="e">
        <f>BK148-#REF!</f>
        <v>#REF!</v>
      </c>
      <c r="BL299" s="112" t="e">
        <f>BL148-#REF!</f>
        <v>#REF!</v>
      </c>
      <c r="BM299" s="112" t="e">
        <f>BM148-#REF!</f>
        <v>#REF!</v>
      </c>
      <c r="BN299" s="112" t="e">
        <f>BN148-#REF!</f>
        <v>#REF!</v>
      </c>
      <c r="BO299" s="112" t="e">
        <f>BO148-#REF!</f>
        <v>#REF!</v>
      </c>
      <c r="BP299" s="112" t="e">
        <f>BP148-#REF!</f>
        <v>#REF!</v>
      </c>
      <c r="BQ299" s="112" t="e">
        <f>BQ148-#REF!</f>
        <v>#REF!</v>
      </c>
      <c r="BR299" s="112" t="e">
        <f>BR148-#REF!</f>
        <v>#REF!</v>
      </c>
      <c r="BS299" s="112" t="e">
        <f>BS148-#REF!</f>
        <v>#REF!</v>
      </c>
      <c r="BT299" s="112" t="e">
        <f>BT148-#REF!</f>
        <v>#REF!</v>
      </c>
      <c r="BU299" s="112" t="e">
        <f>BU148-#REF!</f>
        <v>#REF!</v>
      </c>
      <c r="BV299" s="112" t="e">
        <f>BV148-#REF!</f>
        <v>#REF!</v>
      </c>
    </row>
    <row r="300" spans="12:74" hidden="1" x14ac:dyDescent="0.3">
      <c r="L300" s="112" t="e">
        <f>L149-#REF!</f>
        <v>#REF!</v>
      </c>
      <c r="M300" s="112" t="e">
        <f>M149-#REF!</f>
        <v>#REF!</v>
      </c>
      <c r="N300" s="112" t="e">
        <f>N149-#REF!</f>
        <v>#REF!</v>
      </c>
      <c r="O300" s="112" t="e">
        <f>O149-#REF!</f>
        <v>#REF!</v>
      </c>
      <c r="P300" s="112" t="e">
        <f>P149-#REF!</f>
        <v>#REF!</v>
      </c>
      <c r="Q300" s="112" t="e">
        <f>Q149-#REF!</f>
        <v>#REF!</v>
      </c>
      <c r="R300" s="112" t="e">
        <f>R149-#REF!</f>
        <v>#REF!</v>
      </c>
      <c r="S300" s="112" t="e">
        <f>S149-#REF!</f>
        <v>#REF!</v>
      </c>
      <c r="T300" s="112" t="e">
        <f>T149-#REF!</f>
        <v>#REF!</v>
      </c>
      <c r="U300" s="112" t="e">
        <f>U149-#REF!</f>
        <v>#REF!</v>
      </c>
      <c r="V300" s="112" t="e">
        <f>V149-#REF!</f>
        <v>#REF!</v>
      </c>
      <c r="W300" s="112" t="e">
        <f>W149-#REF!</f>
        <v>#REF!</v>
      </c>
      <c r="X300" s="112" t="e">
        <f>X149-#REF!</f>
        <v>#REF!</v>
      </c>
      <c r="Y300" s="112" t="e">
        <f>Y149-#REF!</f>
        <v>#REF!</v>
      </c>
      <c r="Z300" s="112" t="e">
        <f>Z149-#REF!</f>
        <v>#REF!</v>
      </c>
      <c r="AA300" s="112" t="e">
        <f>AA149-#REF!</f>
        <v>#REF!</v>
      </c>
      <c r="AB300" s="112" t="e">
        <f>AB149-#REF!</f>
        <v>#REF!</v>
      </c>
      <c r="AC300" s="112" t="e">
        <f>AC149-#REF!</f>
        <v>#REF!</v>
      </c>
      <c r="AD300" s="112" t="e">
        <f>AD149-#REF!</f>
        <v>#REF!</v>
      </c>
      <c r="AE300" s="112" t="e">
        <f>AE149-#REF!</f>
        <v>#REF!</v>
      </c>
      <c r="AF300" s="112" t="e">
        <f>AF149-#REF!</f>
        <v>#REF!</v>
      </c>
      <c r="AG300" s="112" t="e">
        <f>AG149-#REF!</f>
        <v>#REF!</v>
      </c>
      <c r="AH300" s="112" t="e">
        <f>AH149-#REF!</f>
        <v>#REF!</v>
      </c>
      <c r="AI300" s="112" t="e">
        <f>AI149-#REF!</f>
        <v>#REF!</v>
      </c>
      <c r="AJ300" s="112" t="e">
        <f>AJ149-#REF!</f>
        <v>#REF!</v>
      </c>
      <c r="AK300" s="112" t="e">
        <f>AK149-#REF!</f>
        <v>#REF!</v>
      </c>
      <c r="AL300" s="112" t="e">
        <f>AL149-#REF!</f>
        <v>#REF!</v>
      </c>
      <c r="AM300" s="112" t="e">
        <f>AM149-#REF!</f>
        <v>#REF!</v>
      </c>
      <c r="AN300" s="112" t="e">
        <f>AN149-#REF!</f>
        <v>#REF!</v>
      </c>
      <c r="AO300" s="112" t="e">
        <f>AO149-#REF!</f>
        <v>#REF!</v>
      </c>
      <c r="AP300" s="112" t="e">
        <f>AP149-#REF!</f>
        <v>#REF!</v>
      </c>
      <c r="AQ300" s="112" t="e">
        <f>AQ149-#REF!</f>
        <v>#REF!</v>
      </c>
      <c r="AR300" s="112" t="e">
        <f>AR149-#REF!</f>
        <v>#REF!</v>
      </c>
      <c r="AS300" s="112" t="e">
        <f>AS149-#REF!</f>
        <v>#REF!</v>
      </c>
      <c r="AT300" s="112" t="e">
        <f>AT149-#REF!</f>
        <v>#REF!</v>
      </c>
      <c r="AU300" s="112" t="e">
        <f>AU149-#REF!</f>
        <v>#REF!</v>
      </c>
      <c r="AV300" s="112" t="e">
        <f>AV149-#REF!</f>
        <v>#REF!</v>
      </c>
      <c r="AW300" s="112" t="e">
        <f>AW149-#REF!</f>
        <v>#REF!</v>
      </c>
      <c r="AX300" s="112" t="e">
        <f>AX149-#REF!</f>
        <v>#REF!</v>
      </c>
      <c r="AY300" s="112" t="e">
        <f>AY149-#REF!</f>
        <v>#REF!</v>
      </c>
      <c r="AZ300" s="112" t="e">
        <f>AZ149-#REF!</f>
        <v>#REF!</v>
      </c>
      <c r="BA300" s="112" t="e">
        <f>BA149-#REF!</f>
        <v>#REF!</v>
      </c>
      <c r="BB300" s="112" t="e">
        <f>BB149-#REF!</f>
        <v>#REF!</v>
      </c>
      <c r="BC300" s="112" t="e">
        <f>BC149-#REF!</f>
        <v>#REF!</v>
      </c>
      <c r="BD300" s="112" t="e">
        <f>BD149-#REF!</f>
        <v>#REF!</v>
      </c>
      <c r="BE300" s="112" t="e">
        <f>BE149-#REF!</f>
        <v>#REF!</v>
      </c>
      <c r="BF300" s="112" t="e">
        <f>BF149-#REF!</f>
        <v>#REF!</v>
      </c>
      <c r="BG300" s="112" t="e">
        <f>BG149-#REF!</f>
        <v>#REF!</v>
      </c>
      <c r="BH300" s="112" t="e">
        <f>BH149-#REF!</f>
        <v>#REF!</v>
      </c>
      <c r="BI300" s="112" t="e">
        <f>BI149-#REF!</f>
        <v>#REF!</v>
      </c>
      <c r="BJ300" s="112" t="e">
        <f>BJ149-#REF!</f>
        <v>#REF!</v>
      </c>
      <c r="BK300" s="112" t="e">
        <f>BK149-#REF!</f>
        <v>#REF!</v>
      </c>
      <c r="BL300" s="112" t="e">
        <f>BL149-#REF!</f>
        <v>#REF!</v>
      </c>
      <c r="BM300" s="112" t="e">
        <f>BM149-#REF!</f>
        <v>#REF!</v>
      </c>
      <c r="BN300" s="112" t="e">
        <f>BN149-#REF!</f>
        <v>#REF!</v>
      </c>
      <c r="BO300" s="112" t="e">
        <f>BO149-#REF!</f>
        <v>#REF!</v>
      </c>
      <c r="BP300" s="112" t="e">
        <f>BP149-#REF!</f>
        <v>#REF!</v>
      </c>
      <c r="BQ300" s="112" t="e">
        <f>BQ149-#REF!</f>
        <v>#REF!</v>
      </c>
      <c r="BR300" s="112" t="e">
        <f>BR149-#REF!</f>
        <v>#REF!</v>
      </c>
      <c r="BS300" s="112" t="e">
        <f>BS149-#REF!</f>
        <v>#REF!</v>
      </c>
      <c r="BT300" s="112" t="e">
        <f>BT149-#REF!</f>
        <v>#REF!</v>
      </c>
      <c r="BU300" s="112" t="e">
        <f>BU149-#REF!</f>
        <v>#REF!</v>
      </c>
      <c r="BV300" s="112" t="e">
        <f>BV149-#REF!</f>
        <v>#REF!</v>
      </c>
    </row>
    <row r="301" spans="12:74" hidden="1" x14ac:dyDescent="0.3">
      <c r="L301" s="112" t="e">
        <f>L150-#REF!</f>
        <v>#REF!</v>
      </c>
      <c r="M301" s="112" t="e">
        <f>M150-#REF!</f>
        <v>#REF!</v>
      </c>
      <c r="N301" s="112" t="e">
        <f>N150-#REF!</f>
        <v>#REF!</v>
      </c>
      <c r="O301" s="112" t="e">
        <f>O150-#REF!</f>
        <v>#REF!</v>
      </c>
      <c r="P301" s="112" t="e">
        <f>P150-#REF!</f>
        <v>#REF!</v>
      </c>
      <c r="Q301" s="112" t="e">
        <f>Q150-#REF!</f>
        <v>#REF!</v>
      </c>
      <c r="R301" s="112" t="e">
        <f>R150-#REF!</f>
        <v>#REF!</v>
      </c>
      <c r="S301" s="112" t="e">
        <f>S150-#REF!</f>
        <v>#REF!</v>
      </c>
      <c r="T301" s="112" t="e">
        <f>T150-#REF!</f>
        <v>#REF!</v>
      </c>
      <c r="U301" s="112" t="e">
        <f>U150-#REF!</f>
        <v>#REF!</v>
      </c>
      <c r="V301" s="112" t="e">
        <f>V150-#REF!</f>
        <v>#REF!</v>
      </c>
      <c r="W301" s="112" t="e">
        <f>W150-#REF!</f>
        <v>#REF!</v>
      </c>
      <c r="X301" s="112" t="e">
        <f>X150-#REF!</f>
        <v>#REF!</v>
      </c>
      <c r="Y301" s="112" t="e">
        <f>Y150-#REF!</f>
        <v>#REF!</v>
      </c>
      <c r="Z301" s="112" t="e">
        <f>Z150-#REF!</f>
        <v>#REF!</v>
      </c>
      <c r="AA301" s="112" t="e">
        <f>AA150-#REF!</f>
        <v>#REF!</v>
      </c>
      <c r="AB301" s="112" t="e">
        <f>AB150-#REF!</f>
        <v>#REF!</v>
      </c>
      <c r="AC301" s="112" t="e">
        <f>AC150-#REF!</f>
        <v>#REF!</v>
      </c>
      <c r="AD301" s="112" t="e">
        <f>AD150-#REF!</f>
        <v>#REF!</v>
      </c>
      <c r="AE301" s="112" t="e">
        <f>AE150-#REF!</f>
        <v>#REF!</v>
      </c>
      <c r="AF301" s="112" t="e">
        <f>AF150-#REF!</f>
        <v>#REF!</v>
      </c>
      <c r="AG301" s="112" t="e">
        <f>AG150-#REF!</f>
        <v>#REF!</v>
      </c>
      <c r="AH301" s="112" t="e">
        <f>AH150-#REF!</f>
        <v>#REF!</v>
      </c>
      <c r="AI301" s="112" t="e">
        <f>AI150-#REF!</f>
        <v>#REF!</v>
      </c>
      <c r="AJ301" s="112" t="e">
        <f>AJ150-#REF!</f>
        <v>#REF!</v>
      </c>
      <c r="AK301" s="112" t="e">
        <f>AK150-#REF!</f>
        <v>#REF!</v>
      </c>
      <c r="AL301" s="112" t="e">
        <f>AL150-#REF!</f>
        <v>#REF!</v>
      </c>
      <c r="AM301" s="112" t="e">
        <f>AM150-#REF!</f>
        <v>#REF!</v>
      </c>
      <c r="AN301" s="112" t="e">
        <f>AN150-#REF!</f>
        <v>#REF!</v>
      </c>
      <c r="AO301" s="112" t="e">
        <f>AO150-#REF!</f>
        <v>#REF!</v>
      </c>
      <c r="AP301" s="112" t="e">
        <f>AP150-#REF!</f>
        <v>#REF!</v>
      </c>
      <c r="AQ301" s="112" t="e">
        <f>AQ150-#REF!</f>
        <v>#REF!</v>
      </c>
      <c r="AR301" s="112" t="e">
        <f>AR150-#REF!</f>
        <v>#REF!</v>
      </c>
      <c r="AS301" s="112" t="e">
        <f>AS150-#REF!</f>
        <v>#REF!</v>
      </c>
      <c r="AT301" s="112" t="e">
        <f>AT150-#REF!</f>
        <v>#REF!</v>
      </c>
      <c r="AU301" s="112" t="e">
        <f>AU150-#REF!</f>
        <v>#REF!</v>
      </c>
      <c r="AV301" s="112" t="e">
        <f>AV150-#REF!</f>
        <v>#REF!</v>
      </c>
      <c r="AW301" s="112" t="e">
        <f>AW150-#REF!</f>
        <v>#REF!</v>
      </c>
      <c r="AX301" s="112" t="e">
        <f>AX150-#REF!</f>
        <v>#REF!</v>
      </c>
      <c r="AY301" s="112" t="e">
        <f>AY150-#REF!</f>
        <v>#REF!</v>
      </c>
      <c r="AZ301" s="112" t="e">
        <f>AZ150-#REF!</f>
        <v>#REF!</v>
      </c>
      <c r="BA301" s="112" t="e">
        <f>BA150-#REF!</f>
        <v>#REF!</v>
      </c>
      <c r="BB301" s="112" t="e">
        <f>BB150-#REF!</f>
        <v>#REF!</v>
      </c>
      <c r="BC301" s="112" t="e">
        <f>BC150-#REF!</f>
        <v>#REF!</v>
      </c>
      <c r="BD301" s="112" t="e">
        <f>BD150-#REF!</f>
        <v>#REF!</v>
      </c>
      <c r="BE301" s="112" t="e">
        <f>BE150-#REF!</f>
        <v>#REF!</v>
      </c>
      <c r="BF301" s="112" t="e">
        <f>BF150-#REF!</f>
        <v>#REF!</v>
      </c>
      <c r="BG301" s="112" t="e">
        <f>BG150-#REF!</f>
        <v>#REF!</v>
      </c>
      <c r="BH301" s="112" t="e">
        <f>BH150-#REF!</f>
        <v>#REF!</v>
      </c>
      <c r="BI301" s="112" t="e">
        <f>BI150-#REF!</f>
        <v>#REF!</v>
      </c>
      <c r="BJ301" s="112" t="e">
        <f>BJ150-#REF!</f>
        <v>#REF!</v>
      </c>
      <c r="BK301" s="112" t="e">
        <f>BK150-#REF!</f>
        <v>#REF!</v>
      </c>
      <c r="BL301" s="112" t="e">
        <f>BL150-#REF!</f>
        <v>#REF!</v>
      </c>
      <c r="BM301" s="112" t="e">
        <f>BM150-#REF!</f>
        <v>#REF!</v>
      </c>
      <c r="BN301" s="112" t="e">
        <f>BN150-#REF!</f>
        <v>#REF!</v>
      </c>
      <c r="BO301" s="112" t="e">
        <f>BO150-#REF!</f>
        <v>#REF!</v>
      </c>
      <c r="BP301" s="112" t="e">
        <f>BP150-#REF!</f>
        <v>#REF!</v>
      </c>
      <c r="BQ301" s="112" t="e">
        <f>BQ150-#REF!</f>
        <v>#REF!</v>
      </c>
      <c r="BR301" s="112" t="e">
        <f>BR150-#REF!</f>
        <v>#REF!</v>
      </c>
      <c r="BS301" s="112" t="e">
        <f>BS150-#REF!</f>
        <v>#REF!</v>
      </c>
      <c r="BT301" s="112" t="e">
        <f>BT150-#REF!</f>
        <v>#REF!</v>
      </c>
      <c r="BU301" s="112" t="e">
        <f>BU150-#REF!</f>
        <v>#REF!</v>
      </c>
      <c r="BV301" s="112" t="e">
        <f>BV150-#REF!</f>
        <v>#REF!</v>
      </c>
    </row>
    <row r="302" spans="12:74" hidden="1" x14ac:dyDescent="0.3">
      <c r="L302" s="112" t="e">
        <f>L151-#REF!</f>
        <v>#REF!</v>
      </c>
      <c r="M302" s="112" t="e">
        <f>M151-#REF!</f>
        <v>#REF!</v>
      </c>
      <c r="N302" s="112" t="e">
        <f>N151-#REF!</f>
        <v>#REF!</v>
      </c>
      <c r="O302" s="112" t="e">
        <f>O151-#REF!</f>
        <v>#REF!</v>
      </c>
      <c r="P302" s="112" t="e">
        <f>P151-#REF!</f>
        <v>#REF!</v>
      </c>
      <c r="Q302" s="112" t="e">
        <f>Q151-#REF!</f>
        <v>#REF!</v>
      </c>
      <c r="R302" s="112" t="e">
        <f>R151-#REF!</f>
        <v>#REF!</v>
      </c>
      <c r="S302" s="112" t="e">
        <f>S151-#REF!</f>
        <v>#REF!</v>
      </c>
      <c r="T302" s="112" t="e">
        <f>T151-#REF!</f>
        <v>#REF!</v>
      </c>
      <c r="U302" s="112" t="e">
        <f>U151-#REF!</f>
        <v>#REF!</v>
      </c>
      <c r="V302" s="112" t="e">
        <f>V151-#REF!</f>
        <v>#REF!</v>
      </c>
      <c r="W302" s="112" t="e">
        <f>W151-#REF!</f>
        <v>#REF!</v>
      </c>
      <c r="X302" s="112" t="e">
        <f>X151-#REF!</f>
        <v>#REF!</v>
      </c>
      <c r="Y302" s="112" t="e">
        <f>Y151-#REF!</f>
        <v>#REF!</v>
      </c>
      <c r="Z302" s="112" t="e">
        <f>Z151-#REF!</f>
        <v>#REF!</v>
      </c>
      <c r="AA302" s="112" t="e">
        <f>AA151-#REF!</f>
        <v>#REF!</v>
      </c>
      <c r="AB302" s="112" t="e">
        <f>AB151-#REF!</f>
        <v>#REF!</v>
      </c>
      <c r="AC302" s="112" t="e">
        <f>AC151-#REF!</f>
        <v>#REF!</v>
      </c>
      <c r="AD302" s="112" t="e">
        <f>AD151-#REF!</f>
        <v>#REF!</v>
      </c>
      <c r="AE302" s="112" t="e">
        <f>AE151-#REF!</f>
        <v>#REF!</v>
      </c>
      <c r="AF302" s="112" t="e">
        <f>AF151-#REF!</f>
        <v>#REF!</v>
      </c>
      <c r="AG302" s="112" t="e">
        <f>AG151-#REF!</f>
        <v>#REF!</v>
      </c>
      <c r="AH302" s="112" t="e">
        <f>AH151-#REF!</f>
        <v>#REF!</v>
      </c>
      <c r="AI302" s="112" t="e">
        <f>AI151-#REF!</f>
        <v>#REF!</v>
      </c>
      <c r="AJ302" s="112" t="e">
        <f>AJ151-#REF!</f>
        <v>#REF!</v>
      </c>
      <c r="AK302" s="112" t="e">
        <f>AK151-#REF!</f>
        <v>#REF!</v>
      </c>
      <c r="AL302" s="112" t="e">
        <f>AL151-#REF!</f>
        <v>#REF!</v>
      </c>
      <c r="AM302" s="112" t="e">
        <f>AM151-#REF!</f>
        <v>#REF!</v>
      </c>
      <c r="AN302" s="112" t="e">
        <f>AN151-#REF!</f>
        <v>#REF!</v>
      </c>
      <c r="AO302" s="112" t="e">
        <f>AO151-#REF!</f>
        <v>#REF!</v>
      </c>
      <c r="AP302" s="112" t="e">
        <f>AP151-#REF!</f>
        <v>#REF!</v>
      </c>
      <c r="AQ302" s="112" t="e">
        <f>AQ151-#REF!</f>
        <v>#REF!</v>
      </c>
      <c r="AR302" s="112" t="e">
        <f>AR151-#REF!</f>
        <v>#REF!</v>
      </c>
      <c r="AS302" s="112" t="e">
        <f>AS151-#REF!</f>
        <v>#REF!</v>
      </c>
      <c r="AT302" s="112" t="e">
        <f>AT151-#REF!</f>
        <v>#REF!</v>
      </c>
      <c r="AU302" s="112" t="e">
        <f>AU151-#REF!</f>
        <v>#REF!</v>
      </c>
      <c r="AV302" s="112" t="e">
        <f>AV151-#REF!</f>
        <v>#REF!</v>
      </c>
      <c r="AW302" s="112" t="e">
        <f>AW151-#REF!</f>
        <v>#REF!</v>
      </c>
      <c r="AX302" s="112" t="e">
        <f>AX151-#REF!</f>
        <v>#REF!</v>
      </c>
      <c r="AY302" s="112" t="e">
        <f>AY151-#REF!</f>
        <v>#REF!</v>
      </c>
      <c r="AZ302" s="112" t="e">
        <f>AZ151-#REF!</f>
        <v>#REF!</v>
      </c>
      <c r="BA302" s="112" t="e">
        <f>BA151-#REF!</f>
        <v>#REF!</v>
      </c>
      <c r="BB302" s="112" t="e">
        <f>BB151-#REF!</f>
        <v>#REF!</v>
      </c>
      <c r="BC302" s="112" t="e">
        <f>BC151-#REF!</f>
        <v>#REF!</v>
      </c>
      <c r="BD302" s="112" t="e">
        <f>BD151-#REF!</f>
        <v>#REF!</v>
      </c>
      <c r="BE302" s="112" t="e">
        <f>BE151-#REF!</f>
        <v>#REF!</v>
      </c>
      <c r="BF302" s="112" t="e">
        <f>BF151-#REF!</f>
        <v>#REF!</v>
      </c>
      <c r="BG302" s="112" t="e">
        <f>BG151-#REF!</f>
        <v>#REF!</v>
      </c>
      <c r="BH302" s="112" t="e">
        <f>BH151-#REF!</f>
        <v>#REF!</v>
      </c>
      <c r="BI302" s="112" t="e">
        <f>BI151-#REF!</f>
        <v>#REF!</v>
      </c>
      <c r="BJ302" s="112" t="e">
        <f>BJ151-#REF!</f>
        <v>#REF!</v>
      </c>
      <c r="BK302" s="112" t="e">
        <f>BK151-#REF!</f>
        <v>#REF!</v>
      </c>
      <c r="BL302" s="112" t="e">
        <f>BL151-#REF!</f>
        <v>#REF!</v>
      </c>
      <c r="BM302" s="112" t="e">
        <f>BM151-#REF!</f>
        <v>#REF!</v>
      </c>
      <c r="BN302" s="112" t="e">
        <f>BN151-#REF!</f>
        <v>#REF!</v>
      </c>
      <c r="BO302" s="112" t="e">
        <f>BO151-#REF!</f>
        <v>#REF!</v>
      </c>
      <c r="BP302" s="112" t="e">
        <f>BP151-#REF!</f>
        <v>#REF!</v>
      </c>
      <c r="BQ302" s="112" t="e">
        <f>BQ151-#REF!</f>
        <v>#REF!</v>
      </c>
      <c r="BR302" s="112" t="e">
        <f>BR151-#REF!</f>
        <v>#REF!</v>
      </c>
      <c r="BS302" s="112" t="e">
        <f>BS151-#REF!</f>
        <v>#REF!</v>
      </c>
      <c r="BT302" s="112" t="e">
        <f>BT151-#REF!</f>
        <v>#REF!</v>
      </c>
      <c r="BU302" s="112" t="e">
        <f>BU151-#REF!</f>
        <v>#REF!</v>
      </c>
      <c r="BV302" s="112" t="e">
        <f>BV151-#REF!</f>
        <v>#REF!</v>
      </c>
    </row>
    <row r="303" spans="12:74" hidden="1" x14ac:dyDescent="0.3">
      <c r="L303" s="112" t="e">
        <f>L152-#REF!</f>
        <v>#REF!</v>
      </c>
      <c r="M303" s="112" t="e">
        <f>M152-#REF!</f>
        <v>#REF!</v>
      </c>
      <c r="N303" s="112" t="e">
        <f>N152-#REF!</f>
        <v>#REF!</v>
      </c>
      <c r="O303" s="112" t="e">
        <f>O152-#REF!</f>
        <v>#REF!</v>
      </c>
      <c r="P303" s="112" t="e">
        <f>P152-#REF!</f>
        <v>#REF!</v>
      </c>
      <c r="Q303" s="112" t="e">
        <f>Q152-#REF!</f>
        <v>#REF!</v>
      </c>
      <c r="R303" s="112" t="e">
        <f>R152-#REF!</f>
        <v>#REF!</v>
      </c>
      <c r="S303" s="112" t="e">
        <f>S152-#REF!</f>
        <v>#REF!</v>
      </c>
      <c r="T303" s="112" t="e">
        <f>T152-#REF!</f>
        <v>#REF!</v>
      </c>
      <c r="U303" s="112" t="e">
        <f>U152-#REF!</f>
        <v>#REF!</v>
      </c>
      <c r="V303" s="112" t="e">
        <f>V152-#REF!</f>
        <v>#REF!</v>
      </c>
      <c r="W303" s="112" t="e">
        <f>W152-#REF!</f>
        <v>#REF!</v>
      </c>
      <c r="X303" s="112" t="e">
        <f>X152-#REF!</f>
        <v>#REF!</v>
      </c>
      <c r="Y303" s="112" t="e">
        <f>Y152-#REF!</f>
        <v>#REF!</v>
      </c>
      <c r="Z303" s="112" t="e">
        <f>Z152-#REF!</f>
        <v>#REF!</v>
      </c>
      <c r="AA303" s="112" t="e">
        <f>AA152-#REF!</f>
        <v>#REF!</v>
      </c>
      <c r="AB303" s="112" t="e">
        <f>AB152-#REF!</f>
        <v>#REF!</v>
      </c>
      <c r="AC303" s="112" t="e">
        <f>AC152-#REF!</f>
        <v>#REF!</v>
      </c>
      <c r="AD303" s="112" t="e">
        <f>AD152-#REF!</f>
        <v>#REF!</v>
      </c>
      <c r="AE303" s="112" t="e">
        <f>AE152-#REF!</f>
        <v>#REF!</v>
      </c>
      <c r="AF303" s="112" t="e">
        <f>AF152-#REF!</f>
        <v>#REF!</v>
      </c>
      <c r="AG303" s="112" t="e">
        <f>AG152-#REF!</f>
        <v>#REF!</v>
      </c>
      <c r="AH303" s="112" t="e">
        <f>AH152-#REF!</f>
        <v>#REF!</v>
      </c>
      <c r="AI303" s="112" t="e">
        <f>AI152-#REF!</f>
        <v>#REF!</v>
      </c>
      <c r="AJ303" s="112" t="e">
        <f>AJ152-#REF!</f>
        <v>#REF!</v>
      </c>
      <c r="AK303" s="112" t="e">
        <f>AK152-#REF!</f>
        <v>#REF!</v>
      </c>
      <c r="AL303" s="112" t="e">
        <f>AL152-#REF!</f>
        <v>#REF!</v>
      </c>
      <c r="AM303" s="112" t="e">
        <f>AM152-#REF!</f>
        <v>#REF!</v>
      </c>
      <c r="AN303" s="112" t="e">
        <f>AN152-#REF!</f>
        <v>#REF!</v>
      </c>
      <c r="AO303" s="112" t="e">
        <f>AO152-#REF!</f>
        <v>#REF!</v>
      </c>
      <c r="AP303" s="112" t="e">
        <f>AP152-#REF!</f>
        <v>#REF!</v>
      </c>
      <c r="AQ303" s="112" t="e">
        <f>AQ152-#REF!</f>
        <v>#REF!</v>
      </c>
      <c r="AR303" s="112" t="e">
        <f>AR152-#REF!</f>
        <v>#REF!</v>
      </c>
      <c r="AS303" s="112" t="e">
        <f>AS152-#REF!</f>
        <v>#REF!</v>
      </c>
      <c r="AT303" s="112" t="e">
        <f>AT152-#REF!</f>
        <v>#REF!</v>
      </c>
      <c r="AU303" s="112" t="e">
        <f>AU152-#REF!</f>
        <v>#REF!</v>
      </c>
      <c r="AV303" s="112" t="e">
        <f>AV152-#REF!</f>
        <v>#REF!</v>
      </c>
      <c r="AW303" s="112" t="e">
        <f>AW152-#REF!</f>
        <v>#REF!</v>
      </c>
      <c r="AX303" s="112" t="e">
        <f>AX152-#REF!</f>
        <v>#REF!</v>
      </c>
      <c r="AY303" s="112" t="e">
        <f>AY152-#REF!</f>
        <v>#REF!</v>
      </c>
      <c r="AZ303" s="112" t="e">
        <f>AZ152-#REF!</f>
        <v>#REF!</v>
      </c>
      <c r="BA303" s="112" t="e">
        <f>BA152-#REF!</f>
        <v>#REF!</v>
      </c>
      <c r="BB303" s="112" t="e">
        <f>BB152-#REF!</f>
        <v>#REF!</v>
      </c>
      <c r="BC303" s="112" t="e">
        <f>BC152-#REF!</f>
        <v>#REF!</v>
      </c>
      <c r="BD303" s="112" t="e">
        <f>BD152-#REF!</f>
        <v>#REF!</v>
      </c>
      <c r="BE303" s="112" t="e">
        <f>BE152-#REF!</f>
        <v>#REF!</v>
      </c>
      <c r="BF303" s="112" t="e">
        <f>BF152-#REF!</f>
        <v>#REF!</v>
      </c>
      <c r="BG303" s="112" t="e">
        <f>BG152-#REF!</f>
        <v>#REF!</v>
      </c>
      <c r="BH303" s="112" t="e">
        <f>BH152-#REF!</f>
        <v>#REF!</v>
      </c>
      <c r="BI303" s="112" t="e">
        <f>BI152-#REF!</f>
        <v>#REF!</v>
      </c>
      <c r="BJ303" s="112" t="e">
        <f>BJ152-#REF!</f>
        <v>#REF!</v>
      </c>
      <c r="BK303" s="112" t="e">
        <f>BK152-#REF!</f>
        <v>#REF!</v>
      </c>
      <c r="BL303" s="112" t="e">
        <f>BL152-#REF!</f>
        <v>#REF!</v>
      </c>
      <c r="BM303" s="112" t="e">
        <f>BM152-#REF!</f>
        <v>#REF!</v>
      </c>
      <c r="BN303" s="112" t="e">
        <f>BN152-#REF!</f>
        <v>#REF!</v>
      </c>
      <c r="BO303" s="112" t="e">
        <f>BO152-#REF!</f>
        <v>#REF!</v>
      </c>
      <c r="BP303" s="112" t="e">
        <f>BP152-#REF!</f>
        <v>#REF!</v>
      </c>
      <c r="BQ303" s="112" t="e">
        <f>BQ152-#REF!</f>
        <v>#REF!</v>
      </c>
      <c r="BR303" s="112" t="e">
        <f>BR152-#REF!</f>
        <v>#REF!</v>
      </c>
      <c r="BS303" s="112" t="e">
        <f>BS152-#REF!</f>
        <v>#REF!</v>
      </c>
      <c r="BT303" s="112" t="e">
        <f>BT152-#REF!</f>
        <v>#REF!</v>
      </c>
      <c r="BU303" s="112" t="e">
        <f>BU152-#REF!</f>
        <v>#REF!</v>
      </c>
      <c r="BV303" s="112" t="e">
        <f>BV152-#REF!</f>
        <v>#REF!</v>
      </c>
    </row>
    <row r="304" spans="12:74" hidden="1" x14ac:dyDescent="0.3">
      <c r="L304" s="112" t="e">
        <f>L153-#REF!</f>
        <v>#REF!</v>
      </c>
      <c r="M304" s="112" t="e">
        <f>M153-#REF!</f>
        <v>#REF!</v>
      </c>
      <c r="N304" s="112" t="e">
        <f>N153-#REF!</f>
        <v>#REF!</v>
      </c>
      <c r="O304" s="112" t="e">
        <f>O153-#REF!</f>
        <v>#REF!</v>
      </c>
      <c r="P304" s="112" t="e">
        <f>P153-#REF!</f>
        <v>#REF!</v>
      </c>
      <c r="Q304" s="112" t="e">
        <f>Q153-#REF!</f>
        <v>#REF!</v>
      </c>
      <c r="R304" s="112" t="e">
        <f>R153-#REF!</f>
        <v>#REF!</v>
      </c>
      <c r="S304" s="112" t="e">
        <f>S153-#REF!</f>
        <v>#REF!</v>
      </c>
      <c r="T304" s="112" t="e">
        <f>T153-#REF!</f>
        <v>#REF!</v>
      </c>
      <c r="U304" s="112" t="e">
        <f>U153-#REF!</f>
        <v>#REF!</v>
      </c>
      <c r="V304" s="112" t="e">
        <f>V153-#REF!</f>
        <v>#REF!</v>
      </c>
      <c r="W304" s="112" t="e">
        <f>W153-#REF!</f>
        <v>#REF!</v>
      </c>
      <c r="X304" s="112" t="e">
        <f>X153-#REF!</f>
        <v>#REF!</v>
      </c>
      <c r="Y304" s="112" t="e">
        <f>Y153-#REF!</f>
        <v>#REF!</v>
      </c>
      <c r="Z304" s="112" t="e">
        <f>Z153-#REF!</f>
        <v>#REF!</v>
      </c>
      <c r="AA304" s="112" t="e">
        <f>AA153-#REF!</f>
        <v>#REF!</v>
      </c>
      <c r="AB304" s="112" t="e">
        <f>AB153-#REF!</f>
        <v>#REF!</v>
      </c>
      <c r="AC304" s="112" t="e">
        <f>AC153-#REF!</f>
        <v>#REF!</v>
      </c>
      <c r="AD304" s="112" t="e">
        <f>AD153-#REF!</f>
        <v>#REF!</v>
      </c>
      <c r="AE304" s="112" t="e">
        <f>AE153-#REF!</f>
        <v>#REF!</v>
      </c>
      <c r="AF304" s="112" t="e">
        <f>AF153-#REF!</f>
        <v>#REF!</v>
      </c>
      <c r="AG304" s="112" t="e">
        <f>AG153-#REF!</f>
        <v>#REF!</v>
      </c>
      <c r="AH304" s="112" t="e">
        <f>AH153-#REF!</f>
        <v>#REF!</v>
      </c>
      <c r="AI304" s="112" t="e">
        <f>AI153-#REF!</f>
        <v>#REF!</v>
      </c>
      <c r="AJ304" s="112" t="e">
        <f>AJ153-#REF!</f>
        <v>#REF!</v>
      </c>
      <c r="AK304" s="112" t="e">
        <f>AK153-#REF!</f>
        <v>#REF!</v>
      </c>
      <c r="AL304" s="112" t="e">
        <f>AL153-#REF!</f>
        <v>#REF!</v>
      </c>
      <c r="AM304" s="112" t="e">
        <f>AM153-#REF!</f>
        <v>#REF!</v>
      </c>
      <c r="AN304" s="112" t="e">
        <f>AN153-#REF!</f>
        <v>#REF!</v>
      </c>
      <c r="AO304" s="112" t="e">
        <f>AO153-#REF!</f>
        <v>#REF!</v>
      </c>
      <c r="AP304" s="112" t="e">
        <f>AP153-#REF!</f>
        <v>#REF!</v>
      </c>
      <c r="AQ304" s="112" t="e">
        <f>AQ153-#REF!</f>
        <v>#REF!</v>
      </c>
      <c r="AR304" s="112" t="e">
        <f>AR153-#REF!</f>
        <v>#REF!</v>
      </c>
      <c r="AS304" s="112" t="e">
        <f>AS153-#REF!</f>
        <v>#REF!</v>
      </c>
      <c r="AT304" s="112" t="e">
        <f>AT153-#REF!</f>
        <v>#REF!</v>
      </c>
      <c r="AU304" s="112" t="e">
        <f>AU153-#REF!</f>
        <v>#REF!</v>
      </c>
      <c r="AV304" s="112" t="e">
        <f>AV153-#REF!</f>
        <v>#REF!</v>
      </c>
      <c r="AW304" s="112" t="e">
        <f>AW153-#REF!</f>
        <v>#REF!</v>
      </c>
      <c r="AX304" s="112" t="e">
        <f>AX153-#REF!</f>
        <v>#REF!</v>
      </c>
      <c r="AY304" s="112" t="e">
        <f>AY153-#REF!</f>
        <v>#REF!</v>
      </c>
      <c r="AZ304" s="112" t="e">
        <f>AZ153-#REF!</f>
        <v>#REF!</v>
      </c>
      <c r="BA304" s="112" t="e">
        <f>BA153-#REF!</f>
        <v>#REF!</v>
      </c>
      <c r="BB304" s="112" t="e">
        <f>BB153-#REF!</f>
        <v>#REF!</v>
      </c>
      <c r="BC304" s="112" t="e">
        <f>BC153-#REF!</f>
        <v>#REF!</v>
      </c>
      <c r="BD304" s="112" t="e">
        <f>BD153-#REF!</f>
        <v>#REF!</v>
      </c>
      <c r="BE304" s="112" t="e">
        <f>BE153-#REF!</f>
        <v>#REF!</v>
      </c>
      <c r="BF304" s="112" t="e">
        <f>BF153-#REF!</f>
        <v>#REF!</v>
      </c>
      <c r="BG304" s="112" t="e">
        <f>BG153-#REF!</f>
        <v>#REF!</v>
      </c>
      <c r="BH304" s="112" t="e">
        <f>BH153-#REF!</f>
        <v>#REF!</v>
      </c>
      <c r="BI304" s="112" t="e">
        <f>BI153-#REF!</f>
        <v>#REF!</v>
      </c>
      <c r="BJ304" s="112" t="e">
        <f>BJ153-#REF!</f>
        <v>#REF!</v>
      </c>
      <c r="BK304" s="112" t="e">
        <f>BK153-#REF!</f>
        <v>#REF!</v>
      </c>
      <c r="BL304" s="112" t="e">
        <f>BL153-#REF!</f>
        <v>#REF!</v>
      </c>
      <c r="BM304" s="112" t="e">
        <f>BM153-#REF!</f>
        <v>#REF!</v>
      </c>
      <c r="BN304" s="112" t="e">
        <f>BN153-#REF!</f>
        <v>#REF!</v>
      </c>
      <c r="BO304" s="112" t="e">
        <f>BO153-#REF!</f>
        <v>#REF!</v>
      </c>
      <c r="BP304" s="112" t="e">
        <f>BP153-#REF!</f>
        <v>#REF!</v>
      </c>
      <c r="BQ304" s="112" t="e">
        <f>BQ153-#REF!</f>
        <v>#REF!</v>
      </c>
      <c r="BR304" s="112" t="e">
        <f>BR153-#REF!</f>
        <v>#REF!</v>
      </c>
      <c r="BS304" s="112" t="e">
        <f>BS153-#REF!</f>
        <v>#REF!</v>
      </c>
      <c r="BT304" s="112" t="e">
        <f>BT153-#REF!</f>
        <v>#REF!</v>
      </c>
      <c r="BU304" s="112" t="e">
        <f>BU153-#REF!</f>
        <v>#REF!</v>
      </c>
      <c r="BV304" s="112" t="e">
        <f>BV153-#REF!</f>
        <v>#REF!</v>
      </c>
    </row>
    <row r="305" spans="12:74" hidden="1" x14ac:dyDescent="0.3">
      <c r="L305" s="112" t="e">
        <f>L154-#REF!</f>
        <v>#REF!</v>
      </c>
      <c r="M305" s="112" t="e">
        <f>M154-#REF!</f>
        <v>#REF!</v>
      </c>
      <c r="N305" s="112" t="e">
        <f>N154-#REF!</f>
        <v>#REF!</v>
      </c>
      <c r="O305" s="112" t="e">
        <f>O154-#REF!</f>
        <v>#REF!</v>
      </c>
      <c r="P305" s="112" t="e">
        <f>P154-#REF!</f>
        <v>#REF!</v>
      </c>
      <c r="Q305" s="112" t="e">
        <f>Q154-#REF!</f>
        <v>#REF!</v>
      </c>
      <c r="R305" s="112" t="e">
        <f>R154-#REF!</f>
        <v>#REF!</v>
      </c>
      <c r="S305" s="112" t="e">
        <f>S154-#REF!</f>
        <v>#REF!</v>
      </c>
      <c r="T305" s="112" t="e">
        <f>T154-#REF!</f>
        <v>#REF!</v>
      </c>
      <c r="U305" s="112" t="e">
        <f>U154-#REF!</f>
        <v>#REF!</v>
      </c>
      <c r="V305" s="112" t="e">
        <f>V154-#REF!</f>
        <v>#REF!</v>
      </c>
      <c r="W305" s="112" t="e">
        <f>W154-#REF!</f>
        <v>#REF!</v>
      </c>
      <c r="X305" s="112" t="e">
        <f>X154-#REF!</f>
        <v>#REF!</v>
      </c>
      <c r="Y305" s="112" t="e">
        <f>Y154-#REF!</f>
        <v>#REF!</v>
      </c>
      <c r="Z305" s="112" t="e">
        <f>Z154-#REF!</f>
        <v>#REF!</v>
      </c>
      <c r="AA305" s="112" t="e">
        <f>AA154-#REF!</f>
        <v>#REF!</v>
      </c>
      <c r="AB305" s="112" t="e">
        <f>AB154-#REF!</f>
        <v>#REF!</v>
      </c>
      <c r="AC305" s="112" t="e">
        <f>AC154-#REF!</f>
        <v>#REF!</v>
      </c>
      <c r="AD305" s="112" t="e">
        <f>AD154-#REF!</f>
        <v>#REF!</v>
      </c>
      <c r="AE305" s="112" t="e">
        <f>AE154-#REF!</f>
        <v>#REF!</v>
      </c>
      <c r="AF305" s="112" t="e">
        <f>AF154-#REF!</f>
        <v>#REF!</v>
      </c>
      <c r="AG305" s="112" t="e">
        <f>AG154-#REF!</f>
        <v>#REF!</v>
      </c>
      <c r="AH305" s="112" t="e">
        <f>AH154-#REF!</f>
        <v>#REF!</v>
      </c>
      <c r="AI305" s="112" t="e">
        <f>AI154-#REF!</f>
        <v>#REF!</v>
      </c>
      <c r="AJ305" s="112" t="e">
        <f>AJ154-#REF!</f>
        <v>#REF!</v>
      </c>
      <c r="AK305" s="112" t="e">
        <f>AK154-#REF!</f>
        <v>#REF!</v>
      </c>
      <c r="AL305" s="112" t="e">
        <f>AL154-#REF!</f>
        <v>#REF!</v>
      </c>
      <c r="AM305" s="112" t="e">
        <f>AM154-#REF!</f>
        <v>#REF!</v>
      </c>
      <c r="AN305" s="112" t="e">
        <f>AN154-#REF!</f>
        <v>#REF!</v>
      </c>
      <c r="AO305" s="112" t="e">
        <f>AO154-#REF!</f>
        <v>#REF!</v>
      </c>
      <c r="AP305" s="112" t="e">
        <f>AP154-#REF!</f>
        <v>#REF!</v>
      </c>
      <c r="AQ305" s="112" t="e">
        <f>AQ154-#REF!</f>
        <v>#REF!</v>
      </c>
      <c r="AR305" s="112" t="e">
        <f>AR154-#REF!</f>
        <v>#REF!</v>
      </c>
      <c r="AS305" s="112" t="e">
        <f>AS154-#REF!</f>
        <v>#REF!</v>
      </c>
      <c r="AT305" s="112" t="e">
        <f>AT154-#REF!</f>
        <v>#REF!</v>
      </c>
      <c r="AU305" s="112" t="e">
        <f>AU154-#REF!</f>
        <v>#REF!</v>
      </c>
      <c r="AV305" s="112" t="e">
        <f>AV154-#REF!</f>
        <v>#REF!</v>
      </c>
      <c r="AW305" s="112" t="e">
        <f>AW154-#REF!</f>
        <v>#REF!</v>
      </c>
      <c r="AX305" s="112" t="e">
        <f>AX154-#REF!</f>
        <v>#REF!</v>
      </c>
      <c r="AY305" s="112" t="e">
        <f>AY154-#REF!</f>
        <v>#REF!</v>
      </c>
      <c r="AZ305" s="112" t="e">
        <f>AZ154-#REF!</f>
        <v>#REF!</v>
      </c>
      <c r="BA305" s="112" t="e">
        <f>BA154-#REF!</f>
        <v>#REF!</v>
      </c>
      <c r="BB305" s="112" t="e">
        <f>BB154-#REF!</f>
        <v>#REF!</v>
      </c>
      <c r="BC305" s="112" t="e">
        <f>BC154-#REF!</f>
        <v>#REF!</v>
      </c>
      <c r="BD305" s="112" t="e">
        <f>BD154-#REF!</f>
        <v>#REF!</v>
      </c>
      <c r="BE305" s="112" t="e">
        <f>BE154-#REF!</f>
        <v>#REF!</v>
      </c>
      <c r="BF305" s="112" t="e">
        <f>BF154-#REF!</f>
        <v>#REF!</v>
      </c>
      <c r="BG305" s="112" t="e">
        <f>BG154-#REF!</f>
        <v>#REF!</v>
      </c>
      <c r="BH305" s="112" t="e">
        <f>BH154-#REF!</f>
        <v>#REF!</v>
      </c>
      <c r="BI305" s="112" t="e">
        <f>BI154-#REF!</f>
        <v>#REF!</v>
      </c>
      <c r="BJ305" s="112" t="e">
        <f>BJ154-#REF!</f>
        <v>#REF!</v>
      </c>
      <c r="BK305" s="112" t="e">
        <f>BK154-#REF!</f>
        <v>#REF!</v>
      </c>
      <c r="BL305" s="112" t="e">
        <f>BL154-#REF!</f>
        <v>#REF!</v>
      </c>
      <c r="BM305" s="112" t="e">
        <f>BM154-#REF!</f>
        <v>#REF!</v>
      </c>
      <c r="BN305" s="112" t="e">
        <f>BN154-#REF!</f>
        <v>#REF!</v>
      </c>
      <c r="BO305" s="112" t="e">
        <f>BO154-#REF!</f>
        <v>#REF!</v>
      </c>
      <c r="BP305" s="112" t="e">
        <f>BP154-#REF!</f>
        <v>#REF!</v>
      </c>
      <c r="BQ305" s="112" t="e">
        <f>BQ154-#REF!</f>
        <v>#REF!</v>
      </c>
      <c r="BR305" s="112" t="e">
        <f>BR154-#REF!</f>
        <v>#REF!</v>
      </c>
      <c r="BS305" s="112" t="e">
        <f>BS154-#REF!</f>
        <v>#REF!</v>
      </c>
      <c r="BT305" s="112" t="e">
        <f>BT154-#REF!</f>
        <v>#REF!</v>
      </c>
      <c r="BU305" s="112" t="e">
        <f>BU154-#REF!</f>
        <v>#REF!</v>
      </c>
      <c r="BV305" s="112" t="e">
        <f>BV154-#REF!</f>
        <v>#REF!</v>
      </c>
    </row>
    <row r="306" spans="12:74" hidden="1" x14ac:dyDescent="0.3">
      <c r="L306" s="112" t="e">
        <f>L155-#REF!</f>
        <v>#REF!</v>
      </c>
      <c r="M306" s="112" t="e">
        <f>M155-#REF!</f>
        <v>#REF!</v>
      </c>
      <c r="N306" s="112" t="e">
        <f>N155-#REF!</f>
        <v>#REF!</v>
      </c>
      <c r="O306" s="112" t="e">
        <f>O155-#REF!</f>
        <v>#REF!</v>
      </c>
      <c r="P306" s="112" t="e">
        <f>P155-#REF!</f>
        <v>#REF!</v>
      </c>
      <c r="Q306" s="112" t="e">
        <f>Q155-#REF!</f>
        <v>#REF!</v>
      </c>
      <c r="R306" s="112" t="e">
        <f>R155-#REF!</f>
        <v>#REF!</v>
      </c>
      <c r="S306" s="112" t="e">
        <f>S155-#REF!</f>
        <v>#REF!</v>
      </c>
      <c r="T306" s="112" t="e">
        <f>T155-#REF!</f>
        <v>#REF!</v>
      </c>
      <c r="U306" s="112" t="e">
        <f>U155-#REF!</f>
        <v>#REF!</v>
      </c>
      <c r="V306" s="112" t="e">
        <f>V155-#REF!</f>
        <v>#REF!</v>
      </c>
      <c r="W306" s="112" t="e">
        <f>W155-#REF!</f>
        <v>#REF!</v>
      </c>
      <c r="X306" s="112" t="e">
        <f>X155-#REF!</f>
        <v>#REF!</v>
      </c>
      <c r="Y306" s="112" t="e">
        <f>Y155-#REF!</f>
        <v>#REF!</v>
      </c>
      <c r="Z306" s="112" t="e">
        <f>Z155-#REF!</f>
        <v>#REF!</v>
      </c>
      <c r="AA306" s="112" t="e">
        <f>AA155-#REF!</f>
        <v>#REF!</v>
      </c>
      <c r="AB306" s="112" t="e">
        <f>AB155-#REF!</f>
        <v>#REF!</v>
      </c>
      <c r="AC306" s="112" t="e">
        <f>AC155-#REF!</f>
        <v>#REF!</v>
      </c>
      <c r="AD306" s="112" t="e">
        <f>AD155-#REF!</f>
        <v>#REF!</v>
      </c>
      <c r="AE306" s="112" t="e">
        <f>AE155-#REF!</f>
        <v>#REF!</v>
      </c>
      <c r="AF306" s="112" t="e">
        <f>AF155-#REF!</f>
        <v>#REF!</v>
      </c>
      <c r="AG306" s="112" t="e">
        <f>AG155-#REF!</f>
        <v>#REF!</v>
      </c>
      <c r="AH306" s="112" t="e">
        <f>AH155-#REF!</f>
        <v>#REF!</v>
      </c>
      <c r="AI306" s="112" t="e">
        <f>AI155-#REF!</f>
        <v>#REF!</v>
      </c>
      <c r="AJ306" s="112" t="e">
        <f>AJ155-#REF!</f>
        <v>#REF!</v>
      </c>
      <c r="AK306" s="112" t="e">
        <f>AK155-#REF!</f>
        <v>#REF!</v>
      </c>
      <c r="AL306" s="112" t="e">
        <f>AL155-#REF!</f>
        <v>#REF!</v>
      </c>
      <c r="AM306" s="112" t="e">
        <f>AM155-#REF!</f>
        <v>#REF!</v>
      </c>
      <c r="AN306" s="112" t="e">
        <f>AN155-#REF!</f>
        <v>#REF!</v>
      </c>
      <c r="AO306" s="112" t="e">
        <f>AO155-#REF!</f>
        <v>#REF!</v>
      </c>
      <c r="AP306" s="112" t="e">
        <f>AP155-#REF!</f>
        <v>#REF!</v>
      </c>
      <c r="AQ306" s="112" t="e">
        <f>AQ155-#REF!</f>
        <v>#REF!</v>
      </c>
      <c r="AR306" s="112" t="e">
        <f>AR155-#REF!</f>
        <v>#REF!</v>
      </c>
      <c r="AS306" s="112" t="e">
        <f>AS155-#REF!</f>
        <v>#REF!</v>
      </c>
      <c r="AT306" s="112" t="e">
        <f>AT155-#REF!</f>
        <v>#REF!</v>
      </c>
      <c r="AU306" s="112" t="e">
        <f>AU155-#REF!</f>
        <v>#REF!</v>
      </c>
      <c r="AV306" s="112" t="e">
        <f>AV155-#REF!</f>
        <v>#REF!</v>
      </c>
      <c r="AW306" s="112" t="e">
        <f>AW155-#REF!</f>
        <v>#REF!</v>
      </c>
      <c r="AX306" s="112" t="e">
        <f>AX155-#REF!</f>
        <v>#REF!</v>
      </c>
      <c r="AY306" s="112" t="e">
        <f>AY155-#REF!</f>
        <v>#REF!</v>
      </c>
      <c r="AZ306" s="112" t="e">
        <f>AZ155-#REF!</f>
        <v>#REF!</v>
      </c>
      <c r="BA306" s="112" t="e">
        <f>BA155-#REF!</f>
        <v>#REF!</v>
      </c>
      <c r="BB306" s="112" t="e">
        <f>BB155-#REF!</f>
        <v>#REF!</v>
      </c>
      <c r="BC306" s="112" t="e">
        <f>BC155-#REF!</f>
        <v>#REF!</v>
      </c>
      <c r="BD306" s="112" t="e">
        <f>BD155-#REF!</f>
        <v>#REF!</v>
      </c>
      <c r="BE306" s="112" t="e">
        <f>BE155-#REF!</f>
        <v>#REF!</v>
      </c>
      <c r="BF306" s="112" t="e">
        <f>BF155-#REF!</f>
        <v>#REF!</v>
      </c>
      <c r="BG306" s="112" t="e">
        <f>BG155-#REF!</f>
        <v>#REF!</v>
      </c>
      <c r="BH306" s="112" t="e">
        <f>BH155-#REF!</f>
        <v>#REF!</v>
      </c>
      <c r="BI306" s="112" t="e">
        <f>BI155-#REF!</f>
        <v>#REF!</v>
      </c>
      <c r="BJ306" s="112" t="e">
        <f>BJ155-#REF!</f>
        <v>#REF!</v>
      </c>
      <c r="BK306" s="112" t="e">
        <f>BK155-#REF!</f>
        <v>#REF!</v>
      </c>
      <c r="BL306" s="112" t="e">
        <f>BL155-#REF!</f>
        <v>#REF!</v>
      </c>
      <c r="BM306" s="112" t="e">
        <f>BM155-#REF!</f>
        <v>#REF!</v>
      </c>
      <c r="BN306" s="112" t="e">
        <f>BN155-#REF!</f>
        <v>#REF!</v>
      </c>
      <c r="BO306" s="112" t="e">
        <f>BO155-#REF!</f>
        <v>#REF!</v>
      </c>
      <c r="BP306" s="112" t="e">
        <f>BP155-#REF!</f>
        <v>#REF!</v>
      </c>
      <c r="BQ306" s="112" t="e">
        <f>BQ155-#REF!</f>
        <v>#REF!</v>
      </c>
      <c r="BR306" s="112" t="e">
        <f>BR155-#REF!</f>
        <v>#REF!</v>
      </c>
      <c r="BS306" s="112" t="e">
        <f>BS155-#REF!</f>
        <v>#REF!</v>
      </c>
      <c r="BT306" s="112" t="e">
        <f>BT155-#REF!</f>
        <v>#REF!</v>
      </c>
      <c r="BU306" s="112" t="e">
        <f>BU155-#REF!</f>
        <v>#REF!</v>
      </c>
      <c r="BV306" s="112" t="e">
        <f>BV155-#REF!</f>
        <v>#REF!</v>
      </c>
    </row>
    <row r="307" spans="12:74" hidden="1" x14ac:dyDescent="0.3">
      <c r="L307" s="112" t="e">
        <f>L156-#REF!</f>
        <v>#REF!</v>
      </c>
      <c r="M307" s="112" t="e">
        <f>M156-#REF!</f>
        <v>#REF!</v>
      </c>
      <c r="N307" s="112" t="e">
        <f>N156-#REF!</f>
        <v>#REF!</v>
      </c>
      <c r="O307" s="112" t="e">
        <f>O156-#REF!</f>
        <v>#REF!</v>
      </c>
      <c r="P307" s="112" t="e">
        <f>P156-#REF!</f>
        <v>#REF!</v>
      </c>
      <c r="Q307" s="112" t="e">
        <f>Q156-#REF!</f>
        <v>#REF!</v>
      </c>
      <c r="R307" s="112" t="e">
        <f>R156-#REF!</f>
        <v>#REF!</v>
      </c>
      <c r="S307" s="112" t="e">
        <f>S156-#REF!</f>
        <v>#REF!</v>
      </c>
      <c r="T307" s="112" t="e">
        <f>T156-#REF!</f>
        <v>#REF!</v>
      </c>
      <c r="U307" s="112" t="e">
        <f>U156-#REF!</f>
        <v>#REF!</v>
      </c>
      <c r="V307" s="112" t="e">
        <f>V156-#REF!</f>
        <v>#REF!</v>
      </c>
      <c r="W307" s="112" t="e">
        <f>W156-#REF!</f>
        <v>#REF!</v>
      </c>
      <c r="X307" s="112" t="e">
        <f>X156-#REF!</f>
        <v>#REF!</v>
      </c>
      <c r="Y307" s="112" t="e">
        <f>Y156-#REF!</f>
        <v>#REF!</v>
      </c>
      <c r="Z307" s="112" t="e">
        <f>Z156-#REF!</f>
        <v>#REF!</v>
      </c>
      <c r="AA307" s="112" t="e">
        <f>AA156-#REF!</f>
        <v>#REF!</v>
      </c>
      <c r="AB307" s="112" t="e">
        <f>AB156-#REF!</f>
        <v>#REF!</v>
      </c>
      <c r="AC307" s="112" t="e">
        <f>AC156-#REF!</f>
        <v>#REF!</v>
      </c>
      <c r="AD307" s="112" t="e">
        <f>AD156-#REF!</f>
        <v>#REF!</v>
      </c>
      <c r="AE307" s="112" t="e">
        <f>AE156-#REF!</f>
        <v>#REF!</v>
      </c>
      <c r="AF307" s="112" t="e">
        <f>AF156-#REF!</f>
        <v>#REF!</v>
      </c>
      <c r="AG307" s="112" t="e">
        <f>AG156-#REF!</f>
        <v>#REF!</v>
      </c>
      <c r="AH307" s="112" t="e">
        <f>AH156-#REF!</f>
        <v>#REF!</v>
      </c>
      <c r="AI307" s="112" t="e">
        <f>AI156-#REF!</f>
        <v>#REF!</v>
      </c>
      <c r="AJ307" s="112" t="e">
        <f>AJ156-#REF!</f>
        <v>#REF!</v>
      </c>
      <c r="AK307" s="112" t="e">
        <f>AK156-#REF!</f>
        <v>#REF!</v>
      </c>
      <c r="AL307" s="112" t="e">
        <f>AL156-#REF!</f>
        <v>#REF!</v>
      </c>
      <c r="AM307" s="112" t="e">
        <f>AM156-#REF!</f>
        <v>#REF!</v>
      </c>
      <c r="AN307" s="112" t="e">
        <f>AN156-#REF!</f>
        <v>#REF!</v>
      </c>
      <c r="AO307" s="112" t="e">
        <f>AO156-#REF!</f>
        <v>#REF!</v>
      </c>
      <c r="AP307" s="112" t="e">
        <f>AP156-#REF!</f>
        <v>#REF!</v>
      </c>
      <c r="AQ307" s="112" t="e">
        <f>AQ156-#REF!</f>
        <v>#REF!</v>
      </c>
      <c r="AR307" s="112" t="e">
        <f>AR156-#REF!</f>
        <v>#REF!</v>
      </c>
      <c r="AS307" s="112" t="e">
        <f>AS156-#REF!</f>
        <v>#REF!</v>
      </c>
      <c r="AT307" s="112" t="e">
        <f>AT156-#REF!</f>
        <v>#REF!</v>
      </c>
      <c r="AU307" s="112" t="e">
        <f>AU156-#REF!</f>
        <v>#REF!</v>
      </c>
      <c r="AV307" s="112" t="e">
        <f>AV156-#REF!</f>
        <v>#REF!</v>
      </c>
      <c r="AW307" s="112" t="e">
        <f>AW156-#REF!</f>
        <v>#REF!</v>
      </c>
      <c r="AX307" s="112" t="e">
        <f>AX156-#REF!</f>
        <v>#REF!</v>
      </c>
      <c r="AY307" s="112" t="e">
        <f>AY156-#REF!</f>
        <v>#REF!</v>
      </c>
      <c r="AZ307" s="112" t="e">
        <f>AZ156-#REF!</f>
        <v>#REF!</v>
      </c>
      <c r="BA307" s="112" t="e">
        <f>BA156-#REF!</f>
        <v>#REF!</v>
      </c>
      <c r="BB307" s="112" t="e">
        <f>BB156-#REF!</f>
        <v>#REF!</v>
      </c>
      <c r="BC307" s="112" t="e">
        <f>BC156-#REF!</f>
        <v>#REF!</v>
      </c>
      <c r="BD307" s="112" t="e">
        <f>BD156-#REF!</f>
        <v>#REF!</v>
      </c>
      <c r="BE307" s="112" t="e">
        <f>BE156-#REF!</f>
        <v>#REF!</v>
      </c>
      <c r="BF307" s="112" t="e">
        <f>BF156-#REF!</f>
        <v>#REF!</v>
      </c>
      <c r="BG307" s="112" t="e">
        <f>BG156-#REF!</f>
        <v>#REF!</v>
      </c>
      <c r="BH307" s="112" t="e">
        <f>BH156-#REF!</f>
        <v>#REF!</v>
      </c>
      <c r="BI307" s="112" t="e">
        <f>BI156-#REF!</f>
        <v>#REF!</v>
      </c>
      <c r="BJ307" s="112" t="e">
        <f>BJ156-#REF!</f>
        <v>#REF!</v>
      </c>
      <c r="BK307" s="112" t="e">
        <f>BK156-#REF!</f>
        <v>#REF!</v>
      </c>
      <c r="BL307" s="112" t="e">
        <f>BL156-#REF!</f>
        <v>#REF!</v>
      </c>
      <c r="BM307" s="112" t="e">
        <f>BM156-#REF!</f>
        <v>#REF!</v>
      </c>
      <c r="BN307" s="112" t="e">
        <f>BN156-#REF!</f>
        <v>#REF!</v>
      </c>
      <c r="BO307" s="112" t="e">
        <f>BO156-#REF!</f>
        <v>#REF!</v>
      </c>
      <c r="BP307" s="112" t="e">
        <f>BP156-#REF!</f>
        <v>#REF!</v>
      </c>
      <c r="BQ307" s="112" t="e">
        <f>BQ156-#REF!</f>
        <v>#REF!</v>
      </c>
      <c r="BR307" s="112" t="e">
        <f>BR156-#REF!</f>
        <v>#REF!</v>
      </c>
      <c r="BS307" s="112" t="e">
        <f>BS156-#REF!</f>
        <v>#REF!</v>
      </c>
      <c r="BT307" s="112" t="e">
        <f>BT156-#REF!</f>
        <v>#REF!</v>
      </c>
      <c r="BU307" s="112" t="e">
        <f>BU156-#REF!</f>
        <v>#REF!</v>
      </c>
      <c r="BV307" s="112" t="e">
        <f>BV156-#REF!</f>
        <v>#REF!</v>
      </c>
    </row>
    <row r="308" spans="12:74" hidden="1" x14ac:dyDescent="0.3">
      <c r="L308" s="112" t="e">
        <f>L157-#REF!</f>
        <v>#REF!</v>
      </c>
      <c r="M308" s="112" t="e">
        <f>M157-#REF!</f>
        <v>#REF!</v>
      </c>
      <c r="N308" s="112" t="e">
        <f>N157-#REF!</f>
        <v>#REF!</v>
      </c>
      <c r="O308" s="112" t="e">
        <f>O157-#REF!</f>
        <v>#REF!</v>
      </c>
      <c r="P308" s="112" t="e">
        <f>P157-#REF!</f>
        <v>#REF!</v>
      </c>
      <c r="Q308" s="112" t="e">
        <f>Q157-#REF!</f>
        <v>#REF!</v>
      </c>
      <c r="R308" s="112" t="e">
        <f>R157-#REF!</f>
        <v>#REF!</v>
      </c>
      <c r="S308" s="112" t="e">
        <f>S157-#REF!</f>
        <v>#REF!</v>
      </c>
      <c r="T308" s="112" t="e">
        <f>T157-#REF!</f>
        <v>#REF!</v>
      </c>
      <c r="U308" s="112" t="e">
        <f>U157-#REF!</f>
        <v>#REF!</v>
      </c>
      <c r="V308" s="112" t="e">
        <f>V157-#REF!</f>
        <v>#REF!</v>
      </c>
      <c r="W308" s="112" t="e">
        <f>W157-#REF!</f>
        <v>#REF!</v>
      </c>
      <c r="X308" s="112" t="e">
        <f>X157-#REF!</f>
        <v>#REF!</v>
      </c>
      <c r="Y308" s="112" t="e">
        <f>Y157-#REF!</f>
        <v>#REF!</v>
      </c>
      <c r="Z308" s="112" t="e">
        <f>Z157-#REF!</f>
        <v>#REF!</v>
      </c>
      <c r="AA308" s="112" t="e">
        <f>AA157-#REF!</f>
        <v>#REF!</v>
      </c>
      <c r="AB308" s="112" t="e">
        <f>AB157-#REF!</f>
        <v>#REF!</v>
      </c>
      <c r="AC308" s="112" t="e">
        <f>AC157-#REF!</f>
        <v>#REF!</v>
      </c>
      <c r="AD308" s="112" t="e">
        <f>AD157-#REF!</f>
        <v>#REF!</v>
      </c>
      <c r="AE308" s="112" t="e">
        <f>AE157-#REF!</f>
        <v>#REF!</v>
      </c>
      <c r="AF308" s="112" t="e">
        <f>AF157-#REF!</f>
        <v>#REF!</v>
      </c>
      <c r="AG308" s="112" t="e">
        <f>AG157-#REF!</f>
        <v>#REF!</v>
      </c>
      <c r="AH308" s="112" t="e">
        <f>AH157-#REF!</f>
        <v>#REF!</v>
      </c>
      <c r="AI308" s="112" t="e">
        <f>AI157-#REF!</f>
        <v>#REF!</v>
      </c>
      <c r="AJ308" s="112" t="e">
        <f>AJ157-#REF!</f>
        <v>#REF!</v>
      </c>
      <c r="AK308" s="112" t="e">
        <f>AK157-#REF!</f>
        <v>#REF!</v>
      </c>
      <c r="AL308" s="112" t="e">
        <f>AL157-#REF!</f>
        <v>#REF!</v>
      </c>
      <c r="AM308" s="112" t="e">
        <f>AM157-#REF!</f>
        <v>#REF!</v>
      </c>
      <c r="AN308" s="112" t="e">
        <f>AN157-#REF!</f>
        <v>#REF!</v>
      </c>
      <c r="AO308" s="112" t="e">
        <f>AO157-#REF!</f>
        <v>#REF!</v>
      </c>
      <c r="AP308" s="112" t="e">
        <f>AP157-#REF!</f>
        <v>#REF!</v>
      </c>
      <c r="AQ308" s="112" t="e">
        <f>AQ157-#REF!</f>
        <v>#REF!</v>
      </c>
      <c r="AR308" s="112" t="e">
        <f>AR157-#REF!</f>
        <v>#REF!</v>
      </c>
      <c r="AS308" s="112" t="e">
        <f>AS157-#REF!</f>
        <v>#REF!</v>
      </c>
      <c r="AT308" s="112" t="e">
        <f>AT157-#REF!</f>
        <v>#REF!</v>
      </c>
      <c r="AU308" s="112" t="e">
        <f>AU157-#REF!</f>
        <v>#REF!</v>
      </c>
      <c r="AV308" s="112" t="e">
        <f>AV157-#REF!</f>
        <v>#REF!</v>
      </c>
      <c r="AW308" s="112" t="e">
        <f>AW157-#REF!</f>
        <v>#REF!</v>
      </c>
      <c r="AX308" s="112" t="e">
        <f>AX157-#REF!</f>
        <v>#REF!</v>
      </c>
      <c r="AY308" s="112" t="e">
        <f>AY157-#REF!</f>
        <v>#REF!</v>
      </c>
      <c r="AZ308" s="112" t="e">
        <f>AZ157-#REF!</f>
        <v>#REF!</v>
      </c>
      <c r="BA308" s="112" t="e">
        <f>BA157-#REF!</f>
        <v>#REF!</v>
      </c>
      <c r="BB308" s="112" t="e">
        <f>BB157-#REF!</f>
        <v>#REF!</v>
      </c>
      <c r="BC308" s="112" t="e">
        <f>BC157-#REF!</f>
        <v>#REF!</v>
      </c>
      <c r="BD308" s="112" t="e">
        <f>BD157-#REF!</f>
        <v>#REF!</v>
      </c>
      <c r="BE308" s="112" t="e">
        <f>BE157-#REF!</f>
        <v>#REF!</v>
      </c>
      <c r="BF308" s="112" t="e">
        <f>BF157-#REF!</f>
        <v>#REF!</v>
      </c>
      <c r="BG308" s="112" t="e">
        <f>BG157-#REF!</f>
        <v>#REF!</v>
      </c>
      <c r="BH308" s="112" t="e">
        <f>BH157-#REF!</f>
        <v>#REF!</v>
      </c>
      <c r="BI308" s="112" t="e">
        <f>BI157-#REF!</f>
        <v>#REF!</v>
      </c>
      <c r="BJ308" s="112" t="e">
        <f>BJ157-#REF!</f>
        <v>#REF!</v>
      </c>
      <c r="BK308" s="112" t="e">
        <f>BK157-#REF!</f>
        <v>#REF!</v>
      </c>
      <c r="BL308" s="112" t="e">
        <f>BL157-#REF!</f>
        <v>#REF!</v>
      </c>
      <c r="BM308" s="112" t="e">
        <f>BM157-#REF!</f>
        <v>#REF!</v>
      </c>
      <c r="BN308" s="112" t="e">
        <f>BN157-#REF!</f>
        <v>#REF!</v>
      </c>
      <c r="BO308" s="112" t="e">
        <f>BO157-#REF!</f>
        <v>#REF!</v>
      </c>
      <c r="BP308" s="112" t="e">
        <f>BP157-#REF!</f>
        <v>#REF!</v>
      </c>
      <c r="BQ308" s="112" t="e">
        <f>BQ157-#REF!</f>
        <v>#REF!</v>
      </c>
      <c r="BR308" s="112" t="e">
        <f>BR157-#REF!</f>
        <v>#REF!</v>
      </c>
      <c r="BS308" s="112" t="e">
        <f>BS157-#REF!</f>
        <v>#REF!</v>
      </c>
      <c r="BT308" s="112" t="e">
        <f>BT157-#REF!</f>
        <v>#REF!</v>
      </c>
      <c r="BU308" s="112" t="e">
        <f>BU157-#REF!</f>
        <v>#REF!</v>
      </c>
      <c r="BV308" s="112" t="e">
        <f>BV157-#REF!</f>
        <v>#REF!</v>
      </c>
    </row>
    <row r="309" spans="12:74" hidden="1" x14ac:dyDescent="0.3">
      <c r="L309" s="112" t="e">
        <f>L158-#REF!</f>
        <v>#REF!</v>
      </c>
      <c r="M309" s="112" t="e">
        <f>M158-#REF!</f>
        <v>#REF!</v>
      </c>
      <c r="N309" s="112" t="e">
        <f>N158-#REF!</f>
        <v>#REF!</v>
      </c>
      <c r="O309" s="112" t="e">
        <f>O158-#REF!</f>
        <v>#REF!</v>
      </c>
      <c r="P309" s="112" t="e">
        <f>P158-#REF!</f>
        <v>#REF!</v>
      </c>
      <c r="Q309" s="112" t="e">
        <f>Q158-#REF!</f>
        <v>#REF!</v>
      </c>
      <c r="R309" s="112" t="e">
        <f>R158-#REF!</f>
        <v>#REF!</v>
      </c>
      <c r="S309" s="112" t="e">
        <f>S158-#REF!</f>
        <v>#REF!</v>
      </c>
      <c r="T309" s="112" t="e">
        <f>T158-#REF!</f>
        <v>#REF!</v>
      </c>
      <c r="U309" s="112" t="e">
        <f>U158-#REF!</f>
        <v>#REF!</v>
      </c>
      <c r="V309" s="112" t="e">
        <f>V158-#REF!</f>
        <v>#REF!</v>
      </c>
      <c r="W309" s="112" t="e">
        <f>W158-#REF!</f>
        <v>#REF!</v>
      </c>
      <c r="X309" s="112" t="e">
        <f>X158-#REF!</f>
        <v>#REF!</v>
      </c>
      <c r="Y309" s="112" t="e">
        <f>Y158-#REF!</f>
        <v>#REF!</v>
      </c>
      <c r="Z309" s="112" t="e">
        <f>Z158-#REF!</f>
        <v>#REF!</v>
      </c>
      <c r="AA309" s="112" t="e">
        <f>AA158-#REF!</f>
        <v>#REF!</v>
      </c>
      <c r="AB309" s="112" t="e">
        <f>AB158-#REF!</f>
        <v>#REF!</v>
      </c>
      <c r="AC309" s="112" t="e">
        <f>AC158-#REF!</f>
        <v>#REF!</v>
      </c>
      <c r="AD309" s="112" t="e">
        <f>AD158-#REF!</f>
        <v>#REF!</v>
      </c>
      <c r="AE309" s="112" t="e">
        <f>AE158-#REF!</f>
        <v>#REF!</v>
      </c>
      <c r="AF309" s="112" t="e">
        <f>AF158-#REF!</f>
        <v>#REF!</v>
      </c>
      <c r="AG309" s="112" t="e">
        <f>AG158-#REF!</f>
        <v>#REF!</v>
      </c>
      <c r="AH309" s="112" t="e">
        <f>AH158-#REF!</f>
        <v>#REF!</v>
      </c>
      <c r="AI309" s="112" t="e">
        <f>AI158-#REF!</f>
        <v>#REF!</v>
      </c>
      <c r="AJ309" s="112" t="e">
        <f>AJ158-#REF!</f>
        <v>#REF!</v>
      </c>
      <c r="AK309" s="112" t="e">
        <f>AK158-#REF!</f>
        <v>#REF!</v>
      </c>
      <c r="AL309" s="112" t="e">
        <f>AL158-#REF!</f>
        <v>#REF!</v>
      </c>
      <c r="AM309" s="112" t="e">
        <f>AM158-#REF!</f>
        <v>#REF!</v>
      </c>
      <c r="AN309" s="112" t="e">
        <f>AN158-#REF!</f>
        <v>#REF!</v>
      </c>
      <c r="AO309" s="112" t="e">
        <f>AO158-#REF!</f>
        <v>#REF!</v>
      </c>
      <c r="AP309" s="112" t="e">
        <f>AP158-#REF!</f>
        <v>#REF!</v>
      </c>
      <c r="AQ309" s="112" t="e">
        <f>AQ158-#REF!</f>
        <v>#REF!</v>
      </c>
      <c r="AR309" s="112" t="e">
        <f>AR158-#REF!</f>
        <v>#REF!</v>
      </c>
      <c r="AS309" s="112" t="e">
        <f>AS158-#REF!</f>
        <v>#REF!</v>
      </c>
      <c r="AT309" s="112" t="e">
        <f>AT158-#REF!</f>
        <v>#REF!</v>
      </c>
      <c r="AU309" s="112" t="e">
        <f>AU158-#REF!</f>
        <v>#REF!</v>
      </c>
      <c r="AV309" s="112" t="e">
        <f>AV158-#REF!</f>
        <v>#REF!</v>
      </c>
      <c r="AW309" s="112" t="e">
        <f>AW158-#REF!</f>
        <v>#REF!</v>
      </c>
      <c r="AX309" s="112" t="e">
        <f>AX158-#REF!</f>
        <v>#REF!</v>
      </c>
      <c r="AY309" s="112" t="e">
        <f>AY158-#REF!</f>
        <v>#REF!</v>
      </c>
      <c r="AZ309" s="112" t="e">
        <f>AZ158-#REF!</f>
        <v>#REF!</v>
      </c>
      <c r="BA309" s="112" t="e">
        <f>BA158-#REF!</f>
        <v>#REF!</v>
      </c>
      <c r="BB309" s="112" t="e">
        <f>BB158-#REF!</f>
        <v>#REF!</v>
      </c>
      <c r="BC309" s="112" t="e">
        <f>BC158-#REF!</f>
        <v>#REF!</v>
      </c>
      <c r="BD309" s="112" t="e">
        <f>BD158-#REF!</f>
        <v>#REF!</v>
      </c>
      <c r="BE309" s="112" t="e">
        <f>BE158-#REF!</f>
        <v>#REF!</v>
      </c>
      <c r="BF309" s="112" t="e">
        <f>BF158-#REF!</f>
        <v>#REF!</v>
      </c>
      <c r="BG309" s="112" t="e">
        <f>BG158-#REF!</f>
        <v>#REF!</v>
      </c>
      <c r="BH309" s="112" t="e">
        <f>BH158-#REF!</f>
        <v>#REF!</v>
      </c>
      <c r="BI309" s="112" t="e">
        <f>BI158-#REF!</f>
        <v>#REF!</v>
      </c>
      <c r="BJ309" s="112" t="e">
        <f>BJ158-#REF!</f>
        <v>#REF!</v>
      </c>
      <c r="BK309" s="112" t="e">
        <f>BK158-#REF!</f>
        <v>#REF!</v>
      </c>
      <c r="BL309" s="112" t="e">
        <f>BL158-#REF!</f>
        <v>#REF!</v>
      </c>
      <c r="BM309" s="112" t="e">
        <f>BM158-#REF!</f>
        <v>#REF!</v>
      </c>
      <c r="BN309" s="112" t="e">
        <f>BN158-#REF!</f>
        <v>#REF!</v>
      </c>
      <c r="BO309" s="112" t="e">
        <f>BO158-#REF!</f>
        <v>#REF!</v>
      </c>
      <c r="BP309" s="112" t="e">
        <f>BP158-#REF!</f>
        <v>#REF!</v>
      </c>
      <c r="BQ309" s="112" t="e">
        <f>BQ158-#REF!</f>
        <v>#REF!</v>
      </c>
      <c r="BR309" s="112" t="e">
        <f>BR158-#REF!</f>
        <v>#REF!</v>
      </c>
      <c r="BS309" s="112" t="e">
        <f>BS158-#REF!</f>
        <v>#REF!</v>
      </c>
      <c r="BT309" s="112" t="e">
        <f>BT158-#REF!</f>
        <v>#REF!</v>
      </c>
      <c r="BU309" s="112" t="e">
        <f>BU158-#REF!</f>
        <v>#REF!</v>
      </c>
      <c r="BV309" s="112" t="e">
        <f>BV158-#REF!</f>
        <v>#REF!</v>
      </c>
    </row>
    <row r="310" spans="12:74" hidden="1" x14ac:dyDescent="0.3">
      <c r="L310" s="112" t="e">
        <f>L159-#REF!</f>
        <v>#REF!</v>
      </c>
      <c r="M310" s="112" t="e">
        <f>M159-#REF!</f>
        <v>#REF!</v>
      </c>
      <c r="N310" s="112" t="e">
        <f>N159-#REF!</f>
        <v>#REF!</v>
      </c>
      <c r="O310" s="112" t="e">
        <f>O159-#REF!</f>
        <v>#REF!</v>
      </c>
      <c r="P310" s="112" t="e">
        <f>P159-#REF!</f>
        <v>#REF!</v>
      </c>
      <c r="Q310" s="112" t="e">
        <f>Q159-#REF!</f>
        <v>#REF!</v>
      </c>
      <c r="R310" s="112" t="e">
        <f>R159-#REF!</f>
        <v>#REF!</v>
      </c>
      <c r="S310" s="112" t="e">
        <f>S159-#REF!</f>
        <v>#REF!</v>
      </c>
      <c r="T310" s="112" t="e">
        <f>T159-#REF!</f>
        <v>#REF!</v>
      </c>
      <c r="U310" s="112" t="e">
        <f>U159-#REF!</f>
        <v>#REF!</v>
      </c>
      <c r="V310" s="112" t="e">
        <f>V159-#REF!</f>
        <v>#REF!</v>
      </c>
      <c r="W310" s="112" t="e">
        <f>W159-#REF!</f>
        <v>#REF!</v>
      </c>
      <c r="X310" s="112" t="e">
        <f>X159-#REF!</f>
        <v>#REF!</v>
      </c>
      <c r="Y310" s="112" t="e">
        <f>Y159-#REF!</f>
        <v>#REF!</v>
      </c>
      <c r="Z310" s="112" t="e">
        <f>Z159-#REF!</f>
        <v>#REF!</v>
      </c>
      <c r="AA310" s="112" t="e">
        <f>AA159-#REF!</f>
        <v>#REF!</v>
      </c>
      <c r="AB310" s="112" t="e">
        <f>AB159-#REF!</f>
        <v>#REF!</v>
      </c>
      <c r="AC310" s="112" t="e">
        <f>AC159-#REF!</f>
        <v>#REF!</v>
      </c>
      <c r="AD310" s="112" t="e">
        <f>AD159-#REF!</f>
        <v>#REF!</v>
      </c>
      <c r="AE310" s="112" t="e">
        <f>AE159-#REF!</f>
        <v>#REF!</v>
      </c>
      <c r="AF310" s="112" t="e">
        <f>AF159-#REF!</f>
        <v>#REF!</v>
      </c>
      <c r="AG310" s="112" t="e">
        <f>AG159-#REF!</f>
        <v>#REF!</v>
      </c>
      <c r="AH310" s="112" t="e">
        <f>AH159-#REF!</f>
        <v>#REF!</v>
      </c>
      <c r="AI310" s="112" t="e">
        <f>AI159-#REF!</f>
        <v>#REF!</v>
      </c>
      <c r="AJ310" s="112" t="e">
        <f>AJ159-#REF!</f>
        <v>#REF!</v>
      </c>
      <c r="AK310" s="112" t="e">
        <f>AK159-#REF!</f>
        <v>#REF!</v>
      </c>
      <c r="AL310" s="112" t="e">
        <f>AL159-#REF!</f>
        <v>#REF!</v>
      </c>
      <c r="AM310" s="112" t="e">
        <f>AM159-#REF!</f>
        <v>#REF!</v>
      </c>
      <c r="AN310" s="112" t="e">
        <f>AN159-#REF!</f>
        <v>#REF!</v>
      </c>
      <c r="AO310" s="112" t="e">
        <f>AO159-#REF!</f>
        <v>#REF!</v>
      </c>
      <c r="AP310" s="112" t="e">
        <f>AP159-#REF!</f>
        <v>#REF!</v>
      </c>
      <c r="AQ310" s="112" t="e">
        <f>AQ159-#REF!</f>
        <v>#REF!</v>
      </c>
      <c r="AR310" s="112" t="e">
        <f>AR159-#REF!</f>
        <v>#REF!</v>
      </c>
      <c r="AS310" s="112" t="e">
        <f>AS159-#REF!</f>
        <v>#REF!</v>
      </c>
      <c r="AT310" s="112" t="e">
        <f>AT159-#REF!</f>
        <v>#REF!</v>
      </c>
      <c r="AU310" s="112" t="e">
        <f>AU159-#REF!</f>
        <v>#REF!</v>
      </c>
      <c r="AV310" s="112" t="e">
        <f>AV159-#REF!</f>
        <v>#REF!</v>
      </c>
      <c r="AW310" s="112" t="e">
        <f>AW159-#REF!</f>
        <v>#REF!</v>
      </c>
      <c r="AX310" s="112" t="e">
        <f>AX159-#REF!</f>
        <v>#REF!</v>
      </c>
      <c r="AY310" s="112" t="e">
        <f>AY159-#REF!</f>
        <v>#REF!</v>
      </c>
      <c r="AZ310" s="112" t="e">
        <f>AZ159-#REF!</f>
        <v>#REF!</v>
      </c>
      <c r="BA310" s="112" t="e">
        <f>BA159-#REF!</f>
        <v>#REF!</v>
      </c>
      <c r="BB310" s="112" t="e">
        <f>BB159-#REF!</f>
        <v>#REF!</v>
      </c>
      <c r="BC310" s="112" t="e">
        <f>BC159-#REF!</f>
        <v>#REF!</v>
      </c>
      <c r="BD310" s="112" t="e">
        <f>BD159-#REF!</f>
        <v>#REF!</v>
      </c>
      <c r="BE310" s="112" t="e">
        <f>BE159-#REF!</f>
        <v>#REF!</v>
      </c>
      <c r="BF310" s="112" t="e">
        <f>BF159-#REF!</f>
        <v>#REF!</v>
      </c>
      <c r="BG310" s="112" t="e">
        <f>BG159-#REF!</f>
        <v>#REF!</v>
      </c>
      <c r="BH310" s="112" t="e">
        <f>BH159-#REF!</f>
        <v>#REF!</v>
      </c>
      <c r="BI310" s="112" t="e">
        <f>BI159-#REF!</f>
        <v>#REF!</v>
      </c>
      <c r="BJ310" s="112" t="e">
        <f>BJ159-#REF!</f>
        <v>#REF!</v>
      </c>
      <c r="BK310" s="112" t="e">
        <f>BK159-#REF!</f>
        <v>#REF!</v>
      </c>
      <c r="BL310" s="112" t="e">
        <f>BL159-#REF!</f>
        <v>#REF!</v>
      </c>
      <c r="BM310" s="112" t="e">
        <f>BM159-#REF!</f>
        <v>#REF!</v>
      </c>
      <c r="BN310" s="112" t="e">
        <f>BN159-#REF!</f>
        <v>#REF!</v>
      </c>
      <c r="BO310" s="112" t="e">
        <f>BO159-#REF!</f>
        <v>#REF!</v>
      </c>
      <c r="BP310" s="112" t="e">
        <f>BP159-#REF!</f>
        <v>#REF!</v>
      </c>
      <c r="BQ310" s="112" t="e">
        <f>BQ159-#REF!</f>
        <v>#REF!</v>
      </c>
      <c r="BR310" s="112" t="e">
        <f>BR159-#REF!</f>
        <v>#REF!</v>
      </c>
      <c r="BS310" s="112" t="e">
        <f>BS159-#REF!</f>
        <v>#REF!</v>
      </c>
      <c r="BT310" s="112" t="e">
        <f>BT159-#REF!</f>
        <v>#REF!</v>
      </c>
      <c r="BU310" s="112" t="e">
        <f>BU159-#REF!</f>
        <v>#REF!</v>
      </c>
      <c r="BV310" s="112" t="e">
        <f>BV159-#REF!</f>
        <v>#REF!</v>
      </c>
    </row>
    <row r="311" spans="12:74" hidden="1" x14ac:dyDescent="0.3">
      <c r="L311" s="112" t="e">
        <f>L160-#REF!</f>
        <v>#REF!</v>
      </c>
      <c r="M311" s="112" t="e">
        <f>M160-#REF!</f>
        <v>#REF!</v>
      </c>
      <c r="N311" s="112" t="e">
        <f>N160-#REF!</f>
        <v>#REF!</v>
      </c>
      <c r="O311" s="112" t="e">
        <f>O160-#REF!</f>
        <v>#REF!</v>
      </c>
      <c r="P311" s="112" t="e">
        <f>P160-#REF!</f>
        <v>#REF!</v>
      </c>
      <c r="Q311" s="112" t="e">
        <f>Q160-#REF!</f>
        <v>#REF!</v>
      </c>
      <c r="R311" s="112" t="e">
        <f>R160-#REF!</f>
        <v>#REF!</v>
      </c>
      <c r="S311" s="112" t="e">
        <f>S160-#REF!</f>
        <v>#REF!</v>
      </c>
      <c r="T311" s="112" t="e">
        <f>T160-#REF!</f>
        <v>#REF!</v>
      </c>
      <c r="U311" s="112" t="e">
        <f>U160-#REF!</f>
        <v>#REF!</v>
      </c>
      <c r="V311" s="112" t="e">
        <f>V160-#REF!</f>
        <v>#REF!</v>
      </c>
      <c r="W311" s="112" t="e">
        <f>W160-#REF!</f>
        <v>#REF!</v>
      </c>
      <c r="X311" s="112" t="e">
        <f>X160-#REF!</f>
        <v>#REF!</v>
      </c>
      <c r="Y311" s="112" t="e">
        <f>Y160-#REF!</f>
        <v>#REF!</v>
      </c>
      <c r="Z311" s="112" t="e">
        <f>Z160-#REF!</f>
        <v>#REF!</v>
      </c>
      <c r="AA311" s="112" t="e">
        <f>AA160-#REF!</f>
        <v>#REF!</v>
      </c>
      <c r="AB311" s="112" t="e">
        <f>AB160-#REF!</f>
        <v>#REF!</v>
      </c>
      <c r="AC311" s="112" t="e">
        <f>AC160-#REF!</f>
        <v>#REF!</v>
      </c>
      <c r="AD311" s="112" t="e">
        <f>AD160-#REF!</f>
        <v>#REF!</v>
      </c>
      <c r="AE311" s="112" t="e">
        <f>AE160-#REF!</f>
        <v>#REF!</v>
      </c>
      <c r="AF311" s="112" t="e">
        <f>AF160-#REF!</f>
        <v>#REF!</v>
      </c>
      <c r="AG311" s="112" t="e">
        <f>AG160-#REF!</f>
        <v>#REF!</v>
      </c>
      <c r="AH311" s="112" t="e">
        <f>AH160-#REF!</f>
        <v>#REF!</v>
      </c>
      <c r="AI311" s="112" t="e">
        <f>AI160-#REF!</f>
        <v>#REF!</v>
      </c>
      <c r="AJ311" s="112" t="e">
        <f>AJ160-#REF!</f>
        <v>#REF!</v>
      </c>
      <c r="AK311" s="112" t="e">
        <f>AK160-#REF!</f>
        <v>#REF!</v>
      </c>
      <c r="AL311" s="112" t="e">
        <f>AL160-#REF!</f>
        <v>#REF!</v>
      </c>
      <c r="AM311" s="112" t="e">
        <f>AM160-#REF!</f>
        <v>#REF!</v>
      </c>
      <c r="AN311" s="112" t="e">
        <f>AN160-#REF!</f>
        <v>#REF!</v>
      </c>
      <c r="AO311" s="112" t="e">
        <f>AO160-#REF!</f>
        <v>#REF!</v>
      </c>
      <c r="AP311" s="112" t="e">
        <f>AP160-#REF!</f>
        <v>#REF!</v>
      </c>
      <c r="AQ311" s="112" t="e">
        <f>AQ160-#REF!</f>
        <v>#REF!</v>
      </c>
      <c r="AR311" s="112" t="e">
        <f>AR160-#REF!</f>
        <v>#REF!</v>
      </c>
      <c r="AS311" s="112" t="e">
        <f>AS160-#REF!</f>
        <v>#REF!</v>
      </c>
      <c r="AT311" s="112" t="e">
        <f>AT160-#REF!</f>
        <v>#REF!</v>
      </c>
      <c r="AU311" s="112" t="e">
        <f>AU160-#REF!</f>
        <v>#REF!</v>
      </c>
      <c r="AV311" s="112" t="e">
        <f>AV160-#REF!</f>
        <v>#REF!</v>
      </c>
      <c r="AW311" s="112" t="e">
        <f>AW160-#REF!</f>
        <v>#REF!</v>
      </c>
      <c r="AX311" s="112" t="e">
        <f>AX160-#REF!</f>
        <v>#REF!</v>
      </c>
      <c r="AY311" s="112" t="e">
        <f>AY160-#REF!</f>
        <v>#REF!</v>
      </c>
      <c r="AZ311" s="112" t="e">
        <f>AZ160-#REF!</f>
        <v>#REF!</v>
      </c>
      <c r="BA311" s="112" t="e">
        <f>BA160-#REF!</f>
        <v>#REF!</v>
      </c>
      <c r="BB311" s="112" t="e">
        <f>BB160-#REF!</f>
        <v>#REF!</v>
      </c>
      <c r="BC311" s="112" t="e">
        <f>BC160-#REF!</f>
        <v>#REF!</v>
      </c>
      <c r="BD311" s="112" t="e">
        <f>BD160-#REF!</f>
        <v>#REF!</v>
      </c>
      <c r="BE311" s="112" t="e">
        <f>BE160-#REF!</f>
        <v>#REF!</v>
      </c>
      <c r="BF311" s="112" t="e">
        <f>BF160-#REF!</f>
        <v>#REF!</v>
      </c>
      <c r="BG311" s="112" t="e">
        <f>BG160-#REF!</f>
        <v>#REF!</v>
      </c>
      <c r="BH311" s="112" t="e">
        <f>BH160-#REF!</f>
        <v>#REF!</v>
      </c>
      <c r="BI311" s="112" t="e">
        <f>BI160-#REF!</f>
        <v>#REF!</v>
      </c>
      <c r="BJ311" s="112" t="e">
        <f>BJ160-#REF!</f>
        <v>#REF!</v>
      </c>
      <c r="BK311" s="112" t="e">
        <f>BK160-#REF!</f>
        <v>#REF!</v>
      </c>
      <c r="BL311" s="112" t="e">
        <f>BL160-#REF!</f>
        <v>#REF!</v>
      </c>
      <c r="BM311" s="112" t="e">
        <f>BM160-#REF!</f>
        <v>#REF!</v>
      </c>
      <c r="BN311" s="112" t="e">
        <f>BN160-#REF!</f>
        <v>#REF!</v>
      </c>
      <c r="BO311" s="112" t="e">
        <f>BO160-#REF!</f>
        <v>#REF!</v>
      </c>
      <c r="BP311" s="112" t="e">
        <f>BP160-#REF!</f>
        <v>#REF!</v>
      </c>
      <c r="BQ311" s="112" t="e">
        <f>BQ160-#REF!</f>
        <v>#REF!</v>
      </c>
      <c r="BR311" s="112" t="e">
        <f>BR160-#REF!</f>
        <v>#REF!</v>
      </c>
      <c r="BS311" s="112" t="e">
        <f>BS160-#REF!</f>
        <v>#REF!</v>
      </c>
      <c r="BT311" s="112" t="e">
        <f>BT160-#REF!</f>
        <v>#REF!</v>
      </c>
      <c r="BU311" s="112" t="e">
        <f>BU160-#REF!</f>
        <v>#REF!</v>
      </c>
      <c r="BV311" s="112" t="e">
        <f>BV160-#REF!</f>
        <v>#REF!</v>
      </c>
    </row>
    <row r="312" spans="12:74" hidden="1" x14ac:dyDescent="0.3">
      <c r="L312" s="112" t="e">
        <f>L161-#REF!</f>
        <v>#REF!</v>
      </c>
      <c r="M312" s="112" t="e">
        <f>M161-#REF!</f>
        <v>#REF!</v>
      </c>
      <c r="N312" s="112" t="e">
        <f>N161-#REF!</f>
        <v>#REF!</v>
      </c>
      <c r="O312" s="112" t="e">
        <f>O161-#REF!</f>
        <v>#REF!</v>
      </c>
      <c r="P312" s="112" t="e">
        <f>P161-#REF!</f>
        <v>#REF!</v>
      </c>
      <c r="Q312" s="112" t="e">
        <f>Q161-#REF!</f>
        <v>#REF!</v>
      </c>
      <c r="R312" s="112" t="e">
        <f>R161-#REF!</f>
        <v>#REF!</v>
      </c>
      <c r="S312" s="112" t="e">
        <f>S161-#REF!</f>
        <v>#REF!</v>
      </c>
      <c r="T312" s="112" t="e">
        <f>T161-#REF!</f>
        <v>#REF!</v>
      </c>
      <c r="U312" s="112" t="e">
        <f>U161-#REF!</f>
        <v>#REF!</v>
      </c>
      <c r="V312" s="112" t="e">
        <f>V161-#REF!</f>
        <v>#REF!</v>
      </c>
      <c r="W312" s="112" t="e">
        <f>W161-#REF!</f>
        <v>#REF!</v>
      </c>
      <c r="X312" s="112" t="e">
        <f>X161-#REF!</f>
        <v>#REF!</v>
      </c>
      <c r="Y312" s="112" t="e">
        <f>Y161-#REF!</f>
        <v>#REF!</v>
      </c>
      <c r="Z312" s="112" t="e">
        <f>Z161-#REF!</f>
        <v>#REF!</v>
      </c>
      <c r="AA312" s="112" t="e">
        <f>AA161-#REF!</f>
        <v>#REF!</v>
      </c>
      <c r="AB312" s="112" t="e">
        <f>AB161-#REF!</f>
        <v>#REF!</v>
      </c>
      <c r="AC312" s="112" t="e">
        <f>AC161-#REF!</f>
        <v>#REF!</v>
      </c>
      <c r="AD312" s="112" t="e">
        <f>AD161-#REF!</f>
        <v>#REF!</v>
      </c>
      <c r="AE312" s="112" t="e">
        <f>AE161-#REF!</f>
        <v>#REF!</v>
      </c>
      <c r="AF312" s="112" t="e">
        <f>AF161-#REF!</f>
        <v>#REF!</v>
      </c>
      <c r="AG312" s="112" t="e">
        <f>AG161-#REF!</f>
        <v>#REF!</v>
      </c>
      <c r="AH312" s="112" t="e">
        <f>AH161-#REF!</f>
        <v>#REF!</v>
      </c>
      <c r="AI312" s="112" t="e">
        <f>AI161-#REF!</f>
        <v>#REF!</v>
      </c>
      <c r="AJ312" s="112" t="e">
        <f>AJ161-#REF!</f>
        <v>#REF!</v>
      </c>
      <c r="AK312" s="112" t="e">
        <f>AK161-#REF!</f>
        <v>#REF!</v>
      </c>
      <c r="AL312" s="112" t="e">
        <f>AL161-#REF!</f>
        <v>#REF!</v>
      </c>
      <c r="AM312" s="112" t="e">
        <f>AM161-#REF!</f>
        <v>#REF!</v>
      </c>
      <c r="AN312" s="112" t="e">
        <f>AN161-#REF!</f>
        <v>#REF!</v>
      </c>
      <c r="AO312" s="112" t="e">
        <f>AO161-#REF!</f>
        <v>#REF!</v>
      </c>
      <c r="AP312" s="112" t="e">
        <f>AP161-#REF!</f>
        <v>#REF!</v>
      </c>
      <c r="AQ312" s="112" t="e">
        <f>AQ161-#REF!</f>
        <v>#REF!</v>
      </c>
      <c r="AR312" s="112" t="e">
        <f>AR161-#REF!</f>
        <v>#REF!</v>
      </c>
      <c r="AS312" s="112" t="e">
        <f>AS161-#REF!</f>
        <v>#REF!</v>
      </c>
      <c r="AT312" s="112" t="e">
        <f>AT161-#REF!</f>
        <v>#REF!</v>
      </c>
      <c r="AU312" s="112" t="e">
        <f>AU161-#REF!</f>
        <v>#REF!</v>
      </c>
      <c r="AV312" s="112" t="e">
        <f>AV161-#REF!</f>
        <v>#REF!</v>
      </c>
      <c r="AW312" s="112" t="e">
        <f>AW161-#REF!</f>
        <v>#REF!</v>
      </c>
      <c r="AX312" s="112" t="e">
        <f>AX161-#REF!</f>
        <v>#REF!</v>
      </c>
      <c r="AY312" s="112" t="e">
        <f>AY161-#REF!</f>
        <v>#REF!</v>
      </c>
      <c r="AZ312" s="112" t="e">
        <f>AZ161-#REF!</f>
        <v>#REF!</v>
      </c>
      <c r="BA312" s="112" t="e">
        <f>BA161-#REF!</f>
        <v>#REF!</v>
      </c>
      <c r="BB312" s="112" t="e">
        <f>BB161-#REF!</f>
        <v>#REF!</v>
      </c>
      <c r="BC312" s="112" t="e">
        <f>BC161-#REF!</f>
        <v>#REF!</v>
      </c>
      <c r="BD312" s="112" t="e">
        <f>BD161-#REF!</f>
        <v>#REF!</v>
      </c>
      <c r="BE312" s="112" t="e">
        <f>BE161-#REF!</f>
        <v>#REF!</v>
      </c>
      <c r="BF312" s="112" t="e">
        <f>BF161-#REF!</f>
        <v>#REF!</v>
      </c>
      <c r="BG312" s="112" t="e">
        <f>BG161-#REF!</f>
        <v>#REF!</v>
      </c>
      <c r="BH312" s="112" t="e">
        <f>BH161-#REF!</f>
        <v>#REF!</v>
      </c>
      <c r="BI312" s="112" t="e">
        <f>BI161-#REF!</f>
        <v>#REF!</v>
      </c>
      <c r="BJ312" s="112" t="e">
        <f>BJ161-#REF!</f>
        <v>#REF!</v>
      </c>
      <c r="BK312" s="112" t="e">
        <f>BK161-#REF!</f>
        <v>#REF!</v>
      </c>
      <c r="BL312" s="112" t="e">
        <f>BL161-#REF!</f>
        <v>#REF!</v>
      </c>
      <c r="BM312" s="112" t="e">
        <f>BM161-#REF!</f>
        <v>#REF!</v>
      </c>
      <c r="BN312" s="112" t="e">
        <f>BN161-#REF!</f>
        <v>#REF!</v>
      </c>
      <c r="BO312" s="112" t="e">
        <f>BO161-#REF!</f>
        <v>#REF!</v>
      </c>
      <c r="BP312" s="112" t="e">
        <f>BP161-#REF!</f>
        <v>#REF!</v>
      </c>
      <c r="BQ312" s="112" t="e">
        <f>BQ161-#REF!</f>
        <v>#REF!</v>
      </c>
      <c r="BR312" s="112" t="e">
        <f>BR161-#REF!</f>
        <v>#REF!</v>
      </c>
      <c r="BS312" s="112" t="e">
        <f>BS161-#REF!</f>
        <v>#REF!</v>
      </c>
      <c r="BT312" s="112" t="e">
        <f>BT161-#REF!</f>
        <v>#REF!</v>
      </c>
      <c r="BU312" s="112" t="e">
        <f>BU161-#REF!</f>
        <v>#REF!</v>
      </c>
      <c r="BV312" s="112" t="e">
        <f>BV161-#REF!</f>
        <v>#REF!</v>
      </c>
    </row>
    <row r="313" spans="12:74" hidden="1" x14ac:dyDescent="0.3">
      <c r="L313" s="112" t="e">
        <f>L162-#REF!</f>
        <v>#REF!</v>
      </c>
      <c r="M313" s="112" t="e">
        <f>M162-#REF!</f>
        <v>#REF!</v>
      </c>
      <c r="N313" s="112" t="e">
        <f>N162-#REF!</f>
        <v>#REF!</v>
      </c>
      <c r="O313" s="112" t="e">
        <f>O162-#REF!</f>
        <v>#REF!</v>
      </c>
      <c r="P313" s="112" t="e">
        <f>P162-#REF!</f>
        <v>#REF!</v>
      </c>
      <c r="Q313" s="112" t="e">
        <f>Q162-#REF!</f>
        <v>#REF!</v>
      </c>
      <c r="R313" s="112" t="e">
        <f>R162-#REF!</f>
        <v>#REF!</v>
      </c>
      <c r="S313" s="112" t="e">
        <f>S162-#REF!</f>
        <v>#REF!</v>
      </c>
      <c r="T313" s="112" t="e">
        <f>T162-#REF!</f>
        <v>#REF!</v>
      </c>
      <c r="U313" s="112" t="e">
        <f>U162-#REF!</f>
        <v>#REF!</v>
      </c>
      <c r="V313" s="112" t="e">
        <f>V162-#REF!</f>
        <v>#REF!</v>
      </c>
      <c r="W313" s="112" t="e">
        <f>W162-#REF!</f>
        <v>#REF!</v>
      </c>
      <c r="X313" s="112" t="e">
        <f>X162-#REF!</f>
        <v>#REF!</v>
      </c>
      <c r="Y313" s="112" t="e">
        <f>Y162-#REF!</f>
        <v>#REF!</v>
      </c>
      <c r="Z313" s="112" t="e">
        <f>Z162-#REF!</f>
        <v>#REF!</v>
      </c>
      <c r="AA313" s="112" t="e">
        <f>AA162-#REF!</f>
        <v>#REF!</v>
      </c>
      <c r="AB313" s="112" t="e">
        <f>AB162-#REF!</f>
        <v>#REF!</v>
      </c>
      <c r="AC313" s="112" t="e">
        <f>AC162-#REF!</f>
        <v>#REF!</v>
      </c>
      <c r="AD313" s="112" t="e">
        <f>AD162-#REF!</f>
        <v>#REF!</v>
      </c>
      <c r="AE313" s="112" t="e">
        <f>AE162-#REF!</f>
        <v>#REF!</v>
      </c>
      <c r="AF313" s="112" t="e">
        <f>AF162-#REF!</f>
        <v>#REF!</v>
      </c>
      <c r="AG313" s="112" t="e">
        <f>AG162-#REF!</f>
        <v>#REF!</v>
      </c>
      <c r="AH313" s="112" t="e">
        <f>AH162-#REF!</f>
        <v>#REF!</v>
      </c>
      <c r="AI313" s="112" t="e">
        <f>AI162-#REF!</f>
        <v>#REF!</v>
      </c>
      <c r="AJ313" s="112" t="e">
        <f>AJ162-#REF!</f>
        <v>#REF!</v>
      </c>
      <c r="AK313" s="112" t="e">
        <f>AK162-#REF!</f>
        <v>#REF!</v>
      </c>
      <c r="AL313" s="112" t="e">
        <f>AL162-#REF!</f>
        <v>#REF!</v>
      </c>
      <c r="AM313" s="112" t="e">
        <f>AM162-#REF!</f>
        <v>#REF!</v>
      </c>
      <c r="AN313" s="112" t="e">
        <f>AN162-#REF!</f>
        <v>#REF!</v>
      </c>
      <c r="AO313" s="112" t="e">
        <f>AO162-#REF!</f>
        <v>#REF!</v>
      </c>
      <c r="AP313" s="112" t="e">
        <f>AP162-#REF!</f>
        <v>#REF!</v>
      </c>
      <c r="AQ313" s="112" t="e">
        <f>AQ162-#REF!</f>
        <v>#REF!</v>
      </c>
      <c r="AR313" s="112" t="e">
        <f>AR162-#REF!</f>
        <v>#REF!</v>
      </c>
      <c r="AS313" s="112" t="e">
        <f>AS162-#REF!</f>
        <v>#REF!</v>
      </c>
      <c r="AT313" s="112" t="e">
        <f>AT162-#REF!</f>
        <v>#REF!</v>
      </c>
      <c r="AU313" s="112" t="e">
        <f>AU162-#REF!</f>
        <v>#REF!</v>
      </c>
      <c r="AV313" s="112" t="e">
        <f>AV162-#REF!</f>
        <v>#REF!</v>
      </c>
      <c r="AW313" s="112" t="e">
        <f>AW162-#REF!</f>
        <v>#REF!</v>
      </c>
      <c r="AX313" s="112" t="e">
        <f>AX162-#REF!</f>
        <v>#REF!</v>
      </c>
      <c r="AY313" s="112" t="e">
        <f>AY162-#REF!</f>
        <v>#REF!</v>
      </c>
      <c r="AZ313" s="112" t="e">
        <f>AZ162-#REF!</f>
        <v>#REF!</v>
      </c>
      <c r="BA313" s="112" t="e">
        <f>BA162-#REF!</f>
        <v>#REF!</v>
      </c>
      <c r="BB313" s="112" t="e">
        <f>BB162-#REF!</f>
        <v>#REF!</v>
      </c>
      <c r="BC313" s="112" t="e">
        <f>BC162-#REF!</f>
        <v>#REF!</v>
      </c>
      <c r="BD313" s="112" t="e">
        <f>BD162-#REF!</f>
        <v>#REF!</v>
      </c>
      <c r="BE313" s="112" t="e">
        <f>BE162-#REF!</f>
        <v>#REF!</v>
      </c>
      <c r="BF313" s="112" t="e">
        <f>BF162-#REF!</f>
        <v>#REF!</v>
      </c>
      <c r="BG313" s="112" t="e">
        <f>BG162-#REF!</f>
        <v>#REF!</v>
      </c>
      <c r="BH313" s="112" t="e">
        <f>BH162-#REF!</f>
        <v>#REF!</v>
      </c>
      <c r="BI313" s="112" t="e">
        <f>BI162-#REF!</f>
        <v>#REF!</v>
      </c>
      <c r="BJ313" s="112" t="e">
        <f>BJ162-#REF!</f>
        <v>#REF!</v>
      </c>
      <c r="BK313" s="112" t="e">
        <f>BK162-#REF!</f>
        <v>#REF!</v>
      </c>
      <c r="BL313" s="112" t="e">
        <f>BL162-#REF!</f>
        <v>#REF!</v>
      </c>
      <c r="BM313" s="112" t="e">
        <f>BM162-#REF!</f>
        <v>#REF!</v>
      </c>
      <c r="BN313" s="112" t="e">
        <f>BN162-#REF!</f>
        <v>#REF!</v>
      </c>
      <c r="BO313" s="112" t="e">
        <f>BO162-#REF!</f>
        <v>#REF!</v>
      </c>
      <c r="BP313" s="112" t="e">
        <f>BP162-#REF!</f>
        <v>#REF!</v>
      </c>
      <c r="BQ313" s="112" t="e">
        <f>BQ162-#REF!</f>
        <v>#REF!</v>
      </c>
      <c r="BR313" s="112" t="e">
        <f>BR162-#REF!</f>
        <v>#REF!</v>
      </c>
      <c r="BS313" s="112" t="e">
        <f>BS162-#REF!</f>
        <v>#REF!</v>
      </c>
      <c r="BT313" s="112" t="e">
        <f>BT162-#REF!</f>
        <v>#REF!</v>
      </c>
      <c r="BU313" s="112" t="e">
        <f>BU162-#REF!</f>
        <v>#REF!</v>
      </c>
      <c r="BV313" s="112" t="e">
        <f>BV162-#REF!</f>
        <v>#REF!</v>
      </c>
    </row>
    <row r="314" spans="12:74" hidden="1" x14ac:dyDescent="0.3">
      <c r="L314" s="112" t="e">
        <f>L163-#REF!</f>
        <v>#REF!</v>
      </c>
      <c r="M314" s="112" t="e">
        <f>M163-#REF!</f>
        <v>#REF!</v>
      </c>
      <c r="N314" s="112" t="e">
        <f>N163-#REF!</f>
        <v>#REF!</v>
      </c>
      <c r="O314" s="112" t="e">
        <f>O163-#REF!</f>
        <v>#REF!</v>
      </c>
      <c r="P314" s="112" t="e">
        <f>P163-#REF!</f>
        <v>#REF!</v>
      </c>
      <c r="Q314" s="112" t="e">
        <f>Q163-#REF!</f>
        <v>#REF!</v>
      </c>
      <c r="R314" s="112" t="e">
        <f>R163-#REF!</f>
        <v>#REF!</v>
      </c>
      <c r="S314" s="112" t="e">
        <f>S163-#REF!</f>
        <v>#REF!</v>
      </c>
      <c r="T314" s="112" t="e">
        <f>T163-#REF!</f>
        <v>#REF!</v>
      </c>
      <c r="U314" s="112" t="e">
        <f>U163-#REF!</f>
        <v>#REF!</v>
      </c>
      <c r="V314" s="112" t="e">
        <f>V163-#REF!</f>
        <v>#REF!</v>
      </c>
      <c r="W314" s="112" t="e">
        <f>W163-#REF!</f>
        <v>#REF!</v>
      </c>
      <c r="X314" s="112" t="e">
        <f>X163-#REF!</f>
        <v>#REF!</v>
      </c>
      <c r="Y314" s="112" t="e">
        <f>Y163-#REF!</f>
        <v>#REF!</v>
      </c>
      <c r="Z314" s="112" t="e">
        <f>Z163-#REF!</f>
        <v>#REF!</v>
      </c>
      <c r="AA314" s="112" t="e">
        <f>AA163-#REF!</f>
        <v>#REF!</v>
      </c>
      <c r="AB314" s="112" t="e">
        <f>AB163-#REF!</f>
        <v>#REF!</v>
      </c>
      <c r="AC314" s="112" t="e">
        <f>AC163-#REF!</f>
        <v>#REF!</v>
      </c>
      <c r="AD314" s="112" t="e">
        <f>AD163-#REF!</f>
        <v>#REF!</v>
      </c>
      <c r="AE314" s="112" t="e">
        <f>AE163-#REF!</f>
        <v>#REF!</v>
      </c>
      <c r="AF314" s="112" t="e">
        <f>AF163-#REF!</f>
        <v>#REF!</v>
      </c>
      <c r="AG314" s="112" t="e">
        <f>AG163-#REF!</f>
        <v>#REF!</v>
      </c>
      <c r="AH314" s="112" t="e">
        <f>AH163-#REF!</f>
        <v>#REF!</v>
      </c>
      <c r="AI314" s="112" t="e">
        <f>AI163-#REF!</f>
        <v>#REF!</v>
      </c>
      <c r="AJ314" s="112" t="e">
        <f>AJ163-#REF!</f>
        <v>#REF!</v>
      </c>
      <c r="AK314" s="112" t="e">
        <f>AK163-#REF!</f>
        <v>#REF!</v>
      </c>
      <c r="AL314" s="112" t="e">
        <f>AL163-#REF!</f>
        <v>#REF!</v>
      </c>
      <c r="AM314" s="112" t="e">
        <f>AM163-#REF!</f>
        <v>#REF!</v>
      </c>
      <c r="AN314" s="112" t="e">
        <f>AN163-#REF!</f>
        <v>#REF!</v>
      </c>
      <c r="AO314" s="112" t="e">
        <f>AO163-#REF!</f>
        <v>#REF!</v>
      </c>
      <c r="AP314" s="112" t="e">
        <f>AP163-#REF!</f>
        <v>#REF!</v>
      </c>
      <c r="AQ314" s="112" t="e">
        <f>AQ163-#REF!</f>
        <v>#REF!</v>
      </c>
      <c r="AR314" s="112" t="e">
        <f>AR163-#REF!</f>
        <v>#REF!</v>
      </c>
      <c r="AS314" s="112" t="e">
        <f>AS163-#REF!</f>
        <v>#REF!</v>
      </c>
      <c r="AT314" s="112" t="e">
        <f>AT163-#REF!</f>
        <v>#REF!</v>
      </c>
      <c r="AU314" s="112" t="e">
        <f>AU163-#REF!</f>
        <v>#REF!</v>
      </c>
      <c r="AV314" s="112" t="e">
        <f>AV163-#REF!</f>
        <v>#REF!</v>
      </c>
      <c r="AW314" s="112" t="e">
        <f>AW163-#REF!</f>
        <v>#REF!</v>
      </c>
      <c r="AX314" s="112" t="e">
        <f>AX163-#REF!</f>
        <v>#REF!</v>
      </c>
      <c r="AY314" s="112" t="e">
        <f>AY163-#REF!</f>
        <v>#REF!</v>
      </c>
      <c r="AZ314" s="112" t="e">
        <f>AZ163-#REF!</f>
        <v>#REF!</v>
      </c>
      <c r="BA314" s="112" t="e">
        <f>BA163-#REF!</f>
        <v>#REF!</v>
      </c>
      <c r="BB314" s="112" t="e">
        <f>BB163-#REF!</f>
        <v>#REF!</v>
      </c>
      <c r="BC314" s="112" t="e">
        <f>BC163-#REF!</f>
        <v>#REF!</v>
      </c>
      <c r="BD314" s="112" t="e">
        <f>BD163-#REF!</f>
        <v>#REF!</v>
      </c>
      <c r="BE314" s="112" t="e">
        <f>BE163-#REF!</f>
        <v>#REF!</v>
      </c>
      <c r="BF314" s="112" t="e">
        <f>BF163-#REF!</f>
        <v>#REF!</v>
      </c>
      <c r="BG314" s="112" t="e">
        <f>BG163-#REF!</f>
        <v>#REF!</v>
      </c>
      <c r="BH314" s="112" t="e">
        <f>BH163-#REF!</f>
        <v>#REF!</v>
      </c>
      <c r="BI314" s="112" t="e">
        <f>BI163-#REF!</f>
        <v>#REF!</v>
      </c>
      <c r="BJ314" s="112" t="e">
        <f>BJ163-#REF!</f>
        <v>#REF!</v>
      </c>
      <c r="BK314" s="112" t="e">
        <f>BK163-#REF!</f>
        <v>#REF!</v>
      </c>
      <c r="BL314" s="112" t="e">
        <f>BL163-#REF!</f>
        <v>#REF!</v>
      </c>
      <c r="BM314" s="112" t="e">
        <f>BM163-#REF!</f>
        <v>#REF!</v>
      </c>
      <c r="BN314" s="112" t="e">
        <f>BN163-#REF!</f>
        <v>#REF!</v>
      </c>
      <c r="BO314" s="112" t="e">
        <f>BO163-#REF!</f>
        <v>#REF!</v>
      </c>
      <c r="BP314" s="112" t="e">
        <f>BP163-#REF!</f>
        <v>#REF!</v>
      </c>
      <c r="BQ314" s="112" t="e">
        <f>BQ163-#REF!</f>
        <v>#REF!</v>
      </c>
      <c r="BR314" s="112" t="e">
        <f>BR163-#REF!</f>
        <v>#REF!</v>
      </c>
      <c r="BS314" s="112" t="e">
        <f>BS163-#REF!</f>
        <v>#REF!</v>
      </c>
      <c r="BT314" s="112" t="e">
        <f>BT163-#REF!</f>
        <v>#REF!</v>
      </c>
      <c r="BU314" s="112" t="e">
        <f>BU163-#REF!</f>
        <v>#REF!</v>
      </c>
      <c r="BV314" s="112" t="e">
        <f>BV163-#REF!</f>
        <v>#REF!</v>
      </c>
    </row>
    <row r="315" spans="12:74" hidden="1" x14ac:dyDescent="0.3">
      <c r="L315" s="112" t="e">
        <f>L164-#REF!</f>
        <v>#REF!</v>
      </c>
      <c r="M315" s="112" t="e">
        <f>M164-#REF!</f>
        <v>#REF!</v>
      </c>
      <c r="N315" s="112" t="e">
        <f>N164-#REF!</f>
        <v>#REF!</v>
      </c>
      <c r="O315" s="112" t="e">
        <f>O164-#REF!</f>
        <v>#REF!</v>
      </c>
      <c r="P315" s="112" t="e">
        <f>P164-#REF!</f>
        <v>#REF!</v>
      </c>
      <c r="Q315" s="112" t="e">
        <f>Q164-#REF!</f>
        <v>#REF!</v>
      </c>
      <c r="R315" s="112" t="e">
        <f>R164-#REF!</f>
        <v>#REF!</v>
      </c>
      <c r="S315" s="112" t="e">
        <f>S164-#REF!</f>
        <v>#REF!</v>
      </c>
      <c r="T315" s="112" t="e">
        <f>T164-#REF!</f>
        <v>#REF!</v>
      </c>
      <c r="U315" s="112" t="e">
        <f>U164-#REF!</f>
        <v>#REF!</v>
      </c>
      <c r="V315" s="112" t="e">
        <f>V164-#REF!</f>
        <v>#REF!</v>
      </c>
      <c r="W315" s="112" t="e">
        <f>W164-#REF!</f>
        <v>#REF!</v>
      </c>
      <c r="X315" s="112" t="e">
        <f>X164-#REF!</f>
        <v>#REF!</v>
      </c>
      <c r="Y315" s="112" t="e">
        <f>Y164-#REF!</f>
        <v>#REF!</v>
      </c>
      <c r="Z315" s="112" t="e">
        <f>Z164-#REF!</f>
        <v>#REF!</v>
      </c>
      <c r="AA315" s="112" t="e">
        <f>AA164-#REF!</f>
        <v>#REF!</v>
      </c>
      <c r="AB315" s="112" t="e">
        <f>AB164-#REF!</f>
        <v>#REF!</v>
      </c>
      <c r="AC315" s="112" t="e">
        <f>AC164-#REF!</f>
        <v>#REF!</v>
      </c>
      <c r="AD315" s="112" t="e">
        <f>AD164-#REF!</f>
        <v>#REF!</v>
      </c>
      <c r="AE315" s="112" t="e">
        <f>AE164-#REF!</f>
        <v>#REF!</v>
      </c>
      <c r="AF315" s="112" t="e">
        <f>AF164-#REF!</f>
        <v>#REF!</v>
      </c>
      <c r="AG315" s="112" t="e">
        <f>AG164-#REF!</f>
        <v>#REF!</v>
      </c>
      <c r="AH315" s="112" t="e">
        <f>AH164-#REF!</f>
        <v>#REF!</v>
      </c>
      <c r="AI315" s="112" t="e">
        <f>AI164-#REF!</f>
        <v>#REF!</v>
      </c>
      <c r="AJ315" s="112" t="e">
        <f>AJ164-#REF!</f>
        <v>#REF!</v>
      </c>
      <c r="AK315" s="112" t="e">
        <f>AK164-#REF!</f>
        <v>#REF!</v>
      </c>
      <c r="AL315" s="112" t="e">
        <f>AL164-#REF!</f>
        <v>#REF!</v>
      </c>
      <c r="AM315" s="112" t="e">
        <f>AM164-#REF!</f>
        <v>#REF!</v>
      </c>
      <c r="AN315" s="112" t="e">
        <f>AN164-#REF!</f>
        <v>#REF!</v>
      </c>
      <c r="AO315" s="112" t="e">
        <f>AO164-#REF!</f>
        <v>#REF!</v>
      </c>
      <c r="AP315" s="112" t="e">
        <f>AP164-#REF!</f>
        <v>#REF!</v>
      </c>
      <c r="AQ315" s="112" t="e">
        <f>AQ164-#REF!</f>
        <v>#REF!</v>
      </c>
      <c r="AR315" s="112" t="e">
        <f>AR164-#REF!</f>
        <v>#REF!</v>
      </c>
      <c r="AS315" s="112" t="e">
        <f>AS164-#REF!</f>
        <v>#REF!</v>
      </c>
      <c r="AT315" s="112" t="e">
        <f>AT164-#REF!</f>
        <v>#REF!</v>
      </c>
      <c r="AU315" s="112" t="e">
        <f>AU164-#REF!</f>
        <v>#REF!</v>
      </c>
      <c r="AV315" s="112" t="e">
        <f>AV164-#REF!</f>
        <v>#REF!</v>
      </c>
      <c r="AW315" s="112" t="e">
        <f>AW164-#REF!</f>
        <v>#REF!</v>
      </c>
      <c r="AX315" s="112" t="e">
        <f>AX164-#REF!</f>
        <v>#REF!</v>
      </c>
      <c r="AY315" s="112" t="e">
        <f>AY164-#REF!</f>
        <v>#REF!</v>
      </c>
      <c r="AZ315" s="112" t="e">
        <f>AZ164-#REF!</f>
        <v>#REF!</v>
      </c>
      <c r="BA315" s="112" t="e">
        <f>BA164-#REF!</f>
        <v>#REF!</v>
      </c>
      <c r="BB315" s="112" t="e">
        <f>BB164-#REF!</f>
        <v>#REF!</v>
      </c>
      <c r="BC315" s="112" t="e">
        <f>BC164-#REF!</f>
        <v>#REF!</v>
      </c>
      <c r="BD315" s="112" t="e">
        <f>BD164-#REF!</f>
        <v>#REF!</v>
      </c>
      <c r="BE315" s="112" t="e">
        <f>BE164-#REF!</f>
        <v>#REF!</v>
      </c>
      <c r="BF315" s="112" t="e">
        <f>BF164-#REF!</f>
        <v>#REF!</v>
      </c>
      <c r="BG315" s="112" t="e">
        <f>BG164-#REF!</f>
        <v>#REF!</v>
      </c>
      <c r="BH315" s="112" t="e">
        <f>BH164-#REF!</f>
        <v>#REF!</v>
      </c>
      <c r="BI315" s="112" t="e">
        <f>BI164-#REF!</f>
        <v>#REF!</v>
      </c>
      <c r="BJ315" s="112" t="e">
        <f>BJ164-#REF!</f>
        <v>#REF!</v>
      </c>
      <c r="BK315" s="112" t="e">
        <f>BK164-#REF!</f>
        <v>#REF!</v>
      </c>
      <c r="BL315" s="112" t="e">
        <f>BL164-#REF!</f>
        <v>#REF!</v>
      </c>
      <c r="BM315" s="112" t="e">
        <f>BM164-#REF!</f>
        <v>#REF!</v>
      </c>
      <c r="BN315" s="112" t="e">
        <f>BN164-#REF!</f>
        <v>#REF!</v>
      </c>
      <c r="BO315" s="112" t="e">
        <f>BO164-#REF!</f>
        <v>#REF!</v>
      </c>
      <c r="BP315" s="112" t="e">
        <f>BP164-#REF!</f>
        <v>#REF!</v>
      </c>
      <c r="BQ315" s="112" t="e">
        <f>BQ164-#REF!</f>
        <v>#REF!</v>
      </c>
      <c r="BR315" s="112" t="e">
        <f>BR164-#REF!</f>
        <v>#REF!</v>
      </c>
      <c r="BS315" s="112" t="e">
        <f>BS164-#REF!</f>
        <v>#REF!</v>
      </c>
      <c r="BT315" s="112" t="e">
        <f>BT164-#REF!</f>
        <v>#REF!</v>
      </c>
      <c r="BU315" s="112" t="e">
        <f>BU164-#REF!</f>
        <v>#REF!</v>
      </c>
      <c r="BV315" s="112" t="e">
        <f>BV164-#REF!</f>
        <v>#REF!</v>
      </c>
    </row>
    <row r="316" spans="12:74" hidden="1" x14ac:dyDescent="0.3">
      <c r="L316" s="112" t="e">
        <f>L165-#REF!</f>
        <v>#REF!</v>
      </c>
      <c r="M316" s="112" t="e">
        <f>M165-#REF!</f>
        <v>#REF!</v>
      </c>
      <c r="N316" s="112" t="e">
        <f>N165-#REF!</f>
        <v>#REF!</v>
      </c>
      <c r="O316" s="112" t="e">
        <f>O165-#REF!</f>
        <v>#REF!</v>
      </c>
      <c r="P316" s="112" t="e">
        <f>P165-#REF!</f>
        <v>#REF!</v>
      </c>
      <c r="Q316" s="112" t="e">
        <f>Q165-#REF!</f>
        <v>#REF!</v>
      </c>
      <c r="R316" s="112" t="e">
        <f>R165-#REF!</f>
        <v>#REF!</v>
      </c>
      <c r="S316" s="112" t="e">
        <f>S165-#REF!</f>
        <v>#REF!</v>
      </c>
      <c r="T316" s="112" t="e">
        <f>T165-#REF!</f>
        <v>#REF!</v>
      </c>
      <c r="U316" s="112" t="e">
        <f>U165-#REF!</f>
        <v>#REF!</v>
      </c>
      <c r="V316" s="112" t="e">
        <f>V165-#REF!</f>
        <v>#REF!</v>
      </c>
      <c r="W316" s="112" t="e">
        <f>W165-#REF!</f>
        <v>#REF!</v>
      </c>
      <c r="X316" s="112" t="e">
        <f>X165-#REF!</f>
        <v>#REF!</v>
      </c>
      <c r="Y316" s="112" t="e">
        <f>Y165-#REF!</f>
        <v>#REF!</v>
      </c>
      <c r="Z316" s="112" t="e">
        <f>Z165-#REF!</f>
        <v>#REF!</v>
      </c>
      <c r="AA316" s="112" t="e">
        <f>AA165-#REF!</f>
        <v>#REF!</v>
      </c>
      <c r="AB316" s="112" t="e">
        <f>AB165-#REF!</f>
        <v>#REF!</v>
      </c>
      <c r="AC316" s="112" t="e">
        <f>AC165-#REF!</f>
        <v>#REF!</v>
      </c>
      <c r="AD316" s="112" t="e">
        <f>AD165-#REF!</f>
        <v>#REF!</v>
      </c>
      <c r="AE316" s="112" t="e">
        <f>AE165-#REF!</f>
        <v>#REF!</v>
      </c>
      <c r="AF316" s="112" t="e">
        <f>AF165-#REF!</f>
        <v>#REF!</v>
      </c>
      <c r="AG316" s="112" t="e">
        <f>AG165-#REF!</f>
        <v>#REF!</v>
      </c>
      <c r="AH316" s="112" t="e">
        <f>AH165-#REF!</f>
        <v>#REF!</v>
      </c>
      <c r="AI316" s="112" t="e">
        <f>AI165-#REF!</f>
        <v>#REF!</v>
      </c>
      <c r="AJ316" s="112" t="e">
        <f>AJ165-#REF!</f>
        <v>#REF!</v>
      </c>
      <c r="AK316" s="112" t="e">
        <f>AK165-#REF!</f>
        <v>#REF!</v>
      </c>
      <c r="AL316" s="112" t="e">
        <f>AL165-#REF!</f>
        <v>#REF!</v>
      </c>
      <c r="AM316" s="112" t="e">
        <f>AM165-#REF!</f>
        <v>#REF!</v>
      </c>
      <c r="AN316" s="112" t="e">
        <f>AN165-#REF!</f>
        <v>#REF!</v>
      </c>
      <c r="AO316" s="112" t="e">
        <f>AO165-#REF!</f>
        <v>#REF!</v>
      </c>
      <c r="AP316" s="112" t="e">
        <f>AP165-#REF!</f>
        <v>#REF!</v>
      </c>
      <c r="AQ316" s="112" t="e">
        <f>AQ165-#REF!</f>
        <v>#REF!</v>
      </c>
      <c r="AR316" s="112" t="e">
        <f>AR165-#REF!</f>
        <v>#REF!</v>
      </c>
      <c r="AS316" s="112" t="e">
        <f>AS165-#REF!</f>
        <v>#REF!</v>
      </c>
      <c r="AT316" s="112" t="e">
        <f>AT165-#REF!</f>
        <v>#REF!</v>
      </c>
      <c r="AU316" s="112" t="e">
        <f>AU165-#REF!</f>
        <v>#REF!</v>
      </c>
      <c r="AV316" s="112" t="e">
        <f>AV165-#REF!</f>
        <v>#REF!</v>
      </c>
      <c r="AW316" s="112" t="e">
        <f>AW165-#REF!</f>
        <v>#REF!</v>
      </c>
      <c r="AX316" s="112" t="e">
        <f>AX165-#REF!</f>
        <v>#REF!</v>
      </c>
      <c r="AY316" s="112" t="e">
        <f>AY165-#REF!</f>
        <v>#REF!</v>
      </c>
      <c r="AZ316" s="112" t="e">
        <f>AZ165-#REF!</f>
        <v>#REF!</v>
      </c>
      <c r="BA316" s="112" t="e">
        <f>BA165-#REF!</f>
        <v>#REF!</v>
      </c>
      <c r="BB316" s="112" t="e">
        <f>BB165-#REF!</f>
        <v>#REF!</v>
      </c>
      <c r="BC316" s="112" t="e">
        <f>BC165-#REF!</f>
        <v>#REF!</v>
      </c>
      <c r="BD316" s="112" t="e">
        <f>BD165-#REF!</f>
        <v>#REF!</v>
      </c>
      <c r="BE316" s="112" t="e">
        <f>BE165-#REF!</f>
        <v>#REF!</v>
      </c>
      <c r="BF316" s="112" t="e">
        <f>BF165-#REF!</f>
        <v>#REF!</v>
      </c>
      <c r="BG316" s="112" t="e">
        <f>BG165-#REF!</f>
        <v>#REF!</v>
      </c>
      <c r="BH316" s="112" t="e">
        <f>BH165-#REF!</f>
        <v>#REF!</v>
      </c>
      <c r="BI316" s="112" t="e">
        <f>BI165-#REF!</f>
        <v>#REF!</v>
      </c>
      <c r="BJ316" s="112" t="e">
        <f>BJ165-#REF!</f>
        <v>#REF!</v>
      </c>
      <c r="BK316" s="112" t="e">
        <f>BK165-#REF!</f>
        <v>#REF!</v>
      </c>
      <c r="BL316" s="112" t="e">
        <f>BL165-#REF!</f>
        <v>#REF!</v>
      </c>
      <c r="BM316" s="112" t="e">
        <f>BM165-#REF!</f>
        <v>#REF!</v>
      </c>
      <c r="BN316" s="112" t="e">
        <f>BN165-#REF!</f>
        <v>#REF!</v>
      </c>
      <c r="BO316" s="112" t="e">
        <f>BO165-#REF!</f>
        <v>#REF!</v>
      </c>
      <c r="BP316" s="112" t="e">
        <f>BP165-#REF!</f>
        <v>#REF!</v>
      </c>
      <c r="BQ316" s="112" t="e">
        <f>BQ165-#REF!</f>
        <v>#REF!</v>
      </c>
      <c r="BR316" s="112" t="e">
        <f>BR165-#REF!</f>
        <v>#REF!</v>
      </c>
      <c r="BS316" s="112" t="e">
        <f>BS165-#REF!</f>
        <v>#REF!</v>
      </c>
      <c r="BT316" s="112" t="e">
        <f>BT165-#REF!</f>
        <v>#REF!</v>
      </c>
      <c r="BU316" s="112" t="e">
        <f>BU165-#REF!</f>
        <v>#REF!</v>
      </c>
      <c r="BV316" s="112" t="e">
        <f>BV165-#REF!</f>
        <v>#REF!</v>
      </c>
    </row>
    <row r="317" spans="12:74" hidden="1" x14ac:dyDescent="0.3">
      <c r="L317" s="112" t="e">
        <f>L166-#REF!</f>
        <v>#REF!</v>
      </c>
      <c r="M317" s="112" t="e">
        <f>M166-#REF!</f>
        <v>#REF!</v>
      </c>
      <c r="N317" s="112" t="e">
        <f>N166-#REF!</f>
        <v>#REF!</v>
      </c>
      <c r="O317" s="112" t="e">
        <f>O166-#REF!</f>
        <v>#REF!</v>
      </c>
      <c r="P317" s="112" t="e">
        <f>P166-#REF!</f>
        <v>#REF!</v>
      </c>
      <c r="Q317" s="112" t="e">
        <f>Q166-#REF!</f>
        <v>#REF!</v>
      </c>
      <c r="R317" s="112" t="e">
        <f>R166-#REF!</f>
        <v>#REF!</v>
      </c>
      <c r="S317" s="112" t="e">
        <f>S166-#REF!</f>
        <v>#REF!</v>
      </c>
      <c r="T317" s="112" t="e">
        <f>T166-#REF!</f>
        <v>#REF!</v>
      </c>
      <c r="U317" s="112" t="e">
        <f>U166-#REF!</f>
        <v>#REF!</v>
      </c>
      <c r="V317" s="112" t="e">
        <f>V166-#REF!</f>
        <v>#REF!</v>
      </c>
      <c r="W317" s="112" t="e">
        <f>W166-#REF!</f>
        <v>#REF!</v>
      </c>
      <c r="X317" s="112" t="e">
        <f>X166-#REF!</f>
        <v>#REF!</v>
      </c>
      <c r="Y317" s="112" t="e">
        <f>Y166-#REF!</f>
        <v>#REF!</v>
      </c>
      <c r="Z317" s="112" t="e">
        <f>Z166-#REF!</f>
        <v>#REF!</v>
      </c>
      <c r="AA317" s="112" t="e">
        <f>AA166-#REF!</f>
        <v>#REF!</v>
      </c>
      <c r="AB317" s="112" t="e">
        <f>AB166-#REF!</f>
        <v>#REF!</v>
      </c>
      <c r="AC317" s="112" t="e">
        <f>AC166-#REF!</f>
        <v>#REF!</v>
      </c>
      <c r="AD317" s="112" t="e">
        <f>AD166-#REF!</f>
        <v>#REF!</v>
      </c>
      <c r="AE317" s="112" t="e">
        <f>AE166-#REF!</f>
        <v>#REF!</v>
      </c>
      <c r="AF317" s="112" t="e">
        <f>AF166-#REF!</f>
        <v>#REF!</v>
      </c>
      <c r="AG317" s="112" t="e">
        <f>AG166-#REF!</f>
        <v>#REF!</v>
      </c>
      <c r="AH317" s="112" t="e">
        <f>AH166-#REF!</f>
        <v>#REF!</v>
      </c>
      <c r="AI317" s="112" t="e">
        <f>AI166-#REF!</f>
        <v>#REF!</v>
      </c>
      <c r="AJ317" s="112" t="e">
        <f>AJ166-#REF!</f>
        <v>#REF!</v>
      </c>
      <c r="AK317" s="112" t="e">
        <f>AK166-#REF!</f>
        <v>#REF!</v>
      </c>
      <c r="AL317" s="112" t="e">
        <f>AL166-#REF!</f>
        <v>#REF!</v>
      </c>
      <c r="AM317" s="112" t="e">
        <f>AM166-#REF!</f>
        <v>#REF!</v>
      </c>
      <c r="AN317" s="112" t="e">
        <f>AN166-#REF!</f>
        <v>#REF!</v>
      </c>
      <c r="AO317" s="112" t="e">
        <f>AO166-#REF!</f>
        <v>#REF!</v>
      </c>
      <c r="AP317" s="112" t="e">
        <f>AP166-#REF!</f>
        <v>#REF!</v>
      </c>
      <c r="AQ317" s="112" t="e">
        <f>AQ166-#REF!</f>
        <v>#REF!</v>
      </c>
      <c r="AR317" s="112" t="e">
        <f>AR166-#REF!</f>
        <v>#REF!</v>
      </c>
      <c r="AS317" s="112" t="e">
        <f>AS166-#REF!</f>
        <v>#REF!</v>
      </c>
      <c r="AT317" s="112" t="e">
        <f>AT166-#REF!</f>
        <v>#REF!</v>
      </c>
      <c r="AU317" s="112" t="e">
        <f>AU166-#REF!</f>
        <v>#REF!</v>
      </c>
      <c r="AV317" s="112" t="e">
        <f>AV166-#REF!</f>
        <v>#REF!</v>
      </c>
      <c r="AW317" s="112" t="e">
        <f>AW166-#REF!</f>
        <v>#REF!</v>
      </c>
      <c r="AX317" s="112" t="e">
        <f>AX166-#REF!</f>
        <v>#REF!</v>
      </c>
      <c r="AY317" s="112" t="e">
        <f>AY166-#REF!</f>
        <v>#REF!</v>
      </c>
      <c r="AZ317" s="112" t="e">
        <f>AZ166-#REF!</f>
        <v>#REF!</v>
      </c>
      <c r="BA317" s="112" t="e">
        <f>BA166-#REF!</f>
        <v>#REF!</v>
      </c>
      <c r="BB317" s="112" t="e">
        <f>BB166-#REF!</f>
        <v>#REF!</v>
      </c>
      <c r="BC317" s="112" t="e">
        <f>BC166-#REF!</f>
        <v>#REF!</v>
      </c>
      <c r="BD317" s="112" t="e">
        <f>BD166-#REF!</f>
        <v>#REF!</v>
      </c>
      <c r="BE317" s="112" t="e">
        <f>BE166-#REF!</f>
        <v>#REF!</v>
      </c>
      <c r="BF317" s="112" t="e">
        <f>BF166-#REF!</f>
        <v>#REF!</v>
      </c>
      <c r="BG317" s="112" t="e">
        <f>BG166-#REF!</f>
        <v>#REF!</v>
      </c>
      <c r="BH317" s="112" t="e">
        <f>BH166-#REF!</f>
        <v>#REF!</v>
      </c>
      <c r="BI317" s="112" t="e">
        <f>BI166-#REF!</f>
        <v>#REF!</v>
      </c>
      <c r="BJ317" s="112" t="e">
        <f>BJ166-#REF!</f>
        <v>#REF!</v>
      </c>
      <c r="BK317" s="112" t="e">
        <f>BK166-#REF!</f>
        <v>#REF!</v>
      </c>
      <c r="BL317" s="112" t="e">
        <f>BL166-#REF!</f>
        <v>#REF!</v>
      </c>
      <c r="BM317" s="112" t="e">
        <f>BM166-#REF!</f>
        <v>#REF!</v>
      </c>
      <c r="BN317" s="112" t="e">
        <f>BN166-#REF!</f>
        <v>#REF!</v>
      </c>
      <c r="BO317" s="112" t="e">
        <f>BO166-#REF!</f>
        <v>#REF!</v>
      </c>
      <c r="BP317" s="112" t="e">
        <f>BP166-#REF!</f>
        <v>#REF!</v>
      </c>
      <c r="BQ317" s="112" t="e">
        <f>BQ166-#REF!</f>
        <v>#REF!</v>
      </c>
      <c r="BR317" s="112" t="e">
        <f>BR166-#REF!</f>
        <v>#REF!</v>
      </c>
      <c r="BS317" s="112" t="e">
        <f>BS166-#REF!</f>
        <v>#REF!</v>
      </c>
      <c r="BT317" s="112" t="e">
        <f>BT166-#REF!</f>
        <v>#REF!</v>
      </c>
      <c r="BU317" s="112" t="e">
        <f>BU166-#REF!</f>
        <v>#REF!</v>
      </c>
      <c r="BV317" s="112" t="e">
        <f>BV166-#REF!</f>
        <v>#REF!</v>
      </c>
    </row>
    <row r="318" spans="12:74" hidden="1" x14ac:dyDescent="0.3">
      <c r="L318" s="112" t="e">
        <f>L167-#REF!</f>
        <v>#REF!</v>
      </c>
      <c r="M318" s="112" t="e">
        <f>M167-#REF!</f>
        <v>#REF!</v>
      </c>
      <c r="N318" s="112" t="e">
        <f>N167-#REF!</f>
        <v>#REF!</v>
      </c>
      <c r="O318" s="112" t="e">
        <f>O167-#REF!</f>
        <v>#REF!</v>
      </c>
      <c r="P318" s="112" t="e">
        <f>P167-#REF!</f>
        <v>#REF!</v>
      </c>
      <c r="Q318" s="112" t="e">
        <f>Q167-#REF!</f>
        <v>#REF!</v>
      </c>
      <c r="R318" s="112" t="e">
        <f>R167-#REF!</f>
        <v>#REF!</v>
      </c>
      <c r="S318" s="112" t="e">
        <f>S167-#REF!</f>
        <v>#REF!</v>
      </c>
      <c r="T318" s="112" t="e">
        <f>T167-#REF!</f>
        <v>#REF!</v>
      </c>
      <c r="U318" s="112" t="e">
        <f>U167-#REF!</f>
        <v>#REF!</v>
      </c>
      <c r="V318" s="112" t="e">
        <f>V167-#REF!</f>
        <v>#REF!</v>
      </c>
      <c r="W318" s="112" t="e">
        <f>W167-#REF!</f>
        <v>#REF!</v>
      </c>
      <c r="X318" s="112" t="e">
        <f>X167-#REF!</f>
        <v>#REF!</v>
      </c>
      <c r="Y318" s="112" t="e">
        <f>Y167-#REF!</f>
        <v>#REF!</v>
      </c>
      <c r="Z318" s="112" t="e">
        <f>Z167-#REF!</f>
        <v>#REF!</v>
      </c>
      <c r="AA318" s="112" t="e">
        <f>AA167-#REF!</f>
        <v>#REF!</v>
      </c>
      <c r="AB318" s="112" t="e">
        <f>AB167-#REF!</f>
        <v>#REF!</v>
      </c>
      <c r="AC318" s="112" t="e">
        <f>AC167-#REF!</f>
        <v>#REF!</v>
      </c>
      <c r="AD318" s="112" t="e">
        <f>AD167-#REF!</f>
        <v>#REF!</v>
      </c>
      <c r="AE318" s="112" t="e">
        <f>AE167-#REF!</f>
        <v>#REF!</v>
      </c>
      <c r="AF318" s="112" t="e">
        <f>AF167-#REF!</f>
        <v>#REF!</v>
      </c>
      <c r="AG318" s="112" t="e">
        <f>AG167-#REF!</f>
        <v>#REF!</v>
      </c>
      <c r="AH318" s="112" t="e">
        <f>AH167-#REF!</f>
        <v>#REF!</v>
      </c>
      <c r="AI318" s="112" t="e">
        <f>AI167-#REF!</f>
        <v>#REF!</v>
      </c>
      <c r="AJ318" s="112" t="e">
        <f>AJ167-#REF!</f>
        <v>#REF!</v>
      </c>
      <c r="AK318" s="112" t="e">
        <f>AK167-#REF!</f>
        <v>#REF!</v>
      </c>
      <c r="AL318" s="112" t="e">
        <f>AL167-#REF!</f>
        <v>#REF!</v>
      </c>
      <c r="AM318" s="112" t="e">
        <f>AM167-#REF!</f>
        <v>#REF!</v>
      </c>
      <c r="AN318" s="112" t="e">
        <f>AN167-#REF!</f>
        <v>#REF!</v>
      </c>
      <c r="AO318" s="112" t="e">
        <f>AO167-#REF!</f>
        <v>#REF!</v>
      </c>
      <c r="AP318" s="112" t="e">
        <f>AP167-#REF!</f>
        <v>#REF!</v>
      </c>
      <c r="AQ318" s="112" t="e">
        <f>AQ167-#REF!</f>
        <v>#REF!</v>
      </c>
      <c r="AR318" s="112" t="e">
        <f>AR167-#REF!</f>
        <v>#REF!</v>
      </c>
      <c r="AS318" s="112" t="e">
        <f>AS167-#REF!</f>
        <v>#REF!</v>
      </c>
      <c r="AT318" s="112" t="e">
        <f>AT167-#REF!</f>
        <v>#REF!</v>
      </c>
      <c r="AU318" s="112" t="e">
        <f>AU167-#REF!</f>
        <v>#REF!</v>
      </c>
      <c r="AV318" s="112" t="e">
        <f>AV167-#REF!</f>
        <v>#REF!</v>
      </c>
      <c r="AW318" s="112" t="e">
        <f>AW167-#REF!</f>
        <v>#REF!</v>
      </c>
      <c r="AX318" s="112" t="e">
        <f>AX167-#REF!</f>
        <v>#REF!</v>
      </c>
      <c r="AY318" s="112" t="e">
        <f>AY167-#REF!</f>
        <v>#REF!</v>
      </c>
      <c r="AZ318" s="112" t="e">
        <f>AZ167-#REF!</f>
        <v>#REF!</v>
      </c>
      <c r="BA318" s="112" t="e">
        <f>BA167-#REF!</f>
        <v>#REF!</v>
      </c>
      <c r="BB318" s="112" t="e">
        <f>BB167-#REF!</f>
        <v>#REF!</v>
      </c>
      <c r="BC318" s="112" t="e">
        <f>BC167-#REF!</f>
        <v>#REF!</v>
      </c>
      <c r="BD318" s="112" t="e">
        <f>BD167-#REF!</f>
        <v>#REF!</v>
      </c>
      <c r="BE318" s="112" t="e">
        <f>BE167-#REF!</f>
        <v>#REF!</v>
      </c>
      <c r="BF318" s="112" t="e">
        <f>BF167-#REF!</f>
        <v>#REF!</v>
      </c>
      <c r="BG318" s="112" t="e">
        <f>BG167-#REF!</f>
        <v>#REF!</v>
      </c>
      <c r="BH318" s="112" t="e">
        <f>BH167-#REF!</f>
        <v>#REF!</v>
      </c>
      <c r="BI318" s="112" t="e">
        <f>BI167-#REF!</f>
        <v>#REF!</v>
      </c>
      <c r="BJ318" s="112" t="e">
        <f>BJ167-#REF!</f>
        <v>#REF!</v>
      </c>
      <c r="BK318" s="112" t="e">
        <f>BK167-#REF!</f>
        <v>#REF!</v>
      </c>
      <c r="BL318" s="112" t="e">
        <f>BL167-#REF!</f>
        <v>#REF!</v>
      </c>
      <c r="BM318" s="112" t="e">
        <f>BM167-#REF!</f>
        <v>#REF!</v>
      </c>
      <c r="BN318" s="112" t="e">
        <f>BN167-#REF!</f>
        <v>#REF!</v>
      </c>
      <c r="BO318" s="112" t="e">
        <f>BO167-#REF!</f>
        <v>#REF!</v>
      </c>
      <c r="BP318" s="112" t="e">
        <f>BP167-#REF!</f>
        <v>#REF!</v>
      </c>
      <c r="BQ318" s="112" t="e">
        <f>BQ167-#REF!</f>
        <v>#REF!</v>
      </c>
      <c r="BR318" s="112" t="e">
        <f>BR167-#REF!</f>
        <v>#REF!</v>
      </c>
      <c r="BS318" s="112" t="e">
        <f>BS167-#REF!</f>
        <v>#REF!</v>
      </c>
      <c r="BT318" s="112" t="e">
        <f>BT167-#REF!</f>
        <v>#REF!</v>
      </c>
      <c r="BU318" s="112" t="e">
        <f>BU167-#REF!</f>
        <v>#REF!</v>
      </c>
      <c r="BV318" s="112" t="e">
        <f>BV167-#REF!</f>
        <v>#REF!</v>
      </c>
    </row>
    <row r="319" spans="12:74" hidden="1" x14ac:dyDescent="0.3">
      <c r="L319" s="112" t="e">
        <f>L168-#REF!</f>
        <v>#REF!</v>
      </c>
      <c r="M319" s="112" t="e">
        <f>M168-#REF!</f>
        <v>#REF!</v>
      </c>
      <c r="N319" s="112" t="e">
        <f>N168-#REF!</f>
        <v>#REF!</v>
      </c>
      <c r="O319" s="112" t="e">
        <f>O168-#REF!</f>
        <v>#REF!</v>
      </c>
      <c r="P319" s="112" t="e">
        <f>P168-#REF!</f>
        <v>#REF!</v>
      </c>
      <c r="Q319" s="112" t="e">
        <f>Q168-#REF!</f>
        <v>#REF!</v>
      </c>
      <c r="R319" s="112" t="e">
        <f>R168-#REF!</f>
        <v>#REF!</v>
      </c>
      <c r="S319" s="112" t="e">
        <f>S168-#REF!</f>
        <v>#REF!</v>
      </c>
      <c r="T319" s="112" t="e">
        <f>T168-#REF!</f>
        <v>#REF!</v>
      </c>
      <c r="U319" s="112" t="e">
        <f>U168-#REF!</f>
        <v>#REF!</v>
      </c>
      <c r="V319" s="112" t="e">
        <f>V168-#REF!</f>
        <v>#REF!</v>
      </c>
      <c r="W319" s="112" t="e">
        <f>W168-#REF!</f>
        <v>#REF!</v>
      </c>
      <c r="X319" s="112" t="e">
        <f>X168-#REF!</f>
        <v>#REF!</v>
      </c>
      <c r="Y319" s="112" t="e">
        <f>Y168-#REF!</f>
        <v>#REF!</v>
      </c>
      <c r="Z319" s="112" t="e">
        <f>Z168-#REF!</f>
        <v>#REF!</v>
      </c>
      <c r="AA319" s="112" t="e">
        <f>AA168-#REF!</f>
        <v>#REF!</v>
      </c>
      <c r="AB319" s="112" t="e">
        <f>AB168-#REF!</f>
        <v>#REF!</v>
      </c>
      <c r="AC319" s="112" t="e">
        <f>AC168-#REF!</f>
        <v>#REF!</v>
      </c>
      <c r="AD319" s="112" t="e">
        <f>AD168-#REF!</f>
        <v>#REF!</v>
      </c>
      <c r="AE319" s="112" t="e">
        <f>AE168-#REF!</f>
        <v>#REF!</v>
      </c>
      <c r="AF319" s="112" t="e">
        <f>AF168-#REF!</f>
        <v>#REF!</v>
      </c>
      <c r="AG319" s="112" t="e">
        <f>AG168-#REF!</f>
        <v>#REF!</v>
      </c>
      <c r="AH319" s="112" t="e">
        <f>AH168-#REF!</f>
        <v>#REF!</v>
      </c>
      <c r="AI319" s="112" t="e">
        <f>AI168-#REF!</f>
        <v>#REF!</v>
      </c>
      <c r="AJ319" s="112" t="e">
        <f>AJ168-#REF!</f>
        <v>#REF!</v>
      </c>
      <c r="AK319" s="112" t="e">
        <f>AK168-#REF!</f>
        <v>#REF!</v>
      </c>
      <c r="AL319" s="112" t="e">
        <f>AL168-#REF!</f>
        <v>#REF!</v>
      </c>
      <c r="AM319" s="112" t="e">
        <f>AM168-#REF!</f>
        <v>#REF!</v>
      </c>
      <c r="AN319" s="112" t="e">
        <f>AN168-#REF!</f>
        <v>#REF!</v>
      </c>
      <c r="AO319" s="112" t="e">
        <f>AO168-#REF!</f>
        <v>#REF!</v>
      </c>
      <c r="AP319" s="112" t="e">
        <f>AP168-#REF!</f>
        <v>#REF!</v>
      </c>
      <c r="AQ319" s="112" t="e">
        <f>AQ168-#REF!</f>
        <v>#REF!</v>
      </c>
      <c r="AR319" s="112" t="e">
        <f>AR168-#REF!</f>
        <v>#REF!</v>
      </c>
      <c r="AS319" s="112" t="e">
        <f>AS168-#REF!</f>
        <v>#REF!</v>
      </c>
      <c r="AT319" s="112" t="e">
        <f>AT168-#REF!</f>
        <v>#REF!</v>
      </c>
      <c r="AU319" s="112" t="e">
        <f>AU168-#REF!</f>
        <v>#REF!</v>
      </c>
      <c r="AV319" s="112" t="e">
        <f>AV168-#REF!</f>
        <v>#REF!</v>
      </c>
      <c r="AW319" s="112" t="e">
        <f>AW168-#REF!</f>
        <v>#REF!</v>
      </c>
      <c r="AX319" s="112" t="e">
        <f>AX168-#REF!</f>
        <v>#REF!</v>
      </c>
      <c r="AY319" s="112" t="e">
        <f>AY168-#REF!</f>
        <v>#REF!</v>
      </c>
      <c r="AZ319" s="112" t="e">
        <f>AZ168-#REF!</f>
        <v>#REF!</v>
      </c>
      <c r="BA319" s="112" t="e">
        <f>BA168-#REF!</f>
        <v>#REF!</v>
      </c>
      <c r="BB319" s="112" t="e">
        <f>BB168-#REF!</f>
        <v>#REF!</v>
      </c>
      <c r="BC319" s="112" t="e">
        <f>BC168-#REF!</f>
        <v>#REF!</v>
      </c>
      <c r="BD319" s="112" t="e">
        <f>BD168-#REF!</f>
        <v>#REF!</v>
      </c>
      <c r="BE319" s="112" t="e">
        <f>BE168-#REF!</f>
        <v>#REF!</v>
      </c>
      <c r="BF319" s="112" t="e">
        <f>BF168-#REF!</f>
        <v>#REF!</v>
      </c>
      <c r="BG319" s="112" t="e">
        <f>BG168-#REF!</f>
        <v>#REF!</v>
      </c>
      <c r="BH319" s="112" t="e">
        <f>BH168-#REF!</f>
        <v>#REF!</v>
      </c>
      <c r="BI319" s="112" t="e">
        <f>BI168-#REF!</f>
        <v>#REF!</v>
      </c>
      <c r="BJ319" s="112" t="e">
        <f>BJ168-#REF!</f>
        <v>#REF!</v>
      </c>
      <c r="BK319" s="112" t="e">
        <f>BK168-#REF!</f>
        <v>#REF!</v>
      </c>
      <c r="BL319" s="112" t="e">
        <f>BL168-#REF!</f>
        <v>#REF!</v>
      </c>
      <c r="BM319" s="112" t="e">
        <f>BM168-#REF!</f>
        <v>#REF!</v>
      </c>
      <c r="BN319" s="112" t="e">
        <f>BN168-#REF!</f>
        <v>#REF!</v>
      </c>
      <c r="BO319" s="112" t="e">
        <f>BO168-#REF!</f>
        <v>#REF!</v>
      </c>
      <c r="BP319" s="112" t="e">
        <f>BP168-#REF!</f>
        <v>#REF!</v>
      </c>
      <c r="BQ319" s="112" t="e">
        <f>BQ168-#REF!</f>
        <v>#REF!</v>
      </c>
      <c r="BR319" s="112" t="e">
        <f>BR168-#REF!</f>
        <v>#REF!</v>
      </c>
      <c r="BS319" s="112" t="e">
        <f>BS168-#REF!</f>
        <v>#REF!</v>
      </c>
      <c r="BT319" s="112" t="e">
        <f>BT168-#REF!</f>
        <v>#REF!</v>
      </c>
      <c r="BU319" s="112" t="e">
        <f>BU168-#REF!</f>
        <v>#REF!</v>
      </c>
      <c r="BV319" s="112" t="e">
        <f>BV168-#REF!</f>
        <v>#REF!</v>
      </c>
    </row>
    <row r="320" spans="12:74" hidden="1" x14ac:dyDescent="0.3">
      <c r="L320" s="112" t="e">
        <f>L169-#REF!</f>
        <v>#REF!</v>
      </c>
      <c r="M320" s="112" t="e">
        <f>M169-#REF!</f>
        <v>#REF!</v>
      </c>
      <c r="N320" s="112" t="e">
        <f>N169-#REF!</f>
        <v>#REF!</v>
      </c>
      <c r="O320" s="112" t="e">
        <f>O169-#REF!</f>
        <v>#REF!</v>
      </c>
      <c r="P320" s="112" t="e">
        <f>P169-#REF!</f>
        <v>#REF!</v>
      </c>
      <c r="Q320" s="112" t="e">
        <f>Q169-#REF!</f>
        <v>#REF!</v>
      </c>
      <c r="R320" s="112" t="e">
        <f>R169-#REF!</f>
        <v>#REF!</v>
      </c>
      <c r="S320" s="112" t="e">
        <f>S169-#REF!</f>
        <v>#REF!</v>
      </c>
      <c r="T320" s="112" t="e">
        <f>T169-#REF!</f>
        <v>#REF!</v>
      </c>
      <c r="U320" s="112" t="e">
        <f>U169-#REF!</f>
        <v>#REF!</v>
      </c>
      <c r="V320" s="112" t="e">
        <f>V169-#REF!</f>
        <v>#REF!</v>
      </c>
      <c r="W320" s="112" t="e">
        <f>W169-#REF!</f>
        <v>#REF!</v>
      </c>
      <c r="X320" s="112" t="e">
        <f>X169-#REF!</f>
        <v>#REF!</v>
      </c>
      <c r="Y320" s="112" t="e">
        <f>Y169-#REF!</f>
        <v>#REF!</v>
      </c>
      <c r="Z320" s="112" t="e">
        <f>Z169-#REF!</f>
        <v>#REF!</v>
      </c>
      <c r="AA320" s="112" t="e">
        <f>AA169-#REF!</f>
        <v>#REF!</v>
      </c>
      <c r="AB320" s="112" t="e">
        <f>AB169-#REF!</f>
        <v>#REF!</v>
      </c>
      <c r="AC320" s="112" t="e">
        <f>AC169-#REF!</f>
        <v>#REF!</v>
      </c>
      <c r="AD320" s="112" t="e">
        <f>AD169-#REF!</f>
        <v>#REF!</v>
      </c>
      <c r="AE320" s="112" t="e">
        <f>AE169-#REF!</f>
        <v>#REF!</v>
      </c>
      <c r="AF320" s="112" t="e">
        <f>AF169-#REF!</f>
        <v>#REF!</v>
      </c>
      <c r="AG320" s="112" t="e">
        <f>AG169-#REF!</f>
        <v>#REF!</v>
      </c>
      <c r="AH320" s="112" t="e">
        <f>AH169-#REF!</f>
        <v>#REF!</v>
      </c>
      <c r="AI320" s="112" t="e">
        <f>AI169-#REF!</f>
        <v>#REF!</v>
      </c>
      <c r="AJ320" s="112" t="e">
        <f>AJ169-#REF!</f>
        <v>#REF!</v>
      </c>
      <c r="AK320" s="112" t="e">
        <f>AK169-#REF!</f>
        <v>#REF!</v>
      </c>
      <c r="AL320" s="112" t="e">
        <f>AL169-#REF!</f>
        <v>#REF!</v>
      </c>
      <c r="AM320" s="112" t="e">
        <f>AM169-#REF!</f>
        <v>#REF!</v>
      </c>
      <c r="AN320" s="112" t="e">
        <f>AN169-#REF!</f>
        <v>#REF!</v>
      </c>
      <c r="AO320" s="112" t="e">
        <f>AO169-#REF!</f>
        <v>#REF!</v>
      </c>
      <c r="AP320" s="112" t="e">
        <f>AP169-#REF!</f>
        <v>#REF!</v>
      </c>
      <c r="AQ320" s="112" t="e">
        <f>AQ169-#REF!</f>
        <v>#REF!</v>
      </c>
      <c r="AR320" s="112" t="e">
        <f>AR169-#REF!</f>
        <v>#REF!</v>
      </c>
      <c r="AS320" s="112" t="e">
        <f>AS169-#REF!</f>
        <v>#REF!</v>
      </c>
      <c r="AT320" s="112" t="e">
        <f>AT169-#REF!</f>
        <v>#REF!</v>
      </c>
      <c r="AU320" s="112" t="e">
        <f>AU169-#REF!</f>
        <v>#REF!</v>
      </c>
      <c r="AV320" s="112" t="e">
        <f>AV169-#REF!</f>
        <v>#REF!</v>
      </c>
      <c r="AW320" s="112" t="e">
        <f>AW169-#REF!</f>
        <v>#REF!</v>
      </c>
      <c r="AX320" s="112" t="e">
        <f>AX169-#REF!</f>
        <v>#REF!</v>
      </c>
      <c r="AY320" s="112" t="e">
        <f>AY169-#REF!</f>
        <v>#REF!</v>
      </c>
      <c r="AZ320" s="112" t="e">
        <f>AZ169-#REF!</f>
        <v>#REF!</v>
      </c>
      <c r="BA320" s="112" t="e">
        <f>BA169-#REF!</f>
        <v>#REF!</v>
      </c>
      <c r="BB320" s="112" t="e">
        <f>BB169-#REF!</f>
        <v>#REF!</v>
      </c>
      <c r="BC320" s="112" t="e">
        <f>BC169-#REF!</f>
        <v>#REF!</v>
      </c>
      <c r="BD320" s="112" t="e">
        <f>BD169-#REF!</f>
        <v>#REF!</v>
      </c>
      <c r="BE320" s="112" t="e">
        <f>BE169-#REF!</f>
        <v>#REF!</v>
      </c>
      <c r="BF320" s="112" t="e">
        <f>BF169-#REF!</f>
        <v>#REF!</v>
      </c>
      <c r="BG320" s="112" t="e">
        <f>BG169-#REF!</f>
        <v>#REF!</v>
      </c>
      <c r="BH320" s="112" t="e">
        <f>BH169-#REF!</f>
        <v>#REF!</v>
      </c>
      <c r="BI320" s="112" t="e">
        <f>BI169-#REF!</f>
        <v>#REF!</v>
      </c>
      <c r="BJ320" s="112" t="e">
        <f>BJ169-#REF!</f>
        <v>#REF!</v>
      </c>
      <c r="BK320" s="112" t="e">
        <f>BK169-#REF!</f>
        <v>#REF!</v>
      </c>
      <c r="BL320" s="112" t="e">
        <f>BL169-#REF!</f>
        <v>#REF!</v>
      </c>
      <c r="BM320" s="112" t="e">
        <f>BM169-#REF!</f>
        <v>#REF!</v>
      </c>
      <c r="BN320" s="112" t="e">
        <f>BN169-#REF!</f>
        <v>#REF!</v>
      </c>
      <c r="BO320" s="112" t="e">
        <f>BO169-#REF!</f>
        <v>#REF!</v>
      </c>
      <c r="BP320" s="112" t="e">
        <f>BP169-#REF!</f>
        <v>#REF!</v>
      </c>
      <c r="BQ320" s="112" t="e">
        <f>BQ169-#REF!</f>
        <v>#REF!</v>
      </c>
      <c r="BR320" s="112" t="e">
        <f>BR169-#REF!</f>
        <v>#REF!</v>
      </c>
      <c r="BS320" s="112" t="e">
        <f>BS169-#REF!</f>
        <v>#REF!</v>
      </c>
      <c r="BT320" s="112" t="e">
        <f>BT169-#REF!</f>
        <v>#REF!</v>
      </c>
      <c r="BU320" s="112" t="e">
        <f>BU169-#REF!</f>
        <v>#REF!</v>
      </c>
      <c r="BV320" s="112" t="e">
        <f>BV169-#REF!</f>
        <v>#REF!</v>
      </c>
    </row>
    <row r="321" spans="12:74" hidden="1" x14ac:dyDescent="0.3">
      <c r="L321" s="112" t="e">
        <f>L170-#REF!</f>
        <v>#REF!</v>
      </c>
      <c r="M321" s="112" t="e">
        <f>M170-#REF!</f>
        <v>#REF!</v>
      </c>
      <c r="N321" s="112" t="e">
        <f>N170-#REF!</f>
        <v>#REF!</v>
      </c>
      <c r="O321" s="112" t="e">
        <f>O170-#REF!</f>
        <v>#REF!</v>
      </c>
      <c r="P321" s="112" t="e">
        <f>P170-#REF!</f>
        <v>#REF!</v>
      </c>
      <c r="Q321" s="112" t="e">
        <f>Q170-#REF!</f>
        <v>#REF!</v>
      </c>
      <c r="R321" s="112" t="e">
        <f>R170-#REF!</f>
        <v>#REF!</v>
      </c>
      <c r="S321" s="112" t="e">
        <f>S170-#REF!</f>
        <v>#REF!</v>
      </c>
      <c r="T321" s="112" t="e">
        <f>T170-#REF!</f>
        <v>#REF!</v>
      </c>
      <c r="U321" s="112" t="e">
        <f>U170-#REF!</f>
        <v>#REF!</v>
      </c>
      <c r="V321" s="112" t="e">
        <f>V170-#REF!</f>
        <v>#REF!</v>
      </c>
      <c r="W321" s="112" t="e">
        <f>W170-#REF!</f>
        <v>#REF!</v>
      </c>
      <c r="X321" s="112" t="e">
        <f>X170-#REF!</f>
        <v>#REF!</v>
      </c>
      <c r="Y321" s="112" t="e">
        <f>Y170-#REF!</f>
        <v>#REF!</v>
      </c>
      <c r="Z321" s="112" t="e">
        <f>Z170-#REF!</f>
        <v>#REF!</v>
      </c>
      <c r="AA321" s="112" t="e">
        <f>AA170-#REF!</f>
        <v>#REF!</v>
      </c>
      <c r="AB321" s="112" t="e">
        <f>AB170-#REF!</f>
        <v>#REF!</v>
      </c>
      <c r="AC321" s="112" t="e">
        <f>AC170-#REF!</f>
        <v>#REF!</v>
      </c>
      <c r="AD321" s="112" t="e">
        <f>AD170-#REF!</f>
        <v>#REF!</v>
      </c>
      <c r="AE321" s="112" t="e">
        <f>AE170-#REF!</f>
        <v>#REF!</v>
      </c>
      <c r="AF321" s="112" t="e">
        <f>AF170-#REF!</f>
        <v>#REF!</v>
      </c>
      <c r="AG321" s="112" t="e">
        <f>AG170-#REF!</f>
        <v>#REF!</v>
      </c>
      <c r="AH321" s="112" t="e">
        <f>AH170-#REF!</f>
        <v>#REF!</v>
      </c>
      <c r="AI321" s="112" t="e">
        <f>AI170-#REF!</f>
        <v>#REF!</v>
      </c>
      <c r="AJ321" s="112" t="e">
        <f>AJ170-#REF!</f>
        <v>#REF!</v>
      </c>
      <c r="AK321" s="112" t="e">
        <f>AK170-#REF!</f>
        <v>#REF!</v>
      </c>
      <c r="AL321" s="112" t="e">
        <f>AL170-#REF!</f>
        <v>#REF!</v>
      </c>
      <c r="AM321" s="112" t="e">
        <f>AM170-#REF!</f>
        <v>#REF!</v>
      </c>
      <c r="AN321" s="112" t="e">
        <f>AN170-#REF!</f>
        <v>#REF!</v>
      </c>
      <c r="AO321" s="112" t="e">
        <f>AO170-#REF!</f>
        <v>#REF!</v>
      </c>
      <c r="AP321" s="112" t="e">
        <f>AP170-#REF!</f>
        <v>#REF!</v>
      </c>
      <c r="AQ321" s="112" t="e">
        <f>AQ170-#REF!</f>
        <v>#REF!</v>
      </c>
      <c r="AR321" s="112" t="e">
        <f>AR170-#REF!</f>
        <v>#REF!</v>
      </c>
      <c r="AS321" s="112" t="e">
        <f>AS170-#REF!</f>
        <v>#REF!</v>
      </c>
      <c r="AT321" s="112" t="e">
        <f>AT170-#REF!</f>
        <v>#REF!</v>
      </c>
      <c r="AU321" s="112" t="e">
        <f>AU170-#REF!</f>
        <v>#REF!</v>
      </c>
      <c r="AV321" s="112" t="e">
        <f>AV170-#REF!</f>
        <v>#REF!</v>
      </c>
      <c r="AW321" s="112" t="e">
        <f>AW170-#REF!</f>
        <v>#REF!</v>
      </c>
      <c r="AX321" s="112" t="e">
        <f>AX170-#REF!</f>
        <v>#REF!</v>
      </c>
      <c r="AY321" s="112" t="e">
        <f>AY170-#REF!</f>
        <v>#REF!</v>
      </c>
      <c r="AZ321" s="112" t="e">
        <f>AZ170-#REF!</f>
        <v>#REF!</v>
      </c>
      <c r="BA321" s="112" t="e">
        <f>BA170-#REF!</f>
        <v>#REF!</v>
      </c>
      <c r="BB321" s="112" t="e">
        <f>BB170-#REF!</f>
        <v>#REF!</v>
      </c>
      <c r="BC321" s="112" t="e">
        <f>BC170-#REF!</f>
        <v>#REF!</v>
      </c>
      <c r="BD321" s="112" t="e">
        <f>BD170-#REF!</f>
        <v>#REF!</v>
      </c>
      <c r="BE321" s="112" t="e">
        <f>BE170-#REF!</f>
        <v>#REF!</v>
      </c>
      <c r="BF321" s="112" t="e">
        <f>BF170-#REF!</f>
        <v>#REF!</v>
      </c>
      <c r="BG321" s="112" t="e">
        <f>BG170-#REF!</f>
        <v>#REF!</v>
      </c>
      <c r="BH321" s="112" t="e">
        <f>BH170-#REF!</f>
        <v>#REF!</v>
      </c>
      <c r="BI321" s="112" t="e">
        <f>BI170-#REF!</f>
        <v>#REF!</v>
      </c>
      <c r="BJ321" s="112" t="e">
        <f>BJ170-#REF!</f>
        <v>#REF!</v>
      </c>
      <c r="BK321" s="112" t="e">
        <f>BK170-#REF!</f>
        <v>#REF!</v>
      </c>
      <c r="BL321" s="112" t="e">
        <f>BL170-#REF!</f>
        <v>#REF!</v>
      </c>
      <c r="BM321" s="112" t="e">
        <f>BM170-#REF!</f>
        <v>#REF!</v>
      </c>
      <c r="BN321" s="112" t="e">
        <f>BN170-#REF!</f>
        <v>#REF!</v>
      </c>
      <c r="BO321" s="112" t="e">
        <f>BO170-#REF!</f>
        <v>#REF!</v>
      </c>
      <c r="BP321" s="112" t="e">
        <f>BP170-#REF!</f>
        <v>#REF!</v>
      </c>
      <c r="BQ321" s="112" t="e">
        <f>BQ170-#REF!</f>
        <v>#REF!</v>
      </c>
      <c r="BR321" s="112" t="e">
        <f>BR170-#REF!</f>
        <v>#REF!</v>
      </c>
      <c r="BS321" s="112" t="e">
        <f>BS170-#REF!</f>
        <v>#REF!</v>
      </c>
      <c r="BT321" s="112" t="e">
        <f>BT170-#REF!</f>
        <v>#REF!</v>
      </c>
      <c r="BU321" s="112" t="e">
        <f>BU170-#REF!</f>
        <v>#REF!</v>
      </c>
      <c r="BV321" s="112" t="e">
        <f>BV170-#REF!</f>
        <v>#REF!</v>
      </c>
    </row>
    <row r="322" spans="12:74" hidden="1" x14ac:dyDescent="0.3">
      <c r="L322" s="112" t="e">
        <f>L171-#REF!</f>
        <v>#REF!</v>
      </c>
      <c r="M322" s="112" t="e">
        <f>M171-#REF!</f>
        <v>#REF!</v>
      </c>
      <c r="N322" s="112" t="e">
        <f>N171-#REF!</f>
        <v>#REF!</v>
      </c>
      <c r="O322" s="112" t="e">
        <f>O171-#REF!</f>
        <v>#REF!</v>
      </c>
      <c r="P322" s="112" t="e">
        <f>P171-#REF!</f>
        <v>#REF!</v>
      </c>
      <c r="Q322" s="112" t="e">
        <f>Q171-#REF!</f>
        <v>#REF!</v>
      </c>
      <c r="R322" s="112" t="e">
        <f>R171-#REF!</f>
        <v>#REF!</v>
      </c>
      <c r="S322" s="112" t="e">
        <f>S171-#REF!</f>
        <v>#REF!</v>
      </c>
      <c r="T322" s="112" t="e">
        <f>T171-#REF!</f>
        <v>#REF!</v>
      </c>
      <c r="U322" s="112" t="e">
        <f>U171-#REF!</f>
        <v>#REF!</v>
      </c>
      <c r="V322" s="112" t="e">
        <f>V171-#REF!</f>
        <v>#REF!</v>
      </c>
      <c r="W322" s="112" t="e">
        <f>W171-#REF!</f>
        <v>#REF!</v>
      </c>
      <c r="X322" s="112" t="e">
        <f>X171-#REF!</f>
        <v>#REF!</v>
      </c>
      <c r="Y322" s="112" t="e">
        <f>Y171-#REF!</f>
        <v>#REF!</v>
      </c>
      <c r="Z322" s="112" t="e">
        <f>Z171-#REF!</f>
        <v>#REF!</v>
      </c>
      <c r="AA322" s="112" t="e">
        <f>AA171-#REF!</f>
        <v>#REF!</v>
      </c>
      <c r="AB322" s="112" t="e">
        <f>AB171-#REF!</f>
        <v>#REF!</v>
      </c>
      <c r="AC322" s="112" t="e">
        <f>AC171-#REF!</f>
        <v>#REF!</v>
      </c>
      <c r="AD322" s="112" t="e">
        <f>AD171-#REF!</f>
        <v>#REF!</v>
      </c>
      <c r="AE322" s="112" t="e">
        <f>AE171-#REF!</f>
        <v>#REF!</v>
      </c>
      <c r="AF322" s="112" t="e">
        <f>AF171-#REF!</f>
        <v>#REF!</v>
      </c>
      <c r="AG322" s="112" t="e">
        <f>AG171-#REF!</f>
        <v>#REF!</v>
      </c>
      <c r="AH322" s="112" t="e">
        <f>AH171-#REF!</f>
        <v>#REF!</v>
      </c>
      <c r="AI322" s="112" t="e">
        <f>AI171-#REF!</f>
        <v>#REF!</v>
      </c>
      <c r="AJ322" s="112" t="e">
        <f>AJ171-#REF!</f>
        <v>#REF!</v>
      </c>
      <c r="AK322" s="112" t="e">
        <f>AK171-#REF!</f>
        <v>#REF!</v>
      </c>
      <c r="AL322" s="112" t="e">
        <f>AL171-#REF!</f>
        <v>#REF!</v>
      </c>
      <c r="AM322" s="112" t="e">
        <f>AM171-#REF!</f>
        <v>#REF!</v>
      </c>
      <c r="AN322" s="112" t="e">
        <f>AN171-#REF!</f>
        <v>#REF!</v>
      </c>
      <c r="AO322" s="112" t="e">
        <f>AO171-#REF!</f>
        <v>#REF!</v>
      </c>
      <c r="AP322" s="112" t="e">
        <f>AP171-#REF!</f>
        <v>#REF!</v>
      </c>
      <c r="AQ322" s="112" t="e">
        <f>AQ171-#REF!</f>
        <v>#REF!</v>
      </c>
      <c r="AR322" s="112" t="e">
        <f>AR171-#REF!</f>
        <v>#REF!</v>
      </c>
      <c r="AS322" s="112" t="e">
        <f>AS171-#REF!</f>
        <v>#REF!</v>
      </c>
      <c r="AT322" s="112" t="e">
        <f>AT171-#REF!</f>
        <v>#REF!</v>
      </c>
      <c r="AU322" s="112" t="e">
        <f>AU171-#REF!</f>
        <v>#REF!</v>
      </c>
      <c r="AV322" s="112" t="e">
        <f>AV171-#REF!</f>
        <v>#REF!</v>
      </c>
      <c r="AW322" s="112" t="e">
        <f>AW171-#REF!</f>
        <v>#REF!</v>
      </c>
      <c r="AX322" s="112" t="e">
        <f>AX171-#REF!</f>
        <v>#REF!</v>
      </c>
      <c r="AY322" s="112" t="e">
        <f>AY171-#REF!</f>
        <v>#REF!</v>
      </c>
      <c r="AZ322" s="112" t="e">
        <f>AZ171-#REF!</f>
        <v>#REF!</v>
      </c>
      <c r="BA322" s="112" t="e">
        <f>BA171-#REF!</f>
        <v>#REF!</v>
      </c>
      <c r="BB322" s="112" t="e">
        <f>BB171-#REF!</f>
        <v>#REF!</v>
      </c>
      <c r="BC322" s="112" t="e">
        <f>BC171-#REF!</f>
        <v>#REF!</v>
      </c>
      <c r="BD322" s="112" t="e">
        <f>BD171-#REF!</f>
        <v>#REF!</v>
      </c>
      <c r="BE322" s="112" t="e">
        <f>BE171-#REF!</f>
        <v>#REF!</v>
      </c>
      <c r="BF322" s="112" t="e">
        <f>BF171-#REF!</f>
        <v>#REF!</v>
      </c>
      <c r="BG322" s="112" t="e">
        <f>BG171-#REF!</f>
        <v>#REF!</v>
      </c>
      <c r="BH322" s="112" t="e">
        <f>BH171-#REF!</f>
        <v>#REF!</v>
      </c>
      <c r="BI322" s="112" t="e">
        <f>BI171-#REF!</f>
        <v>#REF!</v>
      </c>
      <c r="BJ322" s="112" t="e">
        <f>BJ171-#REF!</f>
        <v>#REF!</v>
      </c>
      <c r="BK322" s="112" t="e">
        <f>BK171-#REF!</f>
        <v>#REF!</v>
      </c>
      <c r="BL322" s="112" t="e">
        <f>BL171-#REF!</f>
        <v>#REF!</v>
      </c>
      <c r="BM322" s="112" t="e">
        <f>BM171-#REF!</f>
        <v>#REF!</v>
      </c>
      <c r="BN322" s="112" t="e">
        <f>BN171-#REF!</f>
        <v>#REF!</v>
      </c>
      <c r="BO322" s="112" t="e">
        <f>BO171-#REF!</f>
        <v>#REF!</v>
      </c>
      <c r="BP322" s="112" t="e">
        <f>BP171-#REF!</f>
        <v>#REF!</v>
      </c>
      <c r="BQ322" s="112" t="e">
        <f>BQ171-#REF!</f>
        <v>#REF!</v>
      </c>
      <c r="BR322" s="112" t="e">
        <f>BR171-#REF!</f>
        <v>#REF!</v>
      </c>
      <c r="BS322" s="112" t="e">
        <f>BS171-#REF!</f>
        <v>#REF!</v>
      </c>
      <c r="BT322" s="112" t="e">
        <f>BT171-#REF!</f>
        <v>#REF!</v>
      </c>
      <c r="BU322" s="112" t="e">
        <f>BU171-#REF!</f>
        <v>#REF!</v>
      </c>
      <c r="BV322" s="112" t="e">
        <f>BV171-#REF!</f>
        <v>#REF!</v>
      </c>
    </row>
    <row r="323" spans="12:74" hidden="1" x14ac:dyDescent="0.3">
      <c r="L323" s="112" t="e">
        <f>L172-#REF!</f>
        <v>#REF!</v>
      </c>
      <c r="M323" s="112" t="e">
        <f>M172-#REF!</f>
        <v>#REF!</v>
      </c>
      <c r="N323" s="112" t="e">
        <f>N172-#REF!</f>
        <v>#REF!</v>
      </c>
      <c r="O323" s="112" t="e">
        <f>O172-#REF!</f>
        <v>#REF!</v>
      </c>
      <c r="P323" s="112" t="e">
        <f>P172-#REF!</f>
        <v>#REF!</v>
      </c>
      <c r="Q323" s="112" t="e">
        <f>Q172-#REF!</f>
        <v>#REF!</v>
      </c>
      <c r="R323" s="112" t="e">
        <f>R172-#REF!</f>
        <v>#REF!</v>
      </c>
      <c r="S323" s="112" t="e">
        <f>S172-#REF!</f>
        <v>#REF!</v>
      </c>
      <c r="T323" s="112" t="e">
        <f>T172-#REF!</f>
        <v>#REF!</v>
      </c>
      <c r="U323" s="112" t="e">
        <f>U172-#REF!</f>
        <v>#REF!</v>
      </c>
      <c r="V323" s="112" t="e">
        <f>V172-#REF!</f>
        <v>#REF!</v>
      </c>
      <c r="W323" s="112" t="e">
        <f>W172-#REF!</f>
        <v>#REF!</v>
      </c>
      <c r="X323" s="112" t="e">
        <f>X172-#REF!</f>
        <v>#REF!</v>
      </c>
      <c r="Y323" s="112" t="e">
        <f>Y172-#REF!</f>
        <v>#REF!</v>
      </c>
      <c r="Z323" s="112" t="e">
        <f>Z172-#REF!</f>
        <v>#REF!</v>
      </c>
      <c r="AA323" s="112" t="e">
        <f>AA172-#REF!</f>
        <v>#REF!</v>
      </c>
      <c r="AB323" s="112" t="e">
        <f>AB172-#REF!</f>
        <v>#REF!</v>
      </c>
      <c r="AC323" s="112" t="e">
        <f>AC172-#REF!</f>
        <v>#REF!</v>
      </c>
      <c r="AD323" s="112" t="e">
        <f>AD172-#REF!</f>
        <v>#REF!</v>
      </c>
      <c r="AE323" s="112" t="e">
        <f>AE172-#REF!</f>
        <v>#REF!</v>
      </c>
      <c r="AF323" s="112" t="e">
        <f>AF172-#REF!</f>
        <v>#REF!</v>
      </c>
      <c r="AG323" s="112" t="e">
        <f>AG172-#REF!</f>
        <v>#REF!</v>
      </c>
      <c r="AH323" s="112" t="e">
        <f>AH172-#REF!</f>
        <v>#REF!</v>
      </c>
      <c r="AI323" s="112" t="e">
        <f>AI172-#REF!</f>
        <v>#REF!</v>
      </c>
      <c r="AJ323" s="112" t="e">
        <f>AJ172-#REF!</f>
        <v>#REF!</v>
      </c>
      <c r="AK323" s="112" t="e">
        <f>AK172-#REF!</f>
        <v>#REF!</v>
      </c>
      <c r="AL323" s="112" t="e">
        <f>AL172-#REF!</f>
        <v>#REF!</v>
      </c>
      <c r="AM323" s="112" t="e">
        <f>AM172-#REF!</f>
        <v>#REF!</v>
      </c>
      <c r="AN323" s="112" t="e">
        <f>AN172-#REF!</f>
        <v>#REF!</v>
      </c>
      <c r="AO323" s="112" t="e">
        <f>AO172-#REF!</f>
        <v>#REF!</v>
      </c>
      <c r="AP323" s="112" t="e">
        <f>AP172-#REF!</f>
        <v>#REF!</v>
      </c>
      <c r="AQ323" s="112" t="e">
        <f>AQ172-#REF!</f>
        <v>#REF!</v>
      </c>
      <c r="AR323" s="112" t="e">
        <f>AR172-#REF!</f>
        <v>#REF!</v>
      </c>
      <c r="AS323" s="112" t="e">
        <f>AS172-#REF!</f>
        <v>#REF!</v>
      </c>
      <c r="AT323" s="112" t="e">
        <f>AT172-#REF!</f>
        <v>#REF!</v>
      </c>
      <c r="AU323" s="112" t="e">
        <f>AU172-#REF!</f>
        <v>#REF!</v>
      </c>
      <c r="AV323" s="112" t="e">
        <f>AV172-#REF!</f>
        <v>#REF!</v>
      </c>
      <c r="AW323" s="112" t="e">
        <f>AW172-#REF!</f>
        <v>#REF!</v>
      </c>
      <c r="AX323" s="112" t="e">
        <f>AX172-#REF!</f>
        <v>#REF!</v>
      </c>
      <c r="AY323" s="112" t="e">
        <f>AY172-#REF!</f>
        <v>#REF!</v>
      </c>
      <c r="AZ323" s="112" t="e">
        <f>AZ172-#REF!</f>
        <v>#REF!</v>
      </c>
      <c r="BA323" s="112" t="e">
        <f>BA172-#REF!</f>
        <v>#REF!</v>
      </c>
      <c r="BB323" s="112" t="e">
        <f>BB172-#REF!</f>
        <v>#REF!</v>
      </c>
      <c r="BC323" s="112" t="e">
        <f>BC172-#REF!</f>
        <v>#REF!</v>
      </c>
      <c r="BD323" s="112" t="e">
        <f>BD172-#REF!</f>
        <v>#REF!</v>
      </c>
      <c r="BE323" s="112" t="e">
        <f>BE172-#REF!</f>
        <v>#REF!</v>
      </c>
      <c r="BF323" s="112" t="e">
        <f>BF172-#REF!</f>
        <v>#REF!</v>
      </c>
      <c r="BG323" s="112" t="e">
        <f>BG172-#REF!</f>
        <v>#REF!</v>
      </c>
      <c r="BH323" s="112" t="e">
        <f>BH172-#REF!</f>
        <v>#REF!</v>
      </c>
      <c r="BI323" s="112" t="e">
        <f>BI172-#REF!</f>
        <v>#REF!</v>
      </c>
      <c r="BJ323" s="112" t="e">
        <f>BJ172-#REF!</f>
        <v>#REF!</v>
      </c>
      <c r="BK323" s="112" t="e">
        <f>BK172-#REF!</f>
        <v>#REF!</v>
      </c>
      <c r="BL323" s="112" t="e">
        <f>BL172-#REF!</f>
        <v>#REF!</v>
      </c>
      <c r="BM323" s="112" t="e">
        <f>BM172-#REF!</f>
        <v>#REF!</v>
      </c>
      <c r="BN323" s="112" t="e">
        <f>BN172-#REF!</f>
        <v>#REF!</v>
      </c>
      <c r="BO323" s="112" t="e">
        <f>BO172-#REF!</f>
        <v>#REF!</v>
      </c>
      <c r="BP323" s="112" t="e">
        <f>BP172-#REF!</f>
        <v>#REF!</v>
      </c>
      <c r="BQ323" s="112" t="e">
        <f>BQ172-#REF!</f>
        <v>#REF!</v>
      </c>
      <c r="BR323" s="112" t="e">
        <f>BR172-#REF!</f>
        <v>#REF!</v>
      </c>
      <c r="BS323" s="112" t="e">
        <f>BS172-#REF!</f>
        <v>#REF!</v>
      </c>
      <c r="BT323" s="112" t="e">
        <f>BT172-#REF!</f>
        <v>#REF!</v>
      </c>
      <c r="BU323" s="112" t="e">
        <f>BU172-#REF!</f>
        <v>#REF!</v>
      </c>
      <c r="BV323" s="112" t="e">
        <f>BV172-#REF!</f>
        <v>#REF!</v>
      </c>
    </row>
    <row r="324" spans="12:74" hidden="1" x14ac:dyDescent="0.3">
      <c r="L324" s="112" t="e">
        <f>L173-#REF!</f>
        <v>#REF!</v>
      </c>
      <c r="M324" s="112" t="e">
        <f>M173-#REF!</f>
        <v>#REF!</v>
      </c>
      <c r="N324" s="112" t="e">
        <f>N173-#REF!</f>
        <v>#REF!</v>
      </c>
      <c r="O324" s="112" t="e">
        <f>O173-#REF!</f>
        <v>#REF!</v>
      </c>
      <c r="P324" s="112" t="e">
        <f>P173-#REF!</f>
        <v>#REF!</v>
      </c>
      <c r="Q324" s="112" t="e">
        <f>Q173-#REF!</f>
        <v>#REF!</v>
      </c>
      <c r="R324" s="112" t="e">
        <f>R173-#REF!</f>
        <v>#REF!</v>
      </c>
      <c r="S324" s="112" t="e">
        <f>S173-#REF!</f>
        <v>#REF!</v>
      </c>
      <c r="T324" s="112" t="e">
        <f>T173-#REF!</f>
        <v>#REF!</v>
      </c>
      <c r="U324" s="112" t="e">
        <f>U173-#REF!</f>
        <v>#REF!</v>
      </c>
      <c r="V324" s="112" t="e">
        <f>V173-#REF!</f>
        <v>#REF!</v>
      </c>
      <c r="W324" s="112" t="e">
        <f>W173-#REF!</f>
        <v>#REF!</v>
      </c>
      <c r="X324" s="112" t="e">
        <f>X173-#REF!</f>
        <v>#REF!</v>
      </c>
      <c r="Y324" s="112" t="e">
        <f>Y173-#REF!</f>
        <v>#REF!</v>
      </c>
      <c r="Z324" s="112" t="e">
        <f>Z173-#REF!</f>
        <v>#REF!</v>
      </c>
      <c r="AA324" s="112" t="e">
        <f>AA173-#REF!</f>
        <v>#REF!</v>
      </c>
      <c r="AB324" s="112" t="e">
        <f>AB173-#REF!</f>
        <v>#REF!</v>
      </c>
      <c r="AC324" s="112" t="e">
        <f>AC173-#REF!</f>
        <v>#REF!</v>
      </c>
      <c r="AD324" s="112" t="e">
        <f>AD173-#REF!</f>
        <v>#REF!</v>
      </c>
      <c r="AE324" s="112" t="e">
        <f>AE173-#REF!</f>
        <v>#REF!</v>
      </c>
      <c r="AF324" s="112" t="e">
        <f>AF173-#REF!</f>
        <v>#REF!</v>
      </c>
      <c r="AG324" s="112" t="e">
        <f>AG173-#REF!</f>
        <v>#REF!</v>
      </c>
      <c r="AH324" s="112" t="e">
        <f>AH173-#REF!</f>
        <v>#REF!</v>
      </c>
      <c r="AI324" s="112" t="e">
        <f>AI173-#REF!</f>
        <v>#REF!</v>
      </c>
      <c r="AJ324" s="112" t="e">
        <f>AJ173-#REF!</f>
        <v>#REF!</v>
      </c>
      <c r="AK324" s="112" t="e">
        <f>AK173-#REF!</f>
        <v>#REF!</v>
      </c>
      <c r="AL324" s="112" t="e">
        <f>AL173-#REF!</f>
        <v>#REF!</v>
      </c>
      <c r="AM324" s="112" t="e">
        <f>AM173-#REF!</f>
        <v>#REF!</v>
      </c>
      <c r="AN324" s="112" t="e">
        <f>AN173-#REF!</f>
        <v>#REF!</v>
      </c>
      <c r="AO324" s="112" t="e">
        <f>AO173-#REF!</f>
        <v>#REF!</v>
      </c>
      <c r="AP324" s="112" t="e">
        <f>AP173-#REF!</f>
        <v>#REF!</v>
      </c>
      <c r="AQ324" s="112" t="e">
        <f>AQ173-#REF!</f>
        <v>#REF!</v>
      </c>
      <c r="AR324" s="112" t="e">
        <f>AR173-#REF!</f>
        <v>#REF!</v>
      </c>
      <c r="AS324" s="112" t="e">
        <f>AS173-#REF!</f>
        <v>#REF!</v>
      </c>
      <c r="AT324" s="112" t="e">
        <f>AT173-#REF!</f>
        <v>#REF!</v>
      </c>
      <c r="AU324" s="112" t="e">
        <f>AU173-#REF!</f>
        <v>#REF!</v>
      </c>
      <c r="AV324" s="112" t="e">
        <f>AV173-#REF!</f>
        <v>#REF!</v>
      </c>
      <c r="AW324" s="112" t="e">
        <f>AW173-#REF!</f>
        <v>#REF!</v>
      </c>
      <c r="AX324" s="112" t="e">
        <f>AX173-#REF!</f>
        <v>#REF!</v>
      </c>
      <c r="AY324" s="112" t="e">
        <f>AY173-#REF!</f>
        <v>#REF!</v>
      </c>
      <c r="AZ324" s="112" t="e">
        <f>AZ173-#REF!</f>
        <v>#REF!</v>
      </c>
      <c r="BA324" s="112" t="e">
        <f>BA173-#REF!</f>
        <v>#REF!</v>
      </c>
      <c r="BB324" s="112" t="e">
        <f>BB173-#REF!</f>
        <v>#REF!</v>
      </c>
      <c r="BC324" s="112" t="e">
        <f>BC173-#REF!</f>
        <v>#REF!</v>
      </c>
      <c r="BD324" s="112" t="e">
        <f>BD173-#REF!</f>
        <v>#REF!</v>
      </c>
      <c r="BE324" s="112" t="e">
        <f>BE173-#REF!</f>
        <v>#REF!</v>
      </c>
      <c r="BF324" s="112" t="e">
        <f>BF173-#REF!</f>
        <v>#REF!</v>
      </c>
      <c r="BG324" s="112" t="e">
        <f>BG173-#REF!</f>
        <v>#REF!</v>
      </c>
      <c r="BH324" s="112" t="e">
        <f>BH173-#REF!</f>
        <v>#REF!</v>
      </c>
      <c r="BI324" s="112" t="e">
        <f>BI173-#REF!</f>
        <v>#REF!</v>
      </c>
      <c r="BJ324" s="112" t="e">
        <f>BJ173-#REF!</f>
        <v>#REF!</v>
      </c>
      <c r="BK324" s="112" t="e">
        <f>BK173-#REF!</f>
        <v>#REF!</v>
      </c>
      <c r="BL324" s="112" t="e">
        <f>BL173-#REF!</f>
        <v>#REF!</v>
      </c>
      <c r="BM324" s="112" t="e">
        <f>BM173-#REF!</f>
        <v>#REF!</v>
      </c>
      <c r="BN324" s="112" t="e">
        <f>BN173-#REF!</f>
        <v>#REF!</v>
      </c>
      <c r="BO324" s="112" t="e">
        <f>BO173-#REF!</f>
        <v>#REF!</v>
      </c>
      <c r="BP324" s="112" t="e">
        <f>BP173-#REF!</f>
        <v>#REF!</v>
      </c>
      <c r="BQ324" s="112" t="e">
        <f>BQ173-#REF!</f>
        <v>#REF!</v>
      </c>
      <c r="BR324" s="112" t="e">
        <f>BR173-#REF!</f>
        <v>#REF!</v>
      </c>
      <c r="BS324" s="112" t="e">
        <f>BS173-#REF!</f>
        <v>#REF!</v>
      </c>
      <c r="BT324" s="112" t="e">
        <f>BT173-#REF!</f>
        <v>#REF!</v>
      </c>
      <c r="BU324" s="112" t="e">
        <f>BU173-#REF!</f>
        <v>#REF!</v>
      </c>
      <c r="BV324" s="112" t="e">
        <f>BV173-#REF!</f>
        <v>#REF!</v>
      </c>
    </row>
    <row r="325" spans="12:74" hidden="1" x14ac:dyDescent="0.3">
      <c r="L325" s="112" t="e">
        <f>L174-#REF!</f>
        <v>#REF!</v>
      </c>
      <c r="M325" s="112" t="e">
        <f>M174-#REF!</f>
        <v>#REF!</v>
      </c>
      <c r="N325" s="112" t="e">
        <f>N174-#REF!</f>
        <v>#REF!</v>
      </c>
      <c r="O325" s="112" t="e">
        <f>O174-#REF!</f>
        <v>#REF!</v>
      </c>
      <c r="P325" s="112" t="e">
        <f>P174-#REF!</f>
        <v>#REF!</v>
      </c>
      <c r="Q325" s="112" t="e">
        <f>Q174-#REF!</f>
        <v>#REF!</v>
      </c>
      <c r="R325" s="112" t="e">
        <f>R174-#REF!</f>
        <v>#REF!</v>
      </c>
      <c r="S325" s="112" t="e">
        <f>S174-#REF!</f>
        <v>#REF!</v>
      </c>
      <c r="T325" s="112" t="e">
        <f>T174-#REF!</f>
        <v>#REF!</v>
      </c>
      <c r="U325" s="112" t="e">
        <f>U174-#REF!</f>
        <v>#REF!</v>
      </c>
      <c r="V325" s="112" t="e">
        <f>V174-#REF!</f>
        <v>#REF!</v>
      </c>
      <c r="W325" s="112" t="e">
        <f>W174-#REF!</f>
        <v>#REF!</v>
      </c>
      <c r="X325" s="112" t="e">
        <f>X174-#REF!</f>
        <v>#REF!</v>
      </c>
      <c r="Y325" s="112" t="e">
        <f>Y174-#REF!</f>
        <v>#REF!</v>
      </c>
      <c r="Z325" s="112" t="e">
        <f>Z174-#REF!</f>
        <v>#REF!</v>
      </c>
      <c r="AA325" s="112" t="e">
        <f>AA174-#REF!</f>
        <v>#REF!</v>
      </c>
      <c r="AB325" s="112" t="e">
        <f>AB174-#REF!</f>
        <v>#REF!</v>
      </c>
      <c r="AC325" s="112" t="e">
        <f>AC174-#REF!</f>
        <v>#REF!</v>
      </c>
      <c r="AD325" s="112" t="e">
        <f>AD174-#REF!</f>
        <v>#REF!</v>
      </c>
      <c r="AE325" s="112" t="e">
        <f>AE174-#REF!</f>
        <v>#REF!</v>
      </c>
      <c r="AF325" s="112" t="e">
        <f>AF174-#REF!</f>
        <v>#REF!</v>
      </c>
      <c r="AG325" s="112" t="e">
        <f>AG174-#REF!</f>
        <v>#REF!</v>
      </c>
      <c r="AH325" s="112" t="e">
        <f>AH174-#REF!</f>
        <v>#REF!</v>
      </c>
      <c r="AI325" s="112" t="e">
        <f>AI174-#REF!</f>
        <v>#REF!</v>
      </c>
      <c r="AJ325" s="112" t="e">
        <f>AJ174-#REF!</f>
        <v>#REF!</v>
      </c>
      <c r="AK325" s="112" t="e">
        <f>AK174-#REF!</f>
        <v>#REF!</v>
      </c>
      <c r="AL325" s="112" t="e">
        <f>AL174-#REF!</f>
        <v>#REF!</v>
      </c>
      <c r="AM325" s="112" t="e">
        <f>AM174-#REF!</f>
        <v>#REF!</v>
      </c>
      <c r="AN325" s="112" t="e">
        <f>AN174-#REF!</f>
        <v>#REF!</v>
      </c>
      <c r="AO325" s="112" t="e">
        <f>AO174-#REF!</f>
        <v>#REF!</v>
      </c>
      <c r="AP325" s="112" t="e">
        <f>AP174-#REF!</f>
        <v>#REF!</v>
      </c>
      <c r="AQ325" s="112" t="e">
        <f>AQ174-#REF!</f>
        <v>#REF!</v>
      </c>
      <c r="AR325" s="112" t="e">
        <f>AR174-#REF!</f>
        <v>#REF!</v>
      </c>
      <c r="AS325" s="112" t="e">
        <f>AS174-#REF!</f>
        <v>#REF!</v>
      </c>
      <c r="AT325" s="112" t="e">
        <f>AT174-#REF!</f>
        <v>#REF!</v>
      </c>
      <c r="AU325" s="112" t="e">
        <f>AU174-#REF!</f>
        <v>#REF!</v>
      </c>
      <c r="AV325" s="112" t="e">
        <f>AV174-#REF!</f>
        <v>#REF!</v>
      </c>
      <c r="AW325" s="112" t="e">
        <f>AW174-#REF!</f>
        <v>#REF!</v>
      </c>
      <c r="AX325" s="112" t="e">
        <f>AX174-#REF!</f>
        <v>#REF!</v>
      </c>
      <c r="AY325" s="112" t="e">
        <f>AY174-#REF!</f>
        <v>#REF!</v>
      </c>
      <c r="AZ325" s="112" t="e">
        <f>AZ174-#REF!</f>
        <v>#REF!</v>
      </c>
      <c r="BA325" s="112" t="e">
        <f>BA174-#REF!</f>
        <v>#REF!</v>
      </c>
      <c r="BB325" s="112" t="e">
        <f>BB174-#REF!</f>
        <v>#REF!</v>
      </c>
      <c r="BC325" s="112" t="e">
        <f>BC174-#REF!</f>
        <v>#REF!</v>
      </c>
      <c r="BD325" s="112" t="e">
        <f>BD174-#REF!</f>
        <v>#REF!</v>
      </c>
      <c r="BE325" s="112" t="e">
        <f>BE174-#REF!</f>
        <v>#REF!</v>
      </c>
      <c r="BF325" s="112" t="e">
        <f>BF174-#REF!</f>
        <v>#REF!</v>
      </c>
      <c r="BG325" s="112" t="e">
        <f>BG174-#REF!</f>
        <v>#REF!</v>
      </c>
      <c r="BH325" s="112" t="e">
        <f>BH174-#REF!</f>
        <v>#REF!</v>
      </c>
      <c r="BI325" s="112" t="e">
        <f>BI174-#REF!</f>
        <v>#REF!</v>
      </c>
      <c r="BJ325" s="112" t="e">
        <f>BJ174-#REF!</f>
        <v>#REF!</v>
      </c>
      <c r="BK325" s="112" t="e">
        <f>BK174-#REF!</f>
        <v>#REF!</v>
      </c>
      <c r="BL325" s="112" t="e">
        <f>BL174-#REF!</f>
        <v>#REF!</v>
      </c>
      <c r="BM325" s="112" t="e">
        <f>BM174-#REF!</f>
        <v>#REF!</v>
      </c>
      <c r="BN325" s="112" t="e">
        <f>BN174-#REF!</f>
        <v>#REF!</v>
      </c>
      <c r="BO325" s="112" t="e">
        <f>BO174-#REF!</f>
        <v>#REF!</v>
      </c>
      <c r="BP325" s="112" t="e">
        <f>BP174-#REF!</f>
        <v>#REF!</v>
      </c>
      <c r="BQ325" s="112" t="e">
        <f>BQ174-#REF!</f>
        <v>#REF!</v>
      </c>
      <c r="BR325" s="112" t="e">
        <f>BR174-#REF!</f>
        <v>#REF!</v>
      </c>
      <c r="BS325" s="112" t="e">
        <f>BS174-#REF!</f>
        <v>#REF!</v>
      </c>
      <c r="BT325" s="112" t="e">
        <f>BT174-#REF!</f>
        <v>#REF!</v>
      </c>
      <c r="BU325" s="112" t="e">
        <f>BU174-#REF!</f>
        <v>#REF!</v>
      </c>
      <c r="BV325" s="112" t="e">
        <f>BV174-#REF!</f>
        <v>#REF!</v>
      </c>
    </row>
    <row r="326" spans="12:74" hidden="1" x14ac:dyDescent="0.3">
      <c r="L326" s="112" t="e">
        <f>L175-#REF!</f>
        <v>#REF!</v>
      </c>
      <c r="M326" s="112" t="e">
        <f>M175-#REF!</f>
        <v>#REF!</v>
      </c>
      <c r="N326" s="112" t="e">
        <f>N175-#REF!</f>
        <v>#REF!</v>
      </c>
      <c r="O326" s="112" t="e">
        <f>O175-#REF!</f>
        <v>#REF!</v>
      </c>
      <c r="P326" s="112" t="e">
        <f>P175-#REF!</f>
        <v>#REF!</v>
      </c>
      <c r="Q326" s="112" t="e">
        <f>Q175-#REF!</f>
        <v>#REF!</v>
      </c>
      <c r="R326" s="112" t="e">
        <f>R175-#REF!</f>
        <v>#REF!</v>
      </c>
      <c r="S326" s="112" t="e">
        <f>S175-#REF!</f>
        <v>#REF!</v>
      </c>
      <c r="T326" s="112" t="e">
        <f>T175-#REF!</f>
        <v>#REF!</v>
      </c>
      <c r="U326" s="112" t="e">
        <f>U175-#REF!</f>
        <v>#REF!</v>
      </c>
      <c r="V326" s="112" t="e">
        <f>V175-#REF!</f>
        <v>#REF!</v>
      </c>
      <c r="W326" s="112" t="e">
        <f>W175-#REF!</f>
        <v>#REF!</v>
      </c>
      <c r="X326" s="112" t="e">
        <f>X175-#REF!</f>
        <v>#REF!</v>
      </c>
      <c r="Y326" s="112" t="e">
        <f>Y175-#REF!</f>
        <v>#REF!</v>
      </c>
      <c r="Z326" s="112" t="e">
        <f>Z175-#REF!</f>
        <v>#REF!</v>
      </c>
      <c r="AA326" s="112" t="e">
        <f>AA175-#REF!</f>
        <v>#REF!</v>
      </c>
      <c r="AB326" s="112" t="e">
        <f>AB175-#REF!</f>
        <v>#REF!</v>
      </c>
      <c r="AC326" s="112" t="e">
        <f>AC175-#REF!</f>
        <v>#REF!</v>
      </c>
      <c r="AD326" s="112" t="e">
        <f>AD175-#REF!</f>
        <v>#REF!</v>
      </c>
      <c r="AE326" s="112" t="e">
        <f>AE175-#REF!</f>
        <v>#REF!</v>
      </c>
      <c r="AF326" s="112" t="e">
        <f>AF175-#REF!</f>
        <v>#REF!</v>
      </c>
      <c r="AG326" s="112" t="e">
        <f>AG175-#REF!</f>
        <v>#REF!</v>
      </c>
      <c r="AH326" s="112" t="e">
        <f>AH175-#REF!</f>
        <v>#REF!</v>
      </c>
      <c r="AI326" s="112" t="e">
        <f>AI175-#REF!</f>
        <v>#REF!</v>
      </c>
      <c r="AJ326" s="112" t="e">
        <f>AJ175-#REF!</f>
        <v>#REF!</v>
      </c>
      <c r="AK326" s="112" t="e">
        <f>AK175-#REF!</f>
        <v>#REF!</v>
      </c>
      <c r="AL326" s="112" t="e">
        <f>AL175-#REF!</f>
        <v>#REF!</v>
      </c>
      <c r="AM326" s="112" t="e">
        <f>AM175-#REF!</f>
        <v>#REF!</v>
      </c>
      <c r="AN326" s="112" t="e">
        <f>AN175-#REF!</f>
        <v>#REF!</v>
      </c>
      <c r="AO326" s="112" t="e">
        <f>AO175-#REF!</f>
        <v>#REF!</v>
      </c>
      <c r="AP326" s="112" t="e">
        <f>AP175-#REF!</f>
        <v>#REF!</v>
      </c>
      <c r="AQ326" s="112" t="e">
        <f>AQ175-#REF!</f>
        <v>#REF!</v>
      </c>
      <c r="AR326" s="112" t="e">
        <f>AR175-#REF!</f>
        <v>#REF!</v>
      </c>
      <c r="AS326" s="112" t="e">
        <f>AS175-#REF!</f>
        <v>#REF!</v>
      </c>
      <c r="AT326" s="112" t="e">
        <f>AT175-#REF!</f>
        <v>#REF!</v>
      </c>
      <c r="AU326" s="112" t="e">
        <f>AU175-#REF!</f>
        <v>#REF!</v>
      </c>
      <c r="AV326" s="112" t="e">
        <f>AV175-#REF!</f>
        <v>#REF!</v>
      </c>
      <c r="AW326" s="112" t="e">
        <f>AW175-#REF!</f>
        <v>#REF!</v>
      </c>
      <c r="AX326" s="112" t="e">
        <f>AX175-#REF!</f>
        <v>#REF!</v>
      </c>
      <c r="AY326" s="112" t="e">
        <f>AY175-#REF!</f>
        <v>#REF!</v>
      </c>
      <c r="AZ326" s="112" t="e">
        <f>AZ175-#REF!</f>
        <v>#REF!</v>
      </c>
      <c r="BA326" s="112" t="e">
        <f>BA175-#REF!</f>
        <v>#REF!</v>
      </c>
      <c r="BB326" s="112" t="e">
        <f>BB175-#REF!</f>
        <v>#REF!</v>
      </c>
      <c r="BC326" s="112" t="e">
        <f>BC175-#REF!</f>
        <v>#REF!</v>
      </c>
      <c r="BD326" s="112" t="e">
        <f>BD175-#REF!</f>
        <v>#REF!</v>
      </c>
      <c r="BE326" s="112" t="e">
        <f>BE175-#REF!</f>
        <v>#REF!</v>
      </c>
      <c r="BF326" s="112" t="e">
        <f>BF175-#REF!</f>
        <v>#REF!</v>
      </c>
      <c r="BG326" s="112" t="e">
        <f>BG175-#REF!</f>
        <v>#REF!</v>
      </c>
      <c r="BH326" s="112" t="e">
        <f>BH175-#REF!</f>
        <v>#REF!</v>
      </c>
      <c r="BI326" s="112" t="e">
        <f>BI175-#REF!</f>
        <v>#REF!</v>
      </c>
      <c r="BJ326" s="112" t="e">
        <f>BJ175-#REF!</f>
        <v>#REF!</v>
      </c>
      <c r="BK326" s="112" t="e">
        <f>BK175-#REF!</f>
        <v>#REF!</v>
      </c>
      <c r="BL326" s="112" t="e">
        <f>BL175-#REF!</f>
        <v>#REF!</v>
      </c>
      <c r="BM326" s="112" t="e">
        <f>BM175-#REF!</f>
        <v>#REF!</v>
      </c>
      <c r="BN326" s="112" t="e">
        <f>BN175-#REF!</f>
        <v>#REF!</v>
      </c>
      <c r="BO326" s="112" t="e">
        <f>BO175-#REF!</f>
        <v>#REF!</v>
      </c>
      <c r="BP326" s="112" t="e">
        <f>BP175-#REF!</f>
        <v>#REF!</v>
      </c>
      <c r="BQ326" s="112" t="e">
        <f>BQ175-#REF!</f>
        <v>#REF!</v>
      </c>
      <c r="BR326" s="112" t="e">
        <f>BR175-#REF!</f>
        <v>#REF!</v>
      </c>
      <c r="BS326" s="112" t="e">
        <f>BS175-#REF!</f>
        <v>#REF!</v>
      </c>
      <c r="BT326" s="112" t="e">
        <f>BT175-#REF!</f>
        <v>#REF!</v>
      </c>
      <c r="BU326" s="112" t="e">
        <f>BU175-#REF!</f>
        <v>#REF!</v>
      </c>
      <c r="BV326" s="112" t="e">
        <f>BV175-#REF!</f>
        <v>#REF!</v>
      </c>
    </row>
    <row r="327" spans="12:74" hidden="1" x14ac:dyDescent="0.3">
      <c r="L327" s="112" t="e">
        <f>L176-#REF!</f>
        <v>#REF!</v>
      </c>
      <c r="M327" s="112" t="e">
        <f>M176-#REF!</f>
        <v>#REF!</v>
      </c>
      <c r="N327" s="112" t="e">
        <f>N176-#REF!</f>
        <v>#REF!</v>
      </c>
      <c r="O327" s="112" t="e">
        <f>O176-#REF!</f>
        <v>#REF!</v>
      </c>
      <c r="P327" s="112" t="e">
        <f>P176-#REF!</f>
        <v>#REF!</v>
      </c>
      <c r="Q327" s="112" t="e">
        <f>Q176-#REF!</f>
        <v>#REF!</v>
      </c>
      <c r="R327" s="112" t="e">
        <f>R176-#REF!</f>
        <v>#REF!</v>
      </c>
      <c r="S327" s="112" t="e">
        <f>S176-#REF!</f>
        <v>#REF!</v>
      </c>
      <c r="T327" s="112" t="e">
        <f>T176-#REF!</f>
        <v>#REF!</v>
      </c>
      <c r="U327" s="112" t="e">
        <f>U176-#REF!</f>
        <v>#REF!</v>
      </c>
      <c r="V327" s="112" t="e">
        <f>V176-#REF!</f>
        <v>#REF!</v>
      </c>
      <c r="W327" s="112" t="e">
        <f>W176-#REF!</f>
        <v>#REF!</v>
      </c>
      <c r="X327" s="112" t="e">
        <f>X176-#REF!</f>
        <v>#REF!</v>
      </c>
      <c r="Y327" s="112" t="e">
        <f>Y176-#REF!</f>
        <v>#REF!</v>
      </c>
      <c r="Z327" s="112" t="e">
        <f>Z176-#REF!</f>
        <v>#REF!</v>
      </c>
      <c r="AA327" s="112" t="e">
        <f>AA176-#REF!</f>
        <v>#REF!</v>
      </c>
      <c r="AB327" s="112" t="e">
        <f>AB176-#REF!</f>
        <v>#REF!</v>
      </c>
      <c r="AC327" s="112" t="e">
        <f>AC176-#REF!</f>
        <v>#REF!</v>
      </c>
      <c r="AD327" s="112" t="e">
        <f>AD176-#REF!</f>
        <v>#REF!</v>
      </c>
      <c r="AE327" s="112" t="e">
        <f>AE176-#REF!</f>
        <v>#REF!</v>
      </c>
      <c r="AF327" s="112" t="e">
        <f>AF176-#REF!</f>
        <v>#REF!</v>
      </c>
      <c r="AG327" s="112" t="e">
        <f>AG176-#REF!</f>
        <v>#REF!</v>
      </c>
      <c r="AH327" s="112" t="e">
        <f>AH176-#REF!</f>
        <v>#REF!</v>
      </c>
      <c r="AI327" s="112" t="e">
        <f>AI176-#REF!</f>
        <v>#REF!</v>
      </c>
      <c r="AJ327" s="112" t="e">
        <f>AJ176-#REF!</f>
        <v>#REF!</v>
      </c>
      <c r="AK327" s="112" t="e">
        <f>AK176-#REF!</f>
        <v>#REF!</v>
      </c>
      <c r="AL327" s="112" t="e">
        <f>AL176-#REF!</f>
        <v>#REF!</v>
      </c>
      <c r="AM327" s="112" t="e">
        <f>AM176-#REF!</f>
        <v>#REF!</v>
      </c>
      <c r="AN327" s="112" t="e">
        <f>AN176-#REF!</f>
        <v>#REF!</v>
      </c>
      <c r="AO327" s="112" t="e">
        <f>AO176-#REF!</f>
        <v>#REF!</v>
      </c>
      <c r="AP327" s="112" t="e">
        <f>AP176-#REF!</f>
        <v>#REF!</v>
      </c>
      <c r="AQ327" s="112" t="e">
        <f>AQ176-#REF!</f>
        <v>#REF!</v>
      </c>
      <c r="AR327" s="112" t="e">
        <f>AR176-#REF!</f>
        <v>#REF!</v>
      </c>
      <c r="AS327" s="112" t="e">
        <f>AS176-#REF!</f>
        <v>#REF!</v>
      </c>
      <c r="AT327" s="112" t="e">
        <f>AT176-#REF!</f>
        <v>#REF!</v>
      </c>
      <c r="AU327" s="112" t="e">
        <f>AU176-#REF!</f>
        <v>#REF!</v>
      </c>
      <c r="AV327" s="112" t="e">
        <f>AV176-#REF!</f>
        <v>#REF!</v>
      </c>
      <c r="AW327" s="112" t="e">
        <f>AW176-#REF!</f>
        <v>#REF!</v>
      </c>
      <c r="AX327" s="112" t="e">
        <f>AX176-#REF!</f>
        <v>#REF!</v>
      </c>
      <c r="AY327" s="112" t="e">
        <f>AY176-#REF!</f>
        <v>#REF!</v>
      </c>
      <c r="AZ327" s="112" t="e">
        <f>AZ176-#REF!</f>
        <v>#REF!</v>
      </c>
      <c r="BA327" s="112" t="e">
        <f>BA176-#REF!</f>
        <v>#REF!</v>
      </c>
      <c r="BB327" s="112" t="e">
        <f>BB176-#REF!</f>
        <v>#REF!</v>
      </c>
      <c r="BC327" s="112" t="e">
        <f>BC176-#REF!</f>
        <v>#REF!</v>
      </c>
      <c r="BD327" s="112" t="e">
        <f>BD176-#REF!</f>
        <v>#REF!</v>
      </c>
      <c r="BE327" s="112" t="e">
        <f>BE176-#REF!</f>
        <v>#REF!</v>
      </c>
      <c r="BF327" s="112" t="e">
        <f>BF176-#REF!</f>
        <v>#REF!</v>
      </c>
      <c r="BG327" s="112" t="e">
        <f>BG176-#REF!</f>
        <v>#REF!</v>
      </c>
      <c r="BH327" s="112" t="e">
        <f>BH176-#REF!</f>
        <v>#REF!</v>
      </c>
      <c r="BI327" s="112" t="e">
        <f>BI176-#REF!</f>
        <v>#REF!</v>
      </c>
      <c r="BJ327" s="112" t="e">
        <f>BJ176-#REF!</f>
        <v>#REF!</v>
      </c>
      <c r="BK327" s="112" t="e">
        <f>BK176-#REF!</f>
        <v>#REF!</v>
      </c>
      <c r="BL327" s="112" t="e">
        <f>BL176-#REF!</f>
        <v>#REF!</v>
      </c>
      <c r="BM327" s="112" t="e">
        <f>BM176-#REF!</f>
        <v>#REF!</v>
      </c>
      <c r="BN327" s="112" t="e">
        <f>BN176-#REF!</f>
        <v>#REF!</v>
      </c>
      <c r="BO327" s="112" t="e">
        <f>BO176-#REF!</f>
        <v>#REF!</v>
      </c>
      <c r="BP327" s="112" t="e">
        <f>BP176-#REF!</f>
        <v>#REF!</v>
      </c>
      <c r="BQ327" s="112" t="e">
        <f>BQ176-#REF!</f>
        <v>#REF!</v>
      </c>
      <c r="BR327" s="112" t="e">
        <f>BR176-#REF!</f>
        <v>#REF!</v>
      </c>
      <c r="BS327" s="112" t="e">
        <f>BS176-#REF!</f>
        <v>#REF!</v>
      </c>
      <c r="BT327" s="112" t="e">
        <f>BT176-#REF!</f>
        <v>#REF!</v>
      </c>
      <c r="BU327" s="112" t="e">
        <f>BU176-#REF!</f>
        <v>#REF!</v>
      </c>
      <c r="BV327" s="112" t="e">
        <f>BV176-#REF!</f>
        <v>#REF!</v>
      </c>
    </row>
    <row r="328" spans="12:74" hidden="1" x14ac:dyDescent="0.3">
      <c r="L328" s="112" t="e">
        <f>L177-#REF!</f>
        <v>#REF!</v>
      </c>
      <c r="M328" s="112" t="e">
        <f>M177-#REF!</f>
        <v>#REF!</v>
      </c>
      <c r="N328" s="112" t="e">
        <f>N177-#REF!</f>
        <v>#REF!</v>
      </c>
      <c r="O328" s="112" t="e">
        <f>O177-#REF!</f>
        <v>#REF!</v>
      </c>
      <c r="P328" s="112" t="e">
        <f>P177-#REF!</f>
        <v>#REF!</v>
      </c>
      <c r="Q328" s="112" t="e">
        <f>Q177-#REF!</f>
        <v>#REF!</v>
      </c>
      <c r="R328" s="112" t="e">
        <f>R177-#REF!</f>
        <v>#REF!</v>
      </c>
      <c r="S328" s="112" t="e">
        <f>S177-#REF!</f>
        <v>#REF!</v>
      </c>
      <c r="T328" s="112" t="e">
        <f>T177-#REF!</f>
        <v>#REF!</v>
      </c>
      <c r="U328" s="112" t="e">
        <f>U177-#REF!</f>
        <v>#REF!</v>
      </c>
      <c r="V328" s="112" t="e">
        <f>V177-#REF!</f>
        <v>#REF!</v>
      </c>
      <c r="W328" s="112" t="e">
        <f>W177-#REF!</f>
        <v>#REF!</v>
      </c>
      <c r="X328" s="112" t="e">
        <f>X177-#REF!</f>
        <v>#REF!</v>
      </c>
      <c r="Y328" s="112" t="e">
        <f>Y177-#REF!</f>
        <v>#REF!</v>
      </c>
      <c r="Z328" s="112" t="e">
        <f>Z177-#REF!</f>
        <v>#REF!</v>
      </c>
      <c r="AA328" s="112" t="e">
        <f>AA177-#REF!</f>
        <v>#REF!</v>
      </c>
      <c r="AB328" s="112" t="e">
        <f>AB177-#REF!</f>
        <v>#REF!</v>
      </c>
      <c r="AC328" s="112" t="e">
        <f>AC177-#REF!</f>
        <v>#REF!</v>
      </c>
      <c r="AD328" s="112" t="e">
        <f>AD177-#REF!</f>
        <v>#REF!</v>
      </c>
      <c r="AE328" s="112" t="e">
        <f>AE177-#REF!</f>
        <v>#REF!</v>
      </c>
      <c r="AF328" s="112" t="e">
        <f>AF177-#REF!</f>
        <v>#REF!</v>
      </c>
      <c r="AG328" s="112" t="e">
        <f>AG177-#REF!</f>
        <v>#REF!</v>
      </c>
      <c r="AH328" s="112" t="e">
        <f>AH177-#REF!</f>
        <v>#REF!</v>
      </c>
      <c r="AI328" s="112" t="e">
        <f>AI177-#REF!</f>
        <v>#REF!</v>
      </c>
      <c r="AJ328" s="112" t="e">
        <f>AJ177-#REF!</f>
        <v>#REF!</v>
      </c>
      <c r="AK328" s="112" t="e">
        <f>AK177-#REF!</f>
        <v>#REF!</v>
      </c>
      <c r="AL328" s="112" t="e">
        <f>AL177-#REF!</f>
        <v>#REF!</v>
      </c>
      <c r="AM328" s="112" t="e">
        <f>AM177-#REF!</f>
        <v>#REF!</v>
      </c>
      <c r="AN328" s="112" t="e">
        <f>AN177-#REF!</f>
        <v>#REF!</v>
      </c>
      <c r="AO328" s="112" t="e">
        <f>AO177-#REF!</f>
        <v>#REF!</v>
      </c>
      <c r="AP328" s="112" t="e">
        <f>AP177-#REF!</f>
        <v>#REF!</v>
      </c>
      <c r="AQ328" s="112" t="e">
        <f>AQ177-#REF!</f>
        <v>#REF!</v>
      </c>
      <c r="AR328" s="112" t="e">
        <f>AR177-#REF!</f>
        <v>#REF!</v>
      </c>
      <c r="AS328" s="112" t="e">
        <f>AS177-#REF!</f>
        <v>#REF!</v>
      </c>
      <c r="AT328" s="112" t="e">
        <f>AT177-#REF!</f>
        <v>#REF!</v>
      </c>
      <c r="AU328" s="112" t="e">
        <f>AU177-#REF!</f>
        <v>#REF!</v>
      </c>
      <c r="AV328" s="112" t="e">
        <f>AV177-#REF!</f>
        <v>#REF!</v>
      </c>
      <c r="AW328" s="112" t="e">
        <f>AW177-#REF!</f>
        <v>#REF!</v>
      </c>
      <c r="AX328" s="112" t="e">
        <f>AX177-#REF!</f>
        <v>#REF!</v>
      </c>
      <c r="AY328" s="112" t="e">
        <f>AY177-#REF!</f>
        <v>#REF!</v>
      </c>
      <c r="AZ328" s="112" t="e">
        <f>AZ177-#REF!</f>
        <v>#REF!</v>
      </c>
      <c r="BA328" s="112" t="e">
        <f>BA177-#REF!</f>
        <v>#REF!</v>
      </c>
      <c r="BB328" s="112" t="e">
        <f>BB177-#REF!</f>
        <v>#REF!</v>
      </c>
      <c r="BC328" s="112" t="e">
        <f>BC177-#REF!</f>
        <v>#REF!</v>
      </c>
      <c r="BD328" s="112" t="e">
        <f>BD177-#REF!</f>
        <v>#REF!</v>
      </c>
      <c r="BE328" s="112" t="e">
        <f>BE177-#REF!</f>
        <v>#REF!</v>
      </c>
      <c r="BF328" s="112" t="e">
        <f>BF177-#REF!</f>
        <v>#REF!</v>
      </c>
      <c r="BG328" s="112" t="e">
        <f>BG177-#REF!</f>
        <v>#REF!</v>
      </c>
      <c r="BH328" s="112" t="e">
        <f>BH177-#REF!</f>
        <v>#REF!</v>
      </c>
      <c r="BI328" s="112" t="e">
        <f>BI177-#REF!</f>
        <v>#REF!</v>
      </c>
      <c r="BJ328" s="112" t="e">
        <f>BJ177-#REF!</f>
        <v>#REF!</v>
      </c>
      <c r="BK328" s="112" t="e">
        <f>BK177-#REF!</f>
        <v>#REF!</v>
      </c>
      <c r="BL328" s="112" t="e">
        <f>BL177-#REF!</f>
        <v>#REF!</v>
      </c>
      <c r="BM328" s="112" t="e">
        <f>BM177-#REF!</f>
        <v>#REF!</v>
      </c>
      <c r="BN328" s="112" t="e">
        <f>BN177-#REF!</f>
        <v>#REF!</v>
      </c>
      <c r="BO328" s="112" t="e">
        <f>BO177-#REF!</f>
        <v>#REF!</v>
      </c>
      <c r="BP328" s="112" t="e">
        <f>BP177-#REF!</f>
        <v>#REF!</v>
      </c>
      <c r="BQ328" s="112" t="e">
        <f>BQ177-#REF!</f>
        <v>#REF!</v>
      </c>
      <c r="BR328" s="112" t="e">
        <f>BR177-#REF!</f>
        <v>#REF!</v>
      </c>
      <c r="BS328" s="112" t="e">
        <f>BS177-#REF!</f>
        <v>#REF!</v>
      </c>
      <c r="BT328" s="112" t="e">
        <f>BT177-#REF!</f>
        <v>#REF!</v>
      </c>
      <c r="BU328" s="112" t="e">
        <f>BU177-#REF!</f>
        <v>#REF!</v>
      </c>
      <c r="BV328" s="112" t="e">
        <f>BV177-#REF!</f>
        <v>#REF!</v>
      </c>
    </row>
    <row r="329" spans="12:74" hidden="1" x14ac:dyDescent="0.3">
      <c r="L329" s="112" t="e">
        <f>L178-#REF!</f>
        <v>#REF!</v>
      </c>
      <c r="M329" s="112" t="e">
        <f>M178-#REF!</f>
        <v>#REF!</v>
      </c>
      <c r="N329" s="112" t="e">
        <f>N178-#REF!</f>
        <v>#REF!</v>
      </c>
      <c r="O329" s="112" t="e">
        <f>O178-#REF!</f>
        <v>#REF!</v>
      </c>
      <c r="P329" s="112" t="e">
        <f>P178-#REF!</f>
        <v>#REF!</v>
      </c>
      <c r="Q329" s="112" t="e">
        <f>Q178-#REF!</f>
        <v>#REF!</v>
      </c>
      <c r="R329" s="112" t="e">
        <f>R178-#REF!</f>
        <v>#REF!</v>
      </c>
      <c r="S329" s="112" t="e">
        <f>S178-#REF!</f>
        <v>#REF!</v>
      </c>
      <c r="T329" s="112" t="e">
        <f>T178-#REF!</f>
        <v>#REF!</v>
      </c>
      <c r="U329" s="112" t="e">
        <f>U178-#REF!</f>
        <v>#REF!</v>
      </c>
      <c r="V329" s="112" t="e">
        <f>V178-#REF!</f>
        <v>#REF!</v>
      </c>
      <c r="W329" s="112" t="e">
        <f>W178-#REF!</f>
        <v>#REF!</v>
      </c>
      <c r="X329" s="112" t="e">
        <f>X178-#REF!</f>
        <v>#REF!</v>
      </c>
      <c r="Y329" s="112" t="e">
        <f>Y178-#REF!</f>
        <v>#REF!</v>
      </c>
      <c r="Z329" s="112" t="e">
        <f>Z178-#REF!</f>
        <v>#REF!</v>
      </c>
      <c r="AA329" s="112" t="e">
        <f>AA178-#REF!</f>
        <v>#REF!</v>
      </c>
      <c r="AB329" s="112" t="e">
        <f>AB178-#REF!</f>
        <v>#REF!</v>
      </c>
      <c r="AC329" s="112" t="e">
        <f>AC178-#REF!</f>
        <v>#REF!</v>
      </c>
      <c r="AD329" s="112" t="e">
        <f>AD178-#REF!</f>
        <v>#REF!</v>
      </c>
      <c r="AE329" s="112" t="e">
        <f>AE178-#REF!</f>
        <v>#REF!</v>
      </c>
      <c r="AF329" s="112" t="e">
        <f>AF178-#REF!</f>
        <v>#REF!</v>
      </c>
      <c r="AG329" s="112" t="e">
        <f>AG178-#REF!</f>
        <v>#REF!</v>
      </c>
      <c r="AH329" s="112" t="e">
        <f>AH178-#REF!</f>
        <v>#REF!</v>
      </c>
      <c r="AI329" s="112" t="e">
        <f>AI178-#REF!</f>
        <v>#REF!</v>
      </c>
      <c r="AJ329" s="112" t="e">
        <f>AJ178-#REF!</f>
        <v>#REF!</v>
      </c>
      <c r="AK329" s="112" t="e">
        <f>AK178-#REF!</f>
        <v>#REF!</v>
      </c>
      <c r="AL329" s="112" t="e">
        <f>AL178-#REF!</f>
        <v>#REF!</v>
      </c>
      <c r="AM329" s="112" t="e">
        <f>AM178-#REF!</f>
        <v>#REF!</v>
      </c>
      <c r="AN329" s="112" t="e">
        <f>AN178-#REF!</f>
        <v>#REF!</v>
      </c>
      <c r="AO329" s="112" t="e">
        <f>AO178-#REF!</f>
        <v>#REF!</v>
      </c>
      <c r="AP329" s="112" t="e">
        <f>AP178-#REF!</f>
        <v>#REF!</v>
      </c>
      <c r="AQ329" s="112" t="e">
        <f>AQ178-#REF!</f>
        <v>#REF!</v>
      </c>
      <c r="AR329" s="112" t="e">
        <f>AR178-#REF!</f>
        <v>#REF!</v>
      </c>
      <c r="AS329" s="112" t="e">
        <f>AS178-#REF!</f>
        <v>#REF!</v>
      </c>
      <c r="AT329" s="112" t="e">
        <f>AT178-#REF!</f>
        <v>#REF!</v>
      </c>
      <c r="AU329" s="112" t="e">
        <f>AU178-#REF!</f>
        <v>#REF!</v>
      </c>
      <c r="AV329" s="112" t="e">
        <f>AV178-#REF!</f>
        <v>#REF!</v>
      </c>
      <c r="AW329" s="112" t="e">
        <f>AW178-#REF!</f>
        <v>#REF!</v>
      </c>
      <c r="AX329" s="112" t="e">
        <f>AX178-#REF!</f>
        <v>#REF!</v>
      </c>
      <c r="AY329" s="112" t="e">
        <f>AY178-#REF!</f>
        <v>#REF!</v>
      </c>
      <c r="AZ329" s="112" t="e">
        <f>AZ178-#REF!</f>
        <v>#REF!</v>
      </c>
      <c r="BA329" s="112" t="e">
        <f>BA178-#REF!</f>
        <v>#REF!</v>
      </c>
      <c r="BB329" s="112" t="e">
        <f>BB178-#REF!</f>
        <v>#REF!</v>
      </c>
      <c r="BC329" s="112" t="e">
        <f>BC178-#REF!</f>
        <v>#REF!</v>
      </c>
      <c r="BD329" s="112" t="e">
        <f>BD178-#REF!</f>
        <v>#REF!</v>
      </c>
      <c r="BE329" s="112" t="e">
        <f>BE178-#REF!</f>
        <v>#REF!</v>
      </c>
      <c r="BF329" s="112" t="e">
        <f>BF178-#REF!</f>
        <v>#REF!</v>
      </c>
      <c r="BG329" s="112" t="e">
        <f>BG178-#REF!</f>
        <v>#REF!</v>
      </c>
      <c r="BH329" s="112" t="e">
        <f>BH178-#REF!</f>
        <v>#REF!</v>
      </c>
      <c r="BI329" s="112" t="e">
        <f>BI178-#REF!</f>
        <v>#REF!</v>
      </c>
      <c r="BJ329" s="112" t="e">
        <f>BJ178-#REF!</f>
        <v>#REF!</v>
      </c>
      <c r="BK329" s="112" t="e">
        <f>BK178-#REF!</f>
        <v>#REF!</v>
      </c>
      <c r="BL329" s="112" t="e">
        <f>BL178-#REF!</f>
        <v>#REF!</v>
      </c>
      <c r="BM329" s="112" t="e">
        <f>BM178-#REF!</f>
        <v>#REF!</v>
      </c>
      <c r="BN329" s="112" t="e">
        <f>BN178-#REF!</f>
        <v>#REF!</v>
      </c>
      <c r="BO329" s="112" t="e">
        <f>BO178-#REF!</f>
        <v>#REF!</v>
      </c>
      <c r="BP329" s="112" t="e">
        <f>BP178-#REF!</f>
        <v>#REF!</v>
      </c>
      <c r="BQ329" s="112" t="e">
        <f>BQ178-#REF!</f>
        <v>#REF!</v>
      </c>
      <c r="BR329" s="112" t="e">
        <f>BR178-#REF!</f>
        <v>#REF!</v>
      </c>
      <c r="BS329" s="112" t="e">
        <f>BS178-#REF!</f>
        <v>#REF!</v>
      </c>
      <c r="BT329" s="112" t="e">
        <f>BT178-#REF!</f>
        <v>#REF!</v>
      </c>
      <c r="BU329" s="112" t="e">
        <f>BU178-#REF!</f>
        <v>#REF!</v>
      </c>
      <c r="BV329" s="112" t="e">
        <f>BV178-#REF!</f>
        <v>#REF!</v>
      </c>
    </row>
    <row r="330" spans="12:74" hidden="1" x14ac:dyDescent="0.3">
      <c r="L330" s="112" t="e">
        <f>L179-#REF!</f>
        <v>#REF!</v>
      </c>
      <c r="M330" s="112" t="e">
        <f>M179-#REF!</f>
        <v>#REF!</v>
      </c>
      <c r="N330" s="112" t="e">
        <f>N179-#REF!</f>
        <v>#REF!</v>
      </c>
      <c r="O330" s="112" t="e">
        <f>O179-#REF!</f>
        <v>#REF!</v>
      </c>
      <c r="P330" s="112" t="e">
        <f>P179-#REF!</f>
        <v>#REF!</v>
      </c>
      <c r="Q330" s="112" t="e">
        <f>Q179-#REF!</f>
        <v>#REF!</v>
      </c>
      <c r="R330" s="112" t="e">
        <f>R179-#REF!</f>
        <v>#REF!</v>
      </c>
      <c r="S330" s="112" t="e">
        <f>S179-#REF!</f>
        <v>#REF!</v>
      </c>
      <c r="T330" s="112" t="e">
        <f>T179-#REF!</f>
        <v>#REF!</v>
      </c>
      <c r="U330" s="112" t="e">
        <f>U179-#REF!</f>
        <v>#REF!</v>
      </c>
      <c r="V330" s="112" t="e">
        <f>V179-#REF!</f>
        <v>#REF!</v>
      </c>
      <c r="W330" s="112" t="e">
        <f>W179-#REF!</f>
        <v>#REF!</v>
      </c>
      <c r="X330" s="112" t="e">
        <f>X179-#REF!</f>
        <v>#REF!</v>
      </c>
      <c r="Y330" s="112" t="e">
        <f>Y179-#REF!</f>
        <v>#REF!</v>
      </c>
      <c r="Z330" s="112" t="e">
        <f>Z179-#REF!</f>
        <v>#REF!</v>
      </c>
      <c r="AA330" s="112" t="e">
        <f>AA179-#REF!</f>
        <v>#REF!</v>
      </c>
      <c r="AB330" s="112" t="e">
        <f>AB179-#REF!</f>
        <v>#REF!</v>
      </c>
      <c r="AC330" s="112" t="e">
        <f>AC179-#REF!</f>
        <v>#REF!</v>
      </c>
      <c r="AD330" s="112" t="e">
        <f>AD179-#REF!</f>
        <v>#REF!</v>
      </c>
      <c r="AE330" s="112" t="e">
        <f>AE179-#REF!</f>
        <v>#REF!</v>
      </c>
      <c r="AF330" s="112" t="e">
        <f>AF179-#REF!</f>
        <v>#REF!</v>
      </c>
      <c r="AG330" s="112" t="e">
        <f>AG179-#REF!</f>
        <v>#REF!</v>
      </c>
      <c r="AH330" s="112" t="e">
        <f>AH179-#REF!</f>
        <v>#REF!</v>
      </c>
      <c r="AI330" s="112" t="e">
        <f>AI179-#REF!</f>
        <v>#REF!</v>
      </c>
      <c r="AJ330" s="112" t="e">
        <f>AJ179-#REF!</f>
        <v>#REF!</v>
      </c>
      <c r="AK330" s="112" t="e">
        <f>AK179-#REF!</f>
        <v>#REF!</v>
      </c>
      <c r="AL330" s="112" t="e">
        <f>AL179-#REF!</f>
        <v>#REF!</v>
      </c>
      <c r="AM330" s="112" t="e">
        <f>AM179-#REF!</f>
        <v>#REF!</v>
      </c>
      <c r="AN330" s="112" t="e">
        <f>AN179-#REF!</f>
        <v>#REF!</v>
      </c>
      <c r="AO330" s="112" t="e">
        <f>AO179-#REF!</f>
        <v>#REF!</v>
      </c>
      <c r="AP330" s="112" t="e">
        <f>AP179-#REF!</f>
        <v>#REF!</v>
      </c>
      <c r="AQ330" s="112" t="e">
        <f>AQ179-#REF!</f>
        <v>#REF!</v>
      </c>
      <c r="AR330" s="112" t="e">
        <f>AR179-#REF!</f>
        <v>#REF!</v>
      </c>
      <c r="AS330" s="112" t="e">
        <f>AS179-#REF!</f>
        <v>#REF!</v>
      </c>
      <c r="AT330" s="112" t="e">
        <f>AT179-#REF!</f>
        <v>#REF!</v>
      </c>
      <c r="AU330" s="112" t="e">
        <f>AU179-#REF!</f>
        <v>#REF!</v>
      </c>
      <c r="AV330" s="112" t="e">
        <f>AV179-#REF!</f>
        <v>#REF!</v>
      </c>
      <c r="AW330" s="112" t="e">
        <f>AW179-#REF!</f>
        <v>#REF!</v>
      </c>
      <c r="AX330" s="112" t="e">
        <f>AX179-#REF!</f>
        <v>#REF!</v>
      </c>
      <c r="AY330" s="112" t="e">
        <f>AY179-#REF!</f>
        <v>#REF!</v>
      </c>
      <c r="AZ330" s="112" t="e">
        <f>AZ179-#REF!</f>
        <v>#REF!</v>
      </c>
      <c r="BA330" s="112" t="e">
        <f>BA179-#REF!</f>
        <v>#REF!</v>
      </c>
      <c r="BB330" s="112" t="e">
        <f>BB179-#REF!</f>
        <v>#REF!</v>
      </c>
      <c r="BC330" s="112" t="e">
        <f>BC179-#REF!</f>
        <v>#REF!</v>
      </c>
      <c r="BD330" s="112" t="e">
        <f>BD179-#REF!</f>
        <v>#REF!</v>
      </c>
      <c r="BE330" s="112" t="e">
        <f>BE179-#REF!</f>
        <v>#REF!</v>
      </c>
      <c r="BF330" s="112" t="e">
        <f>BF179-#REF!</f>
        <v>#REF!</v>
      </c>
      <c r="BG330" s="112" t="e">
        <f>BG179-#REF!</f>
        <v>#REF!</v>
      </c>
      <c r="BH330" s="112" t="e">
        <f>BH179-#REF!</f>
        <v>#REF!</v>
      </c>
      <c r="BI330" s="112" t="e">
        <f>BI179-#REF!</f>
        <v>#REF!</v>
      </c>
      <c r="BJ330" s="112" t="e">
        <f>BJ179-#REF!</f>
        <v>#REF!</v>
      </c>
      <c r="BK330" s="112" t="e">
        <f>BK179-#REF!</f>
        <v>#REF!</v>
      </c>
      <c r="BL330" s="112" t="e">
        <f>BL179-#REF!</f>
        <v>#REF!</v>
      </c>
      <c r="BM330" s="112" t="e">
        <f>BM179-#REF!</f>
        <v>#REF!</v>
      </c>
      <c r="BN330" s="112" t="e">
        <f>BN179-#REF!</f>
        <v>#REF!</v>
      </c>
      <c r="BO330" s="112" t="e">
        <f>BO179-#REF!</f>
        <v>#REF!</v>
      </c>
      <c r="BP330" s="112" t="e">
        <f>BP179-#REF!</f>
        <v>#REF!</v>
      </c>
      <c r="BQ330" s="112" t="e">
        <f>BQ179-#REF!</f>
        <v>#REF!</v>
      </c>
      <c r="BR330" s="112" t="e">
        <f>BR179-#REF!</f>
        <v>#REF!</v>
      </c>
      <c r="BS330" s="112" t="e">
        <f>BS179-#REF!</f>
        <v>#REF!</v>
      </c>
      <c r="BT330" s="112" t="e">
        <f>BT179-#REF!</f>
        <v>#REF!</v>
      </c>
      <c r="BU330" s="112" t="e">
        <f>BU179-#REF!</f>
        <v>#REF!</v>
      </c>
      <c r="BV330" s="112" t="e">
        <f>BV179-#REF!</f>
        <v>#REF!</v>
      </c>
    </row>
    <row r="331" spans="12:74" hidden="1" x14ac:dyDescent="0.3">
      <c r="L331" s="112" t="e">
        <f>L180-#REF!</f>
        <v>#REF!</v>
      </c>
      <c r="M331" s="112" t="e">
        <f>M180-#REF!</f>
        <v>#REF!</v>
      </c>
      <c r="N331" s="112" t="e">
        <f>N180-#REF!</f>
        <v>#REF!</v>
      </c>
      <c r="O331" s="112" t="e">
        <f>O180-#REF!</f>
        <v>#REF!</v>
      </c>
      <c r="P331" s="112" t="e">
        <f>P180-#REF!</f>
        <v>#REF!</v>
      </c>
      <c r="Q331" s="112" t="e">
        <f>Q180-#REF!</f>
        <v>#REF!</v>
      </c>
      <c r="R331" s="112" t="e">
        <f>R180-#REF!</f>
        <v>#REF!</v>
      </c>
      <c r="S331" s="112" t="e">
        <f>S180-#REF!</f>
        <v>#REF!</v>
      </c>
      <c r="T331" s="112" t="e">
        <f>T180-#REF!</f>
        <v>#REF!</v>
      </c>
      <c r="U331" s="112" t="e">
        <f>U180-#REF!</f>
        <v>#REF!</v>
      </c>
      <c r="V331" s="112" t="e">
        <f>V180-#REF!</f>
        <v>#REF!</v>
      </c>
      <c r="W331" s="112" t="e">
        <f>W180-#REF!</f>
        <v>#REF!</v>
      </c>
      <c r="X331" s="112" t="e">
        <f>X180-#REF!</f>
        <v>#REF!</v>
      </c>
      <c r="Y331" s="112" t="e">
        <f>Y180-#REF!</f>
        <v>#REF!</v>
      </c>
      <c r="Z331" s="112" t="e">
        <f>Z180-#REF!</f>
        <v>#REF!</v>
      </c>
      <c r="AA331" s="112" t="e">
        <f>AA180-#REF!</f>
        <v>#REF!</v>
      </c>
      <c r="AB331" s="112" t="e">
        <f>AB180-#REF!</f>
        <v>#REF!</v>
      </c>
      <c r="AC331" s="112" t="e">
        <f>AC180-#REF!</f>
        <v>#REF!</v>
      </c>
      <c r="AD331" s="112" t="e">
        <f>AD180-#REF!</f>
        <v>#REF!</v>
      </c>
      <c r="AE331" s="112" t="e">
        <f>AE180-#REF!</f>
        <v>#REF!</v>
      </c>
      <c r="AF331" s="112" t="e">
        <f>AF180-#REF!</f>
        <v>#REF!</v>
      </c>
      <c r="AG331" s="112" t="e">
        <f>AG180-#REF!</f>
        <v>#REF!</v>
      </c>
      <c r="AH331" s="112" t="e">
        <f>AH180-#REF!</f>
        <v>#REF!</v>
      </c>
      <c r="AI331" s="112" t="e">
        <f>AI180-#REF!</f>
        <v>#REF!</v>
      </c>
      <c r="AJ331" s="112" t="e">
        <f>AJ180-#REF!</f>
        <v>#REF!</v>
      </c>
      <c r="AK331" s="112" t="e">
        <f>AK180-#REF!</f>
        <v>#REF!</v>
      </c>
      <c r="AL331" s="112" t="e">
        <f>AL180-#REF!</f>
        <v>#REF!</v>
      </c>
      <c r="AM331" s="112" t="e">
        <f>AM180-#REF!</f>
        <v>#REF!</v>
      </c>
      <c r="AN331" s="112" t="e">
        <f>AN180-#REF!</f>
        <v>#REF!</v>
      </c>
      <c r="AO331" s="112" t="e">
        <f>AO180-#REF!</f>
        <v>#REF!</v>
      </c>
      <c r="AP331" s="112" t="e">
        <f>AP180-#REF!</f>
        <v>#REF!</v>
      </c>
      <c r="AQ331" s="112" t="e">
        <f>AQ180-#REF!</f>
        <v>#REF!</v>
      </c>
      <c r="AR331" s="112" t="e">
        <f>AR180-#REF!</f>
        <v>#REF!</v>
      </c>
      <c r="AS331" s="112" t="e">
        <f>AS180-#REF!</f>
        <v>#REF!</v>
      </c>
      <c r="AT331" s="112" t="e">
        <f>AT180-#REF!</f>
        <v>#REF!</v>
      </c>
      <c r="AU331" s="112" t="e">
        <f>AU180-#REF!</f>
        <v>#REF!</v>
      </c>
      <c r="AV331" s="112" t="e">
        <f>AV180-#REF!</f>
        <v>#REF!</v>
      </c>
      <c r="AW331" s="112" t="e">
        <f>AW180-#REF!</f>
        <v>#REF!</v>
      </c>
      <c r="AX331" s="112" t="e">
        <f>AX180-#REF!</f>
        <v>#REF!</v>
      </c>
      <c r="AY331" s="112" t="e">
        <f>AY180-#REF!</f>
        <v>#REF!</v>
      </c>
      <c r="AZ331" s="112" t="e">
        <f>AZ180-#REF!</f>
        <v>#REF!</v>
      </c>
      <c r="BA331" s="112" t="e">
        <f>BA180-#REF!</f>
        <v>#REF!</v>
      </c>
      <c r="BB331" s="112" t="e">
        <f>BB180-#REF!</f>
        <v>#REF!</v>
      </c>
      <c r="BC331" s="112" t="e">
        <f>BC180-#REF!</f>
        <v>#REF!</v>
      </c>
      <c r="BD331" s="112" t="e">
        <f>BD180-#REF!</f>
        <v>#REF!</v>
      </c>
      <c r="BE331" s="112" t="e">
        <f>BE180-#REF!</f>
        <v>#REF!</v>
      </c>
      <c r="BF331" s="112" t="e">
        <f>BF180-#REF!</f>
        <v>#REF!</v>
      </c>
      <c r="BG331" s="112" t="e">
        <f>BG180-#REF!</f>
        <v>#REF!</v>
      </c>
      <c r="BH331" s="112" t="e">
        <f>BH180-#REF!</f>
        <v>#REF!</v>
      </c>
      <c r="BI331" s="112" t="e">
        <f>BI180-#REF!</f>
        <v>#REF!</v>
      </c>
      <c r="BJ331" s="112" t="e">
        <f>BJ180-#REF!</f>
        <v>#REF!</v>
      </c>
      <c r="BK331" s="112" t="e">
        <f>BK180-#REF!</f>
        <v>#REF!</v>
      </c>
      <c r="BL331" s="112" t="e">
        <f>BL180-#REF!</f>
        <v>#REF!</v>
      </c>
      <c r="BM331" s="112" t="e">
        <f>BM180-#REF!</f>
        <v>#REF!</v>
      </c>
      <c r="BN331" s="112" t="e">
        <f>BN180-#REF!</f>
        <v>#REF!</v>
      </c>
      <c r="BO331" s="112" t="e">
        <f>BO180-#REF!</f>
        <v>#REF!</v>
      </c>
      <c r="BP331" s="112" t="e">
        <f>BP180-#REF!</f>
        <v>#REF!</v>
      </c>
      <c r="BQ331" s="112" t="e">
        <f>BQ180-#REF!</f>
        <v>#REF!</v>
      </c>
      <c r="BR331" s="112" t="e">
        <f>BR180-#REF!</f>
        <v>#REF!</v>
      </c>
      <c r="BS331" s="112" t="e">
        <f>BS180-#REF!</f>
        <v>#REF!</v>
      </c>
      <c r="BT331" s="112" t="e">
        <f>BT180-#REF!</f>
        <v>#REF!</v>
      </c>
      <c r="BU331" s="112" t="e">
        <f>BU180-#REF!</f>
        <v>#REF!</v>
      </c>
      <c r="BV331" s="112" t="e">
        <f>BV180-#REF!</f>
        <v>#REF!</v>
      </c>
    </row>
    <row r="332" spans="12:74" hidden="1" x14ac:dyDescent="0.3">
      <c r="L332" s="112" t="e">
        <f>L181-#REF!</f>
        <v>#REF!</v>
      </c>
      <c r="M332" s="112" t="e">
        <f>M181-#REF!</f>
        <v>#REF!</v>
      </c>
      <c r="N332" s="112" t="e">
        <f>N181-#REF!</f>
        <v>#REF!</v>
      </c>
      <c r="O332" s="112" t="e">
        <f>O181-#REF!</f>
        <v>#REF!</v>
      </c>
      <c r="P332" s="112" t="e">
        <f>P181-#REF!</f>
        <v>#REF!</v>
      </c>
      <c r="Q332" s="112" t="e">
        <f>Q181-#REF!</f>
        <v>#REF!</v>
      </c>
      <c r="R332" s="112" t="e">
        <f>R181-#REF!</f>
        <v>#REF!</v>
      </c>
      <c r="S332" s="112" t="e">
        <f>S181-#REF!</f>
        <v>#REF!</v>
      </c>
      <c r="T332" s="112" t="e">
        <f>T181-#REF!</f>
        <v>#REF!</v>
      </c>
      <c r="U332" s="112" t="e">
        <f>U181-#REF!</f>
        <v>#REF!</v>
      </c>
      <c r="V332" s="112" t="e">
        <f>V181-#REF!</f>
        <v>#REF!</v>
      </c>
      <c r="W332" s="112" t="e">
        <f>W181-#REF!</f>
        <v>#REF!</v>
      </c>
      <c r="X332" s="112" t="e">
        <f>X181-#REF!</f>
        <v>#REF!</v>
      </c>
      <c r="Y332" s="112" t="e">
        <f>Y181-#REF!</f>
        <v>#REF!</v>
      </c>
      <c r="Z332" s="112" t="e">
        <f>Z181-#REF!</f>
        <v>#REF!</v>
      </c>
      <c r="AA332" s="112" t="e">
        <f>AA181-#REF!</f>
        <v>#REF!</v>
      </c>
      <c r="AB332" s="112" t="e">
        <f>AB181-#REF!</f>
        <v>#REF!</v>
      </c>
      <c r="AC332" s="112" t="e">
        <f>AC181-#REF!</f>
        <v>#REF!</v>
      </c>
      <c r="AD332" s="112" t="e">
        <f>AD181-#REF!</f>
        <v>#REF!</v>
      </c>
      <c r="AE332" s="112" t="e">
        <f>AE181-#REF!</f>
        <v>#REF!</v>
      </c>
      <c r="AF332" s="112" t="e">
        <f>AF181-#REF!</f>
        <v>#REF!</v>
      </c>
      <c r="AG332" s="112" t="e">
        <f>AG181-#REF!</f>
        <v>#REF!</v>
      </c>
      <c r="AH332" s="112" t="e">
        <f>AH181-#REF!</f>
        <v>#REF!</v>
      </c>
      <c r="AI332" s="112" t="e">
        <f>AI181-#REF!</f>
        <v>#REF!</v>
      </c>
      <c r="AJ332" s="112" t="e">
        <f>AJ181-#REF!</f>
        <v>#REF!</v>
      </c>
      <c r="AK332" s="112" t="e">
        <f>AK181-#REF!</f>
        <v>#REF!</v>
      </c>
      <c r="AL332" s="112" t="e">
        <f>AL181-#REF!</f>
        <v>#REF!</v>
      </c>
      <c r="AM332" s="112" t="e">
        <f>AM181-#REF!</f>
        <v>#REF!</v>
      </c>
      <c r="AN332" s="112" t="e">
        <f>AN181-#REF!</f>
        <v>#REF!</v>
      </c>
      <c r="AO332" s="112" t="e">
        <f>AO181-#REF!</f>
        <v>#REF!</v>
      </c>
      <c r="AP332" s="112" t="e">
        <f>AP181-#REF!</f>
        <v>#REF!</v>
      </c>
      <c r="AQ332" s="112" t="e">
        <f>AQ181-#REF!</f>
        <v>#REF!</v>
      </c>
      <c r="AR332" s="112" t="e">
        <f>AR181-#REF!</f>
        <v>#REF!</v>
      </c>
      <c r="AS332" s="112" t="e">
        <f>AS181-#REF!</f>
        <v>#REF!</v>
      </c>
      <c r="AT332" s="112" t="e">
        <f>AT181-#REF!</f>
        <v>#REF!</v>
      </c>
      <c r="AU332" s="112" t="e">
        <f>AU181-#REF!</f>
        <v>#REF!</v>
      </c>
      <c r="AV332" s="112" t="e">
        <f>AV181-#REF!</f>
        <v>#REF!</v>
      </c>
      <c r="AW332" s="112" t="e">
        <f>AW181-#REF!</f>
        <v>#REF!</v>
      </c>
      <c r="AX332" s="112" t="e">
        <f>AX181-#REF!</f>
        <v>#REF!</v>
      </c>
      <c r="AY332" s="112" t="e">
        <f>AY181-#REF!</f>
        <v>#REF!</v>
      </c>
      <c r="AZ332" s="112" t="e">
        <f>AZ181-#REF!</f>
        <v>#REF!</v>
      </c>
      <c r="BA332" s="112" t="e">
        <f>BA181-#REF!</f>
        <v>#REF!</v>
      </c>
      <c r="BB332" s="112" t="e">
        <f>BB181-#REF!</f>
        <v>#REF!</v>
      </c>
      <c r="BC332" s="112" t="e">
        <f>BC181-#REF!</f>
        <v>#REF!</v>
      </c>
      <c r="BD332" s="112" t="e">
        <f>BD181-#REF!</f>
        <v>#REF!</v>
      </c>
      <c r="BE332" s="112" t="e">
        <f>BE181-#REF!</f>
        <v>#REF!</v>
      </c>
      <c r="BF332" s="112" t="e">
        <f>BF181-#REF!</f>
        <v>#REF!</v>
      </c>
      <c r="BG332" s="112" t="e">
        <f>BG181-#REF!</f>
        <v>#REF!</v>
      </c>
      <c r="BH332" s="112" t="e">
        <f>BH181-#REF!</f>
        <v>#REF!</v>
      </c>
      <c r="BI332" s="112" t="e">
        <f>BI181-#REF!</f>
        <v>#REF!</v>
      </c>
      <c r="BJ332" s="112" t="e">
        <f>BJ181-#REF!</f>
        <v>#REF!</v>
      </c>
      <c r="BK332" s="112" t="e">
        <f>BK181-#REF!</f>
        <v>#REF!</v>
      </c>
      <c r="BL332" s="112" t="e">
        <f>BL181-#REF!</f>
        <v>#REF!</v>
      </c>
      <c r="BM332" s="112" t="e">
        <f>BM181-#REF!</f>
        <v>#REF!</v>
      </c>
      <c r="BN332" s="112" t="e">
        <f>BN181-#REF!</f>
        <v>#REF!</v>
      </c>
      <c r="BO332" s="112" t="e">
        <f>BO181-#REF!</f>
        <v>#REF!</v>
      </c>
      <c r="BP332" s="112" t="e">
        <f>BP181-#REF!</f>
        <v>#REF!</v>
      </c>
      <c r="BQ332" s="112" t="e">
        <f>BQ181-#REF!</f>
        <v>#REF!</v>
      </c>
      <c r="BR332" s="112" t="e">
        <f>BR181-#REF!</f>
        <v>#REF!</v>
      </c>
      <c r="BS332" s="112" t="e">
        <f>BS181-#REF!</f>
        <v>#REF!</v>
      </c>
      <c r="BT332" s="112" t="e">
        <f>BT181-#REF!</f>
        <v>#REF!</v>
      </c>
      <c r="BU332" s="112" t="e">
        <f>BU181-#REF!</f>
        <v>#REF!</v>
      </c>
      <c r="BV332" s="112" t="e">
        <f>BV181-#REF!</f>
        <v>#REF!</v>
      </c>
    </row>
    <row r="333" spans="12:74" hidden="1" x14ac:dyDescent="0.3">
      <c r="L333" s="112" t="e">
        <f>L182-#REF!</f>
        <v>#REF!</v>
      </c>
      <c r="M333" s="112" t="e">
        <f>M182-#REF!</f>
        <v>#REF!</v>
      </c>
      <c r="N333" s="112" t="e">
        <f>N182-#REF!</f>
        <v>#REF!</v>
      </c>
      <c r="O333" s="112" t="e">
        <f>O182-#REF!</f>
        <v>#REF!</v>
      </c>
      <c r="P333" s="112" t="e">
        <f>P182-#REF!</f>
        <v>#REF!</v>
      </c>
      <c r="Q333" s="112" t="e">
        <f>Q182-#REF!</f>
        <v>#REF!</v>
      </c>
      <c r="R333" s="112" t="e">
        <f>R182-#REF!</f>
        <v>#REF!</v>
      </c>
      <c r="S333" s="112" t="e">
        <f>S182-#REF!</f>
        <v>#REF!</v>
      </c>
      <c r="T333" s="112" t="e">
        <f>T182-#REF!</f>
        <v>#REF!</v>
      </c>
      <c r="U333" s="112" t="e">
        <f>U182-#REF!</f>
        <v>#REF!</v>
      </c>
      <c r="V333" s="112" t="e">
        <f>V182-#REF!</f>
        <v>#REF!</v>
      </c>
      <c r="W333" s="112" t="e">
        <f>W182-#REF!</f>
        <v>#REF!</v>
      </c>
      <c r="X333" s="112" t="e">
        <f>X182-#REF!</f>
        <v>#REF!</v>
      </c>
      <c r="Y333" s="112" t="e">
        <f>Y182-#REF!</f>
        <v>#REF!</v>
      </c>
      <c r="Z333" s="112" t="e">
        <f>Z182-#REF!</f>
        <v>#REF!</v>
      </c>
      <c r="AA333" s="112" t="e">
        <f>AA182-#REF!</f>
        <v>#REF!</v>
      </c>
      <c r="AB333" s="112" t="e">
        <f>AB182-#REF!</f>
        <v>#REF!</v>
      </c>
      <c r="AC333" s="112" t="e">
        <f>AC182-#REF!</f>
        <v>#REF!</v>
      </c>
      <c r="AD333" s="112" t="e">
        <f>AD182-#REF!</f>
        <v>#REF!</v>
      </c>
      <c r="AE333" s="112" t="e">
        <f>AE182-#REF!</f>
        <v>#REF!</v>
      </c>
      <c r="AF333" s="112" t="e">
        <f>AF182-#REF!</f>
        <v>#REF!</v>
      </c>
      <c r="AG333" s="112" t="e">
        <f>AG182-#REF!</f>
        <v>#REF!</v>
      </c>
      <c r="AH333" s="112" t="e">
        <f>AH182-#REF!</f>
        <v>#REF!</v>
      </c>
      <c r="AI333" s="112" t="e">
        <f>AI182-#REF!</f>
        <v>#REF!</v>
      </c>
      <c r="AJ333" s="112" t="e">
        <f>AJ182-#REF!</f>
        <v>#REF!</v>
      </c>
      <c r="AK333" s="112" t="e">
        <f>AK182-#REF!</f>
        <v>#REF!</v>
      </c>
      <c r="AL333" s="112" t="e">
        <f>AL182-#REF!</f>
        <v>#REF!</v>
      </c>
      <c r="AM333" s="112" t="e">
        <f>AM182-#REF!</f>
        <v>#REF!</v>
      </c>
      <c r="AN333" s="112" t="e">
        <f>AN182-#REF!</f>
        <v>#REF!</v>
      </c>
      <c r="AO333" s="112" t="e">
        <f>AO182-#REF!</f>
        <v>#REF!</v>
      </c>
      <c r="AP333" s="112" t="e">
        <f>AP182-#REF!</f>
        <v>#REF!</v>
      </c>
      <c r="AQ333" s="112" t="e">
        <f>AQ182-#REF!</f>
        <v>#REF!</v>
      </c>
      <c r="AR333" s="112" t="e">
        <f>AR182-#REF!</f>
        <v>#REF!</v>
      </c>
      <c r="AS333" s="112" t="e">
        <f>AS182-#REF!</f>
        <v>#REF!</v>
      </c>
      <c r="AT333" s="112" t="e">
        <f>AT182-#REF!</f>
        <v>#REF!</v>
      </c>
      <c r="AU333" s="112" t="e">
        <f>AU182-#REF!</f>
        <v>#REF!</v>
      </c>
      <c r="AV333" s="112" t="e">
        <f>AV182-#REF!</f>
        <v>#REF!</v>
      </c>
      <c r="AW333" s="112" t="e">
        <f>AW182-#REF!</f>
        <v>#REF!</v>
      </c>
      <c r="AX333" s="112" t="e">
        <f>AX182-#REF!</f>
        <v>#REF!</v>
      </c>
      <c r="AY333" s="112" t="e">
        <f>AY182-#REF!</f>
        <v>#REF!</v>
      </c>
      <c r="AZ333" s="112" t="e">
        <f>AZ182-#REF!</f>
        <v>#REF!</v>
      </c>
      <c r="BA333" s="112" t="e">
        <f>BA182-#REF!</f>
        <v>#REF!</v>
      </c>
      <c r="BB333" s="112" t="e">
        <f>BB182-#REF!</f>
        <v>#REF!</v>
      </c>
      <c r="BC333" s="112" t="e">
        <f>BC182-#REF!</f>
        <v>#REF!</v>
      </c>
      <c r="BD333" s="112" t="e">
        <f>BD182-#REF!</f>
        <v>#REF!</v>
      </c>
      <c r="BE333" s="112" t="e">
        <f>BE182-#REF!</f>
        <v>#REF!</v>
      </c>
      <c r="BF333" s="112" t="e">
        <f>BF182-#REF!</f>
        <v>#REF!</v>
      </c>
      <c r="BG333" s="112" t="e">
        <f>BG182-#REF!</f>
        <v>#REF!</v>
      </c>
      <c r="BH333" s="112" t="e">
        <f>BH182-#REF!</f>
        <v>#REF!</v>
      </c>
      <c r="BI333" s="112" t="e">
        <f>BI182-#REF!</f>
        <v>#REF!</v>
      </c>
      <c r="BJ333" s="112" t="e">
        <f>BJ182-#REF!</f>
        <v>#REF!</v>
      </c>
      <c r="BK333" s="112" t="e">
        <f>BK182-#REF!</f>
        <v>#REF!</v>
      </c>
      <c r="BL333" s="112" t="e">
        <f>BL182-#REF!</f>
        <v>#REF!</v>
      </c>
      <c r="BM333" s="112" t="e">
        <f>BM182-#REF!</f>
        <v>#REF!</v>
      </c>
      <c r="BN333" s="112" t="e">
        <f>BN182-#REF!</f>
        <v>#REF!</v>
      </c>
      <c r="BO333" s="112" t="e">
        <f>BO182-#REF!</f>
        <v>#REF!</v>
      </c>
      <c r="BP333" s="112" t="e">
        <f>BP182-#REF!</f>
        <v>#REF!</v>
      </c>
      <c r="BQ333" s="112" t="e">
        <f>BQ182-#REF!</f>
        <v>#REF!</v>
      </c>
      <c r="BR333" s="112" t="e">
        <f>BR182-#REF!</f>
        <v>#REF!</v>
      </c>
      <c r="BS333" s="112" t="e">
        <f>BS182-#REF!</f>
        <v>#REF!</v>
      </c>
      <c r="BT333" s="112" t="e">
        <f>BT182-#REF!</f>
        <v>#REF!</v>
      </c>
      <c r="BU333" s="112" t="e">
        <f>BU182-#REF!</f>
        <v>#REF!</v>
      </c>
      <c r="BV333" s="112" t="e">
        <f>BV182-#REF!</f>
        <v>#REF!</v>
      </c>
    </row>
    <row r="334" spans="12:74" hidden="1" x14ac:dyDescent="0.3">
      <c r="L334" s="112" t="e">
        <f>L183-#REF!</f>
        <v>#REF!</v>
      </c>
      <c r="M334" s="112" t="e">
        <f>M183-#REF!</f>
        <v>#REF!</v>
      </c>
      <c r="N334" s="112" t="e">
        <f>N183-#REF!</f>
        <v>#REF!</v>
      </c>
      <c r="O334" s="112" t="e">
        <f>O183-#REF!</f>
        <v>#REF!</v>
      </c>
      <c r="P334" s="112" t="e">
        <f>P183-#REF!</f>
        <v>#REF!</v>
      </c>
      <c r="Q334" s="112" t="e">
        <f>Q183-#REF!</f>
        <v>#REF!</v>
      </c>
      <c r="R334" s="112" t="e">
        <f>R183-#REF!</f>
        <v>#REF!</v>
      </c>
      <c r="S334" s="112" t="e">
        <f>S183-#REF!</f>
        <v>#REF!</v>
      </c>
      <c r="T334" s="112" t="e">
        <f>T183-#REF!</f>
        <v>#REF!</v>
      </c>
      <c r="U334" s="112" t="e">
        <f>U183-#REF!</f>
        <v>#REF!</v>
      </c>
      <c r="V334" s="112" t="e">
        <f>V183-#REF!</f>
        <v>#REF!</v>
      </c>
      <c r="W334" s="112" t="e">
        <f>W183-#REF!</f>
        <v>#REF!</v>
      </c>
      <c r="X334" s="112" t="e">
        <f>X183-#REF!</f>
        <v>#REF!</v>
      </c>
      <c r="Y334" s="112" t="e">
        <f>Y183-#REF!</f>
        <v>#REF!</v>
      </c>
      <c r="Z334" s="112" t="e">
        <f>Z183-#REF!</f>
        <v>#REF!</v>
      </c>
      <c r="AA334" s="112" t="e">
        <f>AA183-#REF!</f>
        <v>#REF!</v>
      </c>
      <c r="AB334" s="112" t="e">
        <f>AB183-#REF!</f>
        <v>#REF!</v>
      </c>
      <c r="AC334" s="112" t="e">
        <f>AC183-#REF!</f>
        <v>#REF!</v>
      </c>
      <c r="AD334" s="112" t="e">
        <f>AD183-#REF!</f>
        <v>#REF!</v>
      </c>
      <c r="AE334" s="112" t="e">
        <f>AE183-#REF!</f>
        <v>#REF!</v>
      </c>
      <c r="AF334" s="112" t="e">
        <f>AF183-#REF!</f>
        <v>#REF!</v>
      </c>
      <c r="AG334" s="112" t="e">
        <f>AG183-#REF!</f>
        <v>#REF!</v>
      </c>
      <c r="AH334" s="112" t="e">
        <f>AH183-#REF!</f>
        <v>#REF!</v>
      </c>
      <c r="AI334" s="112" t="e">
        <f>AI183-#REF!</f>
        <v>#REF!</v>
      </c>
      <c r="AJ334" s="112" t="e">
        <f>AJ183-#REF!</f>
        <v>#REF!</v>
      </c>
      <c r="AK334" s="112" t="e">
        <f>AK183-#REF!</f>
        <v>#REF!</v>
      </c>
      <c r="AL334" s="112" t="e">
        <f>AL183-#REF!</f>
        <v>#REF!</v>
      </c>
      <c r="AM334" s="112" t="e">
        <f>AM183-#REF!</f>
        <v>#REF!</v>
      </c>
      <c r="AN334" s="112" t="e">
        <f>AN183-#REF!</f>
        <v>#REF!</v>
      </c>
      <c r="AO334" s="112" t="e">
        <f>AO183-#REF!</f>
        <v>#REF!</v>
      </c>
      <c r="AP334" s="112" t="e">
        <f>AP183-#REF!</f>
        <v>#REF!</v>
      </c>
      <c r="AQ334" s="112" t="e">
        <f>AQ183-#REF!</f>
        <v>#REF!</v>
      </c>
      <c r="AR334" s="112" t="e">
        <f>AR183-#REF!</f>
        <v>#REF!</v>
      </c>
      <c r="AS334" s="112" t="e">
        <f>AS183-#REF!</f>
        <v>#REF!</v>
      </c>
      <c r="AT334" s="112" t="e">
        <f>AT183-#REF!</f>
        <v>#REF!</v>
      </c>
      <c r="AU334" s="112" t="e">
        <f>AU183-#REF!</f>
        <v>#REF!</v>
      </c>
      <c r="AV334" s="112" t="e">
        <f>AV183-#REF!</f>
        <v>#REF!</v>
      </c>
      <c r="AW334" s="112" t="e">
        <f>AW183-#REF!</f>
        <v>#REF!</v>
      </c>
      <c r="AX334" s="112" t="e">
        <f>AX183-#REF!</f>
        <v>#REF!</v>
      </c>
      <c r="AY334" s="112" t="e">
        <f>AY183-#REF!</f>
        <v>#REF!</v>
      </c>
      <c r="AZ334" s="112" t="e">
        <f>AZ183-#REF!</f>
        <v>#REF!</v>
      </c>
      <c r="BA334" s="112" t="e">
        <f>BA183-#REF!</f>
        <v>#REF!</v>
      </c>
      <c r="BB334" s="112" t="e">
        <f>BB183-#REF!</f>
        <v>#REF!</v>
      </c>
      <c r="BC334" s="112" t="e">
        <f>BC183-#REF!</f>
        <v>#REF!</v>
      </c>
      <c r="BD334" s="112" t="e">
        <f>BD183-#REF!</f>
        <v>#REF!</v>
      </c>
      <c r="BE334" s="112" t="e">
        <f>BE183-#REF!</f>
        <v>#REF!</v>
      </c>
      <c r="BF334" s="112" t="e">
        <f>BF183-#REF!</f>
        <v>#REF!</v>
      </c>
      <c r="BG334" s="112" t="e">
        <f>BG183-#REF!</f>
        <v>#REF!</v>
      </c>
      <c r="BH334" s="112" t="e">
        <f>BH183-#REF!</f>
        <v>#REF!</v>
      </c>
      <c r="BI334" s="112" t="e">
        <f>BI183-#REF!</f>
        <v>#REF!</v>
      </c>
      <c r="BJ334" s="112" t="e">
        <f>BJ183-#REF!</f>
        <v>#REF!</v>
      </c>
      <c r="BK334" s="112" t="e">
        <f>BK183-#REF!</f>
        <v>#REF!</v>
      </c>
      <c r="BL334" s="112" t="e">
        <f>BL183-#REF!</f>
        <v>#REF!</v>
      </c>
      <c r="BM334" s="112" t="e">
        <f>BM183-#REF!</f>
        <v>#REF!</v>
      </c>
      <c r="BN334" s="112" t="e">
        <f>BN183-#REF!</f>
        <v>#REF!</v>
      </c>
      <c r="BO334" s="112" t="e">
        <f>BO183-#REF!</f>
        <v>#REF!</v>
      </c>
      <c r="BP334" s="112" t="e">
        <f>BP183-#REF!</f>
        <v>#REF!</v>
      </c>
      <c r="BQ334" s="112" t="e">
        <f>BQ183-#REF!</f>
        <v>#REF!</v>
      </c>
      <c r="BR334" s="112" t="e">
        <f>BR183-#REF!</f>
        <v>#REF!</v>
      </c>
      <c r="BS334" s="112" t="e">
        <f>BS183-#REF!</f>
        <v>#REF!</v>
      </c>
      <c r="BT334" s="112" t="e">
        <f>BT183-#REF!</f>
        <v>#REF!</v>
      </c>
      <c r="BU334" s="112" t="e">
        <f>BU183-#REF!</f>
        <v>#REF!</v>
      </c>
      <c r="BV334" s="112" t="e">
        <f>BV183-#REF!</f>
        <v>#REF!</v>
      </c>
    </row>
    <row r="335" spans="12:74" hidden="1" x14ac:dyDescent="0.3">
      <c r="L335" s="112" t="e">
        <f>L184-#REF!</f>
        <v>#REF!</v>
      </c>
      <c r="M335" s="112" t="e">
        <f>M184-#REF!</f>
        <v>#REF!</v>
      </c>
      <c r="N335" s="112" t="e">
        <f>N184-#REF!</f>
        <v>#REF!</v>
      </c>
      <c r="O335" s="112" t="e">
        <f>O184-#REF!</f>
        <v>#REF!</v>
      </c>
      <c r="P335" s="112" t="e">
        <f>P184-#REF!</f>
        <v>#REF!</v>
      </c>
      <c r="Q335" s="112" t="e">
        <f>Q184-#REF!</f>
        <v>#REF!</v>
      </c>
      <c r="R335" s="112" t="e">
        <f>R184-#REF!</f>
        <v>#REF!</v>
      </c>
      <c r="S335" s="112" t="e">
        <f>S184-#REF!</f>
        <v>#REF!</v>
      </c>
      <c r="T335" s="112" t="e">
        <f>T184-#REF!</f>
        <v>#REF!</v>
      </c>
      <c r="U335" s="112" t="e">
        <f>U184-#REF!</f>
        <v>#REF!</v>
      </c>
      <c r="V335" s="112" t="e">
        <f>V184-#REF!</f>
        <v>#REF!</v>
      </c>
      <c r="W335" s="112" t="e">
        <f>W184-#REF!</f>
        <v>#REF!</v>
      </c>
      <c r="X335" s="112" t="e">
        <f>X184-#REF!</f>
        <v>#REF!</v>
      </c>
      <c r="Y335" s="112" t="e">
        <f>Y184-#REF!</f>
        <v>#REF!</v>
      </c>
      <c r="Z335" s="112" t="e">
        <f>Z184-#REF!</f>
        <v>#REF!</v>
      </c>
      <c r="AA335" s="112" t="e">
        <f>AA184-#REF!</f>
        <v>#REF!</v>
      </c>
      <c r="AB335" s="112" t="e">
        <f>AB184-#REF!</f>
        <v>#REF!</v>
      </c>
      <c r="AC335" s="112" t="e">
        <f>AC184-#REF!</f>
        <v>#REF!</v>
      </c>
      <c r="AD335" s="112" t="e">
        <f>AD184-#REF!</f>
        <v>#REF!</v>
      </c>
      <c r="AE335" s="112" t="e">
        <f>AE184-#REF!</f>
        <v>#REF!</v>
      </c>
      <c r="AF335" s="112" t="e">
        <f>AF184-#REF!</f>
        <v>#REF!</v>
      </c>
      <c r="AG335" s="112" t="e">
        <f>AG184-#REF!</f>
        <v>#REF!</v>
      </c>
      <c r="AH335" s="112" t="e">
        <f>AH184-#REF!</f>
        <v>#REF!</v>
      </c>
      <c r="AI335" s="112" t="e">
        <f>AI184-#REF!</f>
        <v>#REF!</v>
      </c>
      <c r="AJ335" s="112" t="e">
        <f>AJ184-#REF!</f>
        <v>#REF!</v>
      </c>
      <c r="AK335" s="112" t="e">
        <f>AK184-#REF!</f>
        <v>#REF!</v>
      </c>
      <c r="AL335" s="112" t="e">
        <f>AL184-#REF!</f>
        <v>#REF!</v>
      </c>
      <c r="AM335" s="112" t="e">
        <f>AM184-#REF!</f>
        <v>#REF!</v>
      </c>
      <c r="AN335" s="112" t="e">
        <f>AN184-#REF!</f>
        <v>#REF!</v>
      </c>
      <c r="AO335" s="112" t="e">
        <f>AO184-#REF!</f>
        <v>#REF!</v>
      </c>
      <c r="AP335" s="112" t="e">
        <f>AP184-#REF!</f>
        <v>#REF!</v>
      </c>
      <c r="AQ335" s="112" t="e">
        <f>AQ184-#REF!</f>
        <v>#REF!</v>
      </c>
      <c r="AR335" s="112" t="e">
        <f>AR184-#REF!</f>
        <v>#REF!</v>
      </c>
      <c r="AS335" s="112" t="e">
        <f>AS184-#REF!</f>
        <v>#REF!</v>
      </c>
      <c r="AT335" s="112" t="e">
        <f>AT184-#REF!</f>
        <v>#REF!</v>
      </c>
      <c r="AU335" s="112" t="e">
        <f>AU184-#REF!</f>
        <v>#REF!</v>
      </c>
      <c r="AV335" s="112" t="e">
        <f>AV184-#REF!</f>
        <v>#REF!</v>
      </c>
      <c r="AW335" s="112" t="e">
        <f>AW184-#REF!</f>
        <v>#REF!</v>
      </c>
      <c r="AX335" s="112" t="e">
        <f>AX184-#REF!</f>
        <v>#REF!</v>
      </c>
      <c r="AY335" s="112" t="e">
        <f>AY184-#REF!</f>
        <v>#REF!</v>
      </c>
      <c r="AZ335" s="112" t="e">
        <f>AZ184-#REF!</f>
        <v>#REF!</v>
      </c>
      <c r="BA335" s="112" t="e">
        <f>BA184-#REF!</f>
        <v>#REF!</v>
      </c>
      <c r="BB335" s="112" t="e">
        <f>BB184-#REF!</f>
        <v>#REF!</v>
      </c>
      <c r="BC335" s="112" t="e">
        <f>BC184-#REF!</f>
        <v>#REF!</v>
      </c>
      <c r="BD335" s="112" t="e">
        <f>BD184-#REF!</f>
        <v>#REF!</v>
      </c>
      <c r="BE335" s="112" t="e">
        <f>BE184-#REF!</f>
        <v>#REF!</v>
      </c>
      <c r="BF335" s="112" t="e">
        <f>BF184-#REF!</f>
        <v>#REF!</v>
      </c>
      <c r="BG335" s="112" t="e">
        <f>BG184-#REF!</f>
        <v>#REF!</v>
      </c>
      <c r="BH335" s="112" t="e">
        <f>BH184-#REF!</f>
        <v>#REF!</v>
      </c>
      <c r="BI335" s="112" t="e">
        <f>BI184-#REF!</f>
        <v>#REF!</v>
      </c>
      <c r="BJ335" s="112" t="e">
        <f>BJ184-#REF!</f>
        <v>#REF!</v>
      </c>
      <c r="BK335" s="112" t="e">
        <f>BK184-#REF!</f>
        <v>#REF!</v>
      </c>
      <c r="BL335" s="112" t="e">
        <f>BL184-#REF!</f>
        <v>#REF!</v>
      </c>
      <c r="BM335" s="112" t="e">
        <f>BM184-#REF!</f>
        <v>#REF!</v>
      </c>
      <c r="BN335" s="112" t="e">
        <f>BN184-#REF!</f>
        <v>#REF!</v>
      </c>
      <c r="BO335" s="112" t="e">
        <f>BO184-#REF!</f>
        <v>#REF!</v>
      </c>
      <c r="BP335" s="112" t="e">
        <f>BP184-#REF!</f>
        <v>#REF!</v>
      </c>
      <c r="BQ335" s="112" t="e">
        <f>BQ184-#REF!</f>
        <v>#REF!</v>
      </c>
      <c r="BR335" s="112" t="e">
        <f>BR184-#REF!</f>
        <v>#REF!</v>
      </c>
      <c r="BS335" s="112" t="e">
        <f>BS184-#REF!</f>
        <v>#REF!</v>
      </c>
      <c r="BT335" s="112" t="e">
        <f>BT184-#REF!</f>
        <v>#REF!</v>
      </c>
      <c r="BU335" s="112" t="e">
        <f>BU184-#REF!</f>
        <v>#REF!</v>
      </c>
      <c r="BV335" s="112" t="e">
        <f>BV184-#REF!</f>
        <v>#REF!</v>
      </c>
    </row>
    <row r="336" spans="12:74" hidden="1" x14ac:dyDescent="0.3">
      <c r="L336" s="112" t="e">
        <f>L185-#REF!</f>
        <v>#REF!</v>
      </c>
      <c r="M336" s="112" t="e">
        <f>M185-#REF!</f>
        <v>#REF!</v>
      </c>
      <c r="N336" s="112" t="e">
        <f>N185-#REF!</f>
        <v>#REF!</v>
      </c>
      <c r="O336" s="112" t="e">
        <f>O185-#REF!</f>
        <v>#REF!</v>
      </c>
      <c r="P336" s="112" t="e">
        <f>P185-#REF!</f>
        <v>#REF!</v>
      </c>
      <c r="Q336" s="112" t="e">
        <f>Q185-#REF!</f>
        <v>#REF!</v>
      </c>
      <c r="R336" s="112" t="e">
        <f>R185-#REF!</f>
        <v>#REF!</v>
      </c>
      <c r="S336" s="112" t="e">
        <f>S185-#REF!</f>
        <v>#REF!</v>
      </c>
      <c r="T336" s="112" t="e">
        <f>T185-#REF!</f>
        <v>#REF!</v>
      </c>
      <c r="U336" s="112" t="e">
        <f>U185-#REF!</f>
        <v>#REF!</v>
      </c>
      <c r="V336" s="112" t="e">
        <f>V185-#REF!</f>
        <v>#REF!</v>
      </c>
      <c r="W336" s="112" t="e">
        <f>W185-#REF!</f>
        <v>#REF!</v>
      </c>
      <c r="X336" s="112" t="e">
        <f>X185-#REF!</f>
        <v>#REF!</v>
      </c>
      <c r="Y336" s="112" t="e">
        <f>Y185-#REF!</f>
        <v>#REF!</v>
      </c>
      <c r="Z336" s="112" t="e">
        <f>Z185-#REF!</f>
        <v>#REF!</v>
      </c>
      <c r="AA336" s="112" t="e">
        <f>AA185-#REF!</f>
        <v>#REF!</v>
      </c>
      <c r="AB336" s="112" t="e">
        <f>AB185-#REF!</f>
        <v>#REF!</v>
      </c>
      <c r="AC336" s="112" t="e">
        <f>AC185-#REF!</f>
        <v>#REF!</v>
      </c>
      <c r="AD336" s="112" t="e">
        <f>AD185-#REF!</f>
        <v>#REF!</v>
      </c>
      <c r="AE336" s="112" t="e">
        <f>AE185-#REF!</f>
        <v>#REF!</v>
      </c>
      <c r="AF336" s="112" t="e">
        <f>AF185-#REF!</f>
        <v>#REF!</v>
      </c>
      <c r="AG336" s="112" t="e">
        <f>AG185-#REF!</f>
        <v>#REF!</v>
      </c>
      <c r="AH336" s="112" t="e">
        <f>AH185-#REF!</f>
        <v>#REF!</v>
      </c>
      <c r="AI336" s="112" t="e">
        <f>AI185-#REF!</f>
        <v>#REF!</v>
      </c>
      <c r="AJ336" s="112" t="e">
        <f>AJ185-#REF!</f>
        <v>#REF!</v>
      </c>
      <c r="AK336" s="112" t="e">
        <f>AK185-#REF!</f>
        <v>#REF!</v>
      </c>
      <c r="AL336" s="112" t="e">
        <f>AL185-#REF!</f>
        <v>#REF!</v>
      </c>
      <c r="AM336" s="112" t="e">
        <f>AM185-#REF!</f>
        <v>#REF!</v>
      </c>
      <c r="AN336" s="112" t="e">
        <f>AN185-#REF!</f>
        <v>#REF!</v>
      </c>
      <c r="AO336" s="112" t="e">
        <f>AO185-#REF!</f>
        <v>#REF!</v>
      </c>
      <c r="AP336" s="112" t="e">
        <f>AP185-#REF!</f>
        <v>#REF!</v>
      </c>
      <c r="AQ336" s="112" t="e">
        <f>AQ185-#REF!</f>
        <v>#REF!</v>
      </c>
      <c r="AR336" s="112" t="e">
        <f>AR185-#REF!</f>
        <v>#REF!</v>
      </c>
      <c r="AS336" s="112" t="e">
        <f>AS185-#REF!</f>
        <v>#REF!</v>
      </c>
      <c r="AT336" s="112" t="e">
        <f>AT185-#REF!</f>
        <v>#REF!</v>
      </c>
      <c r="AU336" s="112" t="e">
        <f>AU185-#REF!</f>
        <v>#REF!</v>
      </c>
      <c r="AV336" s="112" t="e">
        <f>AV185-#REF!</f>
        <v>#REF!</v>
      </c>
      <c r="AW336" s="112" t="e">
        <f>AW185-#REF!</f>
        <v>#REF!</v>
      </c>
      <c r="AX336" s="112" t="e">
        <f>AX185-#REF!</f>
        <v>#REF!</v>
      </c>
      <c r="AY336" s="112" t="e">
        <f>AY185-#REF!</f>
        <v>#REF!</v>
      </c>
      <c r="AZ336" s="112" t="e">
        <f>AZ185-#REF!</f>
        <v>#REF!</v>
      </c>
      <c r="BA336" s="112" t="e">
        <f>BA185-#REF!</f>
        <v>#REF!</v>
      </c>
      <c r="BB336" s="112" t="e">
        <f>BB185-#REF!</f>
        <v>#REF!</v>
      </c>
      <c r="BC336" s="112" t="e">
        <f>BC185-#REF!</f>
        <v>#REF!</v>
      </c>
      <c r="BD336" s="112" t="e">
        <f>BD185-#REF!</f>
        <v>#REF!</v>
      </c>
      <c r="BE336" s="112" t="e">
        <f>BE185-#REF!</f>
        <v>#REF!</v>
      </c>
      <c r="BF336" s="112" t="e">
        <f>BF185-#REF!</f>
        <v>#REF!</v>
      </c>
      <c r="BG336" s="112" t="e">
        <f>BG185-#REF!</f>
        <v>#REF!</v>
      </c>
      <c r="BH336" s="112" t="e">
        <f>BH185-#REF!</f>
        <v>#REF!</v>
      </c>
      <c r="BI336" s="112" t="e">
        <f>BI185-#REF!</f>
        <v>#REF!</v>
      </c>
      <c r="BJ336" s="112" t="e">
        <f>BJ185-#REF!</f>
        <v>#REF!</v>
      </c>
      <c r="BK336" s="112" t="e">
        <f>BK185-#REF!</f>
        <v>#REF!</v>
      </c>
      <c r="BL336" s="112" t="e">
        <f>BL185-#REF!</f>
        <v>#REF!</v>
      </c>
      <c r="BM336" s="112" t="e">
        <f>BM185-#REF!</f>
        <v>#REF!</v>
      </c>
      <c r="BN336" s="112" t="e">
        <f>BN185-#REF!</f>
        <v>#REF!</v>
      </c>
      <c r="BO336" s="112" t="e">
        <f>BO185-#REF!</f>
        <v>#REF!</v>
      </c>
      <c r="BP336" s="112" t="e">
        <f>BP185-#REF!</f>
        <v>#REF!</v>
      </c>
      <c r="BQ336" s="112" t="e">
        <f>BQ185-#REF!</f>
        <v>#REF!</v>
      </c>
      <c r="BR336" s="112" t="e">
        <f>BR185-#REF!</f>
        <v>#REF!</v>
      </c>
      <c r="BS336" s="112" t="e">
        <f>BS185-#REF!</f>
        <v>#REF!</v>
      </c>
      <c r="BT336" s="112" t="e">
        <f>BT185-#REF!</f>
        <v>#REF!</v>
      </c>
      <c r="BU336" s="112" t="e">
        <f>BU185-#REF!</f>
        <v>#REF!</v>
      </c>
      <c r="BV336" s="112" t="e">
        <f>BV185-#REF!</f>
        <v>#REF!</v>
      </c>
    </row>
    <row r="337" spans="12:74" hidden="1" x14ac:dyDescent="0.3">
      <c r="L337" s="112" t="e">
        <f>L186-#REF!</f>
        <v>#REF!</v>
      </c>
      <c r="M337" s="112" t="e">
        <f>M186-#REF!</f>
        <v>#REF!</v>
      </c>
      <c r="N337" s="112" t="e">
        <f>N186-#REF!</f>
        <v>#REF!</v>
      </c>
      <c r="O337" s="112" t="e">
        <f>O186-#REF!</f>
        <v>#REF!</v>
      </c>
      <c r="P337" s="112" t="e">
        <f>P186-#REF!</f>
        <v>#REF!</v>
      </c>
      <c r="Q337" s="112" t="e">
        <f>Q186-#REF!</f>
        <v>#REF!</v>
      </c>
      <c r="R337" s="112" t="e">
        <f>R186-#REF!</f>
        <v>#REF!</v>
      </c>
      <c r="S337" s="112" t="e">
        <f>S186-#REF!</f>
        <v>#REF!</v>
      </c>
      <c r="T337" s="112" t="e">
        <f>T186-#REF!</f>
        <v>#REF!</v>
      </c>
      <c r="U337" s="112" t="e">
        <f>U186-#REF!</f>
        <v>#REF!</v>
      </c>
      <c r="V337" s="112" t="e">
        <f>V186-#REF!</f>
        <v>#REF!</v>
      </c>
      <c r="W337" s="112" t="e">
        <f>W186-#REF!</f>
        <v>#REF!</v>
      </c>
      <c r="X337" s="112" t="e">
        <f>X186-#REF!</f>
        <v>#REF!</v>
      </c>
      <c r="Y337" s="112" t="e">
        <f>Y186-#REF!</f>
        <v>#REF!</v>
      </c>
      <c r="Z337" s="112" t="e">
        <f>Z186-#REF!</f>
        <v>#REF!</v>
      </c>
      <c r="AA337" s="112" t="e">
        <f>AA186-#REF!</f>
        <v>#REF!</v>
      </c>
      <c r="AB337" s="112" t="e">
        <f>AB186-#REF!</f>
        <v>#REF!</v>
      </c>
      <c r="AC337" s="112" t="e">
        <f>AC186-#REF!</f>
        <v>#REF!</v>
      </c>
      <c r="AD337" s="112" t="e">
        <f>AD186-#REF!</f>
        <v>#REF!</v>
      </c>
      <c r="AE337" s="112" t="e">
        <f>AE186-#REF!</f>
        <v>#REF!</v>
      </c>
      <c r="AF337" s="112" t="e">
        <f>AF186-#REF!</f>
        <v>#REF!</v>
      </c>
      <c r="AG337" s="112" t="e">
        <f>AG186-#REF!</f>
        <v>#REF!</v>
      </c>
      <c r="AH337" s="112" t="e">
        <f>AH186-#REF!</f>
        <v>#REF!</v>
      </c>
      <c r="AI337" s="112" t="e">
        <f>AI186-#REF!</f>
        <v>#REF!</v>
      </c>
      <c r="AJ337" s="112" t="e">
        <f>AJ186-#REF!</f>
        <v>#REF!</v>
      </c>
      <c r="AK337" s="112" t="e">
        <f>AK186-#REF!</f>
        <v>#REF!</v>
      </c>
      <c r="AL337" s="112" t="e">
        <f>AL186-#REF!</f>
        <v>#REF!</v>
      </c>
      <c r="AM337" s="112" t="e">
        <f>AM186-#REF!</f>
        <v>#REF!</v>
      </c>
      <c r="AN337" s="112" t="e">
        <f>AN186-#REF!</f>
        <v>#REF!</v>
      </c>
      <c r="AO337" s="112" t="e">
        <f>AO186-#REF!</f>
        <v>#REF!</v>
      </c>
      <c r="AP337" s="112" t="e">
        <f>AP186-#REF!</f>
        <v>#REF!</v>
      </c>
      <c r="AQ337" s="112" t="e">
        <f>AQ186-#REF!</f>
        <v>#REF!</v>
      </c>
      <c r="AR337" s="112" t="e">
        <f>AR186-#REF!</f>
        <v>#REF!</v>
      </c>
      <c r="AS337" s="112" t="e">
        <f>AS186-#REF!</f>
        <v>#REF!</v>
      </c>
      <c r="AT337" s="112" t="e">
        <f>AT186-#REF!</f>
        <v>#REF!</v>
      </c>
      <c r="AU337" s="112" t="e">
        <f>AU186-#REF!</f>
        <v>#REF!</v>
      </c>
      <c r="AV337" s="112" t="e">
        <f>AV186-#REF!</f>
        <v>#REF!</v>
      </c>
      <c r="AW337" s="112" t="e">
        <f>AW186-#REF!</f>
        <v>#REF!</v>
      </c>
      <c r="AX337" s="112" t="e">
        <f>AX186-#REF!</f>
        <v>#REF!</v>
      </c>
      <c r="AY337" s="112" t="e">
        <f>AY186-#REF!</f>
        <v>#REF!</v>
      </c>
      <c r="AZ337" s="112" t="e">
        <f>AZ186-#REF!</f>
        <v>#REF!</v>
      </c>
      <c r="BA337" s="112" t="e">
        <f>BA186-#REF!</f>
        <v>#REF!</v>
      </c>
      <c r="BB337" s="112" t="e">
        <f>BB186-#REF!</f>
        <v>#REF!</v>
      </c>
      <c r="BC337" s="112" t="e">
        <f>BC186-#REF!</f>
        <v>#REF!</v>
      </c>
      <c r="BD337" s="112" t="e">
        <f>BD186-#REF!</f>
        <v>#REF!</v>
      </c>
      <c r="BE337" s="112" t="e">
        <f>BE186-#REF!</f>
        <v>#REF!</v>
      </c>
      <c r="BF337" s="112" t="e">
        <f>BF186-#REF!</f>
        <v>#REF!</v>
      </c>
      <c r="BG337" s="112" t="e">
        <f>BG186-#REF!</f>
        <v>#REF!</v>
      </c>
      <c r="BH337" s="112" t="e">
        <f>BH186-#REF!</f>
        <v>#REF!</v>
      </c>
      <c r="BI337" s="112" t="e">
        <f>BI186-#REF!</f>
        <v>#REF!</v>
      </c>
      <c r="BJ337" s="112" t="e">
        <f>BJ186-#REF!</f>
        <v>#REF!</v>
      </c>
      <c r="BK337" s="112" t="e">
        <f>BK186-#REF!</f>
        <v>#REF!</v>
      </c>
      <c r="BL337" s="112" t="e">
        <f>BL186-#REF!</f>
        <v>#REF!</v>
      </c>
      <c r="BM337" s="112" t="e">
        <f>BM186-#REF!</f>
        <v>#REF!</v>
      </c>
      <c r="BN337" s="112" t="e">
        <f>BN186-#REF!</f>
        <v>#REF!</v>
      </c>
      <c r="BO337" s="112" t="e">
        <f>BO186-#REF!</f>
        <v>#REF!</v>
      </c>
      <c r="BP337" s="112" t="e">
        <f>BP186-#REF!</f>
        <v>#REF!</v>
      </c>
      <c r="BQ337" s="112" t="e">
        <f>BQ186-#REF!</f>
        <v>#REF!</v>
      </c>
      <c r="BR337" s="112" t="e">
        <f>BR186-#REF!</f>
        <v>#REF!</v>
      </c>
      <c r="BS337" s="112" t="e">
        <f>BS186-#REF!</f>
        <v>#REF!</v>
      </c>
      <c r="BT337" s="112" t="e">
        <f>BT186-#REF!</f>
        <v>#REF!</v>
      </c>
      <c r="BU337" s="112" t="e">
        <f>BU186-#REF!</f>
        <v>#REF!</v>
      </c>
      <c r="BV337" s="112" t="e">
        <f>BV186-#REF!</f>
        <v>#REF!</v>
      </c>
    </row>
    <row r="338" spans="12:74" hidden="1" x14ac:dyDescent="0.3">
      <c r="L338" s="112" t="e">
        <f>L187-#REF!</f>
        <v>#REF!</v>
      </c>
      <c r="M338" s="112" t="e">
        <f>M187-#REF!</f>
        <v>#REF!</v>
      </c>
      <c r="N338" s="112" t="e">
        <f>N187-#REF!</f>
        <v>#REF!</v>
      </c>
      <c r="O338" s="112" t="e">
        <f>O187-#REF!</f>
        <v>#REF!</v>
      </c>
      <c r="P338" s="112" t="e">
        <f>P187-#REF!</f>
        <v>#REF!</v>
      </c>
      <c r="Q338" s="112" t="e">
        <f>Q187-#REF!</f>
        <v>#REF!</v>
      </c>
      <c r="R338" s="112" t="e">
        <f>R187-#REF!</f>
        <v>#REF!</v>
      </c>
      <c r="S338" s="112" t="e">
        <f>S187-#REF!</f>
        <v>#REF!</v>
      </c>
      <c r="T338" s="112" t="e">
        <f>T187-#REF!</f>
        <v>#REF!</v>
      </c>
      <c r="U338" s="112" t="e">
        <f>U187-#REF!</f>
        <v>#REF!</v>
      </c>
      <c r="V338" s="112" t="e">
        <f>V187-#REF!</f>
        <v>#REF!</v>
      </c>
      <c r="W338" s="112" t="e">
        <f>W187-#REF!</f>
        <v>#REF!</v>
      </c>
      <c r="X338" s="112" t="e">
        <f>X187-#REF!</f>
        <v>#REF!</v>
      </c>
      <c r="Y338" s="112" t="e">
        <f>Y187-#REF!</f>
        <v>#REF!</v>
      </c>
      <c r="Z338" s="112" t="e">
        <f>Z187-#REF!</f>
        <v>#REF!</v>
      </c>
      <c r="AA338" s="112" t="e">
        <f>AA187-#REF!</f>
        <v>#REF!</v>
      </c>
      <c r="AB338" s="112" t="e">
        <f>AB187-#REF!</f>
        <v>#REF!</v>
      </c>
      <c r="AC338" s="112" t="e">
        <f>AC187-#REF!</f>
        <v>#REF!</v>
      </c>
      <c r="AD338" s="112" t="e">
        <f>AD187-#REF!</f>
        <v>#REF!</v>
      </c>
      <c r="AE338" s="112" t="e">
        <f>AE187-#REF!</f>
        <v>#REF!</v>
      </c>
      <c r="AF338" s="112" t="e">
        <f>AF187-#REF!</f>
        <v>#REF!</v>
      </c>
      <c r="AG338" s="112" t="e">
        <f>AG187-#REF!</f>
        <v>#REF!</v>
      </c>
      <c r="AH338" s="112" t="e">
        <f>AH187-#REF!</f>
        <v>#REF!</v>
      </c>
      <c r="AI338" s="112" t="e">
        <f>AI187-#REF!</f>
        <v>#REF!</v>
      </c>
      <c r="AJ338" s="112" t="e">
        <f>AJ187-#REF!</f>
        <v>#REF!</v>
      </c>
      <c r="AK338" s="112" t="e">
        <f>AK187-#REF!</f>
        <v>#REF!</v>
      </c>
      <c r="AL338" s="112" t="e">
        <f>AL187-#REF!</f>
        <v>#REF!</v>
      </c>
      <c r="AM338" s="112" t="e">
        <f>AM187-#REF!</f>
        <v>#REF!</v>
      </c>
      <c r="AN338" s="112" t="e">
        <f>AN187-#REF!</f>
        <v>#REF!</v>
      </c>
      <c r="AO338" s="112" t="e">
        <f>AO187-#REF!</f>
        <v>#REF!</v>
      </c>
      <c r="AP338" s="112" t="e">
        <f>AP187-#REF!</f>
        <v>#REF!</v>
      </c>
      <c r="AQ338" s="112" t="e">
        <f>AQ187-#REF!</f>
        <v>#REF!</v>
      </c>
      <c r="AR338" s="112" t="e">
        <f>AR187-#REF!</f>
        <v>#REF!</v>
      </c>
      <c r="AS338" s="112" t="e">
        <f>AS187-#REF!</f>
        <v>#REF!</v>
      </c>
      <c r="AT338" s="112" t="e">
        <f>AT187-#REF!</f>
        <v>#REF!</v>
      </c>
      <c r="AU338" s="112" t="e">
        <f>AU187-#REF!</f>
        <v>#REF!</v>
      </c>
      <c r="AV338" s="112" t="e">
        <f>AV187-#REF!</f>
        <v>#REF!</v>
      </c>
      <c r="AW338" s="112" t="e">
        <f>AW187-#REF!</f>
        <v>#REF!</v>
      </c>
      <c r="AX338" s="112" t="e">
        <f>AX187-#REF!</f>
        <v>#REF!</v>
      </c>
      <c r="AY338" s="112" t="e">
        <f>AY187-#REF!</f>
        <v>#REF!</v>
      </c>
      <c r="AZ338" s="112" t="e">
        <f>AZ187-#REF!</f>
        <v>#REF!</v>
      </c>
      <c r="BA338" s="112" t="e">
        <f>BA187-#REF!</f>
        <v>#REF!</v>
      </c>
      <c r="BB338" s="112" t="e">
        <f>BB187-#REF!</f>
        <v>#REF!</v>
      </c>
      <c r="BC338" s="112" t="e">
        <f>BC187-#REF!</f>
        <v>#REF!</v>
      </c>
      <c r="BD338" s="112" t="e">
        <f>BD187-#REF!</f>
        <v>#REF!</v>
      </c>
      <c r="BE338" s="112" t="e">
        <f>BE187-#REF!</f>
        <v>#REF!</v>
      </c>
      <c r="BF338" s="112" t="e">
        <f>BF187-#REF!</f>
        <v>#REF!</v>
      </c>
      <c r="BG338" s="112" t="e">
        <f>BG187-#REF!</f>
        <v>#REF!</v>
      </c>
      <c r="BH338" s="112" t="e">
        <f>BH187-#REF!</f>
        <v>#REF!</v>
      </c>
      <c r="BI338" s="112" t="e">
        <f>BI187-#REF!</f>
        <v>#REF!</v>
      </c>
      <c r="BJ338" s="112" t="e">
        <f>BJ187-#REF!</f>
        <v>#REF!</v>
      </c>
      <c r="BK338" s="112" t="e">
        <f>BK187-#REF!</f>
        <v>#REF!</v>
      </c>
      <c r="BL338" s="112" t="e">
        <f>BL187-#REF!</f>
        <v>#REF!</v>
      </c>
      <c r="BM338" s="112" t="e">
        <f>BM187-#REF!</f>
        <v>#REF!</v>
      </c>
      <c r="BN338" s="112" t="e">
        <f>BN187-#REF!</f>
        <v>#REF!</v>
      </c>
      <c r="BO338" s="112" t="e">
        <f>BO187-#REF!</f>
        <v>#REF!</v>
      </c>
      <c r="BP338" s="112" t="e">
        <f>BP187-#REF!</f>
        <v>#REF!</v>
      </c>
      <c r="BQ338" s="112" t="e">
        <f>BQ187-#REF!</f>
        <v>#REF!</v>
      </c>
      <c r="BR338" s="112" t="e">
        <f>BR187-#REF!</f>
        <v>#REF!</v>
      </c>
      <c r="BS338" s="112" t="e">
        <f>BS187-#REF!</f>
        <v>#REF!</v>
      </c>
      <c r="BT338" s="112" t="e">
        <f>BT187-#REF!</f>
        <v>#REF!</v>
      </c>
      <c r="BU338" s="112" t="e">
        <f>BU187-#REF!</f>
        <v>#REF!</v>
      </c>
      <c r="BV338" s="112" t="e">
        <f>BV187-#REF!</f>
        <v>#REF!</v>
      </c>
    </row>
    <row r="339" spans="12:74" hidden="1" x14ac:dyDescent="0.3">
      <c r="L339" s="112" t="e">
        <f>L188-#REF!</f>
        <v>#REF!</v>
      </c>
      <c r="M339" s="112" t="e">
        <f>M188-#REF!</f>
        <v>#REF!</v>
      </c>
      <c r="N339" s="112" t="e">
        <f>N188-#REF!</f>
        <v>#REF!</v>
      </c>
      <c r="O339" s="112" t="e">
        <f>O188-#REF!</f>
        <v>#REF!</v>
      </c>
      <c r="P339" s="112" t="e">
        <f>P188-#REF!</f>
        <v>#REF!</v>
      </c>
      <c r="Q339" s="112" t="e">
        <f>Q188-#REF!</f>
        <v>#REF!</v>
      </c>
      <c r="R339" s="112" t="e">
        <f>R188-#REF!</f>
        <v>#REF!</v>
      </c>
      <c r="S339" s="112" t="e">
        <f>S188-#REF!</f>
        <v>#REF!</v>
      </c>
      <c r="T339" s="112" t="e">
        <f>T188-#REF!</f>
        <v>#REF!</v>
      </c>
      <c r="U339" s="112" t="e">
        <f>U188-#REF!</f>
        <v>#REF!</v>
      </c>
      <c r="V339" s="112" t="e">
        <f>V188-#REF!</f>
        <v>#REF!</v>
      </c>
      <c r="W339" s="112" t="e">
        <f>W188-#REF!</f>
        <v>#REF!</v>
      </c>
      <c r="X339" s="112" t="e">
        <f>X188-#REF!</f>
        <v>#REF!</v>
      </c>
      <c r="Y339" s="112" t="e">
        <f>Y188-#REF!</f>
        <v>#REF!</v>
      </c>
      <c r="Z339" s="112" t="e">
        <f>Z188-#REF!</f>
        <v>#REF!</v>
      </c>
      <c r="AA339" s="112" t="e">
        <f>AA188-#REF!</f>
        <v>#REF!</v>
      </c>
      <c r="AB339" s="112" t="e">
        <f>AB188-#REF!</f>
        <v>#REF!</v>
      </c>
      <c r="AC339" s="112" t="e">
        <f>AC188-#REF!</f>
        <v>#REF!</v>
      </c>
      <c r="AD339" s="112" t="e">
        <f>AD188-#REF!</f>
        <v>#REF!</v>
      </c>
      <c r="AE339" s="112" t="e">
        <f>AE188-#REF!</f>
        <v>#REF!</v>
      </c>
      <c r="AF339" s="112" t="e">
        <f>AF188-#REF!</f>
        <v>#REF!</v>
      </c>
      <c r="AG339" s="112" t="e">
        <f>AG188-#REF!</f>
        <v>#REF!</v>
      </c>
      <c r="AH339" s="112" t="e">
        <f>AH188-#REF!</f>
        <v>#REF!</v>
      </c>
      <c r="AI339" s="112" t="e">
        <f>AI188-#REF!</f>
        <v>#REF!</v>
      </c>
      <c r="AJ339" s="112" t="e">
        <f>AJ188-#REF!</f>
        <v>#REF!</v>
      </c>
      <c r="AK339" s="112" t="e">
        <f>AK188-#REF!</f>
        <v>#REF!</v>
      </c>
      <c r="AL339" s="112" t="e">
        <f>AL188-#REF!</f>
        <v>#REF!</v>
      </c>
      <c r="AM339" s="112" t="e">
        <f>AM188-#REF!</f>
        <v>#REF!</v>
      </c>
      <c r="AN339" s="112" t="e">
        <f>AN188-#REF!</f>
        <v>#REF!</v>
      </c>
      <c r="AO339" s="112" t="e">
        <f>AO188-#REF!</f>
        <v>#REF!</v>
      </c>
      <c r="AP339" s="112" t="e">
        <f>AP188-#REF!</f>
        <v>#REF!</v>
      </c>
      <c r="AQ339" s="112" t="e">
        <f>AQ188-#REF!</f>
        <v>#REF!</v>
      </c>
      <c r="AR339" s="112" t="e">
        <f>AR188-#REF!</f>
        <v>#REF!</v>
      </c>
      <c r="AS339" s="112" t="e">
        <f>AS188-#REF!</f>
        <v>#REF!</v>
      </c>
      <c r="AT339" s="112" t="e">
        <f>AT188-#REF!</f>
        <v>#REF!</v>
      </c>
      <c r="AU339" s="112" t="e">
        <f>AU188-#REF!</f>
        <v>#REF!</v>
      </c>
      <c r="AV339" s="112" t="e">
        <f>AV188-#REF!</f>
        <v>#REF!</v>
      </c>
      <c r="AW339" s="112" t="e">
        <f>AW188-#REF!</f>
        <v>#REF!</v>
      </c>
      <c r="AX339" s="112" t="e">
        <f>AX188-#REF!</f>
        <v>#REF!</v>
      </c>
      <c r="AY339" s="112" t="e">
        <f>AY188-#REF!</f>
        <v>#REF!</v>
      </c>
      <c r="AZ339" s="112" t="e">
        <f>AZ188-#REF!</f>
        <v>#REF!</v>
      </c>
      <c r="BA339" s="112" t="e">
        <f>BA188-#REF!</f>
        <v>#REF!</v>
      </c>
      <c r="BB339" s="112" t="e">
        <f>BB188-#REF!</f>
        <v>#REF!</v>
      </c>
      <c r="BC339" s="112" t="e">
        <f>BC188-#REF!</f>
        <v>#REF!</v>
      </c>
      <c r="BD339" s="112" t="e">
        <f>BD188-#REF!</f>
        <v>#REF!</v>
      </c>
      <c r="BE339" s="112" t="e">
        <f>BE188-#REF!</f>
        <v>#REF!</v>
      </c>
      <c r="BF339" s="112" t="e">
        <f>BF188-#REF!</f>
        <v>#REF!</v>
      </c>
      <c r="BG339" s="112" t="e">
        <f>BG188-#REF!</f>
        <v>#REF!</v>
      </c>
      <c r="BH339" s="112" t="e">
        <f>BH188-#REF!</f>
        <v>#REF!</v>
      </c>
      <c r="BI339" s="112" t="e">
        <f>BI188-#REF!</f>
        <v>#REF!</v>
      </c>
      <c r="BJ339" s="112" t="e">
        <f>BJ188-#REF!</f>
        <v>#REF!</v>
      </c>
      <c r="BK339" s="112" t="e">
        <f>BK188-#REF!</f>
        <v>#REF!</v>
      </c>
      <c r="BL339" s="112" t="e">
        <f>BL188-#REF!</f>
        <v>#REF!</v>
      </c>
      <c r="BM339" s="112" t="e">
        <f>BM188-#REF!</f>
        <v>#REF!</v>
      </c>
      <c r="BN339" s="112" t="e">
        <f>BN188-#REF!</f>
        <v>#REF!</v>
      </c>
      <c r="BO339" s="112" t="e">
        <f>BO188-#REF!</f>
        <v>#REF!</v>
      </c>
      <c r="BP339" s="112" t="e">
        <f>BP188-#REF!</f>
        <v>#REF!</v>
      </c>
      <c r="BQ339" s="112" t="e">
        <f>BQ188-#REF!</f>
        <v>#REF!</v>
      </c>
      <c r="BR339" s="112" t="e">
        <f>BR188-#REF!</f>
        <v>#REF!</v>
      </c>
      <c r="BS339" s="112" t="e">
        <f>BS188-#REF!</f>
        <v>#REF!</v>
      </c>
      <c r="BT339" s="112" t="e">
        <f>BT188-#REF!</f>
        <v>#REF!</v>
      </c>
      <c r="BU339" s="112" t="e">
        <f>BU188-#REF!</f>
        <v>#REF!</v>
      </c>
      <c r="BV339" s="112" t="e">
        <f>BV188-#REF!</f>
        <v>#REF!</v>
      </c>
    </row>
    <row r="340" spans="12:74" hidden="1" x14ac:dyDescent="0.3">
      <c r="L340" s="112" t="e">
        <f>L189-#REF!</f>
        <v>#REF!</v>
      </c>
      <c r="M340" s="112" t="e">
        <f>M189-#REF!</f>
        <v>#REF!</v>
      </c>
      <c r="N340" s="112" t="e">
        <f>N189-#REF!</f>
        <v>#REF!</v>
      </c>
      <c r="O340" s="112" t="e">
        <f>O189-#REF!</f>
        <v>#REF!</v>
      </c>
      <c r="P340" s="112" t="e">
        <f>P189-#REF!</f>
        <v>#REF!</v>
      </c>
      <c r="Q340" s="112" t="e">
        <f>Q189-#REF!</f>
        <v>#REF!</v>
      </c>
      <c r="R340" s="112" t="e">
        <f>R189-#REF!</f>
        <v>#REF!</v>
      </c>
      <c r="S340" s="112" t="e">
        <f>S189-#REF!</f>
        <v>#REF!</v>
      </c>
      <c r="T340" s="112" t="e">
        <f>T189-#REF!</f>
        <v>#REF!</v>
      </c>
      <c r="U340" s="112" t="e">
        <f>U189-#REF!</f>
        <v>#REF!</v>
      </c>
      <c r="V340" s="112" t="e">
        <f>V189-#REF!</f>
        <v>#REF!</v>
      </c>
      <c r="W340" s="112" t="e">
        <f>W189-#REF!</f>
        <v>#REF!</v>
      </c>
      <c r="X340" s="112" t="e">
        <f>X189-#REF!</f>
        <v>#REF!</v>
      </c>
      <c r="Y340" s="112" t="e">
        <f>Y189-#REF!</f>
        <v>#REF!</v>
      </c>
      <c r="Z340" s="112" t="e">
        <f>Z189-#REF!</f>
        <v>#REF!</v>
      </c>
      <c r="AA340" s="112" t="e">
        <f>AA189-#REF!</f>
        <v>#REF!</v>
      </c>
      <c r="AB340" s="112" t="e">
        <f>AB189-#REF!</f>
        <v>#REF!</v>
      </c>
      <c r="AC340" s="112" t="e">
        <f>AC189-#REF!</f>
        <v>#REF!</v>
      </c>
      <c r="AD340" s="112" t="e">
        <f>AD189-#REF!</f>
        <v>#REF!</v>
      </c>
      <c r="AE340" s="112" t="e">
        <f>AE189-#REF!</f>
        <v>#REF!</v>
      </c>
      <c r="AF340" s="112" t="e">
        <f>AF189-#REF!</f>
        <v>#REF!</v>
      </c>
      <c r="AG340" s="112" t="e">
        <f>AG189-#REF!</f>
        <v>#REF!</v>
      </c>
      <c r="AH340" s="112" t="e">
        <f>AH189-#REF!</f>
        <v>#REF!</v>
      </c>
      <c r="AI340" s="112" t="e">
        <f>AI189-#REF!</f>
        <v>#REF!</v>
      </c>
      <c r="AJ340" s="112" t="e">
        <f>AJ189-#REF!</f>
        <v>#REF!</v>
      </c>
      <c r="AK340" s="112" t="e">
        <f>AK189-#REF!</f>
        <v>#REF!</v>
      </c>
      <c r="AL340" s="112" t="e">
        <f>AL189-#REF!</f>
        <v>#REF!</v>
      </c>
      <c r="AM340" s="112" t="e">
        <f>AM189-#REF!</f>
        <v>#REF!</v>
      </c>
      <c r="AN340" s="112" t="e">
        <f>AN189-#REF!</f>
        <v>#REF!</v>
      </c>
      <c r="AO340" s="112" t="e">
        <f>AO189-#REF!</f>
        <v>#REF!</v>
      </c>
      <c r="AP340" s="112" t="e">
        <f>AP189-#REF!</f>
        <v>#REF!</v>
      </c>
      <c r="AQ340" s="112" t="e">
        <f>AQ189-#REF!</f>
        <v>#REF!</v>
      </c>
      <c r="AR340" s="112" t="e">
        <f>AR189-#REF!</f>
        <v>#REF!</v>
      </c>
      <c r="AS340" s="112" t="e">
        <f>AS189-#REF!</f>
        <v>#REF!</v>
      </c>
      <c r="AT340" s="112" t="e">
        <f>AT189-#REF!</f>
        <v>#REF!</v>
      </c>
      <c r="AU340" s="112" t="e">
        <f>AU189-#REF!</f>
        <v>#REF!</v>
      </c>
      <c r="AV340" s="112" t="e">
        <f>AV189-#REF!</f>
        <v>#REF!</v>
      </c>
      <c r="AW340" s="112" t="e">
        <f>AW189-#REF!</f>
        <v>#REF!</v>
      </c>
      <c r="AX340" s="112" t="e">
        <f>AX189-#REF!</f>
        <v>#REF!</v>
      </c>
      <c r="AY340" s="112" t="e">
        <f>AY189-#REF!</f>
        <v>#REF!</v>
      </c>
      <c r="AZ340" s="112" t="e">
        <f>AZ189-#REF!</f>
        <v>#REF!</v>
      </c>
      <c r="BA340" s="112" t="e">
        <f>BA189-#REF!</f>
        <v>#REF!</v>
      </c>
      <c r="BB340" s="112" t="e">
        <f>BB189-#REF!</f>
        <v>#REF!</v>
      </c>
      <c r="BC340" s="112" t="e">
        <f>BC189-#REF!</f>
        <v>#REF!</v>
      </c>
      <c r="BD340" s="112" t="e">
        <f>BD189-#REF!</f>
        <v>#REF!</v>
      </c>
      <c r="BE340" s="112" t="e">
        <f>BE189-#REF!</f>
        <v>#REF!</v>
      </c>
      <c r="BF340" s="112" t="e">
        <f>BF189-#REF!</f>
        <v>#REF!</v>
      </c>
      <c r="BG340" s="112" t="e">
        <f>BG189-#REF!</f>
        <v>#REF!</v>
      </c>
      <c r="BH340" s="112" t="e">
        <f>BH189-#REF!</f>
        <v>#REF!</v>
      </c>
      <c r="BI340" s="112" t="e">
        <f>BI189-#REF!</f>
        <v>#REF!</v>
      </c>
      <c r="BJ340" s="112" t="e">
        <f>BJ189-#REF!</f>
        <v>#REF!</v>
      </c>
      <c r="BK340" s="112" t="e">
        <f>BK189-#REF!</f>
        <v>#REF!</v>
      </c>
      <c r="BL340" s="112" t="e">
        <f>BL189-#REF!</f>
        <v>#REF!</v>
      </c>
      <c r="BM340" s="112" t="e">
        <f>BM189-#REF!</f>
        <v>#REF!</v>
      </c>
      <c r="BN340" s="112" t="e">
        <f>BN189-#REF!</f>
        <v>#REF!</v>
      </c>
      <c r="BO340" s="112" t="e">
        <f>BO189-#REF!</f>
        <v>#REF!</v>
      </c>
      <c r="BP340" s="112" t="e">
        <f>BP189-#REF!</f>
        <v>#REF!</v>
      </c>
      <c r="BQ340" s="112" t="e">
        <f>BQ189-#REF!</f>
        <v>#REF!</v>
      </c>
      <c r="BR340" s="112" t="e">
        <f>BR189-#REF!</f>
        <v>#REF!</v>
      </c>
      <c r="BS340" s="112" t="e">
        <f>BS189-#REF!</f>
        <v>#REF!</v>
      </c>
      <c r="BT340" s="112" t="e">
        <f>BT189-#REF!</f>
        <v>#REF!</v>
      </c>
      <c r="BU340" s="112" t="e">
        <f>BU189-#REF!</f>
        <v>#REF!</v>
      </c>
      <c r="BV340" s="112" t="e">
        <f>BV189-#REF!</f>
        <v>#REF!</v>
      </c>
    </row>
    <row r="341" spans="12:74" hidden="1" x14ac:dyDescent="0.3">
      <c r="L341" s="112" t="e">
        <f>L190-#REF!</f>
        <v>#REF!</v>
      </c>
      <c r="M341" s="112" t="e">
        <f>M190-#REF!</f>
        <v>#REF!</v>
      </c>
      <c r="N341" s="112" t="e">
        <f>N190-#REF!</f>
        <v>#REF!</v>
      </c>
      <c r="O341" s="112" t="e">
        <f>O190-#REF!</f>
        <v>#REF!</v>
      </c>
      <c r="P341" s="112" t="e">
        <f>P190-#REF!</f>
        <v>#REF!</v>
      </c>
      <c r="Q341" s="112" t="e">
        <f>Q190-#REF!</f>
        <v>#REF!</v>
      </c>
      <c r="R341" s="112" t="e">
        <f>R190-#REF!</f>
        <v>#REF!</v>
      </c>
      <c r="S341" s="112" t="e">
        <f>S190-#REF!</f>
        <v>#REF!</v>
      </c>
      <c r="T341" s="112" t="e">
        <f>T190-#REF!</f>
        <v>#REF!</v>
      </c>
      <c r="U341" s="112" t="e">
        <f>U190-#REF!</f>
        <v>#REF!</v>
      </c>
      <c r="V341" s="112" t="e">
        <f>V190-#REF!</f>
        <v>#REF!</v>
      </c>
      <c r="W341" s="112" t="e">
        <f>W190-#REF!</f>
        <v>#REF!</v>
      </c>
      <c r="X341" s="112" t="e">
        <f>X190-#REF!</f>
        <v>#REF!</v>
      </c>
      <c r="Y341" s="112" t="e">
        <f>Y190-#REF!</f>
        <v>#REF!</v>
      </c>
      <c r="Z341" s="112" t="e">
        <f>Z190-#REF!</f>
        <v>#REF!</v>
      </c>
      <c r="AA341" s="112" t="e">
        <f>AA190-#REF!</f>
        <v>#REF!</v>
      </c>
      <c r="AB341" s="112" t="e">
        <f>AB190-#REF!</f>
        <v>#REF!</v>
      </c>
      <c r="AC341" s="112" t="e">
        <f>AC190-#REF!</f>
        <v>#REF!</v>
      </c>
      <c r="AD341" s="112" t="e">
        <f>AD190-#REF!</f>
        <v>#REF!</v>
      </c>
      <c r="AE341" s="112" t="e">
        <f>AE190-#REF!</f>
        <v>#REF!</v>
      </c>
      <c r="AF341" s="112" t="e">
        <f>AF190-#REF!</f>
        <v>#REF!</v>
      </c>
      <c r="AG341" s="112" t="e">
        <f>AG190-#REF!</f>
        <v>#REF!</v>
      </c>
      <c r="AH341" s="112" t="e">
        <f>AH190-#REF!</f>
        <v>#REF!</v>
      </c>
      <c r="AI341" s="112" t="e">
        <f>AI190-#REF!</f>
        <v>#REF!</v>
      </c>
      <c r="AJ341" s="112" t="e">
        <f>AJ190-#REF!</f>
        <v>#REF!</v>
      </c>
      <c r="AK341" s="112" t="e">
        <f>AK190-#REF!</f>
        <v>#REF!</v>
      </c>
      <c r="AL341" s="112" t="e">
        <f>AL190-#REF!</f>
        <v>#REF!</v>
      </c>
      <c r="AM341" s="112" t="e">
        <f>AM190-#REF!</f>
        <v>#REF!</v>
      </c>
      <c r="AN341" s="112" t="e">
        <f>AN190-#REF!</f>
        <v>#REF!</v>
      </c>
      <c r="AO341" s="112" t="e">
        <f>AO190-#REF!</f>
        <v>#REF!</v>
      </c>
      <c r="AP341" s="112" t="e">
        <f>AP190-#REF!</f>
        <v>#REF!</v>
      </c>
      <c r="AQ341" s="112" t="e">
        <f>AQ190-#REF!</f>
        <v>#REF!</v>
      </c>
      <c r="AR341" s="112" t="e">
        <f>AR190-#REF!</f>
        <v>#REF!</v>
      </c>
      <c r="AS341" s="112" t="e">
        <f>AS190-#REF!</f>
        <v>#REF!</v>
      </c>
      <c r="AT341" s="112" t="e">
        <f>AT190-#REF!</f>
        <v>#REF!</v>
      </c>
      <c r="AU341" s="112" t="e">
        <f>AU190-#REF!</f>
        <v>#REF!</v>
      </c>
      <c r="AV341" s="112" t="e">
        <f>AV190-#REF!</f>
        <v>#REF!</v>
      </c>
      <c r="AW341" s="112" t="e">
        <f>AW190-#REF!</f>
        <v>#REF!</v>
      </c>
      <c r="AX341" s="112" t="e">
        <f>AX190-#REF!</f>
        <v>#REF!</v>
      </c>
      <c r="AY341" s="112" t="e">
        <f>AY190-#REF!</f>
        <v>#REF!</v>
      </c>
      <c r="AZ341" s="112" t="e">
        <f>AZ190-#REF!</f>
        <v>#REF!</v>
      </c>
      <c r="BA341" s="112" t="e">
        <f>BA190-#REF!</f>
        <v>#REF!</v>
      </c>
      <c r="BB341" s="112" t="e">
        <f>BB190-#REF!</f>
        <v>#REF!</v>
      </c>
      <c r="BC341" s="112" t="e">
        <f>BC190-#REF!</f>
        <v>#REF!</v>
      </c>
      <c r="BD341" s="112" t="e">
        <f>BD190-#REF!</f>
        <v>#REF!</v>
      </c>
      <c r="BE341" s="112" t="e">
        <f>BE190-#REF!</f>
        <v>#REF!</v>
      </c>
      <c r="BF341" s="112" t="e">
        <f>BF190-#REF!</f>
        <v>#REF!</v>
      </c>
      <c r="BG341" s="112" t="e">
        <f>BG190-#REF!</f>
        <v>#REF!</v>
      </c>
      <c r="BH341" s="112" t="e">
        <f>BH190-#REF!</f>
        <v>#REF!</v>
      </c>
      <c r="BI341" s="112" t="e">
        <f>BI190-#REF!</f>
        <v>#REF!</v>
      </c>
      <c r="BJ341" s="112" t="e">
        <f>BJ190-#REF!</f>
        <v>#REF!</v>
      </c>
      <c r="BK341" s="112" t="e">
        <f>BK190-#REF!</f>
        <v>#REF!</v>
      </c>
      <c r="BL341" s="112" t="e">
        <f>BL190-#REF!</f>
        <v>#REF!</v>
      </c>
      <c r="BM341" s="112" t="e">
        <f>BM190-#REF!</f>
        <v>#REF!</v>
      </c>
      <c r="BN341" s="112" t="e">
        <f>BN190-#REF!</f>
        <v>#REF!</v>
      </c>
      <c r="BO341" s="112" t="e">
        <f>BO190-#REF!</f>
        <v>#REF!</v>
      </c>
      <c r="BP341" s="112" t="e">
        <f>BP190-#REF!</f>
        <v>#REF!</v>
      </c>
      <c r="BQ341" s="112" t="e">
        <f>BQ190-#REF!</f>
        <v>#REF!</v>
      </c>
      <c r="BR341" s="112" t="e">
        <f>BR190-#REF!</f>
        <v>#REF!</v>
      </c>
      <c r="BS341" s="112" t="e">
        <f>BS190-#REF!</f>
        <v>#REF!</v>
      </c>
      <c r="BT341" s="112" t="e">
        <f>BT190-#REF!</f>
        <v>#REF!</v>
      </c>
      <c r="BU341" s="112" t="e">
        <f>BU190-#REF!</f>
        <v>#REF!</v>
      </c>
      <c r="BV341" s="112" t="e">
        <f>BV190-#REF!</f>
        <v>#REF!</v>
      </c>
    </row>
    <row r="342" spans="12:74" hidden="1" x14ac:dyDescent="0.3">
      <c r="L342" s="112" t="e">
        <f>L191-#REF!</f>
        <v>#REF!</v>
      </c>
      <c r="M342" s="112" t="e">
        <f>M191-#REF!</f>
        <v>#REF!</v>
      </c>
      <c r="N342" s="112" t="e">
        <f>N191-#REF!</f>
        <v>#REF!</v>
      </c>
      <c r="O342" s="112" t="e">
        <f>O191-#REF!</f>
        <v>#REF!</v>
      </c>
      <c r="P342" s="112" t="e">
        <f>P191-#REF!</f>
        <v>#REF!</v>
      </c>
      <c r="Q342" s="112" t="e">
        <f>Q191-#REF!</f>
        <v>#REF!</v>
      </c>
      <c r="R342" s="112" t="e">
        <f>R191-#REF!</f>
        <v>#REF!</v>
      </c>
      <c r="S342" s="112" t="e">
        <f>S191-#REF!</f>
        <v>#REF!</v>
      </c>
      <c r="T342" s="112" t="e">
        <f>T191-#REF!</f>
        <v>#REF!</v>
      </c>
      <c r="U342" s="112" t="e">
        <f>U191-#REF!</f>
        <v>#REF!</v>
      </c>
      <c r="V342" s="112" t="e">
        <f>V191-#REF!</f>
        <v>#REF!</v>
      </c>
      <c r="W342" s="112" t="e">
        <f>W191-#REF!</f>
        <v>#REF!</v>
      </c>
      <c r="X342" s="112" t="e">
        <f>X191-#REF!</f>
        <v>#REF!</v>
      </c>
      <c r="Y342" s="112" t="e">
        <f>Y191-#REF!</f>
        <v>#REF!</v>
      </c>
      <c r="Z342" s="112" t="e">
        <f>Z191-#REF!</f>
        <v>#REF!</v>
      </c>
      <c r="AA342" s="112" t="e">
        <f>AA191-#REF!</f>
        <v>#REF!</v>
      </c>
      <c r="AB342" s="112" t="e">
        <f>AB191-#REF!</f>
        <v>#REF!</v>
      </c>
      <c r="AC342" s="112" t="e">
        <f>AC191-#REF!</f>
        <v>#REF!</v>
      </c>
      <c r="AD342" s="112" t="e">
        <f>AD191-#REF!</f>
        <v>#REF!</v>
      </c>
      <c r="AE342" s="112" t="e">
        <f>AE191-#REF!</f>
        <v>#REF!</v>
      </c>
      <c r="AF342" s="112" t="e">
        <f>AF191-#REF!</f>
        <v>#REF!</v>
      </c>
      <c r="AG342" s="112" t="e">
        <f>AG191-#REF!</f>
        <v>#REF!</v>
      </c>
      <c r="AH342" s="112" t="e">
        <f>AH191-#REF!</f>
        <v>#REF!</v>
      </c>
      <c r="AI342" s="112" t="e">
        <f>AI191-#REF!</f>
        <v>#REF!</v>
      </c>
      <c r="AJ342" s="112" t="e">
        <f>AJ191-#REF!</f>
        <v>#REF!</v>
      </c>
      <c r="AK342" s="112" t="e">
        <f>AK191-#REF!</f>
        <v>#REF!</v>
      </c>
      <c r="AL342" s="112" t="e">
        <f>AL191-#REF!</f>
        <v>#REF!</v>
      </c>
      <c r="AM342" s="112" t="e">
        <f>AM191-#REF!</f>
        <v>#REF!</v>
      </c>
      <c r="AN342" s="112" t="e">
        <f>AN191-#REF!</f>
        <v>#REF!</v>
      </c>
      <c r="AO342" s="112" t="e">
        <f>AO191-#REF!</f>
        <v>#REF!</v>
      </c>
      <c r="AP342" s="112" t="e">
        <f>AP191-#REF!</f>
        <v>#REF!</v>
      </c>
      <c r="AQ342" s="112" t="e">
        <f>AQ191-#REF!</f>
        <v>#REF!</v>
      </c>
      <c r="AR342" s="112" t="e">
        <f>AR191-#REF!</f>
        <v>#REF!</v>
      </c>
      <c r="AS342" s="112" t="e">
        <f>AS191-#REF!</f>
        <v>#REF!</v>
      </c>
      <c r="AT342" s="112" t="e">
        <f>AT191-#REF!</f>
        <v>#REF!</v>
      </c>
      <c r="AU342" s="112" t="e">
        <f>AU191-#REF!</f>
        <v>#REF!</v>
      </c>
      <c r="AV342" s="112" t="e">
        <f>AV191-#REF!</f>
        <v>#REF!</v>
      </c>
      <c r="AW342" s="112" t="e">
        <f>AW191-#REF!</f>
        <v>#REF!</v>
      </c>
      <c r="AX342" s="112" t="e">
        <f>AX191-#REF!</f>
        <v>#REF!</v>
      </c>
      <c r="AY342" s="112" t="e">
        <f>AY191-#REF!</f>
        <v>#REF!</v>
      </c>
      <c r="AZ342" s="112" t="e">
        <f>AZ191-#REF!</f>
        <v>#REF!</v>
      </c>
      <c r="BA342" s="112" t="e">
        <f>BA191-#REF!</f>
        <v>#REF!</v>
      </c>
      <c r="BB342" s="112" t="e">
        <f>BB191-#REF!</f>
        <v>#REF!</v>
      </c>
      <c r="BC342" s="112" t="e">
        <f>BC191-#REF!</f>
        <v>#REF!</v>
      </c>
      <c r="BD342" s="112" t="e">
        <f>BD191-#REF!</f>
        <v>#REF!</v>
      </c>
      <c r="BE342" s="112" t="e">
        <f>BE191-#REF!</f>
        <v>#REF!</v>
      </c>
      <c r="BF342" s="112" t="e">
        <f>BF191-#REF!</f>
        <v>#REF!</v>
      </c>
      <c r="BG342" s="112" t="e">
        <f>BG191-#REF!</f>
        <v>#REF!</v>
      </c>
      <c r="BH342" s="112" t="e">
        <f>BH191-#REF!</f>
        <v>#REF!</v>
      </c>
      <c r="BI342" s="112" t="e">
        <f>BI191-#REF!</f>
        <v>#REF!</v>
      </c>
      <c r="BJ342" s="112" t="e">
        <f>BJ191-#REF!</f>
        <v>#REF!</v>
      </c>
      <c r="BK342" s="112" t="e">
        <f>BK191-#REF!</f>
        <v>#REF!</v>
      </c>
      <c r="BL342" s="112" t="e">
        <f>BL191-#REF!</f>
        <v>#REF!</v>
      </c>
      <c r="BM342" s="112" t="e">
        <f>BM191-#REF!</f>
        <v>#REF!</v>
      </c>
      <c r="BN342" s="112" t="e">
        <f>BN191-#REF!</f>
        <v>#REF!</v>
      </c>
      <c r="BO342" s="112" t="e">
        <f>BO191-#REF!</f>
        <v>#REF!</v>
      </c>
      <c r="BP342" s="112" t="e">
        <f>BP191-#REF!</f>
        <v>#REF!</v>
      </c>
      <c r="BQ342" s="112" t="e">
        <f>BQ191-#REF!</f>
        <v>#REF!</v>
      </c>
      <c r="BR342" s="112" t="e">
        <f>BR191-#REF!</f>
        <v>#REF!</v>
      </c>
      <c r="BS342" s="112" t="e">
        <f>BS191-#REF!</f>
        <v>#REF!</v>
      </c>
      <c r="BT342" s="112" t="e">
        <f>BT191-#REF!</f>
        <v>#REF!</v>
      </c>
      <c r="BU342" s="112" t="e">
        <f>BU191-#REF!</f>
        <v>#REF!</v>
      </c>
      <c r="BV342" s="112" t="e">
        <f>BV191-#REF!</f>
        <v>#REF!</v>
      </c>
    </row>
    <row r="343" spans="12:74" hidden="1" x14ac:dyDescent="0.3">
      <c r="L343" s="112" t="e">
        <f>L192-#REF!</f>
        <v>#REF!</v>
      </c>
      <c r="M343" s="112" t="e">
        <f>M192-#REF!</f>
        <v>#REF!</v>
      </c>
      <c r="N343" s="112" t="e">
        <f>N192-#REF!</f>
        <v>#REF!</v>
      </c>
      <c r="O343" s="112" t="e">
        <f>O192-#REF!</f>
        <v>#REF!</v>
      </c>
      <c r="P343" s="112" t="e">
        <f>P192-#REF!</f>
        <v>#REF!</v>
      </c>
      <c r="Q343" s="112" t="e">
        <f>Q192-#REF!</f>
        <v>#REF!</v>
      </c>
      <c r="R343" s="112" t="e">
        <f>R192-#REF!</f>
        <v>#REF!</v>
      </c>
      <c r="S343" s="112" t="e">
        <f>S192-#REF!</f>
        <v>#REF!</v>
      </c>
      <c r="T343" s="112" t="e">
        <f>T192-#REF!</f>
        <v>#REF!</v>
      </c>
      <c r="U343" s="112" t="e">
        <f>U192-#REF!</f>
        <v>#REF!</v>
      </c>
      <c r="V343" s="112" t="e">
        <f>V192-#REF!</f>
        <v>#REF!</v>
      </c>
      <c r="W343" s="112" t="e">
        <f>W192-#REF!</f>
        <v>#REF!</v>
      </c>
      <c r="X343" s="112" t="e">
        <f>X192-#REF!</f>
        <v>#REF!</v>
      </c>
      <c r="Y343" s="112" t="e">
        <f>Y192-#REF!</f>
        <v>#REF!</v>
      </c>
      <c r="Z343" s="112" t="e">
        <f>Z192-#REF!</f>
        <v>#REF!</v>
      </c>
      <c r="AA343" s="112" t="e">
        <f>AA192-#REF!</f>
        <v>#REF!</v>
      </c>
      <c r="AB343" s="112" t="e">
        <f>AB192-#REF!</f>
        <v>#REF!</v>
      </c>
      <c r="AC343" s="112" t="e">
        <f>AC192-#REF!</f>
        <v>#REF!</v>
      </c>
      <c r="AD343" s="112" t="e">
        <f>AD192-#REF!</f>
        <v>#REF!</v>
      </c>
      <c r="AE343" s="112" t="e">
        <f>AE192-#REF!</f>
        <v>#REF!</v>
      </c>
      <c r="AF343" s="112" t="e">
        <f>AF192-#REF!</f>
        <v>#REF!</v>
      </c>
      <c r="AG343" s="112" t="e">
        <f>AG192-#REF!</f>
        <v>#REF!</v>
      </c>
      <c r="AH343" s="112" t="e">
        <f>AH192-#REF!</f>
        <v>#REF!</v>
      </c>
      <c r="AI343" s="112" t="e">
        <f>AI192-#REF!</f>
        <v>#REF!</v>
      </c>
      <c r="AJ343" s="112" t="e">
        <f>AJ192-#REF!</f>
        <v>#REF!</v>
      </c>
      <c r="AK343" s="112" t="e">
        <f>AK192-#REF!</f>
        <v>#REF!</v>
      </c>
      <c r="AL343" s="112" t="e">
        <f>AL192-#REF!</f>
        <v>#REF!</v>
      </c>
      <c r="AM343" s="112" t="e">
        <f>AM192-#REF!</f>
        <v>#REF!</v>
      </c>
      <c r="AN343" s="112" t="e">
        <f>AN192-#REF!</f>
        <v>#REF!</v>
      </c>
      <c r="AO343" s="112" t="e">
        <f>AO192-#REF!</f>
        <v>#REF!</v>
      </c>
      <c r="AP343" s="112" t="e">
        <f>AP192-#REF!</f>
        <v>#REF!</v>
      </c>
      <c r="AQ343" s="112" t="e">
        <f>AQ192-#REF!</f>
        <v>#REF!</v>
      </c>
      <c r="AR343" s="112" t="e">
        <f>AR192-#REF!</f>
        <v>#REF!</v>
      </c>
      <c r="AS343" s="112" t="e">
        <f>AS192-#REF!</f>
        <v>#REF!</v>
      </c>
      <c r="AT343" s="112" t="e">
        <f>AT192-#REF!</f>
        <v>#REF!</v>
      </c>
      <c r="AU343" s="112" t="e">
        <f>AU192-#REF!</f>
        <v>#REF!</v>
      </c>
      <c r="AV343" s="112" t="e">
        <f>AV192-#REF!</f>
        <v>#REF!</v>
      </c>
      <c r="AW343" s="112" t="e">
        <f>AW192-#REF!</f>
        <v>#REF!</v>
      </c>
      <c r="AX343" s="112" t="e">
        <f>AX192-#REF!</f>
        <v>#REF!</v>
      </c>
      <c r="AY343" s="112" t="e">
        <f>AY192-#REF!</f>
        <v>#REF!</v>
      </c>
      <c r="AZ343" s="112" t="e">
        <f>AZ192-#REF!</f>
        <v>#REF!</v>
      </c>
      <c r="BA343" s="112" t="e">
        <f>BA192-#REF!</f>
        <v>#REF!</v>
      </c>
      <c r="BB343" s="112" t="e">
        <f>BB192-#REF!</f>
        <v>#REF!</v>
      </c>
      <c r="BC343" s="112" t="e">
        <f>BC192-#REF!</f>
        <v>#REF!</v>
      </c>
      <c r="BD343" s="112" t="e">
        <f>BD192-#REF!</f>
        <v>#REF!</v>
      </c>
      <c r="BE343" s="112" t="e">
        <f>BE192-#REF!</f>
        <v>#REF!</v>
      </c>
      <c r="BF343" s="112" t="e">
        <f>BF192-#REF!</f>
        <v>#REF!</v>
      </c>
      <c r="BG343" s="112" t="e">
        <f>BG192-#REF!</f>
        <v>#REF!</v>
      </c>
      <c r="BH343" s="112" t="e">
        <f>BH192-#REF!</f>
        <v>#REF!</v>
      </c>
      <c r="BI343" s="112" t="e">
        <f>BI192-#REF!</f>
        <v>#REF!</v>
      </c>
      <c r="BJ343" s="112" t="e">
        <f>BJ192-#REF!</f>
        <v>#REF!</v>
      </c>
      <c r="BK343" s="112" t="e">
        <f>BK192-#REF!</f>
        <v>#REF!</v>
      </c>
      <c r="BL343" s="112" t="e">
        <f>BL192-#REF!</f>
        <v>#REF!</v>
      </c>
      <c r="BM343" s="112" t="e">
        <f>BM192-#REF!</f>
        <v>#REF!</v>
      </c>
      <c r="BN343" s="112" t="e">
        <f>BN192-#REF!</f>
        <v>#REF!</v>
      </c>
      <c r="BO343" s="112" t="e">
        <f>BO192-#REF!</f>
        <v>#REF!</v>
      </c>
      <c r="BP343" s="112" t="e">
        <f>BP192-#REF!</f>
        <v>#REF!</v>
      </c>
      <c r="BQ343" s="112" t="e">
        <f>BQ192-#REF!</f>
        <v>#REF!</v>
      </c>
      <c r="BR343" s="112" t="e">
        <f>BR192-#REF!</f>
        <v>#REF!</v>
      </c>
      <c r="BS343" s="112" t="e">
        <f>BS192-#REF!</f>
        <v>#REF!</v>
      </c>
      <c r="BT343" s="112" t="e">
        <f>BT192-#REF!</f>
        <v>#REF!</v>
      </c>
      <c r="BU343" s="112" t="e">
        <f>BU192-#REF!</f>
        <v>#REF!</v>
      </c>
      <c r="BV343" s="112" t="e">
        <f>BV192-#REF!</f>
        <v>#REF!</v>
      </c>
    </row>
    <row r="344" spans="12:74" hidden="1" x14ac:dyDescent="0.3">
      <c r="L344" s="112" t="e">
        <f>L193-#REF!</f>
        <v>#REF!</v>
      </c>
      <c r="M344" s="112" t="e">
        <f>M193-#REF!</f>
        <v>#REF!</v>
      </c>
      <c r="N344" s="112" t="e">
        <f>N193-#REF!</f>
        <v>#REF!</v>
      </c>
      <c r="O344" s="112" t="e">
        <f>O193-#REF!</f>
        <v>#REF!</v>
      </c>
      <c r="P344" s="112" t="e">
        <f>P193-#REF!</f>
        <v>#REF!</v>
      </c>
      <c r="Q344" s="112" t="e">
        <f>Q193-#REF!</f>
        <v>#REF!</v>
      </c>
      <c r="R344" s="112" t="e">
        <f>R193-#REF!</f>
        <v>#REF!</v>
      </c>
      <c r="S344" s="112" t="e">
        <f>S193-#REF!</f>
        <v>#REF!</v>
      </c>
      <c r="T344" s="112" t="e">
        <f>T193-#REF!</f>
        <v>#REF!</v>
      </c>
      <c r="U344" s="112" t="e">
        <f>U193-#REF!</f>
        <v>#REF!</v>
      </c>
      <c r="V344" s="112" t="e">
        <f>V193-#REF!</f>
        <v>#REF!</v>
      </c>
      <c r="W344" s="112" t="e">
        <f>W193-#REF!</f>
        <v>#REF!</v>
      </c>
      <c r="X344" s="112" t="e">
        <f>X193-#REF!</f>
        <v>#REF!</v>
      </c>
      <c r="Y344" s="112" t="e">
        <f>Y193-#REF!</f>
        <v>#REF!</v>
      </c>
      <c r="Z344" s="112" t="e">
        <f>Z193-#REF!</f>
        <v>#REF!</v>
      </c>
      <c r="AA344" s="112" t="e">
        <f>AA193-#REF!</f>
        <v>#REF!</v>
      </c>
      <c r="AB344" s="112" t="e">
        <f>AB193-#REF!</f>
        <v>#REF!</v>
      </c>
      <c r="AC344" s="112" t="e">
        <f>AC193-#REF!</f>
        <v>#REF!</v>
      </c>
      <c r="AD344" s="112" t="e">
        <f>AD193-#REF!</f>
        <v>#REF!</v>
      </c>
      <c r="AE344" s="112" t="e">
        <f>AE193-#REF!</f>
        <v>#REF!</v>
      </c>
      <c r="AF344" s="112" t="e">
        <f>AF193-#REF!</f>
        <v>#REF!</v>
      </c>
      <c r="AG344" s="112" t="e">
        <f>AG193-#REF!</f>
        <v>#REF!</v>
      </c>
      <c r="AH344" s="112" t="e">
        <f>AH193-#REF!</f>
        <v>#REF!</v>
      </c>
      <c r="AI344" s="112" t="e">
        <f>AI193-#REF!</f>
        <v>#REF!</v>
      </c>
      <c r="AJ344" s="112" t="e">
        <f>AJ193-#REF!</f>
        <v>#REF!</v>
      </c>
      <c r="AK344" s="112" t="e">
        <f>AK193-#REF!</f>
        <v>#REF!</v>
      </c>
      <c r="AL344" s="112" t="e">
        <f>AL193-#REF!</f>
        <v>#REF!</v>
      </c>
      <c r="AM344" s="112" t="e">
        <f>AM193-#REF!</f>
        <v>#REF!</v>
      </c>
      <c r="AN344" s="112" t="e">
        <f>AN193-#REF!</f>
        <v>#REF!</v>
      </c>
      <c r="AO344" s="112" t="e">
        <f>AO193-#REF!</f>
        <v>#REF!</v>
      </c>
      <c r="AP344" s="112" t="e">
        <f>AP193-#REF!</f>
        <v>#REF!</v>
      </c>
      <c r="AQ344" s="112" t="e">
        <f>AQ193-#REF!</f>
        <v>#REF!</v>
      </c>
      <c r="AR344" s="112" t="e">
        <f>AR193-#REF!</f>
        <v>#REF!</v>
      </c>
      <c r="AS344" s="112" t="e">
        <f>AS193-#REF!</f>
        <v>#REF!</v>
      </c>
      <c r="AT344" s="112" t="e">
        <f>AT193-#REF!</f>
        <v>#REF!</v>
      </c>
      <c r="AU344" s="112" t="e">
        <f>AU193-#REF!</f>
        <v>#REF!</v>
      </c>
      <c r="AV344" s="112" t="e">
        <f>AV193-#REF!</f>
        <v>#REF!</v>
      </c>
      <c r="AW344" s="112" t="e">
        <f>AW193-#REF!</f>
        <v>#REF!</v>
      </c>
      <c r="AX344" s="112" t="e">
        <f>AX193-#REF!</f>
        <v>#REF!</v>
      </c>
      <c r="AY344" s="112" t="e">
        <f>AY193-#REF!</f>
        <v>#REF!</v>
      </c>
      <c r="AZ344" s="112" t="e">
        <f>AZ193-#REF!</f>
        <v>#REF!</v>
      </c>
      <c r="BA344" s="112" t="e">
        <f>BA193-#REF!</f>
        <v>#REF!</v>
      </c>
      <c r="BB344" s="112" t="e">
        <f>BB193-#REF!</f>
        <v>#REF!</v>
      </c>
      <c r="BC344" s="112" t="e">
        <f>BC193-#REF!</f>
        <v>#REF!</v>
      </c>
      <c r="BD344" s="112" t="e">
        <f>BD193-#REF!</f>
        <v>#REF!</v>
      </c>
      <c r="BE344" s="112" t="e">
        <f>BE193-#REF!</f>
        <v>#REF!</v>
      </c>
      <c r="BF344" s="112" t="e">
        <f>BF193-#REF!</f>
        <v>#REF!</v>
      </c>
      <c r="BG344" s="112" t="e">
        <f>BG193-#REF!</f>
        <v>#REF!</v>
      </c>
      <c r="BH344" s="112" t="e">
        <f>BH193-#REF!</f>
        <v>#REF!</v>
      </c>
      <c r="BI344" s="112" t="e">
        <f>BI193-#REF!</f>
        <v>#REF!</v>
      </c>
      <c r="BJ344" s="112" t="e">
        <f>BJ193-#REF!</f>
        <v>#REF!</v>
      </c>
      <c r="BK344" s="112" t="e">
        <f>BK193-#REF!</f>
        <v>#REF!</v>
      </c>
      <c r="BL344" s="112" t="e">
        <f>BL193-#REF!</f>
        <v>#REF!</v>
      </c>
      <c r="BM344" s="112" t="e">
        <f>BM193-#REF!</f>
        <v>#REF!</v>
      </c>
      <c r="BN344" s="112" t="e">
        <f>BN193-#REF!</f>
        <v>#REF!</v>
      </c>
      <c r="BO344" s="112" t="e">
        <f>BO193-#REF!</f>
        <v>#REF!</v>
      </c>
      <c r="BP344" s="112" t="e">
        <f>BP193-#REF!</f>
        <v>#REF!</v>
      </c>
      <c r="BQ344" s="112" t="e">
        <f>BQ193-#REF!</f>
        <v>#REF!</v>
      </c>
      <c r="BR344" s="112" t="e">
        <f>BR193-#REF!</f>
        <v>#REF!</v>
      </c>
      <c r="BS344" s="112" t="e">
        <f>BS193-#REF!</f>
        <v>#REF!</v>
      </c>
      <c r="BT344" s="112" t="e">
        <f>BT193-#REF!</f>
        <v>#REF!</v>
      </c>
      <c r="BU344" s="112" t="e">
        <f>BU193-#REF!</f>
        <v>#REF!</v>
      </c>
      <c r="BV344" s="112" t="e">
        <f>BV193-#REF!</f>
        <v>#REF!</v>
      </c>
    </row>
    <row r="345" spans="12:74" hidden="1" x14ac:dyDescent="0.3">
      <c r="L345" s="112" t="e">
        <f>L194-#REF!</f>
        <v>#REF!</v>
      </c>
      <c r="M345" s="112" t="e">
        <f>M194-#REF!</f>
        <v>#REF!</v>
      </c>
      <c r="N345" s="112" t="e">
        <f>N194-#REF!</f>
        <v>#REF!</v>
      </c>
      <c r="O345" s="112" t="e">
        <f>O194-#REF!</f>
        <v>#REF!</v>
      </c>
      <c r="P345" s="112" t="e">
        <f>P194-#REF!</f>
        <v>#REF!</v>
      </c>
      <c r="Q345" s="112" t="e">
        <f>Q194-#REF!</f>
        <v>#REF!</v>
      </c>
      <c r="R345" s="112" t="e">
        <f>R194-#REF!</f>
        <v>#REF!</v>
      </c>
      <c r="S345" s="112" t="e">
        <f>S194-#REF!</f>
        <v>#REF!</v>
      </c>
      <c r="T345" s="112" t="e">
        <f>T194-#REF!</f>
        <v>#REF!</v>
      </c>
      <c r="U345" s="112" t="e">
        <f>U194-#REF!</f>
        <v>#REF!</v>
      </c>
      <c r="V345" s="112" t="e">
        <f>V194-#REF!</f>
        <v>#REF!</v>
      </c>
      <c r="W345" s="112" t="e">
        <f>W194-#REF!</f>
        <v>#REF!</v>
      </c>
      <c r="X345" s="112" t="e">
        <f>X194-#REF!</f>
        <v>#REF!</v>
      </c>
      <c r="Y345" s="112" t="e">
        <f>Y194-#REF!</f>
        <v>#REF!</v>
      </c>
      <c r="Z345" s="112" t="e">
        <f>Z194-#REF!</f>
        <v>#REF!</v>
      </c>
      <c r="AA345" s="112" t="e">
        <f>AA194-#REF!</f>
        <v>#REF!</v>
      </c>
      <c r="AB345" s="112" t="e">
        <f>AB194-#REF!</f>
        <v>#REF!</v>
      </c>
      <c r="AC345" s="112" t="e">
        <f>AC194-#REF!</f>
        <v>#REF!</v>
      </c>
      <c r="AD345" s="112" t="e">
        <f>AD194-#REF!</f>
        <v>#REF!</v>
      </c>
      <c r="AE345" s="112" t="e">
        <f>AE194-#REF!</f>
        <v>#REF!</v>
      </c>
      <c r="AF345" s="112" t="e">
        <f>AF194-#REF!</f>
        <v>#REF!</v>
      </c>
      <c r="AG345" s="112" t="e">
        <f>AG194-#REF!</f>
        <v>#REF!</v>
      </c>
      <c r="AH345" s="112" t="e">
        <f>AH194-#REF!</f>
        <v>#REF!</v>
      </c>
      <c r="AI345" s="112" t="e">
        <f>AI194-#REF!</f>
        <v>#REF!</v>
      </c>
      <c r="AJ345" s="112" t="e">
        <f>AJ194-#REF!</f>
        <v>#REF!</v>
      </c>
      <c r="AK345" s="112" t="e">
        <f>AK194-#REF!</f>
        <v>#REF!</v>
      </c>
      <c r="AL345" s="112" t="e">
        <f>AL194-#REF!</f>
        <v>#REF!</v>
      </c>
      <c r="AM345" s="112" t="e">
        <f>AM194-#REF!</f>
        <v>#REF!</v>
      </c>
      <c r="AN345" s="112" t="e">
        <f>AN194-#REF!</f>
        <v>#REF!</v>
      </c>
      <c r="AO345" s="112" t="e">
        <f>AO194-#REF!</f>
        <v>#REF!</v>
      </c>
      <c r="AP345" s="112" t="e">
        <f>AP194-#REF!</f>
        <v>#REF!</v>
      </c>
      <c r="AQ345" s="112" t="e">
        <f>AQ194-#REF!</f>
        <v>#REF!</v>
      </c>
      <c r="AR345" s="112" t="e">
        <f>AR194-#REF!</f>
        <v>#REF!</v>
      </c>
      <c r="AS345" s="112" t="e">
        <f>AS194-#REF!</f>
        <v>#REF!</v>
      </c>
      <c r="AT345" s="112" t="e">
        <f>AT194-#REF!</f>
        <v>#REF!</v>
      </c>
      <c r="AU345" s="112" t="e">
        <f>AU194-#REF!</f>
        <v>#REF!</v>
      </c>
      <c r="AV345" s="112" t="e">
        <f>AV194-#REF!</f>
        <v>#REF!</v>
      </c>
      <c r="AW345" s="112" t="e">
        <f>AW194-#REF!</f>
        <v>#REF!</v>
      </c>
      <c r="AX345" s="112" t="e">
        <f>AX194-#REF!</f>
        <v>#REF!</v>
      </c>
      <c r="AY345" s="112" t="e">
        <f>AY194-#REF!</f>
        <v>#REF!</v>
      </c>
      <c r="AZ345" s="112" t="e">
        <f>AZ194-#REF!</f>
        <v>#REF!</v>
      </c>
      <c r="BA345" s="112" t="e">
        <f>BA194-#REF!</f>
        <v>#REF!</v>
      </c>
      <c r="BB345" s="112" t="e">
        <f>BB194-#REF!</f>
        <v>#REF!</v>
      </c>
      <c r="BC345" s="112" t="e">
        <f>BC194-#REF!</f>
        <v>#REF!</v>
      </c>
      <c r="BD345" s="112" t="e">
        <f>BD194-#REF!</f>
        <v>#REF!</v>
      </c>
      <c r="BE345" s="112" t="e">
        <f>BE194-#REF!</f>
        <v>#REF!</v>
      </c>
      <c r="BF345" s="112" t="e">
        <f>BF194-#REF!</f>
        <v>#REF!</v>
      </c>
      <c r="BG345" s="112" t="e">
        <f>BG194-#REF!</f>
        <v>#REF!</v>
      </c>
      <c r="BH345" s="112" t="e">
        <f>BH194-#REF!</f>
        <v>#REF!</v>
      </c>
      <c r="BI345" s="112" t="e">
        <f>BI194-#REF!</f>
        <v>#REF!</v>
      </c>
      <c r="BJ345" s="112" t="e">
        <f>BJ194-#REF!</f>
        <v>#REF!</v>
      </c>
      <c r="BK345" s="112" t="e">
        <f>BK194-#REF!</f>
        <v>#REF!</v>
      </c>
      <c r="BL345" s="112" t="e">
        <f>BL194-#REF!</f>
        <v>#REF!</v>
      </c>
      <c r="BM345" s="112" t="e">
        <f>BM194-#REF!</f>
        <v>#REF!</v>
      </c>
      <c r="BN345" s="112" t="e">
        <f>BN194-#REF!</f>
        <v>#REF!</v>
      </c>
      <c r="BO345" s="112" t="e">
        <f>BO194-#REF!</f>
        <v>#REF!</v>
      </c>
      <c r="BP345" s="112" t="e">
        <f>BP194-#REF!</f>
        <v>#REF!</v>
      </c>
      <c r="BQ345" s="112" t="e">
        <f>BQ194-#REF!</f>
        <v>#REF!</v>
      </c>
      <c r="BR345" s="112" t="e">
        <f>BR194-#REF!</f>
        <v>#REF!</v>
      </c>
      <c r="BS345" s="112" t="e">
        <f>BS194-#REF!</f>
        <v>#REF!</v>
      </c>
      <c r="BT345" s="112" t="e">
        <f>BT194-#REF!</f>
        <v>#REF!</v>
      </c>
      <c r="BU345" s="112" t="e">
        <f>BU194-#REF!</f>
        <v>#REF!</v>
      </c>
      <c r="BV345" s="112" t="e">
        <f>BV194-#REF!</f>
        <v>#REF!</v>
      </c>
    </row>
    <row r="346" spans="12:74" hidden="1" x14ac:dyDescent="0.3">
      <c r="L346" s="112" t="e">
        <f>L195-#REF!</f>
        <v>#REF!</v>
      </c>
      <c r="M346" s="112" t="e">
        <f>M195-#REF!</f>
        <v>#REF!</v>
      </c>
      <c r="N346" s="112" t="e">
        <f>N195-#REF!</f>
        <v>#REF!</v>
      </c>
      <c r="O346" s="112" t="e">
        <f>O195-#REF!</f>
        <v>#REF!</v>
      </c>
      <c r="P346" s="112" t="e">
        <f>P195-#REF!</f>
        <v>#REF!</v>
      </c>
      <c r="Q346" s="112" t="e">
        <f>Q195-#REF!</f>
        <v>#REF!</v>
      </c>
      <c r="R346" s="112" t="e">
        <f>R195-#REF!</f>
        <v>#REF!</v>
      </c>
      <c r="S346" s="112" t="e">
        <f>S195-#REF!</f>
        <v>#REF!</v>
      </c>
      <c r="T346" s="112" t="e">
        <f>T195-#REF!</f>
        <v>#REF!</v>
      </c>
      <c r="U346" s="112" t="e">
        <f>U195-#REF!</f>
        <v>#REF!</v>
      </c>
      <c r="V346" s="112" t="e">
        <f>V195-#REF!</f>
        <v>#REF!</v>
      </c>
      <c r="W346" s="112" t="e">
        <f>W195-#REF!</f>
        <v>#REF!</v>
      </c>
      <c r="X346" s="112" t="e">
        <f>X195-#REF!</f>
        <v>#REF!</v>
      </c>
      <c r="Y346" s="112" t="e">
        <f>Y195-#REF!</f>
        <v>#REF!</v>
      </c>
      <c r="Z346" s="112" t="e">
        <f>Z195-#REF!</f>
        <v>#REF!</v>
      </c>
      <c r="AA346" s="112" t="e">
        <f>AA195-#REF!</f>
        <v>#REF!</v>
      </c>
      <c r="AB346" s="112" t="e">
        <f>AB195-#REF!</f>
        <v>#REF!</v>
      </c>
      <c r="AC346" s="112" t="e">
        <f>AC195-#REF!</f>
        <v>#REF!</v>
      </c>
      <c r="AD346" s="112" t="e">
        <f>AD195-#REF!</f>
        <v>#REF!</v>
      </c>
      <c r="AE346" s="112" t="e">
        <f>AE195-#REF!</f>
        <v>#REF!</v>
      </c>
      <c r="AF346" s="112" t="e">
        <f>AF195-#REF!</f>
        <v>#REF!</v>
      </c>
      <c r="AG346" s="112" t="e">
        <f>AG195-#REF!</f>
        <v>#REF!</v>
      </c>
      <c r="AH346" s="112" t="e">
        <f>AH195-#REF!</f>
        <v>#REF!</v>
      </c>
      <c r="AI346" s="112" t="e">
        <f>AI195-#REF!</f>
        <v>#REF!</v>
      </c>
      <c r="AJ346" s="112" t="e">
        <f>AJ195-#REF!</f>
        <v>#REF!</v>
      </c>
      <c r="AK346" s="112" t="e">
        <f>AK195-#REF!</f>
        <v>#REF!</v>
      </c>
      <c r="AL346" s="112" t="e">
        <f>AL195-#REF!</f>
        <v>#REF!</v>
      </c>
      <c r="AM346" s="112" t="e">
        <f>AM195-#REF!</f>
        <v>#REF!</v>
      </c>
      <c r="AN346" s="112" t="e">
        <f>AN195-#REF!</f>
        <v>#REF!</v>
      </c>
      <c r="AO346" s="112" t="e">
        <f>AO195-#REF!</f>
        <v>#REF!</v>
      </c>
      <c r="AP346" s="112" t="e">
        <f>AP195-#REF!</f>
        <v>#REF!</v>
      </c>
      <c r="AQ346" s="112" t="e">
        <f>AQ195-#REF!</f>
        <v>#REF!</v>
      </c>
      <c r="AR346" s="112" t="e">
        <f>AR195-#REF!</f>
        <v>#REF!</v>
      </c>
      <c r="AS346" s="112" t="e">
        <f>AS195-#REF!</f>
        <v>#REF!</v>
      </c>
      <c r="AT346" s="112" t="e">
        <f>AT195-#REF!</f>
        <v>#REF!</v>
      </c>
      <c r="AU346" s="112" t="e">
        <f>AU195-#REF!</f>
        <v>#REF!</v>
      </c>
      <c r="AV346" s="112" t="e">
        <f>AV195-#REF!</f>
        <v>#REF!</v>
      </c>
      <c r="AW346" s="112" t="e">
        <f>AW195-#REF!</f>
        <v>#REF!</v>
      </c>
      <c r="AX346" s="112" t="e">
        <f>AX195-#REF!</f>
        <v>#REF!</v>
      </c>
      <c r="AY346" s="112" t="e">
        <f>AY195-#REF!</f>
        <v>#REF!</v>
      </c>
      <c r="AZ346" s="112" t="e">
        <f>AZ195-#REF!</f>
        <v>#REF!</v>
      </c>
      <c r="BA346" s="112" t="e">
        <f>BA195-#REF!</f>
        <v>#REF!</v>
      </c>
      <c r="BB346" s="112" t="e">
        <f>BB195-#REF!</f>
        <v>#REF!</v>
      </c>
      <c r="BC346" s="112" t="e">
        <f>BC195-#REF!</f>
        <v>#REF!</v>
      </c>
      <c r="BD346" s="112" t="e">
        <f>BD195-#REF!</f>
        <v>#REF!</v>
      </c>
      <c r="BE346" s="112" t="e">
        <f>BE195-#REF!</f>
        <v>#REF!</v>
      </c>
      <c r="BF346" s="112" t="e">
        <f>BF195-#REF!</f>
        <v>#REF!</v>
      </c>
      <c r="BG346" s="112" t="e">
        <f>BG195-#REF!</f>
        <v>#REF!</v>
      </c>
      <c r="BH346" s="112" t="e">
        <f>BH195-#REF!</f>
        <v>#REF!</v>
      </c>
      <c r="BI346" s="112" t="e">
        <f>BI195-#REF!</f>
        <v>#REF!</v>
      </c>
      <c r="BJ346" s="112" t="e">
        <f>BJ195-#REF!</f>
        <v>#REF!</v>
      </c>
      <c r="BK346" s="112" t="e">
        <f>BK195-#REF!</f>
        <v>#REF!</v>
      </c>
      <c r="BL346" s="112" t="e">
        <f>BL195-#REF!</f>
        <v>#REF!</v>
      </c>
      <c r="BM346" s="112" t="e">
        <f>BM195-#REF!</f>
        <v>#REF!</v>
      </c>
      <c r="BN346" s="112" t="e">
        <f>BN195-#REF!</f>
        <v>#REF!</v>
      </c>
      <c r="BO346" s="112" t="e">
        <f>BO195-#REF!</f>
        <v>#REF!</v>
      </c>
      <c r="BP346" s="112" t="e">
        <f>BP195-#REF!</f>
        <v>#REF!</v>
      </c>
      <c r="BQ346" s="112" t="e">
        <f>BQ195-#REF!</f>
        <v>#REF!</v>
      </c>
      <c r="BR346" s="112" t="e">
        <f>BR195-#REF!</f>
        <v>#REF!</v>
      </c>
      <c r="BS346" s="112" t="e">
        <f>BS195-#REF!</f>
        <v>#REF!</v>
      </c>
      <c r="BT346" s="112" t="e">
        <f>BT195-#REF!</f>
        <v>#REF!</v>
      </c>
      <c r="BU346" s="112" t="e">
        <f>BU195-#REF!</f>
        <v>#REF!</v>
      </c>
      <c r="BV346" s="112" t="e">
        <f>BV195-#REF!</f>
        <v>#REF!</v>
      </c>
    </row>
    <row r="347" spans="12:74" hidden="1" x14ac:dyDescent="0.3">
      <c r="L347" s="112" t="e">
        <f>L196-#REF!</f>
        <v>#REF!</v>
      </c>
      <c r="M347" s="112" t="e">
        <f>M196-#REF!</f>
        <v>#REF!</v>
      </c>
      <c r="N347" s="112" t="e">
        <f>N196-#REF!</f>
        <v>#REF!</v>
      </c>
      <c r="O347" s="112" t="e">
        <f>O196-#REF!</f>
        <v>#REF!</v>
      </c>
      <c r="P347" s="112" t="e">
        <f>P196-#REF!</f>
        <v>#REF!</v>
      </c>
      <c r="Q347" s="112" t="e">
        <f>Q196-#REF!</f>
        <v>#REF!</v>
      </c>
      <c r="R347" s="112" t="e">
        <f>R196-#REF!</f>
        <v>#REF!</v>
      </c>
      <c r="S347" s="112" t="e">
        <f>S196-#REF!</f>
        <v>#REF!</v>
      </c>
      <c r="T347" s="112" t="e">
        <f>T196-#REF!</f>
        <v>#REF!</v>
      </c>
      <c r="U347" s="112" t="e">
        <f>U196-#REF!</f>
        <v>#REF!</v>
      </c>
      <c r="V347" s="112" t="e">
        <f>V196-#REF!</f>
        <v>#REF!</v>
      </c>
      <c r="W347" s="112" t="e">
        <f>W196-#REF!</f>
        <v>#REF!</v>
      </c>
      <c r="X347" s="112" t="e">
        <f>X196-#REF!</f>
        <v>#REF!</v>
      </c>
      <c r="Y347" s="112" t="e">
        <f>Y196-#REF!</f>
        <v>#REF!</v>
      </c>
      <c r="Z347" s="112" t="e">
        <f>Z196-#REF!</f>
        <v>#REF!</v>
      </c>
      <c r="AA347" s="112" t="e">
        <f>AA196-#REF!</f>
        <v>#REF!</v>
      </c>
      <c r="AB347" s="112" t="e">
        <f>AB196-#REF!</f>
        <v>#REF!</v>
      </c>
      <c r="AC347" s="112" t="e">
        <f>AC196-#REF!</f>
        <v>#REF!</v>
      </c>
      <c r="AD347" s="112" t="e">
        <f>AD196-#REF!</f>
        <v>#REF!</v>
      </c>
      <c r="AE347" s="112" t="e">
        <f>AE196-#REF!</f>
        <v>#REF!</v>
      </c>
      <c r="AF347" s="112" t="e">
        <f>AF196-#REF!</f>
        <v>#REF!</v>
      </c>
      <c r="AG347" s="112" t="e">
        <f>AG196-#REF!</f>
        <v>#REF!</v>
      </c>
      <c r="AH347" s="112" t="e">
        <f>AH196-#REF!</f>
        <v>#REF!</v>
      </c>
      <c r="AI347" s="112" t="e">
        <f>AI196-#REF!</f>
        <v>#REF!</v>
      </c>
      <c r="AJ347" s="112" t="e">
        <f>AJ196-#REF!</f>
        <v>#REF!</v>
      </c>
      <c r="AK347" s="112" t="e">
        <f>AK196-#REF!</f>
        <v>#REF!</v>
      </c>
      <c r="AL347" s="112" t="e">
        <f>AL196-#REF!</f>
        <v>#REF!</v>
      </c>
      <c r="AM347" s="112" t="e">
        <f>AM196-#REF!</f>
        <v>#REF!</v>
      </c>
      <c r="AN347" s="112" t="e">
        <f>AN196-#REF!</f>
        <v>#REF!</v>
      </c>
      <c r="AO347" s="112" t="e">
        <f>AO196-#REF!</f>
        <v>#REF!</v>
      </c>
      <c r="AP347" s="112" t="e">
        <f>AP196-#REF!</f>
        <v>#REF!</v>
      </c>
      <c r="AQ347" s="112" t="e">
        <f>AQ196-#REF!</f>
        <v>#REF!</v>
      </c>
      <c r="AR347" s="112" t="e">
        <f>AR196-#REF!</f>
        <v>#REF!</v>
      </c>
      <c r="AS347" s="112" t="e">
        <f>AS196-#REF!</f>
        <v>#REF!</v>
      </c>
      <c r="AT347" s="112" t="e">
        <f>AT196-#REF!</f>
        <v>#REF!</v>
      </c>
      <c r="AU347" s="112" t="e">
        <f>AU196-#REF!</f>
        <v>#REF!</v>
      </c>
      <c r="AV347" s="112" t="e">
        <f>AV196-#REF!</f>
        <v>#REF!</v>
      </c>
      <c r="AW347" s="112" t="e">
        <f>AW196-#REF!</f>
        <v>#REF!</v>
      </c>
      <c r="AX347" s="112" t="e">
        <f>AX196-#REF!</f>
        <v>#REF!</v>
      </c>
      <c r="AY347" s="112" t="e">
        <f>AY196-#REF!</f>
        <v>#REF!</v>
      </c>
      <c r="AZ347" s="112" t="e">
        <f>AZ196-#REF!</f>
        <v>#REF!</v>
      </c>
      <c r="BA347" s="112" t="e">
        <f>BA196-#REF!</f>
        <v>#REF!</v>
      </c>
      <c r="BB347" s="112" t="e">
        <f>BB196-#REF!</f>
        <v>#REF!</v>
      </c>
      <c r="BC347" s="112" t="e">
        <f>BC196-#REF!</f>
        <v>#REF!</v>
      </c>
      <c r="BD347" s="112" t="e">
        <f>BD196-#REF!</f>
        <v>#REF!</v>
      </c>
      <c r="BE347" s="112" t="e">
        <f>BE196-#REF!</f>
        <v>#REF!</v>
      </c>
      <c r="BF347" s="112" t="e">
        <f>BF196-#REF!</f>
        <v>#REF!</v>
      </c>
      <c r="BG347" s="112" t="e">
        <f>BG196-#REF!</f>
        <v>#REF!</v>
      </c>
      <c r="BH347" s="112" t="e">
        <f>BH196-#REF!</f>
        <v>#REF!</v>
      </c>
      <c r="BI347" s="112" t="e">
        <f>BI196-#REF!</f>
        <v>#REF!</v>
      </c>
      <c r="BJ347" s="112" t="e">
        <f>BJ196-#REF!</f>
        <v>#REF!</v>
      </c>
      <c r="BK347" s="112" t="e">
        <f>BK196-#REF!</f>
        <v>#REF!</v>
      </c>
      <c r="BL347" s="112" t="e">
        <f>BL196-#REF!</f>
        <v>#REF!</v>
      </c>
      <c r="BM347" s="112" t="e">
        <f>BM196-#REF!</f>
        <v>#REF!</v>
      </c>
      <c r="BN347" s="112" t="e">
        <f>BN196-#REF!</f>
        <v>#REF!</v>
      </c>
      <c r="BO347" s="112" t="e">
        <f>BO196-#REF!</f>
        <v>#REF!</v>
      </c>
      <c r="BP347" s="112" t="e">
        <f>BP196-#REF!</f>
        <v>#REF!</v>
      </c>
      <c r="BQ347" s="112" t="e">
        <f>BQ196-#REF!</f>
        <v>#REF!</v>
      </c>
      <c r="BR347" s="112" t="e">
        <f>BR196-#REF!</f>
        <v>#REF!</v>
      </c>
      <c r="BS347" s="112" t="e">
        <f>BS196-#REF!</f>
        <v>#REF!</v>
      </c>
      <c r="BT347" s="112" t="e">
        <f>BT196-#REF!</f>
        <v>#REF!</v>
      </c>
      <c r="BU347" s="112" t="e">
        <f>BU196-#REF!</f>
        <v>#REF!</v>
      </c>
      <c r="BV347" s="112" t="e">
        <f>BV196-#REF!</f>
        <v>#REF!</v>
      </c>
    </row>
    <row r="348" spans="12:74" hidden="1" x14ac:dyDescent="0.3">
      <c r="L348" s="112" t="e">
        <f>L197-#REF!</f>
        <v>#REF!</v>
      </c>
      <c r="M348" s="112" t="e">
        <f>M197-#REF!</f>
        <v>#REF!</v>
      </c>
      <c r="N348" s="112" t="e">
        <f>N197-#REF!</f>
        <v>#REF!</v>
      </c>
      <c r="O348" s="112" t="e">
        <f>O197-#REF!</f>
        <v>#REF!</v>
      </c>
      <c r="P348" s="112" t="e">
        <f>P197-#REF!</f>
        <v>#REF!</v>
      </c>
      <c r="Q348" s="112" t="e">
        <f>Q197-#REF!</f>
        <v>#REF!</v>
      </c>
      <c r="R348" s="112" t="e">
        <f>R197-#REF!</f>
        <v>#REF!</v>
      </c>
      <c r="S348" s="112" t="e">
        <f>S197-#REF!</f>
        <v>#REF!</v>
      </c>
      <c r="T348" s="112" t="e">
        <f>T197-#REF!</f>
        <v>#REF!</v>
      </c>
      <c r="U348" s="112" t="e">
        <f>U197-#REF!</f>
        <v>#REF!</v>
      </c>
      <c r="V348" s="112" t="e">
        <f>V197-#REF!</f>
        <v>#REF!</v>
      </c>
      <c r="W348" s="112" t="e">
        <f>W197-#REF!</f>
        <v>#REF!</v>
      </c>
      <c r="X348" s="112" t="e">
        <f>X197-#REF!</f>
        <v>#REF!</v>
      </c>
      <c r="Y348" s="112" t="e">
        <f>Y197-#REF!</f>
        <v>#REF!</v>
      </c>
      <c r="Z348" s="112" t="e">
        <f>Z197-#REF!</f>
        <v>#REF!</v>
      </c>
      <c r="AA348" s="112" t="e">
        <f>AA197-#REF!</f>
        <v>#REF!</v>
      </c>
      <c r="AB348" s="112" t="e">
        <f>AB197-#REF!</f>
        <v>#REF!</v>
      </c>
      <c r="AC348" s="112" t="e">
        <f>AC197-#REF!</f>
        <v>#REF!</v>
      </c>
      <c r="AD348" s="112" t="e">
        <f>AD197-#REF!</f>
        <v>#REF!</v>
      </c>
      <c r="AE348" s="112" t="e">
        <f>AE197-#REF!</f>
        <v>#REF!</v>
      </c>
      <c r="AF348" s="112" t="e">
        <f>AF197-#REF!</f>
        <v>#REF!</v>
      </c>
      <c r="AG348" s="112" t="e">
        <f>AG197-#REF!</f>
        <v>#REF!</v>
      </c>
      <c r="AH348" s="112" t="e">
        <f>AH197-#REF!</f>
        <v>#REF!</v>
      </c>
      <c r="AI348" s="112" t="e">
        <f>AI197-#REF!</f>
        <v>#REF!</v>
      </c>
      <c r="AJ348" s="112" t="e">
        <f>AJ197-#REF!</f>
        <v>#REF!</v>
      </c>
      <c r="AK348" s="112" t="e">
        <f>AK197-#REF!</f>
        <v>#REF!</v>
      </c>
      <c r="AL348" s="112" t="e">
        <f>AL197-#REF!</f>
        <v>#REF!</v>
      </c>
      <c r="AM348" s="112" t="e">
        <f>AM197-#REF!</f>
        <v>#REF!</v>
      </c>
      <c r="AN348" s="112" t="e">
        <f>AN197-#REF!</f>
        <v>#REF!</v>
      </c>
      <c r="AO348" s="112" t="e">
        <f>AO197-#REF!</f>
        <v>#REF!</v>
      </c>
      <c r="AP348" s="112" t="e">
        <f>AP197-#REF!</f>
        <v>#REF!</v>
      </c>
      <c r="AQ348" s="112" t="e">
        <f>AQ197-#REF!</f>
        <v>#REF!</v>
      </c>
      <c r="AR348" s="112" t="e">
        <f>AR197-#REF!</f>
        <v>#REF!</v>
      </c>
      <c r="AS348" s="112" t="e">
        <f>AS197-#REF!</f>
        <v>#REF!</v>
      </c>
      <c r="AT348" s="112" t="e">
        <f>AT197-#REF!</f>
        <v>#REF!</v>
      </c>
      <c r="AU348" s="112" t="e">
        <f>AU197-#REF!</f>
        <v>#REF!</v>
      </c>
      <c r="AV348" s="112" t="e">
        <f>AV197-#REF!</f>
        <v>#REF!</v>
      </c>
      <c r="AW348" s="112" t="e">
        <f>AW197-#REF!</f>
        <v>#REF!</v>
      </c>
      <c r="AX348" s="112" t="e">
        <f>AX197-#REF!</f>
        <v>#REF!</v>
      </c>
      <c r="AY348" s="112" t="e">
        <f>AY197-#REF!</f>
        <v>#REF!</v>
      </c>
      <c r="AZ348" s="112" t="e">
        <f>AZ197-#REF!</f>
        <v>#REF!</v>
      </c>
      <c r="BA348" s="112" t="e">
        <f>BA197-#REF!</f>
        <v>#REF!</v>
      </c>
      <c r="BB348" s="112" t="e">
        <f>BB197-#REF!</f>
        <v>#REF!</v>
      </c>
      <c r="BC348" s="112" t="e">
        <f>BC197-#REF!</f>
        <v>#REF!</v>
      </c>
      <c r="BD348" s="112" t="e">
        <f>BD197-#REF!</f>
        <v>#REF!</v>
      </c>
      <c r="BE348" s="112" t="e">
        <f>BE197-#REF!</f>
        <v>#REF!</v>
      </c>
      <c r="BF348" s="112" t="e">
        <f>BF197-#REF!</f>
        <v>#REF!</v>
      </c>
      <c r="BG348" s="112" t="e">
        <f>BG197-#REF!</f>
        <v>#REF!</v>
      </c>
      <c r="BH348" s="112" t="e">
        <f>BH197-#REF!</f>
        <v>#REF!</v>
      </c>
      <c r="BI348" s="112" t="e">
        <f>BI197-#REF!</f>
        <v>#REF!</v>
      </c>
      <c r="BJ348" s="112" t="e">
        <f>BJ197-#REF!</f>
        <v>#REF!</v>
      </c>
      <c r="BK348" s="112" t="e">
        <f>BK197-#REF!</f>
        <v>#REF!</v>
      </c>
      <c r="BL348" s="112" t="e">
        <f>BL197-#REF!</f>
        <v>#REF!</v>
      </c>
      <c r="BM348" s="112" t="e">
        <f>BM197-#REF!</f>
        <v>#REF!</v>
      </c>
      <c r="BN348" s="112" t="e">
        <f>BN197-#REF!</f>
        <v>#REF!</v>
      </c>
      <c r="BO348" s="112" t="e">
        <f>BO197-#REF!</f>
        <v>#REF!</v>
      </c>
      <c r="BP348" s="112" t="e">
        <f>BP197-#REF!</f>
        <v>#REF!</v>
      </c>
      <c r="BQ348" s="112" t="e">
        <f>BQ197-#REF!</f>
        <v>#REF!</v>
      </c>
      <c r="BR348" s="112" t="e">
        <f>BR197-#REF!</f>
        <v>#REF!</v>
      </c>
      <c r="BS348" s="112" t="e">
        <f>BS197-#REF!</f>
        <v>#REF!</v>
      </c>
      <c r="BT348" s="112" t="e">
        <f>BT197-#REF!</f>
        <v>#REF!</v>
      </c>
      <c r="BU348" s="112" t="e">
        <f>BU197-#REF!</f>
        <v>#REF!</v>
      </c>
      <c r="BV348" s="112" t="e">
        <f>BV197-#REF!</f>
        <v>#REF!</v>
      </c>
    </row>
    <row r="349" spans="12:74" hidden="1" x14ac:dyDescent="0.3">
      <c r="L349" s="112" t="e">
        <f>L198-#REF!</f>
        <v>#REF!</v>
      </c>
      <c r="M349" s="112" t="e">
        <f>M198-#REF!</f>
        <v>#REF!</v>
      </c>
      <c r="N349" s="112" t="e">
        <f>N198-#REF!</f>
        <v>#REF!</v>
      </c>
      <c r="O349" s="112" t="e">
        <f>O198-#REF!</f>
        <v>#REF!</v>
      </c>
      <c r="P349" s="112" t="e">
        <f>P198-#REF!</f>
        <v>#REF!</v>
      </c>
      <c r="Q349" s="112" t="e">
        <f>Q198-#REF!</f>
        <v>#REF!</v>
      </c>
      <c r="R349" s="112" t="e">
        <f>R198-#REF!</f>
        <v>#REF!</v>
      </c>
      <c r="S349" s="112" t="e">
        <f>S198-#REF!</f>
        <v>#REF!</v>
      </c>
      <c r="T349" s="112" t="e">
        <f>T198-#REF!</f>
        <v>#REF!</v>
      </c>
      <c r="U349" s="112" t="e">
        <f>U198-#REF!</f>
        <v>#REF!</v>
      </c>
      <c r="V349" s="112" t="e">
        <f>V198-#REF!</f>
        <v>#REF!</v>
      </c>
      <c r="W349" s="112" t="e">
        <f>W198-#REF!</f>
        <v>#REF!</v>
      </c>
      <c r="X349" s="112" t="e">
        <f>X198-#REF!</f>
        <v>#REF!</v>
      </c>
      <c r="Y349" s="112" t="e">
        <f>Y198-#REF!</f>
        <v>#REF!</v>
      </c>
      <c r="Z349" s="112" t="e">
        <f>Z198-#REF!</f>
        <v>#REF!</v>
      </c>
      <c r="AA349" s="112" t="e">
        <f>AA198-#REF!</f>
        <v>#REF!</v>
      </c>
      <c r="AB349" s="112" t="e">
        <f>AB198-#REF!</f>
        <v>#REF!</v>
      </c>
      <c r="AC349" s="112" t="e">
        <f>AC198-#REF!</f>
        <v>#REF!</v>
      </c>
      <c r="AD349" s="112" t="e">
        <f>AD198-#REF!</f>
        <v>#REF!</v>
      </c>
      <c r="AE349" s="112" t="e">
        <f>AE198-#REF!</f>
        <v>#REF!</v>
      </c>
      <c r="AF349" s="112" t="e">
        <f>AF198-#REF!</f>
        <v>#REF!</v>
      </c>
      <c r="AG349" s="112" t="e">
        <f>AG198-#REF!</f>
        <v>#REF!</v>
      </c>
      <c r="AH349" s="112" t="e">
        <f>AH198-#REF!</f>
        <v>#REF!</v>
      </c>
      <c r="AI349" s="112" t="e">
        <f>AI198-#REF!</f>
        <v>#REF!</v>
      </c>
      <c r="AJ349" s="112" t="e">
        <f>AJ198-#REF!</f>
        <v>#REF!</v>
      </c>
      <c r="AK349" s="112" t="e">
        <f>AK198-#REF!</f>
        <v>#REF!</v>
      </c>
      <c r="AL349" s="112" t="e">
        <f>AL198-#REF!</f>
        <v>#REF!</v>
      </c>
      <c r="AM349" s="112" t="e">
        <f>AM198-#REF!</f>
        <v>#REF!</v>
      </c>
      <c r="AN349" s="112" t="e">
        <f>AN198-#REF!</f>
        <v>#REF!</v>
      </c>
      <c r="AO349" s="112" t="e">
        <f>AO198-#REF!</f>
        <v>#REF!</v>
      </c>
      <c r="AP349" s="112" t="e">
        <f>AP198-#REF!</f>
        <v>#REF!</v>
      </c>
      <c r="AQ349" s="112" t="e">
        <f>AQ198-#REF!</f>
        <v>#REF!</v>
      </c>
      <c r="AR349" s="112" t="e">
        <f>AR198-#REF!</f>
        <v>#REF!</v>
      </c>
      <c r="AS349" s="112" t="e">
        <f>AS198-#REF!</f>
        <v>#REF!</v>
      </c>
      <c r="AT349" s="112" t="e">
        <f>AT198-#REF!</f>
        <v>#REF!</v>
      </c>
      <c r="AU349" s="112" t="e">
        <f>AU198-#REF!</f>
        <v>#REF!</v>
      </c>
      <c r="AV349" s="112" t="e">
        <f>AV198-#REF!</f>
        <v>#REF!</v>
      </c>
      <c r="AW349" s="112" t="e">
        <f>AW198-#REF!</f>
        <v>#REF!</v>
      </c>
      <c r="AX349" s="112" t="e">
        <f>AX198-#REF!</f>
        <v>#REF!</v>
      </c>
      <c r="AY349" s="112" t="e">
        <f>AY198-#REF!</f>
        <v>#REF!</v>
      </c>
      <c r="AZ349" s="112" t="e">
        <f>AZ198-#REF!</f>
        <v>#REF!</v>
      </c>
      <c r="BA349" s="112" t="e">
        <f>BA198-#REF!</f>
        <v>#REF!</v>
      </c>
      <c r="BB349" s="112" t="e">
        <f>BB198-#REF!</f>
        <v>#REF!</v>
      </c>
      <c r="BC349" s="112" t="e">
        <f>BC198-#REF!</f>
        <v>#REF!</v>
      </c>
      <c r="BD349" s="112" t="e">
        <f>BD198-#REF!</f>
        <v>#REF!</v>
      </c>
      <c r="BE349" s="112" t="e">
        <f>BE198-#REF!</f>
        <v>#REF!</v>
      </c>
      <c r="BF349" s="112" t="e">
        <f>BF198-#REF!</f>
        <v>#REF!</v>
      </c>
      <c r="BG349" s="112" t="e">
        <f>BG198-#REF!</f>
        <v>#REF!</v>
      </c>
      <c r="BH349" s="112" t="e">
        <f>BH198-#REF!</f>
        <v>#REF!</v>
      </c>
      <c r="BI349" s="112" t="e">
        <f>BI198-#REF!</f>
        <v>#REF!</v>
      </c>
      <c r="BJ349" s="112" t="e">
        <f>BJ198-#REF!</f>
        <v>#REF!</v>
      </c>
      <c r="BK349" s="112" t="e">
        <f>BK198-#REF!</f>
        <v>#REF!</v>
      </c>
      <c r="BL349" s="112" t="e">
        <f>BL198-#REF!</f>
        <v>#REF!</v>
      </c>
      <c r="BM349" s="112" t="e">
        <f>BM198-#REF!</f>
        <v>#REF!</v>
      </c>
      <c r="BN349" s="112" t="e">
        <f>BN198-#REF!</f>
        <v>#REF!</v>
      </c>
      <c r="BO349" s="112" t="e">
        <f>BO198-#REF!</f>
        <v>#REF!</v>
      </c>
      <c r="BP349" s="112" t="e">
        <f>BP198-#REF!</f>
        <v>#REF!</v>
      </c>
      <c r="BQ349" s="112" t="e">
        <f>BQ198-#REF!</f>
        <v>#REF!</v>
      </c>
      <c r="BR349" s="112" t="e">
        <f>BR198-#REF!</f>
        <v>#REF!</v>
      </c>
      <c r="BS349" s="112" t="e">
        <f>BS198-#REF!</f>
        <v>#REF!</v>
      </c>
      <c r="BT349" s="112" t="e">
        <f>BT198-#REF!</f>
        <v>#REF!</v>
      </c>
      <c r="BU349" s="112" t="e">
        <f>BU198-#REF!</f>
        <v>#REF!</v>
      </c>
      <c r="BV349" s="112" t="e">
        <f>BV198-#REF!</f>
        <v>#REF!</v>
      </c>
    </row>
    <row r="350" spans="12:74" hidden="1" x14ac:dyDescent="0.3">
      <c r="L350" s="112" t="e">
        <f>L199-#REF!</f>
        <v>#REF!</v>
      </c>
      <c r="M350" s="112" t="e">
        <f>M199-#REF!</f>
        <v>#REF!</v>
      </c>
      <c r="N350" s="112" t="e">
        <f>N199-#REF!</f>
        <v>#REF!</v>
      </c>
      <c r="O350" s="112" t="e">
        <f>O199-#REF!</f>
        <v>#REF!</v>
      </c>
      <c r="P350" s="112" t="e">
        <f>P199-#REF!</f>
        <v>#REF!</v>
      </c>
      <c r="Q350" s="112" t="e">
        <f>Q199-#REF!</f>
        <v>#REF!</v>
      </c>
      <c r="R350" s="112" t="e">
        <f>R199-#REF!</f>
        <v>#REF!</v>
      </c>
      <c r="S350" s="112" t="e">
        <f>S199-#REF!</f>
        <v>#REF!</v>
      </c>
      <c r="T350" s="112" t="e">
        <f>T199-#REF!</f>
        <v>#REF!</v>
      </c>
      <c r="U350" s="112" t="e">
        <f>U199-#REF!</f>
        <v>#REF!</v>
      </c>
      <c r="V350" s="112" t="e">
        <f>V199-#REF!</f>
        <v>#REF!</v>
      </c>
      <c r="W350" s="112" t="e">
        <f>W199-#REF!</f>
        <v>#REF!</v>
      </c>
      <c r="X350" s="112" t="e">
        <f>X199-#REF!</f>
        <v>#REF!</v>
      </c>
      <c r="Y350" s="112" t="e">
        <f>Y199-#REF!</f>
        <v>#REF!</v>
      </c>
      <c r="Z350" s="112" t="e">
        <f>Z199-#REF!</f>
        <v>#REF!</v>
      </c>
      <c r="AA350" s="112" t="e">
        <f>AA199-#REF!</f>
        <v>#REF!</v>
      </c>
      <c r="AB350" s="112" t="e">
        <f>AB199-#REF!</f>
        <v>#REF!</v>
      </c>
      <c r="AC350" s="112" t="e">
        <f>AC199-#REF!</f>
        <v>#REF!</v>
      </c>
      <c r="AD350" s="112" t="e">
        <f>AD199-#REF!</f>
        <v>#REF!</v>
      </c>
      <c r="AE350" s="112" t="e">
        <f>AE199-#REF!</f>
        <v>#REF!</v>
      </c>
      <c r="AF350" s="112" t="e">
        <f>AF199-#REF!</f>
        <v>#REF!</v>
      </c>
      <c r="AG350" s="112" t="e">
        <f>AG199-#REF!</f>
        <v>#REF!</v>
      </c>
      <c r="AH350" s="112" t="e">
        <f>AH199-#REF!</f>
        <v>#REF!</v>
      </c>
      <c r="AI350" s="112" t="e">
        <f>AI199-#REF!</f>
        <v>#REF!</v>
      </c>
      <c r="AJ350" s="112" t="e">
        <f>AJ199-#REF!</f>
        <v>#REF!</v>
      </c>
      <c r="AK350" s="112" t="e">
        <f>AK199-#REF!</f>
        <v>#REF!</v>
      </c>
      <c r="AL350" s="112" t="e">
        <f>AL199-#REF!</f>
        <v>#REF!</v>
      </c>
      <c r="AM350" s="112" t="e">
        <f>AM199-#REF!</f>
        <v>#REF!</v>
      </c>
      <c r="AN350" s="112" t="e">
        <f>AN199-#REF!</f>
        <v>#REF!</v>
      </c>
      <c r="AO350" s="112" t="e">
        <f>AO199-#REF!</f>
        <v>#REF!</v>
      </c>
      <c r="AP350" s="112" t="e">
        <f>AP199-#REF!</f>
        <v>#REF!</v>
      </c>
      <c r="AQ350" s="112" t="e">
        <f>AQ199-#REF!</f>
        <v>#REF!</v>
      </c>
      <c r="AR350" s="112" t="e">
        <f>AR199-#REF!</f>
        <v>#REF!</v>
      </c>
      <c r="AS350" s="112" t="e">
        <f>AS199-#REF!</f>
        <v>#REF!</v>
      </c>
      <c r="AT350" s="112" t="e">
        <f>AT199-#REF!</f>
        <v>#REF!</v>
      </c>
      <c r="AU350" s="112" t="e">
        <f>AU199-#REF!</f>
        <v>#REF!</v>
      </c>
      <c r="AV350" s="112" t="e">
        <f>AV199-#REF!</f>
        <v>#REF!</v>
      </c>
      <c r="AW350" s="112" t="e">
        <f>AW199-#REF!</f>
        <v>#REF!</v>
      </c>
      <c r="AX350" s="112" t="e">
        <f>AX199-#REF!</f>
        <v>#REF!</v>
      </c>
      <c r="AY350" s="112" t="e">
        <f>AY199-#REF!</f>
        <v>#REF!</v>
      </c>
      <c r="AZ350" s="112" t="e">
        <f>AZ199-#REF!</f>
        <v>#REF!</v>
      </c>
      <c r="BA350" s="112" t="e">
        <f>BA199-#REF!</f>
        <v>#REF!</v>
      </c>
      <c r="BB350" s="112" t="e">
        <f>BB199-#REF!</f>
        <v>#REF!</v>
      </c>
      <c r="BC350" s="112" t="e">
        <f>BC199-#REF!</f>
        <v>#REF!</v>
      </c>
      <c r="BD350" s="112" t="e">
        <f>BD199-#REF!</f>
        <v>#REF!</v>
      </c>
      <c r="BE350" s="112" t="e">
        <f>BE199-#REF!</f>
        <v>#REF!</v>
      </c>
      <c r="BF350" s="112" t="e">
        <f>BF199-#REF!</f>
        <v>#REF!</v>
      </c>
      <c r="BG350" s="112" t="e">
        <f>BG199-#REF!</f>
        <v>#REF!</v>
      </c>
      <c r="BH350" s="112" t="e">
        <f>BH199-#REF!</f>
        <v>#REF!</v>
      </c>
      <c r="BI350" s="112" t="e">
        <f>BI199-#REF!</f>
        <v>#REF!</v>
      </c>
      <c r="BJ350" s="112" t="e">
        <f>BJ199-#REF!</f>
        <v>#REF!</v>
      </c>
      <c r="BK350" s="112" t="e">
        <f>BK199-#REF!</f>
        <v>#REF!</v>
      </c>
      <c r="BL350" s="112" t="e">
        <f>BL199-#REF!</f>
        <v>#REF!</v>
      </c>
      <c r="BM350" s="112" t="e">
        <f>BM199-#REF!</f>
        <v>#REF!</v>
      </c>
      <c r="BN350" s="112" t="e">
        <f>BN199-#REF!</f>
        <v>#REF!</v>
      </c>
      <c r="BO350" s="112" t="e">
        <f>BO199-#REF!</f>
        <v>#REF!</v>
      </c>
      <c r="BP350" s="112" t="e">
        <f>BP199-#REF!</f>
        <v>#REF!</v>
      </c>
      <c r="BQ350" s="112" t="e">
        <f>BQ199-#REF!</f>
        <v>#REF!</v>
      </c>
      <c r="BR350" s="112" t="e">
        <f>BR199-#REF!</f>
        <v>#REF!</v>
      </c>
      <c r="BS350" s="112" t="e">
        <f>BS199-#REF!</f>
        <v>#REF!</v>
      </c>
      <c r="BT350" s="112" t="e">
        <f>BT199-#REF!</f>
        <v>#REF!</v>
      </c>
      <c r="BU350" s="112" t="e">
        <f>BU199-#REF!</f>
        <v>#REF!</v>
      </c>
      <c r="BV350" s="112" t="e">
        <f>BV199-#REF!</f>
        <v>#REF!</v>
      </c>
    </row>
    <row r="351" spans="12:74" hidden="1" x14ac:dyDescent="0.3">
      <c r="L351" s="112" t="e">
        <f>L200-#REF!</f>
        <v>#REF!</v>
      </c>
      <c r="M351" s="112" t="e">
        <f>M200-#REF!</f>
        <v>#REF!</v>
      </c>
      <c r="N351" s="112" t="e">
        <f>N200-#REF!</f>
        <v>#REF!</v>
      </c>
      <c r="O351" s="112" t="e">
        <f>O200-#REF!</f>
        <v>#REF!</v>
      </c>
      <c r="P351" s="112" t="e">
        <f>P200-#REF!</f>
        <v>#REF!</v>
      </c>
      <c r="Q351" s="112" t="e">
        <f>Q200-#REF!</f>
        <v>#REF!</v>
      </c>
      <c r="R351" s="112" t="e">
        <f>R200-#REF!</f>
        <v>#REF!</v>
      </c>
      <c r="S351" s="112" t="e">
        <f>S200-#REF!</f>
        <v>#REF!</v>
      </c>
      <c r="T351" s="112" t="e">
        <f>T200-#REF!</f>
        <v>#REF!</v>
      </c>
      <c r="U351" s="112" t="e">
        <f>U200-#REF!</f>
        <v>#REF!</v>
      </c>
      <c r="V351" s="112" t="e">
        <f>V200-#REF!</f>
        <v>#REF!</v>
      </c>
      <c r="W351" s="112" t="e">
        <f>W200-#REF!</f>
        <v>#REF!</v>
      </c>
      <c r="X351" s="112" t="e">
        <f>X200-#REF!</f>
        <v>#REF!</v>
      </c>
      <c r="Y351" s="112" t="e">
        <f>Y200-#REF!</f>
        <v>#REF!</v>
      </c>
      <c r="Z351" s="112" t="e">
        <f>Z200-#REF!</f>
        <v>#REF!</v>
      </c>
      <c r="AA351" s="112" t="e">
        <f>AA200-#REF!</f>
        <v>#REF!</v>
      </c>
      <c r="AB351" s="112" t="e">
        <f>AB200-#REF!</f>
        <v>#REF!</v>
      </c>
      <c r="AC351" s="112" t="e">
        <f>AC200-#REF!</f>
        <v>#REF!</v>
      </c>
      <c r="AD351" s="112" t="e">
        <f>AD200-#REF!</f>
        <v>#REF!</v>
      </c>
      <c r="AE351" s="112" t="e">
        <f>AE200-#REF!</f>
        <v>#REF!</v>
      </c>
      <c r="AF351" s="112" t="e">
        <f>AF200-#REF!</f>
        <v>#REF!</v>
      </c>
      <c r="AG351" s="112" t="e">
        <f>AG200-#REF!</f>
        <v>#REF!</v>
      </c>
      <c r="AH351" s="112" t="e">
        <f>AH200-#REF!</f>
        <v>#REF!</v>
      </c>
      <c r="AI351" s="112" t="e">
        <f>AI200-#REF!</f>
        <v>#REF!</v>
      </c>
      <c r="AJ351" s="112" t="e">
        <f>AJ200-#REF!</f>
        <v>#REF!</v>
      </c>
      <c r="AK351" s="112" t="e">
        <f>AK200-#REF!</f>
        <v>#REF!</v>
      </c>
      <c r="AL351" s="112" t="e">
        <f>AL200-#REF!</f>
        <v>#REF!</v>
      </c>
      <c r="AM351" s="112" t="e">
        <f>AM200-#REF!</f>
        <v>#REF!</v>
      </c>
      <c r="AN351" s="112" t="e">
        <f>AN200-#REF!</f>
        <v>#REF!</v>
      </c>
      <c r="AO351" s="112" t="e">
        <f>AO200-#REF!</f>
        <v>#REF!</v>
      </c>
      <c r="AP351" s="112" t="e">
        <f>AP200-#REF!</f>
        <v>#REF!</v>
      </c>
      <c r="AQ351" s="112" t="e">
        <f>AQ200-#REF!</f>
        <v>#REF!</v>
      </c>
      <c r="AR351" s="112" t="e">
        <f>AR200-#REF!</f>
        <v>#REF!</v>
      </c>
      <c r="AS351" s="112" t="e">
        <f>AS200-#REF!</f>
        <v>#REF!</v>
      </c>
      <c r="AT351" s="112" t="e">
        <f>AT200-#REF!</f>
        <v>#REF!</v>
      </c>
      <c r="AU351" s="112" t="e">
        <f>AU200-#REF!</f>
        <v>#REF!</v>
      </c>
      <c r="AV351" s="112" t="e">
        <f>AV200-#REF!</f>
        <v>#REF!</v>
      </c>
      <c r="AW351" s="112" t="e">
        <f>AW200-#REF!</f>
        <v>#REF!</v>
      </c>
      <c r="AX351" s="112" t="e">
        <f>AX200-#REF!</f>
        <v>#REF!</v>
      </c>
      <c r="AY351" s="112" t="e">
        <f>AY200-#REF!</f>
        <v>#REF!</v>
      </c>
      <c r="AZ351" s="112" t="e">
        <f>AZ200-#REF!</f>
        <v>#REF!</v>
      </c>
      <c r="BA351" s="112" t="e">
        <f>BA200-#REF!</f>
        <v>#REF!</v>
      </c>
      <c r="BB351" s="112" t="e">
        <f>BB200-#REF!</f>
        <v>#REF!</v>
      </c>
      <c r="BC351" s="112" t="e">
        <f>BC200-#REF!</f>
        <v>#REF!</v>
      </c>
      <c r="BD351" s="112" t="e">
        <f>BD200-#REF!</f>
        <v>#REF!</v>
      </c>
      <c r="BE351" s="112" t="e">
        <f>BE200-#REF!</f>
        <v>#REF!</v>
      </c>
      <c r="BF351" s="112" t="e">
        <f>BF200-#REF!</f>
        <v>#REF!</v>
      </c>
      <c r="BG351" s="112" t="e">
        <f>BG200-#REF!</f>
        <v>#REF!</v>
      </c>
      <c r="BH351" s="112" t="e">
        <f>BH200-#REF!</f>
        <v>#REF!</v>
      </c>
      <c r="BI351" s="112" t="e">
        <f>BI200-#REF!</f>
        <v>#REF!</v>
      </c>
      <c r="BJ351" s="112" t="e">
        <f>BJ200-#REF!</f>
        <v>#REF!</v>
      </c>
      <c r="BK351" s="112" t="e">
        <f>BK200-#REF!</f>
        <v>#REF!</v>
      </c>
      <c r="BL351" s="112" t="e">
        <f>BL200-#REF!</f>
        <v>#REF!</v>
      </c>
      <c r="BM351" s="112" t="e">
        <f>BM200-#REF!</f>
        <v>#REF!</v>
      </c>
      <c r="BN351" s="112" t="e">
        <f>BN200-#REF!</f>
        <v>#REF!</v>
      </c>
      <c r="BO351" s="112" t="e">
        <f>BO200-#REF!</f>
        <v>#REF!</v>
      </c>
      <c r="BP351" s="112" t="e">
        <f>BP200-#REF!</f>
        <v>#REF!</v>
      </c>
      <c r="BQ351" s="112" t="e">
        <f>BQ200-#REF!</f>
        <v>#REF!</v>
      </c>
      <c r="BR351" s="112" t="e">
        <f>BR200-#REF!</f>
        <v>#REF!</v>
      </c>
      <c r="BS351" s="112" t="e">
        <f>BS200-#REF!</f>
        <v>#REF!</v>
      </c>
      <c r="BT351" s="112" t="e">
        <f>BT200-#REF!</f>
        <v>#REF!</v>
      </c>
      <c r="BU351" s="112" t="e">
        <f>BU200-#REF!</f>
        <v>#REF!</v>
      </c>
      <c r="BV351" s="112" t="e">
        <f>BV200-#REF!</f>
        <v>#REF!</v>
      </c>
    </row>
    <row r="352" spans="12:74" hidden="1" x14ac:dyDescent="0.3">
      <c r="L352" s="112" t="e">
        <f>L201-#REF!</f>
        <v>#REF!</v>
      </c>
      <c r="M352" s="112" t="e">
        <f>M201-#REF!</f>
        <v>#REF!</v>
      </c>
      <c r="N352" s="112" t="e">
        <f>N201-#REF!</f>
        <v>#REF!</v>
      </c>
      <c r="O352" s="112" t="e">
        <f>O201-#REF!</f>
        <v>#REF!</v>
      </c>
      <c r="P352" s="112" t="e">
        <f>P201-#REF!</f>
        <v>#REF!</v>
      </c>
      <c r="Q352" s="112" t="e">
        <f>Q201-#REF!</f>
        <v>#REF!</v>
      </c>
      <c r="R352" s="112" t="e">
        <f>R201-#REF!</f>
        <v>#REF!</v>
      </c>
      <c r="S352" s="112" t="e">
        <f>S201-#REF!</f>
        <v>#REF!</v>
      </c>
      <c r="T352" s="112" t="e">
        <f>T201-#REF!</f>
        <v>#REF!</v>
      </c>
      <c r="U352" s="112" t="e">
        <f>U201-#REF!</f>
        <v>#REF!</v>
      </c>
      <c r="V352" s="112" t="e">
        <f>V201-#REF!</f>
        <v>#REF!</v>
      </c>
      <c r="W352" s="112" t="e">
        <f>W201-#REF!</f>
        <v>#REF!</v>
      </c>
      <c r="X352" s="112" t="e">
        <f>X201-#REF!</f>
        <v>#REF!</v>
      </c>
      <c r="Y352" s="112" t="e">
        <f>Y201-#REF!</f>
        <v>#REF!</v>
      </c>
      <c r="Z352" s="112" t="e">
        <f>Z201-#REF!</f>
        <v>#REF!</v>
      </c>
      <c r="AA352" s="112" t="e">
        <f>AA201-#REF!</f>
        <v>#REF!</v>
      </c>
      <c r="AB352" s="112" t="e">
        <f>AB201-#REF!</f>
        <v>#REF!</v>
      </c>
      <c r="AC352" s="112" t="e">
        <f>AC201-#REF!</f>
        <v>#REF!</v>
      </c>
      <c r="AD352" s="112" t="e">
        <f>AD201-#REF!</f>
        <v>#REF!</v>
      </c>
      <c r="AE352" s="112" t="e">
        <f>AE201-#REF!</f>
        <v>#REF!</v>
      </c>
      <c r="AF352" s="112" t="e">
        <f>AF201-#REF!</f>
        <v>#REF!</v>
      </c>
      <c r="AG352" s="112" t="e">
        <f>AG201-#REF!</f>
        <v>#REF!</v>
      </c>
      <c r="AH352" s="112" t="e">
        <f>AH201-#REF!</f>
        <v>#REF!</v>
      </c>
      <c r="AI352" s="112" t="e">
        <f>AI201-#REF!</f>
        <v>#REF!</v>
      </c>
      <c r="AJ352" s="112" t="e">
        <f>AJ201-#REF!</f>
        <v>#REF!</v>
      </c>
      <c r="AK352" s="112" t="e">
        <f>AK201-#REF!</f>
        <v>#REF!</v>
      </c>
      <c r="AL352" s="112" t="e">
        <f>AL201-#REF!</f>
        <v>#REF!</v>
      </c>
      <c r="AM352" s="112" t="e">
        <f>AM201-#REF!</f>
        <v>#REF!</v>
      </c>
      <c r="AN352" s="112" t="e">
        <f>AN201-#REF!</f>
        <v>#REF!</v>
      </c>
      <c r="AO352" s="112" t="e">
        <f>AO201-#REF!</f>
        <v>#REF!</v>
      </c>
      <c r="AP352" s="112" t="e">
        <f>AP201-#REF!</f>
        <v>#REF!</v>
      </c>
      <c r="AQ352" s="112" t="e">
        <f>AQ201-#REF!</f>
        <v>#REF!</v>
      </c>
      <c r="AR352" s="112" t="e">
        <f>AR201-#REF!</f>
        <v>#REF!</v>
      </c>
      <c r="AS352" s="112" t="e">
        <f>AS201-#REF!</f>
        <v>#REF!</v>
      </c>
      <c r="AT352" s="112" t="e">
        <f>AT201-#REF!</f>
        <v>#REF!</v>
      </c>
      <c r="AU352" s="112" t="e">
        <f>AU201-#REF!</f>
        <v>#REF!</v>
      </c>
      <c r="AV352" s="112" t="e">
        <f>AV201-#REF!</f>
        <v>#REF!</v>
      </c>
      <c r="AW352" s="112" t="e">
        <f>AW201-#REF!</f>
        <v>#REF!</v>
      </c>
      <c r="AX352" s="112" t="e">
        <f>AX201-#REF!</f>
        <v>#REF!</v>
      </c>
      <c r="AY352" s="112" t="e">
        <f>AY201-#REF!</f>
        <v>#REF!</v>
      </c>
      <c r="AZ352" s="112" t="e">
        <f>AZ201-#REF!</f>
        <v>#REF!</v>
      </c>
      <c r="BA352" s="112" t="e">
        <f>BA201-#REF!</f>
        <v>#REF!</v>
      </c>
      <c r="BB352" s="112" t="e">
        <f>BB201-#REF!</f>
        <v>#REF!</v>
      </c>
      <c r="BC352" s="112" t="e">
        <f>BC201-#REF!</f>
        <v>#REF!</v>
      </c>
      <c r="BD352" s="112" t="e">
        <f>BD201-#REF!</f>
        <v>#REF!</v>
      </c>
      <c r="BE352" s="112" t="e">
        <f>BE201-#REF!</f>
        <v>#REF!</v>
      </c>
      <c r="BF352" s="112" t="e">
        <f>BF201-#REF!</f>
        <v>#REF!</v>
      </c>
      <c r="BG352" s="112" t="e">
        <f>BG201-#REF!</f>
        <v>#REF!</v>
      </c>
      <c r="BH352" s="112" t="e">
        <f>BH201-#REF!</f>
        <v>#REF!</v>
      </c>
      <c r="BI352" s="112" t="e">
        <f>BI201-#REF!</f>
        <v>#REF!</v>
      </c>
      <c r="BJ352" s="112" t="e">
        <f>BJ201-#REF!</f>
        <v>#REF!</v>
      </c>
      <c r="BK352" s="112" t="e">
        <f>BK201-#REF!</f>
        <v>#REF!</v>
      </c>
      <c r="BL352" s="112" t="e">
        <f>BL201-#REF!</f>
        <v>#REF!</v>
      </c>
      <c r="BM352" s="112" t="e">
        <f>BM201-#REF!</f>
        <v>#REF!</v>
      </c>
      <c r="BN352" s="112" t="e">
        <f>BN201-#REF!</f>
        <v>#REF!</v>
      </c>
      <c r="BO352" s="112" t="e">
        <f>BO201-#REF!</f>
        <v>#REF!</v>
      </c>
      <c r="BP352" s="112" t="e">
        <f>BP201-#REF!</f>
        <v>#REF!</v>
      </c>
      <c r="BQ352" s="112" t="e">
        <f>BQ201-#REF!</f>
        <v>#REF!</v>
      </c>
      <c r="BR352" s="112" t="e">
        <f>BR201-#REF!</f>
        <v>#REF!</v>
      </c>
      <c r="BS352" s="112" t="e">
        <f>BS201-#REF!</f>
        <v>#REF!</v>
      </c>
      <c r="BT352" s="112" t="e">
        <f>BT201-#REF!</f>
        <v>#REF!</v>
      </c>
      <c r="BU352" s="112" t="e">
        <f>BU201-#REF!</f>
        <v>#REF!</v>
      </c>
      <c r="BV352" s="112" t="e">
        <f>BV201-#REF!</f>
        <v>#REF!</v>
      </c>
    </row>
    <row r="353" spans="12:74" hidden="1" x14ac:dyDescent="0.3">
      <c r="L353" s="112" t="e">
        <f>L202-#REF!</f>
        <v>#REF!</v>
      </c>
      <c r="M353" s="112" t="e">
        <f>M202-#REF!</f>
        <v>#REF!</v>
      </c>
      <c r="N353" s="112" t="e">
        <f>N202-#REF!</f>
        <v>#REF!</v>
      </c>
      <c r="O353" s="112" t="e">
        <f>O202-#REF!</f>
        <v>#REF!</v>
      </c>
      <c r="P353" s="112" t="e">
        <f>P202-#REF!</f>
        <v>#REF!</v>
      </c>
      <c r="Q353" s="112" t="e">
        <f>Q202-#REF!</f>
        <v>#REF!</v>
      </c>
      <c r="R353" s="112" t="e">
        <f>R202-#REF!</f>
        <v>#REF!</v>
      </c>
      <c r="S353" s="112" t="e">
        <f>S202-#REF!</f>
        <v>#REF!</v>
      </c>
      <c r="T353" s="112" t="e">
        <f>T202-#REF!</f>
        <v>#REF!</v>
      </c>
      <c r="U353" s="112" t="e">
        <f>U202-#REF!</f>
        <v>#REF!</v>
      </c>
      <c r="V353" s="112" t="e">
        <f>V202-#REF!</f>
        <v>#REF!</v>
      </c>
      <c r="W353" s="112" t="e">
        <f>W202-#REF!</f>
        <v>#REF!</v>
      </c>
      <c r="X353" s="112" t="e">
        <f>X202-#REF!</f>
        <v>#REF!</v>
      </c>
      <c r="Y353" s="112" t="e">
        <f>Y202-#REF!</f>
        <v>#REF!</v>
      </c>
      <c r="Z353" s="112" t="e">
        <f>Z202-#REF!</f>
        <v>#REF!</v>
      </c>
      <c r="AA353" s="112" t="e">
        <f>AA202-#REF!</f>
        <v>#REF!</v>
      </c>
      <c r="AB353" s="112" t="e">
        <f>AB202-#REF!</f>
        <v>#REF!</v>
      </c>
      <c r="AC353" s="112" t="e">
        <f>AC202-#REF!</f>
        <v>#REF!</v>
      </c>
      <c r="AD353" s="112" t="e">
        <f>AD202-#REF!</f>
        <v>#REF!</v>
      </c>
      <c r="AE353" s="112" t="e">
        <f>AE202-#REF!</f>
        <v>#REF!</v>
      </c>
      <c r="AF353" s="112" t="e">
        <f>AF202-#REF!</f>
        <v>#REF!</v>
      </c>
      <c r="AG353" s="112" t="e">
        <f>AG202-#REF!</f>
        <v>#REF!</v>
      </c>
      <c r="AH353" s="112" t="e">
        <f>AH202-#REF!</f>
        <v>#REF!</v>
      </c>
      <c r="AI353" s="112" t="e">
        <f>AI202-#REF!</f>
        <v>#REF!</v>
      </c>
      <c r="AJ353" s="112" t="e">
        <f>AJ202-#REF!</f>
        <v>#REF!</v>
      </c>
      <c r="AK353" s="112" t="e">
        <f>AK202-#REF!</f>
        <v>#REF!</v>
      </c>
      <c r="AL353" s="112" t="e">
        <f>AL202-#REF!</f>
        <v>#REF!</v>
      </c>
      <c r="AM353" s="112" t="e">
        <f>AM202-#REF!</f>
        <v>#REF!</v>
      </c>
      <c r="AN353" s="112" t="e">
        <f>AN202-#REF!</f>
        <v>#REF!</v>
      </c>
      <c r="AO353" s="112" t="e">
        <f>AO202-#REF!</f>
        <v>#REF!</v>
      </c>
      <c r="AP353" s="112" t="e">
        <f>AP202-#REF!</f>
        <v>#REF!</v>
      </c>
      <c r="AQ353" s="112" t="e">
        <f>AQ202-#REF!</f>
        <v>#REF!</v>
      </c>
      <c r="AR353" s="112" t="e">
        <f>AR202-#REF!</f>
        <v>#REF!</v>
      </c>
      <c r="AS353" s="112" t="e">
        <f>AS202-#REF!</f>
        <v>#REF!</v>
      </c>
      <c r="AT353" s="112" t="e">
        <f>AT202-#REF!</f>
        <v>#REF!</v>
      </c>
      <c r="AU353" s="112" t="e">
        <f>AU202-#REF!</f>
        <v>#REF!</v>
      </c>
      <c r="AV353" s="112" t="e">
        <f>AV202-#REF!</f>
        <v>#REF!</v>
      </c>
      <c r="AW353" s="112" t="e">
        <f>AW202-#REF!</f>
        <v>#REF!</v>
      </c>
      <c r="AX353" s="112" t="e">
        <f>AX202-#REF!</f>
        <v>#REF!</v>
      </c>
      <c r="AY353" s="112" t="e">
        <f>AY202-#REF!</f>
        <v>#REF!</v>
      </c>
      <c r="AZ353" s="112" t="e">
        <f>AZ202-#REF!</f>
        <v>#REF!</v>
      </c>
      <c r="BA353" s="112" t="e">
        <f>BA202-#REF!</f>
        <v>#REF!</v>
      </c>
      <c r="BB353" s="112" t="e">
        <f>BB202-#REF!</f>
        <v>#REF!</v>
      </c>
      <c r="BC353" s="112" t="e">
        <f>BC202-#REF!</f>
        <v>#REF!</v>
      </c>
      <c r="BD353" s="112" t="e">
        <f>BD202-#REF!</f>
        <v>#REF!</v>
      </c>
      <c r="BE353" s="112" t="e">
        <f>BE202-#REF!</f>
        <v>#REF!</v>
      </c>
      <c r="BF353" s="112" t="e">
        <f>BF202-#REF!</f>
        <v>#REF!</v>
      </c>
      <c r="BG353" s="112" t="e">
        <f>BG202-#REF!</f>
        <v>#REF!</v>
      </c>
      <c r="BH353" s="112" t="e">
        <f>BH202-#REF!</f>
        <v>#REF!</v>
      </c>
      <c r="BI353" s="112" t="e">
        <f>BI202-#REF!</f>
        <v>#REF!</v>
      </c>
      <c r="BJ353" s="112" t="e">
        <f>BJ202-#REF!</f>
        <v>#REF!</v>
      </c>
      <c r="BK353" s="112" t="e">
        <f>BK202-#REF!</f>
        <v>#REF!</v>
      </c>
      <c r="BL353" s="112" t="e">
        <f>BL202-#REF!</f>
        <v>#REF!</v>
      </c>
      <c r="BM353" s="112" t="e">
        <f>BM202-#REF!</f>
        <v>#REF!</v>
      </c>
      <c r="BN353" s="112" t="e">
        <f>BN202-#REF!</f>
        <v>#REF!</v>
      </c>
      <c r="BO353" s="112" t="e">
        <f>BO202-#REF!</f>
        <v>#REF!</v>
      </c>
      <c r="BP353" s="112" t="e">
        <f>BP202-#REF!</f>
        <v>#REF!</v>
      </c>
      <c r="BQ353" s="112" t="e">
        <f>BQ202-#REF!</f>
        <v>#REF!</v>
      </c>
      <c r="BR353" s="112" t="e">
        <f>BR202-#REF!</f>
        <v>#REF!</v>
      </c>
      <c r="BS353" s="112" t="e">
        <f>BS202-#REF!</f>
        <v>#REF!</v>
      </c>
      <c r="BT353" s="112" t="e">
        <f>BT202-#REF!</f>
        <v>#REF!</v>
      </c>
      <c r="BU353" s="112" t="e">
        <f>BU202-#REF!</f>
        <v>#REF!</v>
      </c>
      <c r="BV353" s="112" t="e">
        <f>BV202-#REF!</f>
        <v>#REF!</v>
      </c>
    </row>
    <row r="354" spans="12:74" hidden="1" x14ac:dyDescent="0.3">
      <c r="L354" s="112" t="e">
        <f>L203-#REF!</f>
        <v>#REF!</v>
      </c>
      <c r="M354" s="112" t="e">
        <f>M203-#REF!</f>
        <v>#REF!</v>
      </c>
      <c r="N354" s="112" t="e">
        <f>N203-#REF!</f>
        <v>#REF!</v>
      </c>
      <c r="O354" s="112" t="e">
        <f>O203-#REF!</f>
        <v>#REF!</v>
      </c>
      <c r="P354" s="112" t="e">
        <f>P203-#REF!</f>
        <v>#REF!</v>
      </c>
      <c r="Q354" s="112" t="e">
        <f>Q203-#REF!</f>
        <v>#REF!</v>
      </c>
      <c r="R354" s="112" t="e">
        <f>R203-#REF!</f>
        <v>#REF!</v>
      </c>
      <c r="S354" s="112" t="e">
        <f>S203-#REF!</f>
        <v>#REF!</v>
      </c>
      <c r="T354" s="112" t="e">
        <f>T203-#REF!</f>
        <v>#REF!</v>
      </c>
      <c r="U354" s="112" t="e">
        <f>U203-#REF!</f>
        <v>#REF!</v>
      </c>
      <c r="V354" s="112" t="e">
        <f>V203-#REF!</f>
        <v>#REF!</v>
      </c>
      <c r="W354" s="112" t="e">
        <f>W203-#REF!</f>
        <v>#REF!</v>
      </c>
      <c r="X354" s="112" t="e">
        <f>X203-#REF!</f>
        <v>#REF!</v>
      </c>
      <c r="Y354" s="112" t="e">
        <f>Y203-#REF!</f>
        <v>#REF!</v>
      </c>
      <c r="Z354" s="112" t="e">
        <f>Z203-#REF!</f>
        <v>#REF!</v>
      </c>
      <c r="AA354" s="112" t="e">
        <f>AA203-#REF!</f>
        <v>#REF!</v>
      </c>
      <c r="AB354" s="112" t="e">
        <f>AB203-#REF!</f>
        <v>#REF!</v>
      </c>
      <c r="AC354" s="112" t="e">
        <f>AC203-#REF!</f>
        <v>#REF!</v>
      </c>
      <c r="AD354" s="112" t="e">
        <f>AD203-#REF!</f>
        <v>#REF!</v>
      </c>
      <c r="AE354" s="112" t="e">
        <f>AE203-#REF!</f>
        <v>#REF!</v>
      </c>
      <c r="AF354" s="112" t="e">
        <f>AF203-#REF!</f>
        <v>#REF!</v>
      </c>
      <c r="AG354" s="112" t="e">
        <f>AG203-#REF!</f>
        <v>#REF!</v>
      </c>
      <c r="AH354" s="112" t="e">
        <f>AH203-#REF!</f>
        <v>#REF!</v>
      </c>
      <c r="AI354" s="112" t="e">
        <f>AI203-#REF!</f>
        <v>#REF!</v>
      </c>
      <c r="AJ354" s="112" t="e">
        <f>AJ203-#REF!</f>
        <v>#REF!</v>
      </c>
      <c r="AK354" s="112" t="e">
        <f>AK203-#REF!</f>
        <v>#REF!</v>
      </c>
      <c r="AL354" s="112" t="e">
        <f>AL203-#REF!</f>
        <v>#REF!</v>
      </c>
      <c r="AM354" s="112" t="e">
        <f>AM203-#REF!</f>
        <v>#REF!</v>
      </c>
      <c r="AN354" s="112" t="e">
        <f>AN203-#REF!</f>
        <v>#REF!</v>
      </c>
      <c r="AO354" s="112" t="e">
        <f>AO203-#REF!</f>
        <v>#REF!</v>
      </c>
      <c r="AP354" s="112" t="e">
        <f>AP203-#REF!</f>
        <v>#REF!</v>
      </c>
      <c r="AQ354" s="112" t="e">
        <f>AQ203-#REF!</f>
        <v>#REF!</v>
      </c>
      <c r="AR354" s="112" t="e">
        <f>AR203-#REF!</f>
        <v>#REF!</v>
      </c>
      <c r="AS354" s="112" t="e">
        <f>AS203-#REF!</f>
        <v>#REF!</v>
      </c>
      <c r="AT354" s="112" t="e">
        <f>AT203-#REF!</f>
        <v>#REF!</v>
      </c>
      <c r="AU354" s="112" t="e">
        <f>AU203-#REF!</f>
        <v>#REF!</v>
      </c>
      <c r="AV354" s="112" t="e">
        <f>AV203-#REF!</f>
        <v>#REF!</v>
      </c>
      <c r="AW354" s="112" t="e">
        <f>AW203-#REF!</f>
        <v>#REF!</v>
      </c>
      <c r="AX354" s="112" t="e">
        <f>AX203-#REF!</f>
        <v>#REF!</v>
      </c>
      <c r="AY354" s="112" t="e">
        <f>AY203-#REF!</f>
        <v>#REF!</v>
      </c>
      <c r="AZ354" s="112" t="e">
        <f>AZ203-#REF!</f>
        <v>#REF!</v>
      </c>
      <c r="BA354" s="112" t="e">
        <f>BA203-#REF!</f>
        <v>#REF!</v>
      </c>
      <c r="BB354" s="112" t="e">
        <f>BB203-#REF!</f>
        <v>#REF!</v>
      </c>
      <c r="BC354" s="112" t="e">
        <f>BC203-#REF!</f>
        <v>#REF!</v>
      </c>
      <c r="BD354" s="112" t="e">
        <f>BD203-#REF!</f>
        <v>#REF!</v>
      </c>
      <c r="BE354" s="112" t="e">
        <f>BE203-#REF!</f>
        <v>#REF!</v>
      </c>
      <c r="BF354" s="112" t="e">
        <f>BF203-#REF!</f>
        <v>#REF!</v>
      </c>
      <c r="BG354" s="112" t="e">
        <f>BG203-#REF!</f>
        <v>#REF!</v>
      </c>
      <c r="BH354" s="112" t="e">
        <f>BH203-#REF!</f>
        <v>#REF!</v>
      </c>
      <c r="BI354" s="112" t="e">
        <f>BI203-#REF!</f>
        <v>#REF!</v>
      </c>
      <c r="BJ354" s="112" t="e">
        <f>BJ203-#REF!</f>
        <v>#REF!</v>
      </c>
      <c r="BK354" s="112" t="e">
        <f>BK203-#REF!</f>
        <v>#REF!</v>
      </c>
      <c r="BL354" s="112" t="e">
        <f>BL203-#REF!</f>
        <v>#REF!</v>
      </c>
      <c r="BM354" s="112" t="e">
        <f>BM203-#REF!</f>
        <v>#REF!</v>
      </c>
      <c r="BN354" s="112" t="e">
        <f>BN203-#REF!</f>
        <v>#REF!</v>
      </c>
      <c r="BO354" s="112" t="e">
        <f>BO203-#REF!</f>
        <v>#REF!</v>
      </c>
      <c r="BP354" s="112" t="e">
        <f>BP203-#REF!</f>
        <v>#REF!</v>
      </c>
      <c r="BQ354" s="112" t="e">
        <f>BQ203-#REF!</f>
        <v>#REF!</v>
      </c>
      <c r="BR354" s="112" t="e">
        <f>BR203-#REF!</f>
        <v>#REF!</v>
      </c>
      <c r="BS354" s="112" t="e">
        <f>BS203-#REF!</f>
        <v>#REF!</v>
      </c>
      <c r="BT354" s="112" t="e">
        <f>BT203-#REF!</f>
        <v>#REF!</v>
      </c>
      <c r="BU354" s="112" t="e">
        <f>BU203-#REF!</f>
        <v>#REF!</v>
      </c>
      <c r="BV354" s="112" t="e">
        <f>BV203-#REF!</f>
        <v>#REF!</v>
      </c>
    </row>
    <row r="355" spans="12:74" hidden="1" x14ac:dyDescent="0.3">
      <c r="L355" s="112" t="e">
        <f>L204-#REF!</f>
        <v>#REF!</v>
      </c>
      <c r="M355" s="112" t="e">
        <f>M204-#REF!</f>
        <v>#REF!</v>
      </c>
      <c r="N355" s="112" t="e">
        <f>N204-#REF!</f>
        <v>#REF!</v>
      </c>
      <c r="O355" s="112" t="e">
        <f>O204-#REF!</f>
        <v>#REF!</v>
      </c>
      <c r="P355" s="112" t="e">
        <f>P204-#REF!</f>
        <v>#REF!</v>
      </c>
      <c r="Q355" s="112" t="e">
        <f>Q204-#REF!</f>
        <v>#REF!</v>
      </c>
      <c r="R355" s="112" t="e">
        <f>R204-#REF!</f>
        <v>#REF!</v>
      </c>
      <c r="S355" s="112" t="e">
        <f>S204-#REF!</f>
        <v>#REF!</v>
      </c>
      <c r="T355" s="112" t="e">
        <f>T204-#REF!</f>
        <v>#REF!</v>
      </c>
      <c r="U355" s="112" t="e">
        <f>U204-#REF!</f>
        <v>#REF!</v>
      </c>
      <c r="V355" s="112" t="e">
        <f>V204-#REF!</f>
        <v>#REF!</v>
      </c>
      <c r="W355" s="112" t="e">
        <f>W204-#REF!</f>
        <v>#REF!</v>
      </c>
      <c r="X355" s="112" t="e">
        <f>X204-#REF!</f>
        <v>#REF!</v>
      </c>
      <c r="Y355" s="112" t="e">
        <f>Y204-#REF!</f>
        <v>#REF!</v>
      </c>
      <c r="Z355" s="112" t="e">
        <f>Z204-#REF!</f>
        <v>#REF!</v>
      </c>
      <c r="AA355" s="112" t="e">
        <f>AA204-#REF!</f>
        <v>#REF!</v>
      </c>
      <c r="AB355" s="112" t="e">
        <f>AB204-#REF!</f>
        <v>#REF!</v>
      </c>
      <c r="AC355" s="112" t="e">
        <f>AC204-#REF!</f>
        <v>#REF!</v>
      </c>
      <c r="AD355" s="112" t="e">
        <f>AD204-#REF!</f>
        <v>#REF!</v>
      </c>
      <c r="AE355" s="112" t="e">
        <f>AE204-#REF!</f>
        <v>#REF!</v>
      </c>
      <c r="AF355" s="112" t="e">
        <f>AF204-#REF!</f>
        <v>#REF!</v>
      </c>
      <c r="AG355" s="112" t="e">
        <f>AG204-#REF!</f>
        <v>#REF!</v>
      </c>
      <c r="AH355" s="112" t="e">
        <f>AH204-#REF!</f>
        <v>#REF!</v>
      </c>
      <c r="AI355" s="112" t="e">
        <f>AI204-#REF!</f>
        <v>#REF!</v>
      </c>
      <c r="AJ355" s="112" t="e">
        <f>AJ204-#REF!</f>
        <v>#REF!</v>
      </c>
      <c r="AK355" s="112" t="e">
        <f>AK204-#REF!</f>
        <v>#REF!</v>
      </c>
      <c r="AL355" s="112" t="e">
        <f>AL204-#REF!</f>
        <v>#REF!</v>
      </c>
      <c r="AM355" s="112" t="e">
        <f>AM204-#REF!</f>
        <v>#REF!</v>
      </c>
      <c r="AN355" s="112" t="e">
        <f>AN204-#REF!</f>
        <v>#REF!</v>
      </c>
      <c r="AO355" s="112" t="e">
        <f>AO204-#REF!</f>
        <v>#REF!</v>
      </c>
      <c r="AP355" s="112" t="e">
        <f>AP204-#REF!</f>
        <v>#REF!</v>
      </c>
      <c r="AQ355" s="112" t="e">
        <f>AQ204-#REF!</f>
        <v>#REF!</v>
      </c>
      <c r="AR355" s="112" t="e">
        <f>AR204-#REF!</f>
        <v>#REF!</v>
      </c>
      <c r="AS355" s="112" t="e">
        <f>AS204-#REF!</f>
        <v>#REF!</v>
      </c>
      <c r="AT355" s="112" t="e">
        <f>AT204-#REF!</f>
        <v>#REF!</v>
      </c>
      <c r="AU355" s="112" t="e">
        <f>AU204-#REF!</f>
        <v>#REF!</v>
      </c>
      <c r="AV355" s="112" t="e">
        <f>AV204-#REF!</f>
        <v>#REF!</v>
      </c>
      <c r="AW355" s="112" t="e">
        <f>AW204-#REF!</f>
        <v>#REF!</v>
      </c>
      <c r="AX355" s="112" t="e">
        <f>AX204-#REF!</f>
        <v>#REF!</v>
      </c>
      <c r="AY355" s="112" t="e">
        <f>AY204-#REF!</f>
        <v>#REF!</v>
      </c>
      <c r="AZ355" s="112" t="e">
        <f>AZ204-#REF!</f>
        <v>#REF!</v>
      </c>
      <c r="BA355" s="112" t="e">
        <f>BA204-#REF!</f>
        <v>#REF!</v>
      </c>
      <c r="BB355" s="112" t="e">
        <f>BB204-#REF!</f>
        <v>#REF!</v>
      </c>
      <c r="BC355" s="112" t="e">
        <f>BC204-#REF!</f>
        <v>#REF!</v>
      </c>
      <c r="BD355" s="112" t="e">
        <f>BD204-#REF!</f>
        <v>#REF!</v>
      </c>
      <c r="BE355" s="112" t="e">
        <f>BE204-#REF!</f>
        <v>#REF!</v>
      </c>
      <c r="BF355" s="112" t="e">
        <f>BF204-#REF!</f>
        <v>#REF!</v>
      </c>
      <c r="BG355" s="112" t="e">
        <f>BG204-#REF!</f>
        <v>#REF!</v>
      </c>
      <c r="BH355" s="112" t="e">
        <f>BH204-#REF!</f>
        <v>#REF!</v>
      </c>
      <c r="BI355" s="112" t="e">
        <f>BI204-#REF!</f>
        <v>#REF!</v>
      </c>
      <c r="BJ355" s="112" t="e">
        <f>BJ204-#REF!</f>
        <v>#REF!</v>
      </c>
      <c r="BK355" s="112" t="e">
        <f>BK204-#REF!</f>
        <v>#REF!</v>
      </c>
      <c r="BL355" s="112" t="e">
        <f>BL204-#REF!</f>
        <v>#REF!</v>
      </c>
      <c r="BM355" s="112" t="e">
        <f>BM204-#REF!</f>
        <v>#REF!</v>
      </c>
      <c r="BN355" s="112" t="e">
        <f>BN204-#REF!</f>
        <v>#REF!</v>
      </c>
      <c r="BO355" s="112" t="e">
        <f>BO204-#REF!</f>
        <v>#REF!</v>
      </c>
      <c r="BP355" s="112" t="e">
        <f>BP204-#REF!</f>
        <v>#REF!</v>
      </c>
      <c r="BQ355" s="112" t="e">
        <f>BQ204-#REF!</f>
        <v>#REF!</v>
      </c>
      <c r="BR355" s="112" t="e">
        <f>BR204-#REF!</f>
        <v>#REF!</v>
      </c>
      <c r="BS355" s="112" t="e">
        <f>BS204-#REF!</f>
        <v>#REF!</v>
      </c>
      <c r="BT355" s="112" t="e">
        <f>BT204-#REF!</f>
        <v>#REF!</v>
      </c>
      <c r="BU355" s="112" t="e">
        <f>BU204-#REF!</f>
        <v>#REF!</v>
      </c>
      <c r="BV355" s="112" t="e">
        <f>BV204-#REF!</f>
        <v>#REF!</v>
      </c>
    </row>
    <row r="356" spans="12:74" hidden="1" x14ac:dyDescent="0.3">
      <c r="L356" s="112" t="e">
        <f>L205-#REF!</f>
        <v>#REF!</v>
      </c>
      <c r="M356" s="112" t="e">
        <f>M205-#REF!</f>
        <v>#REF!</v>
      </c>
      <c r="N356" s="112" t="e">
        <f>N205-#REF!</f>
        <v>#REF!</v>
      </c>
      <c r="O356" s="112" t="e">
        <f>O205-#REF!</f>
        <v>#REF!</v>
      </c>
      <c r="P356" s="112" t="e">
        <f>P205-#REF!</f>
        <v>#REF!</v>
      </c>
      <c r="Q356" s="112" t="e">
        <f>Q205-#REF!</f>
        <v>#REF!</v>
      </c>
      <c r="R356" s="112" t="e">
        <f>R205-#REF!</f>
        <v>#REF!</v>
      </c>
      <c r="S356" s="112" t="e">
        <f>S205-#REF!</f>
        <v>#REF!</v>
      </c>
      <c r="T356" s="112" t="e">
        <f>T205-#REF!</f>
        <v>#REF!</v>
      </c>
      <c r="U356" s="112" t="e">
        <f>U205-#REF!</f>
        <v>#REF!</v>
      </c>
      <c r="V356" s="112" t="e">
        <f>V205-#REF!</f>
        <v>#REF!</v>
      </c>
      <c r="W356" s="112" t="e">
        <f>W205-#REF!</f>
        <v>#REF!</v>
      </c>
      <c r="X356" s="112" t="e">
        <f>X205-#REF!</f>
        <v>#REF!</v>
      </c>
      <c r="Y356" s="112" t="e">
        <f>Y205-#REF!</f>
        <v>#REF!</v>
      </c>
      <c r="Z356" s="112" t="e">
        <f>Z205-#REF!</f>
        <v>#REF!</v>
      </c>
      <c r="AA356" s="112" t="e">
        <f>AA205-#REF!</f>
        <v>#REF!</v>
      </c>
      <c r="AB356" s="112" t="e">
        <f>AB205-#REF!</f>
        <v>#REF!</v>
      </c>
      <c r="AC356" s="112" t="e">
        <f>AC205-#REF!</f>
        <v>#REF!</v>
      </c>
      <c r="AD356" s="112" t="e">
        <f>AD205-#REF!</f>
        <v>#REF!</v>
      </c>
      <c r="AE356" s="112" t="e">
        <f>AE205-#REF!</f>
        <v>#REF!</v>
      </c>
      <c r="AF356" s="112" t="e">
        <f>AF205-#REF!</f>
        <v>#REF!</v>
      </c>
      <c r="AG356" s="112" t="e">
        <f>AG205-#REF!</f>
        <v>#REF!</v>
      </c>
      <c r="AH356" s="112" t="e">
        <f>AH205-#REF!</f>
        <v>#REF!</v>
      </c>
      <c r="AI356" s="112" t="e">
        <f>AI205-#REF!</f>
        <v>#REF!</v>
      </c>
      <c r="AJ356" s="112" t="e">
        <f>AJ205-#REF!</f>
        <v>#REF!</v>
      </c>
      <c r="AK356" s="112" t="e">
        <f>AK205-#REF!</f>
        <v>#REF!</v>
      </c>
      <c r="AL356" s="112" t="e">
        <f>AL205-#REF!</f>
        <v>#REF!</v>
      </c>
      <c r="AM356" s="112" t="e">
        <f>AM205-#REF!</f>
        <v>#REF!</v>
      </c>
      <c r="AN356" s="112" t="e">
        <f>AN205-#REF!</f>
        <v>#REF!</v>
      </c>
      <c r="AO356" s="112" t="e">
        <f>AO205-#REF!</f>
        <v>#REF!</v>
      </c>
      <c r="AP356" s="112" t="e">
        <f>AP205-#REF!</f>
        <v>#REF!</v>
      </c>
      <c r="AQ356" s="112" t="e">
        <f>AQ205-#REF!</f>
        <v>#REF!</v>
      </c>
      <c r="AR356" s="112" t="e">
        <f>AR205-#REF!</f>
        <v>#REF!</v>
      </c>
      <c r="AS356" s="112" t="e">
        <f>AS205-#REF!</f>
        <v>#REF!</v>
      </c>
      <c r="AT356" s="112" t="e">
        <f>AT205-#REF!</f>
        <v>#REF!</v>
      </c>
      <c r="AU356" s="112" t="e">
        <f>AU205-#REF!</f>
        <v>#REF!</v>
      </c>
      <c r="AV356" s="112" t="e">
        <f>AV205-#REF!</f>
        <v>#REF!</v>
      </c>
      <c r="AW356" s="112" t="e">
        <f>AW205-#REF!</f>
        <v>#REF!</v>
      </c>
      <c r="AX356" s="112" t="e">
        <f>AX205-#REF!</f>
        <v>#REF!</v>
      </c>
      <c r="AY356" s="112" t="e">
        <f>AY205-#REF!</f>
        <v>#REF!</v>
      </c>
      <c r="AZ356" s="112" t="e">
        <f>AZ205-#REF!</f>
        <v>#REF!</v>
      </c>
      <c r="BA356" s="112" t="e">
        <f>BA205-#REF!</f>
        <v>#REF!</v>
      </c>
      <c r="BB356" s="112" t="e">
        <f>BB205-#REF!</f>
        <v>#REF!</v>
      </c>
      <c r="BC356" s="112" t="e">
        <f>BC205-#REF!</f>
        <v>#REF!</v>
      </c>
      <c r="BD356" s="112" t="e">
        <f>BD205-#REF!</f>
        <v>#REF!</v>
      </c>
      <c r="BE356" s="112" t="e">
        <f>BE205-#REF!</f>
        <v>#REF!</v>
      </c>
      <c r="BF356" s="112" t="e">
        <f>BF205-#REF!</f>
        <v>#REF!</v>
      </c>
      <c r="BG356" s="112" t="e">
        <f>BG205-#REF!</f>
        <v>#REF!</v>
      </c>
      <c r="BH356" s="112" t="e">
        <f>BH205-#REF!</f>
        <v>#REF!</v>
      </c>
      <c r="BI356" s="112" t="e">
        <f>BI205-#REF!</f>
        <v>#REF!</v>
      </c>
      <c r="BJ356" s="112" t="e">
        <f>BJ205-#REF!</f>
        <v>#REF!</v>
      </c>
      <c r="BK356" s="112" t="e">
        <f>BK205-#REF!</f>
        <v>#REF!</v>
      </c>
      <c r="BL356" s="112" t="e">
        <f>BL205-#REF!</f>
        <v>#REF!</v>
      </c>
      <c r="BM356" s="112" t="e">
        <f>BM205-#REF!</f>
        <v>#REF!</v>
      </c>
      <c r="BN356" s="112" t="e">
        <f>BN205-#REF!</f>
        <v>#REF!</v>
      </c>
      <c r="BO356" s="112" t="e">
        <f>BO205-#REF!</f>
        <v>#REF!</v>
      </c>
      <c r="BP356" s="112" t="e">
        <f>BP205-#REF!</f>
        <v>#REF!</v>
      </c>
      <c r="BQ356" s="112" t="e">
        <f>BQ205-#REF!</f>
        <v>#REF!</v>
      </c>
      <c r="BR356" s="112" t="e">
        <f>BR205-#REF!</f>
        <v>#REF!</v>
      </c>
      <c r="BS356" s="112" t="e">
        <f>BS205-#REF!</f>
        <v>#REF!</v>
      </c>
      <c r="BT356" s="112" t="e">
        <f>BT205-#REF!</f>
        <v>#REF!</v>
      </c>
      <c r="BU356" s="112" t="e">
        <f>BU205-#REF!</f>
        <v>#REF!</v>
      </c>
      <c r="BV356" s="112" t="e">
        <f>BV205-#REF!</f>
        <v>#REF!</v>
      </c>
    </row>
    <row r="357" spans="12:74" hidden="1" x14ac:dyDescent="0.3">
      <c r="L357" s="112" t="e">
        <f>L206-#REF!</f>
        <v>#REF!</v>
      </c>
      <c r="M357" s="112" t="e">
        <f>M206-#REF!</f>
        <v>#REF!</v>
      </c>
      <c r="N357" s="112" t="e">
        <f>N206-#REF!</f>
        <v>#REF!</v>
      </c>
      <c r="O357" s="112" t="e">
        <f>O206-#REF!</f>
        <v>#REF!</v>
      </c>
      <c r="P357" s="112" t="e">
        <f>P206-#REF!</f>
        <v>#REF!</v>
      </c>
      <c r="Q357" s="112" t="e">
        <f>Q206-#REF!</f>
        <v>#REF!</v>
      </c>
      <c r="R357" s="112" t="e">
        <f>R206-#REF!</f>
        <v>#REF!</v>
      </c>
      <c r="S357" s="112" t="e">
        <f>S206-#REF!</f>
        <v>#REF!</v>
      </c>
      <c r="T357" s="112" t="e">
        <f>T206-#REF!</f>
        <v>#REF!</v>
      </c>
      <c r="U357" s="112" t="e">
        <f>U206-#REF!</f>
        <v>#REF!</v>
      </c>
      <c r="V357" s="112" t="e">
        <f>V206-#REF!</f>
        <v>#REF!</v>
      </c>
      <c r="W357" s="112" t="e">
        <f>W206-#REF!</f>
        <v>#REF!</v>
      </c>
      <c r="X357" s="112" t="e">
        <f>X206-#REF!</f>
        <v>#REF!</v>
      </c>
      <c r="Y357" s="112" t="e">
        <f>Y206-#REF!</f>
        <v>#REF!</v>
      </c>
      <c r="Z357" s="112" t="e">
        <f>Z206-#REF!</f>
        <v>#REF!</v>
      </c>
      <c r="AA357" s="112" t="e">
        <f>AA206-#REF!</f>
        <v>#REF!</v>
      </c>
      <c r="AB357" s="112" t="e">
        <f>AB206-#REF!</f>
        <v>#REF!</v>
      </c>
      <c r="AC357" s="112" t="e">
        <f>AC206-#REF!</f>
        <v>#REF!</v>
      </c>
      <c r="AD357" s="112" t="e">
        <f>AD206-#REF!</f>
        <v>#REF!</v>
      </c>
      <c r="AE357" s="112" t="e">
        <f>AE206-#REF!</f>
        <v>#REF!</v>
      </c>
      <c r="AF357" s="112" t="e">
        <f>AF206-#REF!</f>
        <v>#REF!</v>
      </c>
      <c r="AG357" s="112" t="e">
        <f>AG206-#REF!</f>
        <v>#REF!</v>
      </c>
      <c r="AH357" s="112" t="e">
        <f>AH206-#REF!</f>
        <v>#REF!</v>
      </c>
      <c r="AI357" s="112" t="e">
        <f>AI206-#REF!</f>
        <v>#REF!</v>
      </c>
      <c r="AJ357" s="112" t="e">
        <f>AJ206-#REF!</f>
        <v>#REF!</v>
      </c>
      <c r="AK357" s="112" t="e">
        <f>AK206-#REF!</f>
        <v>#REF!</v>
      </c>
      <c r="AL357" s="112" t="e">
        <f>AL206-#REF!</f>
        <v>#REF!</v>
      </c>
      <c r="AM357" s="112" t="e">
        <f>AM206-#REF!</f>
        <v>#REF!</v>
      </c>
      <c r="AN357" s="112" t="e">
        <f>AN206-#REF!</f>
        <v>#REF!</v>
      </c>
      <c r="AO357" s="112" t="e">
        <f>AO206-#REF!</f>
        <v>#REF!</v>
      </c>
      <c r="AP357" s="112" t="e">
        <f>AP206-#REF!</f>
        <v>#REF!</v>
      </c>
      <c r="AQ357" s="112" t="e">
        <f>AQ206-#REF!</f>
        <v>#REF!</v>
      </c>
      <c r="AR357" s="112" t="e">
        <f>AR206-#REF!</f>
        <v>#REF!</v>
      </c>
      <c r="AS357" s="112" t="e">
        <f>AS206-#REF!</f>
        <v>#REF!</v>
      </c>
      <c r="AT357" s="112" t="e">
        <f>AT206-#REF!</f>
        <v>#REF!</v>
      </c>
      <c r="AU357" s="112" t="e">
        <f>AU206-#REF!</f>
        <v>#REF!</v>
      </c>
      <c r="AV357" s="112" t="e">
        <f>AV206-#REF!</f>
        <v>#REF!</v>
      </c>
      <c r="AW357" s="112" t="e">
        <f>AW206-#REF!</f>
        <v>#REF!</v>
      </c>
      <c r="AX357" s="112" t="e">
        <f>AX206-#REF!</f>
        <v>#REF!</v>
      </c>
      <c r="AY357" s="112" t="e">
        <f>AY206-#REF!</f>
        <v>#REF!</v>
      </c>
      <c r="AZ357" s="112" t="e">
        <f>AZ206-#REF!</f>
        <v>#REF!</v>
      </c>
      <c r="BA357" s="112" t="e">
        <f>BA206-#REF!</f>
        <v>#REF!</v>
      </c>
      <c r="BB357" s="112" t="e">
        <f>BB206-#REF!</f>
        <v>#REF!</v>
      </c>
      <c r="BC357" s="112" t="e">
        <f>BC206-#REF!</f>
        <v>#REF!</v>
      </c>
      <c r="BD357" s="112" t="e">
        <f>BD206-#REF!</f>
        <v>#REF!</v>
      </c>
      <c r="BE357" s="112" t="e">
        <f>BE206-#REF!</f>
        <v>#REF!</v>
      </c>
      <c r="BF357" s="112" t="e">
        <f>BF206-#REF!</f>
        <v>#REF!</v>
      </c>
      <c r="BG357" s="112" t="e">
        <f>BG206-#REF!</f>
        <v>#REF!</v>
      </c>
      <c r="BH357" s="112" t="e">
        <f>BH206-#REF!</f>
        <v>#REF!</v>
      </c>
      <c r="BI357" s="112" t="e">
        <f>BI206-#REF!</f>
        <v>#REF!</v>
      </c>
      <c r="BJ357" s="112" t="e">
        <f>BJ206-#REF!</f>
        <v>#REF!</v>
      </c>
      <c r="BK357" s="112" t="e">
        <f>BK206-#REF!</f>
        <v>#REF!</v>
      </c>
      <c r="BL357" s="112" t="e">
        <f>BL206-#REF!</f>
        <v>#REF!</v>
      </c>
      <c r="BM357" s="112" t="e">
        <f>BM206-#REF!</f>
        <v>#REF!</v>
      </c>
      <c r="BN357" s="112" t="e">
        <f>BN206-#REF!</f>
        <v>#REF!</v>
      </c>
      <c r="BO357" s="112" t="e">
        <f>BO206-#REF!</f>
        <v>#REF!</v>
      </c>
      <c r="BP357" s="112" t="e">
        <f>BP206-#REF!</f>
        <v>#REF!</v>
      </c>
      <c r="BQ357" s="112" t="e">
        <f>BQ206-#REF!</f>
        <v>#REF!</v>
      </c>
      <c r="BR357" s="112" t="e">
        <f>BR206-#REF!</f>
        <v>#REF!</v>
      </c>
      <c r="BS357" s="112" t="e">
        <f>BS206-#REF!</f>
        <v>#REF!</v>
      </c>
      <c r="BT357" s="112" t="e">
        <f>BT206-#REF!</f>
        <v>#REF!</v>
      </c>
      <c r="BU357" s="112" t="e">
        <f>BU206-#REF!</f>
        <v>#REF!</v>
      </c>
      <c r="BV357" s="112" t="e">
        <f>BV206-#REF!</f>
        <v>#REF!</v>
      </c>
    </row>
    <row r="358" spans="12:74" hidden="1" x14ac:dyDescent="0.3">
      <c r="L358" s="112" t="e">
        <f>L207-#REF!</f>
        <v>#REF!</v>
      </c>
      <c r="M358" s="112" t="e">
        <f>M207-#REF!</f>
        <v>#REF!</v>
      </c>
      <c r="N358" s="112" t="e">
        <f>N207-#REF!</f>
        <v>#REF!</v>
      </c>
      <c r="O358" s="112" t="e">
        <f>O207-#REF!</f>
        <v>#REF!</v>
      </c>
      <c r="P358" s="112" t="e">
        <f>P207-#REF!</f>
        <v>#REF!</v>
      </c>
      <c r="Q358" s="112" t="e">
        <f>Q207-#REF!</f>
        <v>#REF!</v>
      </c>
      <c r="R358" s="112" t="e">
        <f>R207-#REF!</f>
        <v>#REF!</v>
      </c>
      <c r="S358" s="112" t="e">
        <f>S207-#REF!</f>
        <v>#REF!</v>
      </c>
      <c r="T358" s="112" t="e">
        <f>T207-#REF!</f>
        <v>#REF!</v>
      </c>
      <c r="U358" s="112" t="e">
        <f>U207-#REF!</f>
        <v>#REF!</v>
      </c>
      <c r="V358" s="112" t="e">
        <f>V207-#REF!</f>
        <v>#REF!</v>
      </c>
      <c r="W358" s="112" t="e">
        <f>W207-#REF!</f>
        <v>#REF!</v>
      </c>
      <c r="X358" s="112" t="e">
        <f>X207-#REF!</f>
        <v>#REF!</v>
      </c>
      <c r="Y358" s="112" t="e">
        <f>Y207-#REF!</f>
        <v>#REF!</v>
      </c>
      <c r="Z358" s="112" t="e">
        <f>Z207-#REF!</f>
        <v>#REF!</v>
      </c>
      <c r="AA358" s="112" t="e">
        <f>AA207-#REF!</f>
        <v>#REF!</v>
      </c>
      <c r="AB358" s="112" t="e">
        <f>AB207-#REF!</f>
        <v>#REF!</v>
      </c>
      <c r="AC358" s="112" t="e">
        <f>AC207-#REF!</f>
        <v>#REF!</v>
      </c>
      <c r="AD358" s="112" t="e">
        <f>AD207-#REF!</f>
        <v>#REF!</v>
      </c>
      <c r="AE358" s="112" t="e">
        <f>AE207-#REF!</f>
        <v>#REF!</v>
      </c>
      <c r="AF358" s="112" t="e">
        <f>AF207-#REF!</f>
        <v>#REF!</v>
      </c>
      <c r="AG358" s="112" t="e">
        <f>AG207-#REF!</f>
        <v>#REF!</v>
      </c>
      <c r="AH358" s="112" t="e">
        <f>AH207-#REF!</f>
        <v>#REF!</v>
      </c>
      <c r="AI358" s="112" t="e">
        <f>AI207-#REF!</f>
        <v>#REF!</v>
      </c>
      <c r="AJ358" s="112" t="e">
        <f>AJ207-#REF!</f>
        <v>#REF!</v>
      </c>
      <c r="AK358" s="112" t="e">
        <f>AK207-#REF!</f>
        <v>#REF!</v>
      </c>
      <c r="AL358" s="112" t="e">
        <f>AL207-#REF!</f>
        <v>#REF!</v>
      </c>
      <c r="AM358" s="112" t="e">
        <f>AM207-#REF!</f>
        <v>#REF!</v>
      </c>
      <c r="AN358" s="112" t="e">
        <f>AN207-#REF!</f>
        <v>#REF!</v>
      </c>
      <c r="AO358" s="112" t="e">
        <f>AO207-#REF!</f>
        <v>#REF!</v>
      </c>
      <c r="AP358" s="112" t="e">
        <f>AP207-#REF!</f>
        <v>#REF!</v>
      </c>
      <c r="AQ358" s="112" t="e">
        <f>AQ207-#REF!</f>
        <v>#REF!</v>
      </c>
      <c r="AR358" s="112" t="e">
        <f>AR207-#REF!</f>
        <v>#REF!</v>
      </c>
      <c r="AS358" s="112" t="e">
        <f>AS207-#REF!</f>
        <v>#REF!</v>
      </c>
      <c r="AT358" s="112" t="e">
        <f>AT207-#REF!</f>
        <v>#REF!</v>
      </c>
      <c r="AU358" s="112" t="e">
        <f>AU207-#REF!</f>
        <v>#REF!</v>
      </c>
      <c r="AV358" s="112" t="e">
        <f>AV207-#REF!</f>
        <v>#REF!</v>
      </c>
      <c r="AW358" s="112" t="e">
        <f>AW207-#REF!</f>
        <v>#REF!</v>
      </c>
      <c r="AX358" s="112" t="e">
        <f>AX207-#REF!</f>
        <v>#REF!</v>
      </c>
      <c r="AY358" s="112" t="e">
        <f>AY207-#REF!</f>
        <v>#REF!</v>
      </c>
      <c r="AZ358" s="112" t="e">
        <f>AZ207-#REF!</f>
        <v>#REF!</v>
      </c>
      <c r="BA358" s="112" t="e">
        <f>BA207-#REF!</f>
        <v>#REF!</v>
      </c>
      <c r="BB358" s="112" t="e">
        <f>BB207-#REF!</f>
        <v>#REF!</v>
      </c>
      <c r="BC358" s="112" t="e">
        <f>BC207-#REF!</f>
        <v>#REF!</v>
      </c>
      <c r="BD358" s="112" t="e">
        <f>BD207-#REF!</f>
        <v>#REF!</v>
      </c>
      <c r="BE358" s="112" t="e">
        <f>BE207-#REF!</f>
        <v>#REF!</v>
      </c>
      <c r="BF358" s="112" t="e">
        <f>BF207-#REF!</f>
        <v>#REF!</v>
      </c>
      <c r="BG358" s="112" t="e">
        <f>BG207-#REF!</f>
        <v>#REF!</v>
      </c>
      <c r="BH358" s="112" t="e">
        <f>BH207-#REF!</f>
        <v>#REF!</v>
      </c>
      <c r="BI358" s="112" t="e">
        <f>BI207-#REF!</f>
        <v>#REF!</v>
      </c>
      <c r="BJ358" s="112" t="e">
        <f>BJ207-#REF!</f>
        <v>#REF!</v>
      </c>
      <c r="BK358" s="112" t="e">
        <f>BK207-#REF!</f>
        <v>#REF!</v>
      </c>
      <c r="BL358" s="112" t="e">
        <f>BL207-#REF!</f>
        <v>#REF!</v>
      </c>
      <c r="BM358" s="112" t="e">
        <f>BM207-#REF!</f>
        <v>#REF!</v>
      </c>
      <c r="BN358" s="112" t="e">
        <f>BN207-#REF!</f>
        <v>#REF!</v>
      </c>
      <c r="BO358" s="112" t="e">
        <f>BO207-#REF!</f>
        <v>#REF!</v>
      </c>
      <c r="BP358" s="112" t="e">
        <f>BP207-#REF!</f>
        <v>#REF!</v>
      </c>
      <c r="BQ358" s="112" t="e">
        <f>BQ207-#REF!</f>
        <v>#REF!</v>
      </c>
      <c r="BR358" s="112" t="e">
        <f>BR207-#REF!</f>
        <v>#REF!</v>
      </c>
      <c r="BS358" s="112" t="e">
        <f>BS207-#REF!</f>
        <v>#REF!</v>
      </c>
      <c r="BT358" s="112" t="e">
        <f>BT207-#REF!</f>
        <v>#REF!</v>
      </c>
      <c r="BU358" s="112" t="e">
        <f>BU207-#REF!</f>
        <v>#REF!</v>
      </c>
      <c r="BV358" s="112" t="e">
        <f>BV207-#REF!</f>
        <v>#REF!</v>
      </c>
    </row>
    <row r="359" spans="12:74" hidden="1" x14ac:dyDescent="0.3">
      <c r="L359" s="112" t="e">
        <f>L208-#REF!</f>
        <v>#REF!</v>
      </c>
      <c r="M359" s="112" t="e">
        <f>M208-#REF!</f>
        <v>#REF!</v>
      </c>
      <c r="N359" s="112" t="e">
        <f>N208-#REF!</f>
        <v>#REF!</v>
      </c>
      <c r="O359" s="112" t="e">
        <f>O208-#REF!</f>
        <v>#REF!</v>
      </c>
      <c r="P359" s="112" t="e">
        <f>P208-#REF!</f>
        <v>#REF!</v>
      </c>
      <c r="Q359" s="112" t="e">
        <f>Q208-#REF!</f>
        <v>#REF!</v>
      </c>
      <c r="R359" s="112" t="e">
        <f>R208-#REF!</f>
        <v>#REF!</v>
      </c>
      <c r="S359" s="112" t="e">
        <f>S208-#REF!</f>
        <v>#REF!</v>
      </c>
      <c r="T359" s="112" t="e">
        <f>T208-#REF!</f>
        <v>#REF!</v>
      </c>
      <c r="U359" s="112" t="e">
        <f>U208-#REF!</f>
        <v>#REF!</v>
      </c>
      <c r="V359" s="112" t="e">
        <f>V208-#REF!</f>
        <v>#REF!</v>
      </c>
      <c r="W359" s="112" t="e">
        <f>W208-#REF!</f>
        <v>#REF!</v>
      </c>
      <c r="X359" s="112" t="e">
        <f>X208-#REF!</f>
        <v>#REF!</v>
      </c>
      <c r="Y359" s="112" t="e">
        <f>Y208-#REF!</f>
        <v>#REF!</v>
      </c>
      <c r="Z359" s="112" t="e">
        <f>Z208-#REF!</f>
        <v>#REF!</v>
      </c>
      <c r="AA359" s="112" t="e">
        <f>AA208-#REF!</f>
        <v>#REF!</v>
      </c>
      <c r="AB359" s="112" t="e">
        <f>AB208-#REF!</f>
        <v>#REF!</v>
      </c>
      <c r="AC359" s="112" t="e">
        <f>AC208-#REF!</f>
        <v>#REF!</v>
      </c>
      <c r="AD359" s="112" t="e">
        <f>AD208-#REF!</f>
        <v>#REF!</v>
      </c>
      <c r="AE359" s="112" t="e">
        <f>AE208-#REF!</f>
        <v>#REF!</v>
      </c>
      <c r="AF359" s="112" t="e">
        <f>AF208-#REF!</f>
        <v>#REF!</v>
      </c>
      <c r="AG359" s="112" t="e">
        <f>AG208-#REF!</f>
        <v>#REF!</v>
      </c>
      <c r="AH359" s="112" t="e">
        <f>AH208-#REF!</f>
        <v>#REF!</v>
      </c>
      <c r="AI359" s="112" t="e">
        <f>AI208-#REF!</f>
        <v>#REF!</v>
      </c>
      <c r="AJ359" s="112" t="e">
        <f>AJ208-#REF!</f>
        <v>#REF!</v>
      </c>
      <c r="AK359" s="112" t="e">
        <f>AK208-#REF!</f>
        <v>#REF!</v>
      </c>
      <c r="AL359" s="112" t="e">
        <f>AL208-#REF!</f>
        <v>#REF!</v>
      </c>
      <c r="AM359" s="112" t="e">
        <f>AM208-#REF!</f>
        <v>#REF!</v>
      </c>
      <c r="AN359" s="112" t="e">
        <f>AN208-#REF!</f>
        <v>#REF!</v>
      </c>
      <c r="AO359" s="112" t="e">
        <f>AO208-#REF!</f>
        <v>#REF!</v>
      </c>
      <c r="AP359" s="112" t="e">
        <f>AP208-#REF!</f>
        <v>#REF!</v>
      </c>
      <c r="AQ359" s="112" t="e">
        <f>AQ208-#REF!</f>
        <v>#REF!</v>
      </c>
      <c r="AR359" s="112" t="e">
        <f>AR208-#REF!</f>
        <v>#REF!</v>
      </c>
      <c r="AS359" s="112" t="e">
        <f>AS208-#REF!</f>
        <v>#REF!</v>
      </c>
      <c r="AT359" s="112" t="e">
        <f>AT208-#REF!</f>
        <v>#REF!</v>
      </c>
      <c r="AU359" s="112" t="e">
        <f>AU208-#REF!</f>
        <v>#REF!</v>
      </c>
      <c r="AV359" s="112" t="e">
        <f>AV208-#REF!</f>
        <v>#REF!</v>
      </c>
      <c r="AW359" s="112" t="e">
        <f>AW208-#REF!</f>
        <v>#REF!</v>
      </c>
      <c r="AX359" s="112" t="e">
        <f>AX208-#REF!</f>
        <v>#REF!</v>
      </c>
      <c r="AY359" s="112" t="e">
        <f>AY208-#REF!</f>
        <v>#REF!</v>
      </c>
      <c r="AZ359" s="112" t="e">
        <f>AZ208-#REF!</f>
        <v>#REF!</v>
      </c>
      <c r="BA359" s="112" t="e">
        <f>BA208-#REF!</f>
        <v>#REF!</v>
      </c>
      <c r="BB359" s="112" t="e">
        <f>BB208-#REF!</f>
        <v>#REF!</v>
      </c>
      <c r="BC359" s="112" t="e">
        <f>BC208-#REF!</f>
        <v>#REF!</v>
      </c>
      <c r="BD359" s="112" t="e">
        <f>BD208-#REF!</f>
        <v>#REF!</v>
      </c>
      <c r="BE359" s="112" t="e">
        <f>BE208-#REF!</f>
        <v>#REF!</v>
      </c>
      <c r="BF359" s="112" t="e">
        <f>BF208-#REF!</f>
        <v>#REF!</v>
      </c>
      <c r="BG359" s="112" t="e">
        <f>BG208-#REF!</f>
        <v>#REF!</v>
      </c>
      <c r="BH359" s="112" t="e">
        <f>BH208-#REF!</f>
        <v>#REF!</v>
      </c>
      <c r="BI359" s="112" t="e">
        <f>BI208-#REF!</f>
        <v>#REF!</v>
      </c>
      <c r="BJ359" s="112" t="e">
        <f>BJ208-#REF!</f>
        <v>#REF!</v>
      </c>
      <c r="BK359" s="112" t="e">
        <f>BK208-#REF!</f>
        <v>#REF!</v>
      </c>
      <c r="BL359" s="112" t="e">
        <f>BL208-#REF!</f>
        <v>#REF!</v>
      </c>
      <c r="BM359" s="112" t="e">
        <f>BM208-#REF!</f>
        <v>#REF!</v>
      </c>
      <c r="BN359" s="112" t="e">
        <f>BN208-#REF!</f>
        <v>#REF!</v>
      </c>
      <c r="BO359" s="112" t="e">
        <f>BO208-#REF!</f>
        <v>#REF!</v>
      </c>
      <c r="BP359" s="112" t="e">
        <f>BP208-#REF!</f>
        <v>#REF!</v>
      </c>
      <c r="BQ359" s="112" t="e">
        <f>BQ208-#REF!</f>
        <v>#REF!</v>
      </c>
      <c r="BR359" s="112" t="e">
        <f>BR208-#REF!</f>
        <v>#REF!</v>
      </c>
      <c r="BS359" s="112" t="e">
        <f>BS208-#REF!</f>
        <v>#REF!</v>
      </c>
      <c r="BT359" s="112" t="e">
        <f>BT208-#REF!</f>
        <v>#REF!</v>
      </c>
      <c r="BU359" s="112" t="e">
        <f>BU208-#REF!</f>
        <v>#REF!</v>
      </c>
      <c r="BV359" s="112" t="e">
        <f>BV208-#REF!</f>
        <v>#REF!</v>
      </c>
    </row>
    <row r="360" spans="12:74" hidden="1" x14ac:dyDescent="0.3">
      <c r="L360" s="112" t="e">
        <f>L209-#REF!</f>
        <v>#REF!</v>
      </c>
      <c r="M360" s="112" t="e">
        <f>M209-#REF!</f>
        <v>#REF!</v>
      </c>
      <c r="N360" s="112" t="e">
        <f>N209-#REF!</f>
        <v>#REF!</v>
      </c>
      <c r="O360" s="112" t="e">
        <f>O209-#REF!</f>
        <v>#REF!</v>
      </c>
      <c r="P360" s="112" t="e">
        <f>P209-#REF!</f>
        <v>#REF!</v>
      </c>
      <c r="Q360" s="112" t="e">
        <f>Q209-#REF!</f>
        <v>#REF!</v>
      </c>
      <c r="R360" s="112" t="e">
        <f>R209-#REF!</f>
        <v>#REF!</v>
      </c>
      <c r="S360" s="112" t="e">
        <f>S209-#REF!</f>
        <v>#REF!</v>
      </c>
      <c r="T360" s="112" t="e">
        <f>T209-#REF!</f>
        <v>#REF!</v>
      </c>
      <c r="U360" s="112" t="e">
        <f>U209-#REF!</f>
        <v>#REF!</v>
      </c>
      <c r="V360" s="112" t="e">
        <f>V209-#REF!</f>
        <v>#REF!</v>
      </c>
      <c r="W360" s="112" t="e">
        <f>W209-#REF!</f>
        <v>#REF!</v>
      </c>
      <c r="X360" s="112" t="e">
        <f>X209-#REF!</f>
        <v>#REF!</v>
      </c>
      <c r="Y360" s="112" t="e">
        <f>Y209-#REF!</f>
        <v>#REF!</v>
      </c>
      <c r="Z360" s="112" t="e">
        <f>Z209-#REF!</f>
        <v>#REF!</v>
      </c>
      <c r="AA360" s="112" t="e">
        <f>AA209-#REF!</f>
        <v>#REF!</v>
      </c>
      <c r="AB360" s="112" t="e">
        <f>AB209-#REF!</f>
        <v>#REF!</v>
      </c>
      <c r="AC360" s="112" t="e">
        <f>AC209-#REF!</f>
        <v>#REF!</v>
      </c>
      <c r="AD360" s="112" t="e">
        <f>AD209-#REF!</f>
        <v>#REF!</v>
      </c>
      <c r="AE360" s="112" t="e">
        <f>AE209-#REF!</f>
        <v>#REF!</v>
      </c>
      <c r="AF360" s="112" t="e">
        <f>AF209-#REF!</f>
        <v>#REF!</v>
      </c>
      <c r="AG360" s="112" t="e">
        <f>AG209-#REF!</f>
        <v>#REF!</v>
      </c>
      <c r="AH360" s="112" t="e">
        <f>AH209-#REF!</f>
        <v>#REF!</v>
      </c>
      <c r="AI360" s="112" t="e">
        <f>AI209-#REF!</f>
        <v>#REF!</v>
      </c>
      <c r="AJ360" s="112" t="e">
        <f>AJ209-#REF!</f>
        <v>#REF!</v>
      </c>
      <c r="AK360" s="112" t="e">
        <f>AK209-#REF!</f>
        <v>#REF!</v>
      </c>
      <c r="AL360" s="112" t="e">
        <f>AL209-#REF!</f>
        <v>#REF!</v>
      </c>
      <c r="AM360" s="112" t="e">
        <f>AM209-#REF!</f>
        <v>#REF!</v>
      </c>
      <c r="AN360" s="112" t="e">
        <f>AN209-#REF!</f>
        <v>#REF!</v>
      </c>
      <c r="AO360" s="112" t="e">
        <f>AO209-#REF!</f>
        <v>#REF!</v>
      </c>
      <c r="AP360" s="112" t="e">
        <f>AP209-#REF!</f>
        <v>#REF!</v>
      </c>
      <c r="AQ360" s="112" t="e">
        <f>AQ209-#REF!</f>
        <v>#REF!</v>
      </c>
      <c r="AR360" s="112" t="e">
        <f>AR209-#REF!</f>
        <v>#REF!</v>
      </c>
      <c r="AS360" s="112" t="e">
        <f>AS209-#REF!</f>
        <v>#REF!</v>
      </c>
      <c r="AT360" s="112" t="e">
        <f>AT209-#REF!</f>
        <v>#REF!</v>
      </c>
      <c r="AU360" s="112" t="e">
        <f>AU209-#REF!</f>
        <v>#REF!</v>
      </c>
      <c r="AV360" s="112" t="e">
        <f>AV209-#REF!</f>
        <v>#REF!</v>
      </c>
      <c r="AW360" s="112" t="e">
        <f>AW209-#REF!</f>
        <v>#REF!</v>
      </c>
      <c r="AX360" s="112" t="e">
        <f>AX209-#REF!</f>
        <v>#REF!</v>
      </c>
      <c r="AY360" s="112" t="e">
        <f>AY209-#REF!</f>
        <v>#REF!</v>
      </c>
      <c r="AZ360" s="112" t="e">
        <f>AZ209-#REF!</f>
        <v>#REF!</v>
      </c>
      <c r="BA360" s="112" t="e">
        <f>BA209-#REF!</f>
        <v>#REF!</v>
      </c>
      <c r="BB360" s="112" t="e">
        <f>BB209-#REF!</f>
        <v>#REF!</v>
      </c>
      <c r="BC360" s="112" t="e">
        <f>BC209-#REF!</f>
        <v>#REF!</v>
      </c>
      <c r="BD360" s="112" t="e">
        <f>BD209-#REF!</f>
        <v>#REF!</v>
      </c>
      <c r="BE360" s="112" t="e">
        <f>BE209-#REF!</f>
        <v>#REF!</v>
      </c>
      <c r="BF360" s="112" t="e">
        <f>BF209-#REF!</f>
        <v>#REF!</v>
      </c>
      <c r="BG360" s="112" t="e">
        <f>BG209-#REF!</f>
        <v>#REF!</v>
      </c>
      <c r="BH360" s="112" t="e">
        <f>BH209-#REF!</f>
        <v>#REF!</v>
      </c>
      <c r="BI360" s="112" t="e">
        <f>BI209-#REF!</f>
        <v>#REF!</v>
      </c>
      <c r="BJ360" s="112" t="e">
        <f>BJ209-#REF!</f>
        <v>#REF!</v>
      </c>
      <c r="BK360" s="112" t="e">
        <f>BK209-#REF!</f>
        <v>#REF!</v>
      </c>
      <c r="BL360" s="112" t="e">
        <f>BL209-#REF!</f>
        <v>#REF!</v>
      </c>
      <c r="BM360" s="112" t="e">
        <f>BM209-#REF!</f>
        <v>#REF!</v>
      </c>
      <c r="BN360" s="112" t="e">
        <f>BN209-#REF!</f>
        <v>#REF!</v>
      </c>
      <c r="BO360" s="112" t="e">
        <f>BO209-#REF!</f>
        <v>#REF!</v>
      </c>
      <c r="BP360" s="112" t="e">
        <f>BP209-#REF!</f>
        <v>#REF!</v>
      </c>
      <c r="BQ360" s="112" t="e">
        <f>BQ209-#REF!</f>
        <v>#REF!</v>
      </c>
      <c r="BR360" s="112" t="e">
        <f>BR209-#REF!</f>
        <v>#REF!</v>
      </c>
      <c r="BS360" s="112" t="e">
        <f>BS209-#REF!</f>
        <v>#REF!</v>
      </c>
      <c r="BT360" s="112" t="e">
        <f>BT209-#REF!</f>
        <v>#REF!</v>
      </c>
      <c r="BU360" s="112" t="e">
        <f>BU209-#REF!</f>
        <v>#REF!</v>
      </c>
      <c r="BV360" s="112" t="e">
        <f>BV209-#REF!</f>
        <v>#REF!</v>
      </c>
    </row>
    <row r="361" spans="12:74" hidden="1" x14ac:dyDescent="0.3">
      <c r="L361" s="112" t="e">
        <f>L210-#REF!</f>
        <v>#REF!</v>
      </c>
      <c r="M361" s="112" t="e">
        <f>M210-#REF!</f>
        <v>#REF!</v>
      </c>
      <c r="N361" s="112" t="e">
        <f>N210-#REF!</f>
        <v>#REF!</v>
      </c>
      <c r="O361" s="112" t="e">
        <f>O210-#REF!</f>
        <v>#REF!</v>
      </c>
      <c r="P361" s="112" t="e">
        <f>P210-#REF!</f>
        <v>#REF!</v>
      </c>
      <c r="Q361" s="112" t="e">
        <f>Q210-#REF!</f>
        <v>#REF!</v>
      </c>
      <c r="R361" s="112" t="e">
        <f>R210-#REF!</f>
        <v>#REF!</v>
      </c>
      <c r="S361" s="112" t="e">
        <f>S210-#REF!</f>
        <v>#REF!</v>
      </c>
      <c r="T361" s="112" t="e">
        <f>T210-#REF!</f>
        <v>#REF!</v>
      </c>
      <c r="U361" s="112" t="e">
        <f>U210-#REF!</f>
        <v>#REF!</v>
      </c>
      <c r="V361" s="112" t="e">
        <f>V210-#REF!</f>
        <v>#REF!</v>
      </c>
      <c r="W361" s="112" t="e">
        <f>W210-#REF!</f>
        <v>#REF!</v>
      </c>
      <c r="X361" s="112" t="e">
        <f>X210-#REF!</f>
        <v>#REF!</v>
      </c>
      <c r="Y361" s="112" t="e">
        <f>Y210-#REF!</f>
        <v>#REF!</v>
      </c>
      <c r="Z361" s="112" t="e">
        <f>Z210-#REF!</f>
        <v>#REF!</v>
      </c>
      <c r="AA361" s="112" t="e">
        <f>AA210-#REF!</f>
        <v>#REF!</v>
      </c>
      <c r="AB361" s="112" t="e">
        <f>AB210-#REF!</f>
        <v>#REF!</v>
      </c>
      <c r="AC361" s="112" t="e">
        <f>AC210-#REF!</f>
        <v>#REF!</v>
      </c>
      <c r="AD361" s="112" t="e">
        <f>AD210-#REF!</f>
        <v>#REF!</v>
      </c>
      <c r="AE361" s="112" t="e">
        <f>AE210-#REF!</f>
        <v>#REF!</v>
      </c>
      <c r="AF361" s="112" t="e">
        <f>AF210-#REF!</f>
        <v>#REF!</v>
      </c>
      <c r="AG361" s="112" t="e">
        <f>AG210-#REF!</f>
        <v>#REF!</v>
      </c>
      <c r="AH361" s="112" t="e">
        <f>AH210-#REF!</f>
        <v>#REF!</v>
      </c>
      <c r="AI361" s="112" t="e">
        <f>AI210-#REF!</f>
        <v>#REF!</v>
      </c>
      <c r="AJ361" s="112" t="e">
        <f>AJ210-#REF!</f>
        <v>#REF!</v>
      </c>
      <c r="AK361" s="112" t="e">
        <f>AK210-#REF!</f>
        <v>#REF!</v>
      </c>
      <c r="AL361" s="112" t="e">
        <f>AL210-#REF!</f>
        <v>#REF!</v>
      </c>
      <c r="AM361" s="112" t="e">
        <f>AM210-#REF!</f>
        <v>#REF!</v>
      </c>
      <c r="AN361" s="112" t="e">
        <f>AN210-#REF!</f>
        <v>#REF!</v>
      </c>
      <c r="AO361" s="112" t="e">
        <f>AO210-#REF!</f>
        <v>#REF!</v>
      </c>
      <c r="AP361" s="112" t="e">
        <f>AP210-#REF!</f>
        <v>#REF!</v>
      </c>
      <c r="AQ361" s="112" t="e">
        <f>AQ210-#REF!</f>
        <v>#REF!</v>
      </c>
      <c r="AR361" s="112" t="e">
        <f>AR210-#REF!</f>
        <v>#REF!</v>
      </c>
      <c r="AS361" s="112" t="e">
        <f>AS210-#REF!</f>
        <v>#REF!</v>
      </c>
      <c r="AT361" s="112" t="e">
        <f>AT210-#REF!</f>
        <v>#REF!</v>
      </c>
      <c r="AU361" s="112" t="e">
        <f>AU210-#REF!</f>
        <v>#REF!</v>
      </c>
      <c r="AV361" s="112" t="e">
        <f>AV210-#REF!</f>
        <v>#REF!</v>
      </c>
      <c r="AW361" s="112" t="e">
        <f>AW210-#REF!</f>
        <v>#REF!</v>
      </c>
      <c r="AX361" s="112" t="e">
        <f>AX210-#REF!</f>
        <v>#REF!</v>
      </c>
      <c r="AY361" s="112" t="e">
        <f>AY210-#REF!</f>
        <v>#REF!</v>
      </c>
      <c r="AZ361" s="112" t="e">
        <f>AZ210-#REF!</f>
        <v>#REF!</v>
      </c>
      <c r="BA361" s="112" t="e">
        <f>BA210-#REF!</f>
        <v>#REF!</v>
      </c>
      <c r="BB361" s="112" t="e">
        <f>BB210-#REF!</f>
        <v>#REF!</v>
      </c>
      <c r="BC361" s="112" t="e">
        <f>BC210-#REF!</f>
        <v>#REF!</v>
      </c>
      <c r="BD361" s="112" t="e">
        <f>BD210-#REF!</f>
        <v>#REF!</v>
      </c>
      <c r="BE361" s="112" t="e">
        <f>BE210-#REF!</f>
        <v>#REF!</v>
      </c>
      <c r="BF361" s="112" t="e">
        <f>BF210-#REF!</f>
        <v>#REF!</v>
      </c>
      <c r="BG361" s="112" t="e">
        <f>BG210-#REF!</f>
        <v>#REF!</v>
      </c>
      <c r="BH361" s="112" t="e">
        <f>BH210-#REF!</f>
        <v>#REF!</v>
      </c>
      <c r="BI361" s="112" t="e">
        <f>BI210-#REF!</f>
        <v>#REF!</v>
      </c>
      <c r="BJ361" s="112" t="e">
        <f>BJ210-#REF!</f>
        <v>#REF!</v>
      </c>
      <c r="BK361" s="112" t="e">
        <f>BK210-#REF!</f>
        <v>#REF!</v>
      </c>
      <c r="BL361" s="112" t="e">
        <f>BL210-#REF!</f>
        <v>#REF!</v>
      </c>
      <c r="BM361" s="112" t="e">
        <f>BM210-#REF!</f>
        <v>#REF!</v>
      </c>
      <c r="BN361" s="112" t="e">
        <f>BN210-#REF!</f>
        <v>#REF!</v>
      </c>
      <c r="BO361" s="112" t="e">
        <f>BO210-#REF!</f>
        <v>#REF!</v>
      </c>
      <c r="BP361" s="112" t="e">
        <f>BP210-#REF!</f>
        <v>#REF!</v>
      </c>
      <c r="BQ361" s="112" t="e">
        <f>BQ210-#REF!</f>
        <v>#REF!</v>
      </c>
      <c r="BR361" s="112" t="e">
        <f>BR210-#REF!</f>
        <v>#REF!</v>
      </c>
      <c r="BS361" s="112" t="e">
        <f>BS210-#REF!</f>
        <v>#REF!</v>
      </c>
      <c r="BT361" s="112" t="e">
        <f>BT210-#REF!</f>
        <v>#REF!</v>
      </c>
      <c r="BU361" s="112" t="e">
        <f>BU210-#REF!</f>
        <v>#REF!</v>
      </c>
      <c r="BV361" s="112" t="e">
        <f>BV210-#REF!</f>
        <v>#REF!</v>
      </c>
    </row>
    <row r="362" spans="12:74" hidden="1" x14ac:dyDescent="0.3">
      <c r="L362" s="112" t="e">
        <f>L211-#REF!</f>
        <v>#REF!</v>
      </c>
      <c r="M362" s="112" t="e">
        <f>M211-#REF!</f>
        <v>#REF!</v>
      </c>
      <c r="N362" s="112" t="e">
        <f>N211-#REF!</f>
        <v>#REF!</v>
      </c>
      <c r="O362" s="112" t="e">
        <f>O211-#REF!</f>
        <v>#REF!</v>
      </c>
      <c r="P362" s="112" t="e">
        <f>P211-#REF!</f>
        <v>#REF!</v>
      </c>
      <c r="Q362" s="112" t="e">
        <f>Q211-#REF!</f>
        <v>#REF!</v>
      </c>
      <c r="R362" s="112" t="e">
        <f>R211-#REF!</f>
        <v>#REF!</v>
      </c>
      <c r="S362" s="112" t="e">
        <f>S211-#REF!</f>
        <v>#REF!</v>
      </c>
      <c r="T362" s="112" t="e">
        <f>T211-#REF!</f>
        <v>#REF!</v>
      </c>
      <c r="U362" s="112" t="e">
        <f>U211-#REF!</f>
        <v>#REF!</v>
      </c>
      <c r="V362" s="112" t="e">
        <f>V211-#REF!</f>
        <v>#REF!</v>
      </c>
      <c r="W362" s="112" t="e">
        <f>W211-#REF!</f>
        <v>#REF!</v>
      </c>
      <c r="X362" s="112" t="e">
        <f>X211-#REF!</f>
        <v>#REF!</v>
      </c>
      <c r="Y362" s="112" t="e">
        <f>Y211-#REF!</f>
        <v>#REF!</v>
      </c>
      <c r="Z362" s="112" t="e">
        <f>Z211-#REF!</f>
        <v>#REF!</v>
      </c>
      <c r="AA362" s="112" t="e">
        <f>AA211-#REF!</f>
        <v>#REF!</v>
      </c>
      <c r="AB362" s="112" t="e">
        <f>AB211-#REF!</f>
        <v>#REF!</v>
      </c>
      <c r="AC362" s="112" t="e">
        <f>AC211-#REF!</f>
        <v>#REF!</v>
      </c>
      <c r="AD362" s="112" t="e">
        <f>AD211-#REF!</f>
        <v>#REF!</v>
      </c>
      <c r="AE362" s="112" t="e">
        <f>AE211-#REF!</f>
        <v>#REF!</v>
      </c>
      <c r="AF362" s="112" t="e">
        <f>AF211-#REF!</f>
        <v>#REF!</v>
      </c>
      <c r="AG362" s="112" t="e">
        <f>AG211-#REF!</f>
        <v>#REF!</v>
      </c>
      <c r="AH362" s="112" t="e">
        <f>AH211-#REF!</f>
        <v>#REF!</v>
      </c>
      <c r="AI362" s="112" t="e">
        <f>AI211-#REF!</f>
        <v>#REF!</v>
      </c>
      <c r="AJ362" s="112" t="e">
        <f>AJ211-#REF!</f>
        <v>#REF!</v>
      </c>
      <c r="AK362" s="112" t="e">
        <f>AK211-#REF!</f>
        <v>#REF!</v>
      </c>
      <c r="AL362" s="112" t="e">
        <f>AL211-#REF!</f>
        <v>#REF!</v>
      </c>
      <c r="AM362" s="112" t="e">
        <f>AM211-#REF!</f>
        <v>#REF!</v>
      </c>
      <c r="AN362" s="112" t="e">
        <f>AN211-#REF!</f>
        <v>#REF!</v>
      </c>
      <c r="AO362" s="112" t="e">
        <f>AO211-#REF!</f>
        <v>#REF!</v>
      </c>
      <c r="AP362" s="112" t="e">
        <f>AP211-#REF!</f>
        <v>#REF!</v>
      </c>
      <c r="AQ362" s="112" t="e">
        <f>AQ211-#REF!</f>
        <v>#REF!</v>
      </c>
      <c r="AR362" s="112" t="e">
        <f>AR211-#REF!</f>
        <v>#REF!</v>
      </c>
      <c r="AS362" s="112" t="e">
        <f>AS211-#REF!</f>
        <v>#REF!</v>
      </c>
      <c r="AT362" s="112" t="e">
        <f>AT211-#REF!</f>
        <v>#REF!</v>
      </c>
      <c r="AU362" s="112" t="e">
        <f>AU211-#REF!</f>
        <v>#REF!</v>
      </c>
      <c r="AV362" s="112" t="e">
        <f>AV211-#REF!</f>
        <v>#REF!</v>
      </c>
      <c r="AW362" s="112" t="e">
        <f>AW211-#REF!</f>
        <v>#REF!</v>
      </c>
      <c r="AX362" s="112" t="e">
        <f>AX211-#REF!</f>
        <v>#REF!</v>
      </c>
      <c r="AY362" s="112" t="e">
        <f>AY211-#REF!</f>
        <v>#REF!</v>
      </c>
      <c r="AZ362" s="112" t="e">
        <f>AZ211-#REF!</f>
        <v>#REF!</v>
      </c>
      <c r="BA362" s="112" t="e">
        <f>BA211-#REF!</f>
        <v>#REF!</v>
      </c>
      <c r="BB362" s="112" t="e">
        <f>BB211-#REF!</f>
        <v>#REF!</v>
      </c>
      <c r="BC362" s="112" t="e">
        <f>BC211-#REF!</f>
        <v>#REF!</v>
      </c>
      <c r="BD362" s="112" t="e">
        <f>BD211-#REF!</f>
        <v>#REF!</v>
      </c>
      <c r="BE362" s="112" t="e">
        <f>BE211-#REF!</f>
        <v>#REF!</v>
      </c>
      <c r="BF362" s="112" t="e">
        <f>BF211-#REF!</f>
        <v>#REF!</v>
      </c>
      <c r="BG362" s="112" t="e">
        <f>BG211-#REF!</f>
        <v>#REF!</v>
      </c>
      <c r="BH362" s="112" t="e">
        <f>BH211-#REF!</f>
        <v>#REF!</v>
      </c>
      <c r="BI362" s="112" t="e">
        <f>BI211-#REF!</f>
        <v>#REF!</v>
      </c>
      <c r="BJ362" s="112" t="e">
        <f>BJ211-#REF!</f>
        <v>#REF!</v>
      </c>
      <c r="BK362" s="112" t="e">
        <f>BK211-#REF!</f>
        <v>#REF!</v>
      </c>
      <c r="BL362" s="112" t="e">
        <f>BL211-#REF!</f>
        <v>#REF!</v>
      </c>
      <c r="BM362" s="112" t="e">
        <f>BM211-#REF!</f>
        <v>#REF!</v>
      </c>
      <c r="BN362" s="112" t="e">
        <f>BN211-#REF!</f>
        <v>#REF!</v>
      </c>
      <c r="BO362" s="112" t="e">
        <f>BO211-#REF!</f>
        <v>#REF!</v>
      </c>
      <c r="BP362" s="112" t="e">
        <f>BP211-#REF!</f>
        <v>#REF!</v>
      </c>
      <c r="BQ362" s="112" t="e">
        <f>BQ211-#REF!</f>
        <v>#REF!</v>
      </c>
      <c r="BR362" s="112" t="e">
        <f>BR211-#REF!</f>
        <v>#REF!</v>
      </c>
      <c r="BS362" s="112" t="e">
        <f>BS211-#REF!</f>
        <v>#REF!</v>
      </c>
      <c r="BT362" s="112" t="e">
        <f>BT211-#REF!</f>
        <v>#REF!</v>
      </c>
      <c r="BU362" s="112" t="e">
        <f>BU211-#REF!</f>
        <v>#REF!</v>
      </c>
      <c r="BV362" s="112" t="e">
        <f>BV211-#REF!</f>
        <v>#REF!</v>
      </c>
    </row>
    <row r="363" spans="12:74" hidden="1" x14ac:dyDescent="0.3">
      <c r="L363" s="112" t="e">
        <f>L212-#REF!</f>
        <v>#REF!</v>
      </c>
      <c r="M363" s="112" t="e">
        <f>M212-#REF!</f>
        <v>#REF!</v>
      </c>
      <c r="N363" s="112" t="e">
        <f>N212-#REF!</f>
        <v>#REF!</v>
      </c>
      <c r="O363" s="112" t="e">
        <f>O212-#REF!</f>
        <v>#REF!</v>
      </c>
      <c r="P363" s="112" t="e">
        <f>P212-#REF!</f>
        <v>#REF!</v>
      </c>
      <c r="Q363" s="112" t="e">
        <f>Q212-#REF!</f>
        <v>#REF!</v>
      </c>
      <c r="R363" s="112" t="e">
        <f>R212-#REF!</f>
        <v>#REF!</v>
      </c>
      <c r="S363" s="112" t="e">
        <f>S212-#REF!</f>
        <v>#REF!</v>
      </c>
      <c r="T363" s="112" t="e">
        <f>T212-#REF!</f>
        <v>#REF!</v>
      </c>
      <c r="U363" s="112" t="e">
        <f>U212-#REF!</f>
        <v>#REF!</v>
      </c>
      <c r="V363" s="112" t="e">
        <f>V212-#REF!</f>
        <v>#REF!</v>
      </c>
      <c r="W363" s="112" t="e">
        <f>W212-#REF!</f>
        <v>#REF!</v>
      </c>
      <c r="X363" s="112" t="e">
        <f>X212-#REF!</f>
        <v>#REF!</v>
      </c>
      <c r="Y363" s="112" t="e">
        <f>Y212-#REF!</f>
        <v>#REF!</v>
      </c>
      <c r="Z363" s="112" t="e">
        <f>Z212-#REF!</f>
        <v>#REF!</v>
      </c>
      <c r="AA363" s="112" t="e">
        <f>AA212-#REF!</f>
        <v>#REF!</v>
      </c>
      <c r="AB363" s="112" t="e">
        <f>AB212-#REF!</f>
        <v>#REF!</v>
      </c>
      <c r="AC363" s="112" t="e">
        <f>AC212-#REF!</f>
        <v>#REF!</v>
      </c>
      <c r="AD363" s="112" t="e">
        <f>AD212-#REF!</f>
        <v>#REF!</v>
      </c>
      <c r="AE363" s="112" t="e">
        <f>AE212-#REF!</f>
        <v>#REF!</v>
      </c>
      <c r="AF363" s="112" t="e">
        <f>AF212-#REF!</f>
        <v>#REF!</v>
      </c>
      <c r="AG363" s="112" t="e">
        <f>AG212-#REF!</f>
        <v>#REF!</v>
      </c>
      <c r="AH363" s="112" t="e">
        <f>AH212-#REF!</f>
        <v>#REF!</v>
      </c>
      <c r="AI363" s="112" t="e">
        <f>AI212-#REF!</f>
        <v>#REF!</v>
      </c>
      <c r="AJ363" s="112" t="e">
        <f>AJ212-#REF!</f>
        <v>#REF!</v>
      </c>
      <c r="AK363" s="112" t="e">
        <f>AK212-#REF!</f>
        <v>#REF!</v>
      </c>
      <c r="AL363" s="112" t="e">
        <f>AL212-#REF!</f>
        <v>#REF!</v>
      </c>
      <c r="AM363" s="112" t="e">
        <f>AM212-#REF!</f>
        <v>#REF!</v>
      </c>
      <c r="AN363" s="112" t="e">
        <f>AN212-#REF!</f>
        <v>#REF!</v>
      </c>
      <c r="AO363" s="112" t="e">
        <f>AO212-#REF!</f>
        <v>#REF!</v>
      </c>
      <c r="AP363" s="112" t="e">
        <f>AP212-#REF!</f>
        <v>#REF!</v>
      </c>
      <c r="AQ363" s="112" t="e">
        <f>AQ212-#REF!</f>
        <v>#REF!</v>
      </c>
      <c r="AR363" s="112" t="e">
        <f>AR212-#REF!</f>
        <v>#REF!</v>
      </c>
      <c r="AS363" s="112" t="e">
        <f>AS212-#REF!</f>
        <v>#REF!</v>
      </c>
      <c r="AT363" s="112" t="e">
        <f>AT212-#REF!</f>
        <v>#REF!</v>
      </c>
      <c r="AU363" s="112" t="e">
        <f>AU212-#REF!</f>
        <v>#REF!</v>
      </c>
      <c r="AV363" s="112" t="e">
        <f>AV212-#REF!</f>
        <v>#REF!</v>
      </c>
      <c r="AW363" s="112" t="e">
        <f>AW212-#REF!</f>
        <v>#REF!</v>
      </c>
      <c r="AX363" s="112" t="e">
        <f>AX212-#REF!</f>
        <v>#REF!</v>
      </c>
      <c r="AY363" s="112" t="e">
        <f>AY212-#REF!</f>
        <v>#REF!</v>
      </c>
      <c r="AZ363" s="112" t="e">
        <f>AZ212-#REF!</f>
        <v>#REF!</v>
      </c>
      <c r="BA363" s="112" t="e">
        <f>BA212-#REF!</f>
        <v>#REF!</v>
      </c>
      <c r="BB363" s="112" t="e">
        <f>BB212-#REF!</f>
        <v>#REF!</v>
      </c>
      <c r="BC363" s="112" t="e">
        <f>BC212-#REF!</f>
        <v>#REF!</v>
      </c>
      <c r="BD363" s="112" t="e">
        <f>BD212-#REF!</f>
        <v>#REF!</v>
      </c>
      <c r="BE363" s="112" t="e">
        <f>BE212-#REF!</f>
        <v>#REF!</v>
      </c>
      <c r="BF363" s="112" t="e">
        <f>BF212-#REF!</f>
        <v>#REF!</v>
      </c>
      <c r="BG363" s="112" t="e">
        <f>BG212-#REF!</f>
        <v>#REF!</v>
      </c>
      <c r="BH363" s="112" t="e">
        <f>BH212-#REF!</f>
        <v>#REF!</v>
      </c>
      <c r="BI363" s="112" t="e">
        <f>BI212-#REF!</f>
        <v>#REF!</v>
      </c>
      <c r="BJ363" s="112" t="e">
        <f>BJ212-#REF!</f>
        <v>#REF!</v>
      </c>
      <c r="BK363" s="112" t="e">
        <f>BK212-#REF!</f>
        <v>#REF!</v>
      </c>
      <c r="BL363" s="112" t="e">
        <f>BL212-#REF!</f>
        <v>#REF!</v>
      </c>
      <c r="BM363" s="112" t="e">
        <f>BM212-#REF!</f>
        <v>#REF!</v>
      </c>
      <c r="BN363" s="112" t="e">
        <f>BN212-#REF!</f>
        <v>#REF!</v>
      </c>
      <c r="BO363" s="112" t="e">
        <f>BO212-#REF!</f>
        <v>#REF!</v>
      </c>
      <c r="BP363" s="112" t="e">
        <f>BP212-#REF!</f>
        <v>#REF!</v>
      </c>
      <c r="BQ363" s="112" t="e">
        <f>BQ212-#REF!</f>
        <v>#REF!</v>
      </c>
      <c r="BR363" s="112" t="e">
        <f>BR212-#REF!</f>
        <v>#REF!</v>
      </c>
      <c r="BS363" s="112" t="e">
        <f>BS212-#REF!</f>
        <v>#REF!</v>
      </c>
      <c r="BT363" s="112" t="e">
        <f>BT212-#REF!</f>
        <v>#REF!</v>
      </c>
      <c r="BU363" s="112" t="e">
        <f>BU212-#REF!</f>
        <v>#REF!</v>
      </c>
      <c r="BV363" s="112" t="e">
        <f>BV212-#REF!</f>
        <v>#REF!</v>
      </c>
    </row>
    <row r="364" spans="12:74" hidden="1" x14ac:dyDescent="0.3">
      <c r="L364" s="112" t="e">
        <f>L213-#REF!</f>
        <v>#REF!</v>
      </c>
      <c r="M364" s="112" t="e">
        <f>M213-#REF!</f>
        <v>#REF!</v>
      </c>
      <c r="N364" s="112" t="e">
        <f>N213-#REF!</f>
        <v>#REF!</v>
      </c>
      <c r="O364" s="112" t="e">
        <f>O213-#REF!</f>
        <v>#REF!</v>
      </c>
      <c r="P364" s="112" t="e">
        <f>P213-#REF!</f>
        <v>#REF!</v>
      </c>
      <c r="Q364" s="112" t="e">
        <f>Q213-#REF!</f>
        <v>#REF!</v>
      </c>
      <c r="R364" s="112" t="e">
        <f>R213-#REF!</f>
        <v>#REF!</v>
      </c>
      <c r="S364" s="112" t="e">
        <f>S213-#REF!</f>
        <v>#REF!</v>
      </c>
      <c r="T364" s="112" t="e">
        <f>T213-#REF!</f>
        <v>#REF!</v>
      </c>
      <c r="U364" s="112" t="e">
        <f>U213-#REF!</f>
        <v>#REF!</v>
      </c>
      <c r="V364" s="112" t="e">
        <f>V213-#REF!</f>
        <v>#REF!</v>
      </c>
      <c r="W364" s="112" t="e">
        <f>W213-#REF!</f>
        <v>#REF!</v>
      </c>
      <c r="X364" s="112" t="e">
        <f>X213-#REF!</f>
        <v>#REF!</v>
      </c>
      <c r="Y364" s="112" t="e">
        <f>Y213-#REF!</f>
        <v>#REF!</v>
      </c>
      <c r="Z364" s="112" t="e">
        <f>Z213-#REF!</f>
        <v>#REF!</v>
      </c>
      <c r="AA364" s="112" t="e">
        <f>AA213-#REF!</f>
        <v>#REF!</v>
      </c>
      <c r="AB364" s="112" t="e">
        <f>AB213-#REF!</f>
        <v>#REF!</v>
      </c>
      <c r="AC364" s="112" t="e">
        <f>AC213-#REF!</f>
        <v>#REF!</v>
      </c>
      <c r="AD364" s="112" t="e">
        <f>AD213-#REF!</f>
        <v>#REF!</v>
      </c>
      <c r="AE364" s="112" t="e">
        <f>AE213-#REF!</f>
        <v>#REF!</v>
      </c>
      <c r="AF364" s="112" t="e">
        <f>AF213-#REF!</f>
        <v>#REF!</v>
      </c>
      <c r="AG364" s="112" t="e">
        <f>AG213-#REF!</f>
        <v>#REF!</v>
      </c>
      <c r="AH364" s="112" t="e">
        <f>AH213-#REF!</f>
        <v>#REF!</v>
      </c>
      <c r="AI364" s="112" t="e">
        <f>AI213-#REF!</f>
        <v>#REF!</v>
      </c>
      <c r="AJ364" s="112" t="e">
        <f>AJ213-#REF!</f>
        <v>#REF!</v>
      </c>
      <c r="AK364" s="112" t="e">
        <f>AK213-#REF!</f>
        <v>#REF!</v>
      </c>
      <c r="AL364" s="112" t="e">
        <f>AL213-#REF!</f>
        <v>#REF!</v>
      </c>
      <c r="AM364" s="112" t="e">
        <f>AM213-#REF!</f>
        <v>#REF!</v>
      </c>
      <c r="AN364" s="112" t="e">
        <f>AN213-#REF!</f>
        <v>#REF!</v>
      </c>
      <c r="AO364" s="112" t="e">
        <f>AO213-#REF!</f>
        <v>#REF!</v>
      </c>
      <c r="AP364" s="112" t="e">
        <f>AP213-#REF!</f>
        <v>#REF!</v>
      </c>
      <c r="AQ364" s="112" t="e">
        <f>AQ213-#REF!</f>
        <v>#REF!</v>
      </c>
      <c r="AR364" s="112" t="e">
        <f>AR213-#REF!</f>
        <v>#REF!</v>
      </c>
      <c r="AS364" s="112" t="e">
        <f>AS213-#REF!</f>
        <v>#REF!</v>
      </c>
      <c r="AT364" s="112" t="e">
        <f>AT213-#REF!</f>
        <v>#REF!</v>
      </c>
      <c r="AU364" s="112" t="e">
        <f>AU213-#REF!</f>
        <v>#REF!</v>
      </c>
      <c r="AV364" s="112" t="e">
        <f>AV213-#REF!</f>
        <v>#REF!</v>
      </c>
      <c r="AW364" s="112" t="e">
        <f>AW213-#REF!</f>
        <v>#REF!</v>
      </c>
      <c r="AX364" s="112" t="e">
        <f>AX213-#REF!</f>
        <v>#REF!</v>
      </c>
      <c r="AY364" s="112" t="e">
        <f>AY213-#REF!</f>
        <v>#REF!</v>
      </c>
      <c r="AZ364" s="112" t="e">
        <f>AZ213-#REF!</f>
        <v>#REF!</v>
      </c>
      <c r="BA364" s="112" t="e">
        <f>BA213-#REF!</f>
        <v>#REF!</v>
      </c>
      <c r="BB364" s="112" t="e">
        <f>BB213-#REF!</f>
        <v>#REF!</v>
      </c>
      <c r="BC364" s="112" t="e">
        <f>BC213-#REF!</f>
        <v>#REF!</v>
      </c>
      <c r="BD364" s="112" t="e">
        <f>BD213-#REF!</f>
        <v>#REF!</v>
      </c>
      <c r="BE364" s="112" t="e">
        <f>BE213-#REF!</f>
        <v>#REF!</v>
      </c>
      <c r="BF364" s="112" t="e">
        <f>BF213-#REF!</f>
        <v>#REF!</v>
      </c>
      <c r="BG364" s="112" t="e">
        <f>BG213-#REF!</f>
        <v>#REF!</v>
      </c>
      <c r="BH364" s="112" t="e">
        <f>BH213-#REF!</f>
        <v>#REF!</v>
      </c>
      <c r="BI364" s="112" t="e">
        <f>BI213-#REF!</f>
        <v>#REF!</v>
      </c>
      <c r="BJ364" s="112" t="e">
        <f>BJ213-#REF!</f>
        <v>#REF!</v>
      </c>
      <c r="BK364" s="112" t="e">
        <f>BK213-#REF!</f>
        <v>#REF!</v>
      </c>
      <c r="BL364" s="112" t="e">
        <f>BL213-#REF!</f>
        <v>#REF!</v>
      </c>
      <c r="BM364" s="112" t="e">
        <f>BM213-#REF!</f>
        <v>#REF!</v>
      </c>
      <c r="BN364" s="112" t="e">
        <f>BN213-#REF!</f>
        <v>#REF!</v>
      </c>
      <c r="BO364" s="112" t="e">
        <f>BO213-#REF!</f>
        <v>#REF!</v>
      </c>
      <c r="BP364" s="112" t="e">
        <f>BP213-#REF!</f>
        <v>#REF!</v>
      </c>
      <c r="BQ364" s="112" t="e">
        <f>BQ213-#REF!</f>
        <v>#REF!</v>
      </c>
      <c r="BR364" s="112" t="e">
        <f>BR213-#REF!</f>
        <v>#REF!</v>
      </c>
      <c r="BS364" s="112" t="e">
        <f>BS213-#REF!</f>
        <v>#REF!</v>
      </c>
      <c r="BT364" s="112" t="e">
        <f>BT213-#REF!</f>
        <v>#REF!</v>
      </c>
      <c r="BU364" s="112" t="e">
        <f>BU213-#REF!</f>
        <v>#REF!</v>
      </c>
      <c r="BV364" s="112" t="e">
        <f>BV213-#REF!</f>
        <v>#REF!</v>
      </c>
    </row>
    <row r="365" spans="12:74" hidden="1" x14ac:dyDescent="0.3">
      <c r="L365" s="112" t="e">
        <f>L214-#REF!</f>
        <v>#REF!</v>
      </c>
      <c r="M365" s="112" t="e">
        <f>M214-#REF!</f>
        <v>#REF!</v>
      </c>
      <c r="N365" s="112" t="e">
        <f>N214-#REF!</f>
        <v>#REF!</v>
      </c>
      <c r="O365" s="112" t="e">
        <f>O214-#REF!</f>
        <v>#REF!</v>
      </c>
      <c r="P365" s="112" t="e">
        <f>P214-#REF!</f>
        <v>#REF!</v>
      </c>
      <c r="Q365" s="112" t="e">
        <f>Q214-#REF!</f>
        <v>#REF!</v>
      </c>
      <c r="R365" s="112" t="e">
        <f>R214-#REF!</f>
        <v>#REF!</v>
      </c>
      <c r="S365" s="112" t="e">
        <f>S214-#REF!</f>
        <v>#REF!</v>
      </c>
      <c r="T365" s="112" t="e">
        <f>T214-#REF!</f>
        <v>#REF!</v>
      </c>
      <c r="U365" s="112" t="e">
        <f>U214-#REF!</f>
        <v>#REF!</v>
      </c>
      <c r="V365" s="112" t="e">
        <f>V214-#REF!</f>
        <v>#REF!</v>
      </c>
      <c r="W365" s="112" t="e">
        <f>W214-#REF!</f>
        <v>#REF!</v>
      </c>
      <c r="X365" s="112" t="e">
        <f>X214-#REF!</f>
        <v>#REF!</v>
      </c>
      <c r="Y365" s="112" t="e">
        <f>Y214-#REF!</f>
        <v>#REF!</v>
      </c>
      <c r="Z365" s="112" t="e">
        <f>Z214-#REF!</f>
        <v>#REF!</v>
      </c>
      <c r="AA365" s="112" t="e">
        <f>AA214-#REF!</f>
        <v>#REF!</v>
      </c>
      <c r="AB365" s="112" t="e">
        <f>AB214-#REF!</f>
        <v>#REF!</v>
      </c>
      <c r="AC365" s="112" t="e">
        <f>AC214-#REF!</f>
        <v>#REF!</v>
      </c>
      <c r="AD365" s="112" t="e">
        <f>AD214-#REF!</f>
        <v>#REF!</v>
      </c>
      <c r="AE365" s="112" t="e">
        <f>AE214-#REF!</f>
        <v>#REF!</v>
      </c>
      <c r="AF365" s="112" t="e">
        <f>AF214-#REF!</f>
        <v>#REF!</v>
      </c>
      <c r="AG365" s="112" t="e">
        <f>AG214-#REF!</f>
        <v>#REF!</v>
      </c>
      <c r="AH365" s="112" t="e">
        <f>AH214-#REF!</f>
        <v>#REF!</v>
      </c>
      <c r="AI365" s="112" t="e">
        <f>AI214-#REF!</f>
        <v>#REF!</v>
      </c>
      <c r="AJ365" s="112" t="e">
        <f>AJ214-#REF!</f>
        <v>#REF!</v>
      </c>
      <c r="AK365" s="112" t="e">
        <f>AK214-#REF!</f>
        <v>#REF!</v>
      </c>
      <c r="AL365" s="112" t="e">
        <f>AL214-#REF!</f>
        <v>#REF!</v>
      </c>
      <c r="AM365" s="112" t="e">
        <f>AM214-#REF!</f>
        <v>#REF!</v>
      </c>
      <c r="AN365" s="112" t="e">
        <f>AN214-#REF!</f>
        <v>#REF!</v>
      </c>
      <c r="AO365" s="112" t="e">
        <f>AO214-#REF!</f>
        <v>#REF!</v>
      </c>
      <c r="AP365" s="112" t="e">
        <f>AP214-#REF!</f>
        <v>#REF!</v>
      </c>
      <c r="AQ365" s="112" t="e">
        <f>AQ214-#REF!</f>
        <v>#REF!</v>
      </c>
      <c r="AR365" s="112" t="e">
        <f>AR214-#REF!</f>
        <v>#REF!</v>
      </c>
      <c r="AS365" s="112" t="e">
        <f>AS214-#REF!</f>
        <v>#REF!</v>
      </c>
      <c r="AT365" s="112" t="e">
        <f>AT214-#REF!</f>
        <v>#REF!</v>
      </c>
      <c r="AU365" s="112" t="e">
        <f>AU214-#REF!</f>
        <v>#REF!</v>
      </c>
      <c r="AV365" s="112" t="e">
        <f>AV214-#REF!</f>
        <v>#REF!</v>
      </c>
      <c r="AW365" s="112" t="e">
        <f>AW214-#REF!</f>
        <v>#REF!</v>
      </c>
      <c r="AX365" s="112" t="e">
        <f>AX214-#REF!</f>
        <v>#REF!</v>
      </c>
      <c r="AY365" s="112" t="e">
        <f>AY214-#REF!</f>
        <v>#REF!</v>
      </c>
      <c r="AZ365" s="112" t="e">
        <f>AZ214-#REF!</f>
        <v>#REF!</v>
      </c>
      <c r="BA365" s="112" t="e">
        <f>BA214-#REF!</f>
        <v>#REF!</v>
      </c>
      <c r="BB365" s="112" t="e">
        <f>BB214-#REF!</f>
        <v>#REF!</v>
      </c>
      <c r="BC365" s="112" t="e">
        <f>BC214-#REF!</f>
        <v>#REF!</v>
      </c>
      <c r="BD365" s="112" t="e">
        <f>BD214-#REF!</f>
        <v>#REF!</v>
      </c>
      <c r="BE365" s="112" t="e">
        <f>BE214-#REF!</f>
        <v>#REF!</v>
      </c>
      <c r="BF365" s="112" t="e">
        <f>BF214-#REF!</f>
        <v>#REF!</v>
      </c>
      <c r="BG365" s="112" t="e">
        <f>BG214-#REF!</f>
        <v>#REF!</v>
      </c>
      <c r="BH365" s="112" t="e">
        <f>BH214-#REF!</f>
        <v>#REF!</v>
      </c>
      <c r="BI365" s="112" t="e">
        <f>BI214-#REF!</f>
        <v>#REF!</v>
      </c>
      <c r="BJ365" s="112" t="e">
        <f>BJ214-#REF!</f>
        <v>#REF!</v>
      </c>
      <c r="BK365" s="112" t="e">
        <f>BK214-#REF!</f>
        <v>#REF!</v>
      </c>
      <c r="BL365" s="112" t="e">
        <f>BL214-#REF!</f>
        <v>#REF!</v>
      </c>
      <c r="BM365" s="112" t="e">
        <f>BM214-#REF!</f>
        <v>#REF!</v>
      </c>
      <c r="BN365" s="112" t="e">
        <f>BN214-#REF!</f>
        <v>#REF!</v>
      </c>
      <c r="BO365" s="112" t="e">
        <f>BO214-#REF!</f>
        <v>#REF!</v>
      </c>
      <c r="BP365" s="112" t="e">
        <f>BP214-#REF!</f>
        <v>#REF!</v>
      </c>
      <c r="BQ365" s="112" t="e">
        <f>BQ214-#REF!</f>
        <v>#REF!</v>
      </c>
      <c r="BR365" s="112" t="e">
        <f>BR214-#REF!</f>
        <v>#REF!</v>
      </c>
      <c r="BS365" s="112" t="e">
        <f>BS214-#REF!</f>
        <v>#REF!</v>
      </c>
      <c r="BT365" s="112" t="e">
        <f>BT214-#REF!</f>
        <v>#REF!</v>
      </c>
      <c r="BU365" s="112" t="e">
        <f>BU214-#REF!</f>
        <v>#REF!</v>
      </c>
      <c r="BV365" s="112" t="e">
        <f>BV214-#REF!</f>
        <v>#REF!</v>
      </c>
    </row>
    <row r="366" spans="12:74" hidden="1" x14ac:dyDescent="0.3">
      <c r="L366" s="112" t="e">
        <f>L215-#REF!</f>
        <v>#REF!</v>
      </c>
      <c r="M366" s="112" t="e">
        <f>M215-#REF!</f>
        <v>#REF!</v>
      </c>
      <c r="N366" s="112" t="e">
        <f>N215-#REF!</f>
        <v>#REF!</v>
      </c>
      <c r="O366" s="112" t="e">
        <f>O215-#REF!</f>
        <v>#REF!</v>
      </c>
      <c r="P366" s="112" t="e">
        <f>P215-#REF!</f>
        <v>#REF!</v>
      </c>
      <c r="Q366" s="112" t="e">
        <f>Q215-#REF!</f>
        <v>#REF!</v>
      </c>
      <c r="R366" s="112" t="e">
        <f>R215-#REF!</f>
        <v>#REF!</v>
      </c>
      <c r="S366" s="112" t="e">
        <f>S215-#REF!</f>
        <v>#REF!</v>
      </c>
      <c r="T366" s="112" t="e">
        <f>T215-#REF!</f>
        <v>#REF!</v>
      </c>
      <c r="U366" s="112" t="e">
        <f>U215-#REF!</f>
        <v>#REF!</v>
      </c>
      <c r="V366" s="112" t="e">
        <f>V215-#REF!</f>
        <v>#REF!</v>
      </c>
      <c r="W366" s="112" t="e">
        <f>W215-#REF!</f>
        <v>#REF!</v>
      </c>
      <c r="X366" s="112" t="e">
        <f>X215-#REF!</f>
        <v>#REF!</v>
      </c>
      <c r="Y366" s="112" t="e">
        <f>Y215-#REF!</f>
        <v>#REF!</v>
      </c>
      <c r="Z366" s="112" t="e">
        <f>Z215-#REF!</f>
        <v>#REF!</v>
      </c>
      <c r="AA366" s="112" t="e">
        <f>AA215-#REF!</f>
        <v>#REF!</v>
      </c>
      <c r="AB366" s="112" t="e">
        <f>AB215-#REF!</f>
        <v>#REF!</v>
      </c>
      <c r="AC366" s="112" t="e">
        <f>AC215-#REF!</f>
        <v>#REF!</v>
      </c>
      <c r="AD366" s="112" t="e">
        <f>AD215-#REF!</f>
        <v>#REF!</v>
      </c>
      <c r="AE366" s="112" t="e">
        <f>AE215-#REF!</f>
        <v>#REF!</v>
      </c>
      <c r="AF366" s="112" t="e">
        <f>AF215-#REF!</f>
        <v>#REF!</v>
      </c>
      <c r="AG366" s="112" t="e">
        <f>AG215-#REF!</f>
        <v>#REF!</v>
      </c>
      <c r="AH366" s="112" t="e">
        <f>AH215-#REF!</f>
        <v>#REF!</v>
      </c>
      <c r="AI366" s="112" t="e">
        <f>AI215-#REF!</f>
        <v>#REF!</v>
      </c>
      <c r="AJ366" s="112" t="e">
        <f>AJ215-#REF!</f>
        <v>#REF!</v>
      </c>
      <c r="AK366" s="112" t="e">
        <f>AK215-#REF!</f>
        <v>#REF!</v>
      </c>
      <c r="AL366" s="112" t="e">
        <f>AL215-#REF!</f>
        <v>#REF!</v>
      </c>
      <c r="AM366" s="112" t="e">
        <f>AM215-#REF!</f>
        <v>#REF!</v>
      </c>
      <c r="AN366" s="112" t="e">
        <f>AN215-#REF!</f>
        <v>#REF!</v>
      </c>
      <c r="AO366" s="112" t="e">
        <f>AO215-#REF!</f>
        <v>#REF!</v>
      </c>
      <c r="AP366" s="112" t="e">
        <f>AP215-#REF!</f>
        <v>#REF!</v>
      </c>
      <c r="AQ366" s="112" t="e">
        <f>AQ215-#REF!</f>
        <v>#REF!</v>
      </c>
      <c r="AR366" s="112" t="e">
        <f>AR215-#REF!</f>
        <v>#REF!</v>
      </c>
      <c r="AS366" s="112" t="e">
        <f>AS215-#REF!</f>
        <v>#REF!</v>
      </c>
      <c r="AT366" s="112" t="e">
        <f>AT215-#REF!</f>
        <v>#REF!</v>
      </c>
      <c r="AU366" s="112" t="e">
        <f>AU215-#REF!</f>
        <v>#REF!</v>
      </c>
      <c r="AV366" s="112" t="e">
        <f>AV215-#REF!</f>
        <v>#REF!</v>
      </c>
      <c r="AW366" s="112" t="e">
        <f>AW215-#REF!</f>
        <v>#REF!</v>
      </c>
      <c r="AX366" s="112" t="e">
        <f>AX215-#REF!</f>
        <v>#REF!</v>
      </c>
      <c r="AY366" s="112" t="e">
        <f>AY215-#REF!</f>
        <v>#REF!</v>
      </c>
      <c r="AZ366" s="112" t="e">
        <f>AZ215-#REF!</f>
        <v>#REF!</v>
      </c>
      <c r="BA366" s="112" t="e">
        <f>BA215-#REF!</f>
        <v>#REF!</v>
      </c>
      <c r="BB366" s="112" t="e">
        <f>BB215-#REF!</f>
        <v>#REF!</v>
      </c>
      <c r="BC366" s="112" t="e">
        <f>BC215-#REF!</f>
        <v>#REF!</v>
      </c>
      <c r="BD366" s="112" t="e">
        <f>BD215-#REF!</f>
        <v>#REF!</v>
      </c>
      <c r="BE366" s="112" t="e">
        <f>BE215-#REF!</f>
        <v>#REF!</v>
      </c>
      <c r="BF366" s="112" t="e">
        <f>BF215-#REF!</f>
        <v>#REF!</v>
      </c>
      <c r="BG366" s="112" t="e">
        <f>BG215-#REF!</f>
        <v>#REF!</v>
      </c>
      <c r="BH366" s="112" t="e">
        <f>BH215-#REF!</f>
        <v>#REF!</v>
      </c>
      <c r="BI366" s="112" t="e">
        <f>BI215-#REF!</f>
        <v>#REF!</v>
      </c>
      <c r="BJ366" s="112" t="e">
        <f>BJ215-#REF!</f>
        <v>#REF!</v>
      </c>
      <c r="BK366" s="112" t="e">
        <f>BK215-#REF!</f>
        <v>#REF!</v>
      </c>
      <c r="BL366" s="112" t="e">
        <f>BL215-#REF!</f>
        <v>#REF!</v>
      </c>
      <c r="BM366" s="112" t="e">
        <f>BM215-#REF!</f>
        <v>#REF!</v>
      </c>
      <c r="BN366" s="112" t="e">
        <f>BN215-#REF!</f>
        <v>#REF!</v>
      </c>
      <c r="BO366" s="112" t="e">
        <f>BO215-#REF!</f>
        <v>#REF!</v>
      </c>
      <c r="BP366" s="112" t="e">
        <f>BP215-#REF!</f>
        <v>#REF!</v>
      </c>
      <c r="BQ366" s="112" t="e">
        <f>BQ215-#REF!</f>
        <v>#REF!</v>
      </c>
      <c r="BR366" s="112" t="e">
        <f>BR215-#REF!</f>
        <v>#REF!</v>
      </c>
      <c r="BS366" s="112" t="e">
        <f>BS215-#REF!</f>
        <v>#REF!</v>
      </c>
      <c r="BT366" s="112" t="e">
        <f>BT215-#REF!</f>
        <v>#REF!</v>
      </c>
      <c r="BU366" s="112" t="e">
        <f>BU215-#REF!</f>
        <v>#REF!</v>
      </c>
      <c r="BV366" s="112" t="e">
        <f>BV215-#REF!</f>
        <v>#REF!</v>
      </c>
    </row>
    <row r="367" spans="12:74" hidden="1" x14ac:dyDescent="0.3">
      <c r="L367" s="112" t="e">
        <f>L216-#REF!</f>
        <v>#REF!</v>
      </c>
      <c r="M367" s="112" t="e">
        <f>M216-#REF!</f>
        <v>#REF!</v>
      </c>
      <c r="N367" s="112" t="e">
        <f>N216-#REF!</f>
        <v>#REF!</v>
      </c>
      <c r="O367" s="112" t="e">
        <f>O216-#REF!</f>
        <v>#REF!</v>
      </c>
      <c r="P367" s="112" t="e">
        <f>P216-#REF!</f>
        <v>#REF!</v>
      </c>
      <c r="Q367" s="112" t="e">
        <f>Q216-#REF!</f>
        <v>#REF!</v>
      </c>
      <c r="R367" s="112" t="e">
        <f>R216-#REF!</f>
        <v>#REF!</v>
      </c>
      <c r="S367" s="112" t="e">
        <f>S216-#REF!</f>
        <v>#REF!</v>
      </c>
      <c r="T367" s="112" t="e">
        <f>T216-#REF!</f>
        <v>#REF!</v>
      </c>
      <c r="U367" s="112" t="e">
        <f>U216-#REF!</f>
        <v>#REF!</v>
      </c>
      <c r="V367" s="112" t="e">
        <f>V216-#REF!</f>
        <v>#REF!</v>
      </c>
      <c r="W367" s="112" t="e">
        <f>W216-#REF!</f>
        <v>#REF!</v>
      </c>
      <c r="X367" s="112" t="e">
        <f>X216-#REF!</f>
        <v>#REF!</v>
      </c>
      <c r="Y367" s="112" t="e">
        <f>Y216-#REF!</f>
        <v>#REF!</v>
      </c>
      <c r="Z367" s="112" t="e">
        <f>Z216-#REF!</f>
        <v>#REF!</v>
      </c>
      <c r="AA367" s="112" t="e">
        <f>AA216-#REF!</f>
        <v>#REF!</v>
      </c>
      <c r="AB367" s="112" t="e">
        <f>AB216-#REF!</f>
        <v>#REF!</v>
      </c>
      <c r="AC367" s="112" t="e">
        <f>AC216-#REF!</f>
        <v>#REF!</v>
      </c>
      <c r="AD367" s="112" t="e">
        <f>AD216-#REF!</f>
        <v>#REF!</v>
      </c>
      <c r="AE367" s="112" t="e">
        <f>AE216-#REF!</f>
        <v>#REF!</v>
      </c>
      <c r="AF367" s="112" t="e">
        <f>AF216-#REF!</f>
        <v>#REF!</v>
      </c>
      <c r="AG367" s="112" t="e">
        <f>AG216-#REF!</f>
        <v>#REF!</v>
      </c>
      <c r="AH367" s="112" t="e">
        <f>AH216-#REF!</f>
        <v>#REF!</v>
      </c>
      <c r="AI367" s="112" t="e">
        <f>AI216-#REF!</f>
        <v>#REF!</v>
      </c>
      <c r="AJ367" s="112" t="e">
        <f>AJ216-#REF!</f>
        <v>#REF!</v>
      </c>
      <c r="AK367" s="112" t="e">
        <f>AK216-#REF!</f>
        <v>#REF!</v>
      </c>
      <c r="AL367" s="112" t="e">
        <f>AL216-#REF!</f>
        <v>#REF!</v>
      </c>
      <c r="AM367" s="112" t="e">
        <f>AM216-#REF!</f>
        <v>#REF!</v>
      </c>
      <c r="AN367" s="112" t="e">
        <f>AN216-#REF!</f>
        <v>#REF!</v>
      </c>
      <c r="AO367" s="112" t="e">
        <f>AO216-#REF!</f>
        <v>#REF!</v>
      </c>
      <c r="AP367" s="112" t="e">
        <f>AP216-#REF!</f>
        <v>#REF!</v>
      </c>
      <c r="AQ367" s="112" t="e">
        <f>AQ216-#REF!</f>
        <v>#REF!</v>
      </c>
      <c r="AR367" s="112" t="e">
        <f>AR216-#REF!</f>
        <v>#REF!</v>
      </c>
      <c r="AS367" s="112" t="e">
        <f>AS216-#REF!</f>
        <v>#REF!</v>
      </c>
      <c r="AT367" s="112" t="e">
        <f>AT216-#REF!</f>
        <v>#REF!</v>
      </c>
      <c r="AU367" s="112" t="e">
        <f>AU216-#REF!</f>
        <v>#REF!</v>
      </c>
      <c r="AV367" s="112" t="e">
        <f>AV216-#REF!</f>
        <v>#REF!</v>
      </c>
      <c r="AW367" s="112" t="e">
        <f>AW216-#REF!</f>
        <v>#REF!</v>
      </c>
      <c r="AX367" s="112" t="e">
        <f>AX216-#REF!</f>
        <v>#REF!</v>
      </c>
      <c r="AY367" s="112" t="e">
        <f>AY216-#REF!</f>
        <v>#REF!</v>
      </c>
      <c r="AZ367" s="112" t="e">
        <f>AZ216-#REF!</f>
        <v>#REF!</v>
      </c>
      <c r="BA367" s="112" t="e">
        <f>BA216-#REF!</f>
        <v>#REF!</v>
      </c>
      <c r="BB367" s="112" t="e">
        <f>BB216-#REF!</f>
        <v>#REF!</v>
      </c>
      <c r="BC367" s="112" t="e">
        <f>BC216-#REF!</f>
        <v>#REF!</v>
      </c>
      <c r="BD367" s="112" t="e">
        <f>BD216-#REF!</f>
        <v>#REF!</v>
      </c>
      <c r="BE367" s="112" t="e">
        <f>BE216-#REF!</f>
        <v>#REF!</v>
      </c>
      <c r="BF367" s="112" t="e">
        <f>BF216-#REF!</f>
        <v>#REF!</v>
      </c>
      <c r="BG367" s="112" t="e">
        <f>BG216-#REF!</f>
        <v>#REF!</v>
      </c>
      <c r="BH367" s="112" t="e">
        <f>BH216-#REF!</f>
        <v>#REF!</v>
      </c>
      <c r="BI367" s="112" t="e">
        <f>BI216-#REF!</f>
        <v>#REF!</v>
      </c>
      <c r="BJ367" s="112" t="e">
        <f>BJ216-#REF!</f>
        <v>#REF!</v>
      </c>
      <c r="BK367" s="112" t="e">
        <f>BK216-#REF!</f>
        <v>#REF!</v>
      </c>
      <c r="BL367" s="112" t="e">
        <f>BL216-#REF!</f>
        <v>#REF!</v>
      </c>
      <c r="BM367" s="112" t="e">
        <f>BM216-#REF!</f>
        <v>#REF!</v>
      </c>
      <c r="BN367" s="112" t="e">
        <f>BN216-#REF!</f>
        <v>#REF!</v>
      </c>
      <c r="BO367" s="112" t="e">
        <f>BO216-#REF!</f>
        <v>#REF!</v>
      </c>
      <c r="BP367" s="112" t="e">
        <f>BP216-#REF!</f>
        <v>#REF!</v>
      </c>
      <c r="BQ367" s="112" t="e">
        <f>BQ216-#REF!</f>
        <v>#REF!</v>
      </c>
      <c r="BR367" s="112" t="e">
        <f>BR216-#REF!</f>
        <v>#REF!</v>
      </c>
      <c r="BS367" s="112" t="e">
        <f>BS216-#REF!</f>
        <v>#REF!</v>
      </c>
      <c r="BT367" s="112" t="e">
        <f>BT216-#REF!</f>
        <v>#REF!</v>
      </c>
      <c r="BU367" s="112" t="e">
        <f>BU216-#REF!</f>
        <v>#REF!</v>
      </c>
      <c r="BV367" s="112" t="e">
        <f>BV216-#REF!</f>
        <v>#REF!</v>
      </c>
    </row>
    <row r="368" spans="12:74" hidden="1" x14ac:dyDescent="0.3">
      <c r="L368" s="112" t="e">
        <f>L217-#REF!</f>
        <v>#REF!</v>
      </c>
      <c r="M368" s="112" t="e">
        <f>M217-#REF!</f>
        <v>#REF!</v>
      </c>
      <c r="N368" s="112" t="e">
        <f>N217-#REF!</f>
        <v>#REF!</v>
      </c>
      <c r="O368" s="112" t="e">
        <f>O217-#REF!</f>
        <v>#REF!</v>
      </c>
      <c r="P368" s="112" t="e">
        <f>P217-#REF!</f>
        <v>#REF!</v>
      </c>
      <c r="Q368" s="112" t="e">
        <f>Q217-#REF!</f>
        <v>#REF!</v>
      </c>
      <c r="R368" s="112" t="e">
        <f>R217-#REF!</f>
        <v>#REF!</v>
      </c>
      <c r="S368" s="112" t="e">
        <f>S217-#REF!</f>
        <v>#REF!</v>
      </c>
      <c r="T368" s="112" t="e">
        <f>T217-#REF!</f>
        <v>#REF!</v>
      </c>
      <c r="U368" s="112" t="e">
        <f>U217-#REF!</f>
        <v>#REF!</v>
      </c>
      <c r="V368" s="112" t="e">
        <f>V217-#REF!</f>
        <v>#REF!</v>
      </c>
      <c r="W368" s="112" t="e">
        <f>W217-#REF!</f>
        <v>#REF!</v>
      </c>
      <c r="X368" s="112" t="e">
        <f>X217-#REF!</f>
        <v>#REF!</v>
      </c>
      <c r="Y368" s="112" t="e">
        <f>Y217-#REF!</f>
        <v>#REF!</v>
      </c>
      <c r="Z368" s="112" t="e">
        <f>Z217-#REF!</f>
        <v>#REF!</v>
      </c>
      <c r="AA368" s="112" t="e">
        <f>AA217-#REF!</f>
        <v>#REF!</v>
      </c>
      <c r="AB368" s="112" t="e">
        <f>AB217-#REF!</f>
        <v>#REF!</v>
      </c>
      <c r="AC368" s="112" t="e">
        <f>AC217-#REF!</f>
        <v>#REF!</v>
      </c>
      <c r="AD368" s="112" t="e">
        <f>AD217-#REF!</f>
        <v>#REF!</v>
      </c>
      <c r="AE368" s="112" t="e">
        <f>AE217-#REF!</f>
        <v>#REF!</v>
      </c>
      <c r="AF368" s="112" t="e">
        <f>AF217-#REF!</f>
        <v>#REF!</v>
      </c>
      <c r="AG368" s="112" t="e">
        <f>AG217-#REF!</f>
        <v>#REF!</v>
      </c>
      <c r="AH368" s="112" t="e">
        <f>AH217-#REF!</f>
        <v>#REF!</v>
      </c>
      <c r="AI368" s="112" t="e">
        <f>AI217-#REF!</f>
        <v>#REF!</v>
      </c>
      <c r="AJ368" s="112" t="e">
        <f>AJ217-#REF!</f>
        <v>#REF!</v>
      </c>
      <c r="AK368" s="112" t="e">
        <f>AK217-#REF!</f>
        <v>#REF!</v>
      </c>
      <c r="AL368" s="112" t="e">
        <f>AL217-#REF!</f>
        <v>#REF!</v>
      </c>
      <c r="AM368" s="112" t="e">
        <f>AM217-#REF!</f>
        <v>#REF!</v>
      </c>
      <c r="AN368" s="112" t="e">
        <f>AN217-#REF!</f>
        <v>#REF!</v>
      </c>
      <c r="AO368" s="112" t="e">
        <f>AO217-#REF!</f>
        <v>#REF!</v>
      </c>
      <c r="AP368" s="112" t="e">
        <f>AP217-#REF!</f>
        <v>#REF!</v>
      </c>
      <c r="AQ368" s="112" t="e">
        <f>AQ217-#REF!</f>
        <v>#REF!</v>
      </c>
      <c r="AR368" s="112" t="e">
        <f>AR217-#REF!</f>
        <v>#REF!</v>
      </c>
      <c r="AS368" s="112" t="e">
        <f>AS217-#REF!</f>
        <v>#REF!</v>
      </c>
      <c r="AT368" s="112" t="e">
        <f>AT217-#REF!</f>
        <v>#REF!</v>
      </c>
      <c r="AU368" s="112" t="e">
        <f>AU217-#REF!</f>
        <v>#REF!</v>
      </c>
      <c r="AV368" s="112" t="e">
        <f>AV217-#REF!</f>
        <v>#REF!</v>
      </c>
      <c r="AW368" s="112" t="e">
        <f>AW217-#REF!</f>
        <v>#REF!</v>
      </c>
      <c r="AX368" s="112" t="e">
        <f>AX217-#REF!</f>
        <v>#REF!</v>
      </c>
      <c r="AY368" s="112" t="e">
        <f>AY217-#REF!</f>
        <v>#REF!</v>
      </c>
      <c r="AZ368" s="112" t="e">
        <f>AZ217-#REF!</f>
        <v>#REF!</v>
      </c>
      <c r="BA368" s="112" t="e">
        <f>BA217-#REF!</f>
        <v>#REF!</v>
      </c>
      <c r="BB368" s="112" t="e">
        <f>BB217-#REF!</f>
        <v>#REF!</v>
      </c>
      <c r="BC368" s="112" t="e">
        <f>BC217-#REF!</f>
        <v>#REF!</v>
      </c>
      <c r="BD368" s="112" t="e">
        <f>BD217-#REF!</f>
        <v>#REF!</v>
      </c>
      <c r="BE368" s="112" t="e">
        <f>BE217-#REF!</f>
        <v>#REF!</v>
      </c>
      <c r="BF368" s="112" t="e">
        <f>BF217-#REF!</f>
        <v>#REF!</v>
      </c>
      <c r="BG368" s="112" t="e">
        <f>BG217-#REF!</f>
        <v>#REF!</v>
      </c>
      <c r="BH368" s="112" t="e">
        <f>BH217-#REF!</f>
        <v>#REF!</v>
      </c>
      <c r="BI368" s="112" t="e">
        <f>BI217-#REF!</f>
        <v>#REF!</v>
      </c>
      <c r="BJ368" s="112" t="e">
        <f>BJ217-#REF!</f>
        <v>#REF!</v>
      </c>
      <c r="BK368" s="112" t="e">
        <f>BK217-#REF!</f>
        <v>#REF!</v>
      </c>
      <c r="BL368" s="112" t="e">
        <f>BL217-#REF!</f>
        <v>#REF!</v>
      </c>
      <c r="BM368" s="112" t="e">
        <f>BM217-#REF!</f>
        <v>#REF!</v>
      </c>
      <c r="BN368" s="112" t="e">
        <f>BN217-#REF!</f>
        <v>#REF!</v>
      </c>
      <c r="BO368" s="112" t="e">
        <f>BO217-#REF!</f>
        <v>#REF!</v>
      </c>
      <c r="BP368" s="112" t="e">
        <f>BP217-#REF!</f>
        <v>#REF!</v>
      </c>
      <c r="BQ368" s="112" t="e">
        <f>BQ217-#REF!</f>
        <v>#REF!</v>
      </c>
      <c r="BR368" s="112" t="e">
        <f>BR217-#REF!</f>
        <v>#REF!</v>
      </c>
      <c r="BS368" s="112" t="e">
        <f>BS217-#REF!</f>
        <v>#REF!</v>
      </c>
      <c r="BT368" s="112" t="e">
        <f>BT217-#REF!</f>
        <v>#REF!</v>
      </c>
      <c r="BU368" s="112" t="e">
        <f>BU217-#REF!</f>
        <v>#REF!</v>
      </c>
      <c r="BV368" s="112" t="e">
        <f>BV217-#REF!</f>
        <v>#REF!</v>
      </c>
    </row>
    <row r="369" spans="12:74" hidden="1" x14ac:dyDescent="0.3">
      <c r="L369" s="112" t="e">
        <f>#REF!-#REF!</f>
        <v>#REF!</v>
      </c>
      <c r="M369" s="112" t="e">
        <f>#REF!-#REF!</f>
        <v>#REF!</v>
      </c>
      <c r="N369" s="112" t="e">
        <f>#REF!-#REF!</f>
        <v>#REF!</v>
      </c>
      <c r="O369" s="112" t="e">
        <f>#REF!-#REF!</f>
        <v>#REF!</v>
      </c>
      <c r="P369" s="112" t="e">
        <f>#REF!-#REF!</f>
        <v>#REF!</v>
      </c>
      <c r="Q369" s="112" t="e">
        <f>#REF!-#REF!</f>
        <v>#REF!</v>
      </c>
      <c r="R369" s="112" t="e">
        <f>#REF!-#REF!</f>
        <v>#REF!</v>
      </c>
      <c r="S369" s="112" t="e">
        <f>#REF!-#REF!</f>
        <v>#REF!</v>
      </c>
      <c r="T369" s="112" t="e">
        <f>#REF!-#REF!</f>
        <v>#REF!</v>
      </c>
      <c r="U369" s="112" t="e">
        <f>#REF!-#REF!</f>
        <v>#REF!</v>
      </c>
      <c r="V369" s="112" t="e">
        <f>#REF!-#REF!</f>
        <v>#REF!</v>
      </c>
      <c r="W369" s="112" t="e">
        <f>#REF!-#REF!</f>
        <v>#REF!</v>
      </c>
      <c r="X369" s="112" t="e">
        <f>#REF!-#REF!</f>
        <v>#REF!</v>
      </c>
      <c r="Y369" s="112" t="e">
        <f>#REF!-#REF!</f>
        <v>#REF!</v>
      </c>
      <c r="Z369" s="112" t="e">
        <f>#REF!-#REF!</f>
        <v>#REF!</v>
      </c>
      <c r="AA369" s="112" t="e">
        <f>#REF!-#REF!</f>
        <v>#REF!</v>
      </c>
      <c r="AB369" s="112" t="e">
        <f>#REF!-#REF!</f>
        <v>#REF!</v>
      </c>
      <c r="AC369" s="112" t="e">
        <f>#REF!-#REF!</f>
        <v>#REF!</v>
      </c>
      <c r="AD369" s="112" t="e">
        <f>#REF!-#REF!</f>
        <v>#REF!</v>
      </c>
      <c r="AE369" s="112" t="e">
        <f>#REF!-#REF!</f>
        <v>#REF!</v>
      </c>
      <c r="AF369" s="112" t="e">
        <f>#REF!-#REF!</f>
        <v>#REF!</v>
      </c>
      <c r="AG369" s="112" t="e">
        <f>#REF!-#REF!</f>
        <v>#REF!</v>
      </c>
      <c r="AH369" s="112" t="e">
        <f>#REF!-#REF!</f>
        <v>#REF!</v>
      </c>
      <c r="AI369" s="112" t="e">
        <f>#REF!-#REF!</f>
        <v>#REF!</v>
      </c>
      <c r="AJ369" s="112" t="e">
        <f>#REF!-#REF!</f>
        <v>#REF!</v>
      </c>
      <c r="AK369" s="112" t="e">
        <f>#REF!-#REF!</f>
        <v>#REF!</v>
      </c>
      <c r="AL369" s="112" t="e">
        <f>#REF!-#REF!</f>
        <v>#REF!</v>
      </c>
      <c r="AM369" s="112" t="e">
        <f>#REF!-#REF!</f>
        <v>#REF!</v>
      </c>
      <c r="AN369" s="112" t="e">
        <f>#REF!-#REF!</f>
        <v>#REF!</v>
      </c>
      <c r="AO369" s="112" t="e">
        <f>#REF!-#REF!</f>
        <v>#REF!</v>
      </c>
      <c r="AP369" s="112" t="e">
        <f>#REF!-#REF!</f>
        <v>#REF!</v>
      </c>
      <c r="AQ369" s="112" t="e">
        <f>#REF!-#REF!</f>
        <v>#REF!</v>
      </c>
      <c r="AR369" s="112" t="e">
        <f>#REF!-#REF!</f>
        <v>#REF!</v>
      </c>
      <c r="AS369" s="112" t="e">
        <f>#REF!-#REF!</f>
        <v>#REF!</v>
      </c>
      <c r="AT369" s="112" t="e">
        <f>#REF!-#REF!</f>
        <v>#REF!</v>
      </c>
      <c r="AU369" s="112" t="e">
        <f>#REF!-#REF!</f>
        <v>#REF!</v>
      </c>
      <c r="AV369" s="112" t="e">
        <f>#REF!-#REF!</f>
        <v>#REF!</v>
      </c>
      <c r="AW369" s="112" t="e">
        <f>#REF!-#REF!</f>
        <v>#REF!</v>
      </c>
      <c r="AX369" s="112" t="e">
        <f>#REF!-#REF!</f>
        <v>#REF!</v>
      </c>
      <c r="AY369" s="112" t="e">
        <f>#REF!-#REF!</f>
        <v>#REF!</v>
      </c>
      <c r="AZ369" s="112" t="e">
        <f>#REF!-#REF!</f>
        <v>#REF!</v>
      </c>
      <c r="BA369" s="112" t="e">
        <f>#REF!-#REF!</f>
        <v>#REF!</v>
      </c>
      <c r="BB369" s="112" t="e">
        <f>#REF!-#REF!</f>
        <v>#REF!</v>
      </c>
      <c r="BC369" s="112" t="e">
        <f>#REF!-#REF!</f>
        <v>#REF!</v>
      </c>
      <c r="BD369" s="112" t="e">
        <f>#REF!-#REF!</f>
        <v>#REF!</v>
      </c>
      <c r="BE369" s="112" t="e">
        <f>#REF!-#REF!</f>
        <v>#REF!</v>
      </c>
      <c r="BF369" s="112" t="e">
        <f>#REF!-#REF!</f>
        <v>#REF!</v>
      </c>
      <c r="BG369" s="112" t="e">
        <f>#REF!-#REF!</f>
        <v>#REF!</v>
      </c>
      <c r="BH369" s="112" t="e">
        <f>#REF!-#REF!</f>
        <v>#REF!</v>
      </c>
      <c r="BI369" s="112" t="e">
        <f>#REF!-#REF!</f>
        <v>#REF!</v>
      </c>
      <c r="BJ369" s="112" t="e">
        <f>#REF!-#REF!</f>
        <v>#REF!</v>
      </c>
      <c r="BK369" s="112" t="e">
        <f>#REF!-#REF!</f>
        <v>#REF!</v>
      </c>
      <c r="BL369" s="112" t="e">
        <f>#REF!-#REF!</f>
        <v>#REF!</v>
      </c>
      <c r="BM369" s="112" t="e">
        <f>#REF!-#REF!</f>
        <v>#REF!</v>
      </c>
      <c r="BN369" s="112" t="e">
        <f>#REF!-#REF!</f>
        <v>#REF!</v>
      </c>
      <c r="BO369" s="112" t="e">
        <f>#REF!-#REF!</f>
        <v>#REF!</v>
      </c>
      <c r="BP369" s="112" t="e">
        <f>#REF!-#REF!</f>
        <v>#REF!</v>
      </c>
      <c r="BQ369" s="112" t="e">
        <f>#REF!-#REF!</f>
        <v>#REF!</v>
      </c>
      <c r="BR369" s="112" t="e">
        <f>#REF!-#REF!</f>
        <v>#REF!</v>
      </c>
      <c r="BS369" s="112" t="e">
        <f>#REF!-#REF!</f>
        <v>#REF!</v>
      </c>
      <c r="BT369" s="112" t="e">
        <f>#REF!-#REF!</f>
        <v>#REF!</v>
      </c>
      <c r="BU369" s="112" t="e">
        <f>#REF!-#REF!</f>
        <v>#REF!</v>
      </c>
      <c r="BV369" s="112" t="e">
        <f>#REF!-#REF!</f>
        <v>#REF!</v>
      </c>
    </row>
    <row r="370" spans="12:74" hidden="1" x14ac:dyDescent="0.3">
      <c r="L370" s="112" t="e">
        <f>L218-#REF!</f>
        <v>#REF!</v>
      </c>
      <c r="M370" s="112" t="e">
        <f>M218-#REF!</f>
        <v>#REF!</v>
      </c>
      <c r="N370" s="112" t="e">
        <f>N218-#REF!</f>
        <v>#REF!</v>
      </c>
      <c r="O370" s="112" t="e">
        <f>O218-#REF!</f>
        <v>#REF!</v>
      </c>
      <c r="P370" s="112" t="e">
        <f>P218-#REF!</f>
        <v>#REF!</v>
      </c>
      <c r="Q370" s="112" t="e">
        <f>Q218-#REF!</f>
        <v>#REF!</v>
      </c>
      <c r="R370" s="112" t="e">
        <f>R218-#REF!</f>
        <v>#REF!</v>
      </c>
      <c r="S370" s="112" t="e">
        <f>S218-#REF!</f>
        <v>#REF!</v>
      </c>
      <c r="T370" s="112" t="e">
        <f>T218-#REF!</f>
        <v>#REF!</v>
      </c>
      <c r="U370" s="112" t="e">
        <f>U218-#REF!</f>
        <v>#REF!</v>
      </c>
      <c r="V370" s="112" t="e">
        <f>V218-#REF!</f>
        <v>#REF!</v>
      </c>
      <c r="W370" s="112" t="e">
        <f>W218-#REF!</f>
        <v>#REF!</v>
      </c>
      <c r="X370" s="112" t="e">
        <f>X218-#REF!</f>
        <v>#REF!</v>
      </c>
      <c r="Y370" s="112" t="e">
        <f>Y218-#REF!</f>
        <v>#REF!</v>
      </c>
      <c r="Z370" s="112" t="e">
        <f>Z218-#REF!</f>
        <v>#REF!</v>
      </c>
      <c r="AA370" s="112" t="e">
        <f>AA218-#REF!</f>
        <v>#REF!</v>
      </c>
      <c r="AB370" s="112" t="e">
        <f>AB218-#REF!</f>
        <v>#REF!</v>
      </c>
      <c r="AC370" s="112" t="e">
        <f>AC218-#REF!</f>
        <v>#REF!</v>
      </c>
      <c r="AD370" s="112" t="e">
        <f>AD218-#REF!</f>
        <v>#REF!</v>
      </c>
      <c r="AE370" s="112" t="e">
        <f>AE218-#REF!</f>
        <v>#REF!</v>
      </c>
      <c r="AF370" s="112" t="e">
        <f>AF218-#REF!</f>
        <v>#REF!</v>
      </c>
      <c r="AG370" s="112" t="e">
        <f>AG218-#REF!</f>
        <v>#REF!</v>
      </c>
      <c r="AH370" s="112" t="e">
        <f>AH218-#REF!</f>
        <v>#REF!</v>
      </c>
      <c r="AI370" s="112" t="e">
        <f>AI218-#REF!</f>
        <v>#REF!</v>
      </c>
      <c r="AJ370" s="112" t="e">
        <f>AJ218-#REF!</f>
        <v>#REF!</v>
      </c>
      <c r="AK370" s="112" t="e">
        <f>AK218-#REF!</f>
        <v>#REF!</v>
      </c>
      <c r="AL370" s="112" t="e">
        <f>AL218-#REF!</f>
        <v>#REF!</v>
      </c>
      <c r="AM370" s="112" t="e">
        <f>AM218-#REF!</f>
        <v>#REF!</v>
      </c>
      <c r="AN370" s="112" t="e">
        <f>AN218-#REF!</f>
        <v>#REF!</v>
      </c>
      <c r="AO370" s="112" t="e">
        <f>AO218-#REF!</f>
        <v>#REF!</v>
      </c>
      <c r="AP370" s="112" t="e">
        <f>AP218-#REF!</f>
        <v>#REF!</v>
      </c>
      <c r="AQ370" s="112" t="e">
        <f>AQ218-#REF!</f>
        <v>#REF!</v>
      </c>
      <c r="AR370" s="112" t="e">
        <f>AR218-#REF!</f>
        <v>#REF!</v>
      </c>
      <c r="AS370" s="112" t="e">
        <f>AS218-#REF!</f>
        <v>#REF!</v>
      </c>
      <c r="AT370" s="112" t="e">
        <f>AT218-#REF!</f>
        <v>#REF!</v>
      </c>
      <c r="AU370" s="112" t="e">
        <f>AU218-#REF!</f>
        <v>#REF!</v>
      </c>
      <c r="AV370" s="112" t="e">
        <f>AV218-#REF!</f>
        <v>#REF!</v>
      </c>
      <c r="AW370" s="112" t="e">
        <f>AW218-#REF!</f>
        <v>#REF!</v>
      </c>
      <c r="AX370" s="112" t="e">
        <f>AX218-#REF!</f>
        <v>#REF!</v>
      </c>
      <c r="AY370" s="112" t="e">
        <f>AY218-#REF!</f>
        <v>#REF!</v>
      </c>
      <c r="AZ370" s="112" t="e">
        <f>AZ218-#REF!</f>
        <v>#REF!</v>
      </c>
      <c r="BA370" s="112" t="e">
        <f>BA218-#REF!</f>
        <v>#REF!</v>
      </c>
      <c r="BB370" s="112" t="e">
        <f>BB218-#REF!</f>
        <v>#REF!</v>
      </c>
      <c r="BC370" s="112" t="e">
        <f>BC218-#REF!</f>
        <v>#REF!</v>
      </c>
      <c r="BD370" s="112" t="e">
        <f>BD218-#REF!</f>
        <v>#REF!</v>
      </c>
      <c r="BE370" s="112" t="e">
        <f>BE218-#REF!</f>
        <v>#REF!</v>
      </c>
      <c r="BF370" s="112" t="e">
        <f>BF218-#REF!</f>
        <v>#REF!</v>
      </c>
      <c r="BG370" s="112" t="e">
        <f>BG218-#REF!</f>
        <v>#REF!</v>
      </c>
      <c r="BH370" s="112" t="e">
        <f>BH218-#REF!</f>
        <v>#REF!</v>
      </c>
      <c r="BI370" s="112" t="e">
        <f>BI218-#REF!</f>
        <v>#REF!</v>
      </c>
      <c r="BJ370" s="112" t="e">
        <f>BJ218-#REF!</f>
        <v>#REF!</v>
      </c>
      <c r="BK370" s="112" t="e">
        <f>BK218-#REF!</f>
        <v>#REF!</v>
      </c>
      <c r="BL370" s="112" t="e">
        <f>BL218-#REF!</f>
        <v>#REF!</v>
      </c>
      <c r="BM370" s="112" t="e">
        <f>BM218-#REF!</f>
        <v>#REF!</v>
      </c>
      <c r="BN370" s="112" t="e">
        <f>BN218-#REF!</f>
        <v>#REF!</v>
      </c>
      <c r="BO370" s="112" t="e">
        <f>BO218-#REF!</f>
        <v>#REF!</v>
      </c>
      <c r="BP370" s="112" t="e">
        <f>BP218-#REF!</f>
        <v>#REF!</v>
      </c>
      <c r="BQ370" s="112" t="e">
        <f>BQ218-#REF!</f>
        <v>#REF!</v>
      </c>
      <c r="BR370" s="112" t="e">
        <f>BR218-#REF!</f>
        <v>#REF!</v>
      </c>
      <c r="BS370" s="112" t="e">
        <f>BS218-#REF!</f>
        <v>#REF!</v>
      </c>
      <c r="BT370" s="112" t="e">
        <f>BT218-#REF!</f>
        <v>#REF!</v>
      </c>
      <c r="BU370" s="112" t="e">
        <f>BU218-#REF!</f>
        <v>#REF!</v>
      </c>
      <c r="BV370" s="112" t="e">
        <f>BV218-#REF!</f>
        <v>#REF!</v>
      </c>
    </row>
    <row r="371" spans="12:74" hidden="1" x14ac:dyDescent="0.3"/>
    <row r="372" spans="12:74" hidden="1" x14ac:dyDescent="0.3"/>
    <row r="373" spans="12:74" hidden="1" x14ac:dyDescent="0.3"/>
    <row r="374" spans="12:74" hidden="1" x14ac:dyDescent="0.3"/>
    <row r="375" spans="12:74" hidden="1" x14ac:dyDescent="0.3"/>
    <row r="376" spans="12:74" hidden="1" x14ac:dyDescent="0.3"/>
    <row r="377" spans="12:74" hidden="1" x14ac:dyDescent="0.3"/>
    <row r="378" spans="12:74" hidden="1" x14ac:dyDescent="0.3"/>
  </sheetData>
  <mergeCells count="1">
    <mergeCell ref="G2:BT2"/>
  </mergeCells>
  <pageMargins left="0.7" right="0.7" top="0.75" bottom="0.75" header="0.3" footer="0.3"/>
  <pageSetup paperSize="9" scale="26" orientation="portrait" r:id="rId1"/>
  <colBreaks count="1" manualBreakCount="1">
    <brk id="75" max="2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0C34F-65B9-488E-8A66-74A27B35BE1C}">
  <dimension ref="C2:BZ373"/>
  <sheetViews>
    <sheetView view="pageBreakPreview" topLeftCell="A117" zoomScale="90" zoomScaleNormal="100" zoomScaleSheetLayoutView="90" workbookViewId="0">
      <selection activeCell="BP17" sqref="BP17"/>
    </sheetView>
  </sheetViews>
  <sheetFormatPr defaultColWidth="9.54296875" defaultRowHeight="13" x14ac:dyDescent="0.3"/>
  <cols>
    <col min="1" max="1" width="1.7265625" style="112" customWidth="1"/>
    <col min="2" max="2" width="0.90625" style="112" customWidth="1"/>
    <col min="3" max="3" width="0.81640625" style="112" customWidth="1"/>
    <col min="4" max="4" width="60.26953125" style="112" customWidth="1"/>
    <col min="5" max="6" width="0.90625" style="112" customWidth="1"/>
    <col min="7" max="7" width="17" style="112" customWidth="1"/>
    <col min="8" max="11" width="0.90625" style="112" customWidth="1"/>
    <col min="12" max="12" width="17" style="112" customWidth="1"/>
    <col min="13" max="16" width="0.90625" style="112" customWidth="1"/>
    <col min="17" max="17" width="17" style="112" customWidth="1"/>
    <col min="18" max="21" width="0.90625" style="112" customWidth="1"/>
    <col min="22" max="22" width="17" style="112" customWidth="1"/>
    <col min="23" max="26" width="0.90625" style="112" customWidth="1"/>
    <col min="27" max="27" width="17" style="112" customWidth="1"/>
    <col min="28" max="31" width="0.90625" style="112" customWidth="1"/>
    <col min="32" max="32" width="17" style="112" customWidth="1"/>
    <col min="33" max="36" width="0.90625" style="112" customWidth="1"/>
    <col min="37" max="37" width="17" style="112" customWidth="1"/>
    <col min="38" max="41" width="0.90625" style="112" customWidth="1"/>
    <col min="42" max="42" width="17" style="112" customWidth="1"/>
    <col min="43" max="46" width="0.90625" style="112" customWidth="1"/>
    <col min="47" max="47" width="15" style="112" customWidth="1"/>
    <col min="48" max="51" width="0.90625" style="112" customWidth="1"/>
    <col min="52" max="52" width="17" style="112" customWidth="1"/>
    <col min="53" max="56" width="0.90625" style="112" customWidth="1"/>
    <col min="57" max="57" width="17" style="112" customWidth="1"/>
    <col min="58" max="61" width="0.90625" style="112" customWidth="1"/>
    <col min="62" max="62" width="17" style="112" customWidth="1"/>
    <col min="63" max="66" width="0.90625" style="112" customWidth="1"/>
    <col min="67" max="67" width="17" style="112" customWidth="1"/>
    <col min="68" max="71" width="0.90625" style="112" customWidth="1"/>
    <col min="72" max="72" width="17" style="112" customWidth="1"/>
    <col min="73" max="74" width="0.90625" style="112" customWidth="1"/>
    <col min="75" max="75" width="0.6328125" style="112" customWidth="1"/>
    <col min="76" max="76" width="3.08984375" style="112" customWidth="1"/>
    <col min="77" max="77" width="9.54296875" style="112"/>
    <col min="78" max="78" width="9.90625" style="112" customWidth="1"/>
    <col min="79" max="16384" width="9.54296875" style="112"/>
  </cols>
  <sheetData>
    <row r="2" spans="3:78" ht="15.5" x14ac:dyDescent="0.35">
      <c r="D2" s="429" t="s">
        <v>407</v>
      </c>
      <c r="E2" s="429"/>
      <c r="F2" s="429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</row>
    <row r="3" spans="3:78" x14ac:dyDescent="0.3">
      <c r="C3" s="456"/>
      <c r="D3" s="188"/>
      <c r="E3" s="430"/>
      <c r="F3" s="431"/>
      <c r="G3" s="630" t="str">
        <f>[38]Summary!H8</f>
        <v>2022/23</v>
      </c>
      <c r="H3" s="630"/>
      <c r="I3" s="630"/>
      <c r="J3" s="630"/>
      <c r="K3" s="630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  <c r="AM3" s="649"/>
      <c r="AN3" s="649"/>
      <c r="AO3" s="649"/>
      <c r="AP3" s="649"/>
      <c r="AQ3" s="649"/>
      <c r="AR3" s="649"/>
      <c r="AS3" s="649"/>
      <c r="AT3" s="649"/>
      <c r="AU3" s="649"/>
      <c r="AV3" s="649"/>
      <c r="AW3" s="649"/>
      <c r="AX3" s="649"/>
      <c r="AY3" s="649"/>
      <c r="AZ3" s="649"/>
      <c r="BA3" s="649"/>
      <c r="BB3" s="649"/>
      <c r="BC3" s="649"/>
      <c r="BD3" s="649"/>
      <c r="BE3" s="649"/>
      <c r="BF3" s="649"/>
      <c r="BG3" s="649"/>
      <c r="BH3" s="649"/>
      <c r="BI3" s="649"/>
      <c r="BJ3" s="649"/>
      <c r="BK3" s="649"/>
      <c r="BL3" s="649"/>
      <c r="BM3" s="649"/>
      <c r="BN3" s="649"/>
      <c r="BO3" s="649"/>
      <c r="BP3" s="649"/>
      <c r="BQ3" s="649"/>
      <c r="BR3" s="649"/>
      <c r="BS3" s="649"/>
      <c r="BT3" s="649"/>
      <c r="BU3" s="376"/>
      <c r="BV3" s="376"/>
      <c r="BW3" s="118"/>
    </row>
    <row r="4" spans="3:78" ht="18" customHeight="1" x14ac:dyDescent="0.3">
      <c r="D4" s="118"/>
      <c r="E4" s="379"/>
      <c r="G4" s="43" t="str">
        <f>[38]Domredemp!G9</f>
        <v>Revised</v>
      </c>
      <c r="H4" s="43"/>
      <c r="I4" s="43"/>
      <c r="J4" s="369"/>
      <c r="K4" s="43"/>
      <c r="L4" s="43" t="s">
        <v>3</v>
      </c>
      <c r="M4" s="43"/>
      <c r="N4" s="43"/>
      <c r="O4" s="369"/>
      <c r="P4" s="43"/>
      <c r="Q4" s="43" t="s">
        <v>4</v>
      </c>
      <c r="R4" s="43"/>
      <c r="S4" s="43"/>
      <c r="T4" s="369"/>
      <c r="U4" s="43"/>
      <c r="V4" s="43" t="s">
        <v>5</v>
      </c>
      <c r="W4" s="43"/>
      <c r="X4" s="43"/>
      <c r="Y4" s="369"/>
      <c r="Z4" s="43"/>
      <c r="AA4" s="43" t="s">
        <v>6</v>
      </c>
      <c r="AB4" s="43"/>
      <c r="AC4" s="43"/>
      <c r="AD4" s="369"/>
      <c r="AE4" s="43"/>
      <c r="AF4" s="43" t="s">
        <v>7</v>
      </c>
      <c r="AG4" s="43"/>
      <c r="AH4" s="43"/>
      <c r="AI4" s="369"/>
      <c r="AJ4" s="43"/>
      <c r="AK4" s="43" t="s">
        <v>8</v>
      </c>
      <c r="AL4" s="43"/>
      <c r="AM4" s="43"/>
      <c r="AN4" s="369"/>
      <c r="AO4" s="43"/>
      <c r="AP4" s="43" t="s">
        <v>9</v>
      </c>
      <c r="AQ4" s="43"/>
      <c r="AR4" s="43"/>
      <c r="AS4" s="369"/>
      <c r="AT4" s="43"/>
      <c r="AU4" s="43" t="s">
        <v>10</v>
      </c>
      <c r="AV4" s="43"/>
      <c r="AW4" s="43"/>
      <c r="AX4" s="369"/>
      <c r="AY4" s="43"/>
      <c r="AZ4" s="43" t="s">
        <v>11</v>
      </c>
      <c r="BA4" s="43"/>
      <c r="BB4" s="43"/>
      <c r="BC4" s="369"/>
      <c r="BD4" s="43"/>
      <c r="BE4" s="43" t="s">
        <v>12</v>
      </c>
      <c r="BF4" s="43"/>
      <c r="BG4" s="43"/>
      <c r="BH4" s="369"/>
      <c r="BI4" s="43"/>
      <c r="BJ4" s="43" t="s">
        <v>13</v>
      </c>
      <c r="BK4" s="43"/>
      <c r="BL4" s="43"/>
      <c r="BM4" s="369"/>
      <c r="BN4" s="43"/>
      <c r="BO4" s="43" t="s">
        <v>14</v>
      </c>
      <c r="BP4" s="43"/>
      <c r="BQ4" s="43"/>
      <c r="BR4" s="369"/>
      <c r="BS4" s="43"/>
      <c r="BT4" s="43" t="s">
        <v>15</v>
      </c>
      <c r="BU4" s="43"/>
      <c r="BV4" s="43"/>
      <c r="BW4" s="118"/>
    </row>
    <row r="5" spans="3:78" x14ac:dyDescent="0.3">
      <c r="D5" s="375" t="s">
        <v>16</v>
      </c>
      <c r="E5" s="432"/>
      <c r="F5" s="433"/>
      <c r="G5" s="377" t="s">
        <v>18</v>
      </c>
      <c r="H5" s="377"/>
      <c r="I5" s="377"/>
      <c r="J5" s="177"/>
      <c r="K5" s="377"/>
      <c r="L5" s="376"/>
      <c r="M5" s="376"/>
      <c r="N5" s="376"/>
      <c r="O5" s="434"/>
      <c r="P5" s="376"/>
      <c r="Q5" s="376"/>
      <c r="R5" s="376"/>
      <c r="S5" s="376"/>
      <c r="T5" s="434"/>
      <c r="U5" s="376"/>
      <c r="V5" s="376"/>
      <c r="W5" s="376"/>
      <c r="X5" s="376"/>
      <c r="Y5" s="434"/>
      <c r="Z5" s="376"/>
      <c r="AA5" s="376"/>
      <c r="AB5" s="376"/>
      <c r="AC5" s="376"/>
      <c r="AD5" s="434"/>
      <c r="AE5" s="376"/>
      <c r="AF5" s="376"/>
      <c r="AG5" s="376"/>
      <c r="AH5" s="376"/>
      <c r="AI5" s="434"/>
      <c r="AJ5" s="376"/>
      <c r="AK5" s="376"/>
      <c r="AL5" s="376"/>
      <c r="AM5" s="376"/>
      <c r="AN5" s="434"/>
      <c r="AO5" s="376"/>
      <c r="AP5" s="376"/>
      <c r="AQ5" s="376"/>
      <c r="AR5" s="376"/>
      <c r="AS5" s="434"/>
      <c r="AT5" s="376"/>
      <c r="AU5" s="376"/>
      <c r="AV5" s="376"/>
      <c r="AW5" s="376"/>
      <c r="AX5" s="434"/>
      <c r="AY5" s="376"/>
      <c r="AZ5" s="376"/>
      <c r="BA5" s="376"/>
      <c r="BB5" s="376"/>
      <c r="BC5" s="434"/>
      <c r="BD5" s="376"/>
      <c r="BE5" s="376"/>
      <c r="BF5" s="376"/>
      <c r="BG5" s="376"/>
      <c r="BH5" s="434"/>
      <c r="BI5" s="376"/>
      <c r="BJ5" s="376"/>
      <c r="BK5" s="376"/>
      <c r="BL5" s="376"/>
      <c r="BM5" s="434"/>
      <c r="BN5" s="376"/>
      <c r="BO5" s="376"/>
      <c r="BP5" s="376"/>
      <c r="BQ5" s="376"/>
      <c r="BR5" s="434"/>
      <c r="BS5" s="376"/>
      <c r="BT5" s="376"/>
      <c r="BU5" s="376"/>
      <c r="BV5" s="376"/>
      <c r="BW5" s="118"/>
    </row>
    <row r="6" spans="3:78" x14ac:dyDescent="0.3">
      <c r="D6" s="118"/>
      <c r="E6" s="379"/>
      <c r="J6" s="379"/>
      <c r="O6" s="379"/>
      <c r="T6" s="379"/>
      <c r="Y6" s="379"/>
      <c r="AD6" s="379"/>
      <c r="AI6" s="379"/>
      <c r="AN6" s="379"/>
      <c r="AS6" s="379"/>
      <c r="AX6" s="379"/>
      <c r="BC6" s="379"/>
      <c r="BH6" s="379"/>
      <c r="BM6" s="379"/>
      <c r="BR6" s="379"/>
      <c r="BW6" s="118"/>
    </row>
    <row r="7" spans="3:78" x14ac:dyDescent="0.3">
      <c r="D7" s="188" t="s">
        <v>408</v>
      </c>
      <c r="E7" s="379"/>
      <c r="G7" s="40">
        <f>SUM(G8:G10)</f>
        <v>64465588</v>
      </c>
      <c r="H7" s="52"/>
      <c r="I7" s="52"/>
      <c r="J7" s="444"/>
      <c r="L7" s="40">
        <f>SUM(L8:L10)</f>
        <v>46626420</v>
      </c>
      <c r="M7" s="52"/>
      <c r="N7" s="52"/>
      <c r="O7" s="444"/>
      <c r="Q7" s="40">
        <f>SUM(Q8:Q10)</f>
        <v>0</v>
      </c>
      <c r="R7" s="52"/>
      <c r="S7" s="52"/>
      <c r="T7" s="444"/>
      <c r="V7" s="40">
        <f>SUM(V8:V10)</f>
        <v>0</v>
      </c>
      <c r="W7" s="52"/>
      <c r="X7" s="52"/>
      <c r="Y7" s="444"/>
      <c r="AA7" s="40">
        <f>SUM(AA8:AA10)</f>
        <v>0</v>
      </c>
      <c r="AB7" s="52"/>
      <c r="AC7" s="52"/>
      <c r="AD7" s="444"/>
      <c r="AF7" s="40">
        <f>SUM(AF8:AF10)</f>
        <v>0</v>
      </c>
      <c r="AG7" s="52"/>
      <c r="AH7" s="52"/>
      <c r="AI7" s="444"/>
      <c r="AK7" s="40">
        <f>SUM(AK8:AK10)</f>
        <v>6790681</v>
      </c>
      <c r="AL7" s="52"/>
      <c r="AM7" s="52"/>
      <c r="AN7" s="444"/>
      <c r="AP7" s="40">
        <f>SUM(AP8:AP10)</f>
        <v>0</v>
      </c>
      <c r="AQ7" s="52"/>
      <c r="AR7" s="52"/>
      <c r="AS7" s="444"/>
      <c r="AU7" s="40">
        <f>SUM(AU8:AU10)</f>
        <v>0</v>
      </c>
      <c r="AV7" s="52"/>
      <c r="AW7" s="52"/>
      <c r="AX7" s="444"/>
      <c r="AZ7" s="40">
        <f>SUM(AZ8:AZ10)</f>
        <v>5451574</v>
      </c>
      <c r="BA7" s="52"/>
      <c r="BB7" s="52"/>
      <c r="BC7" s="444"/>
      <c r="BE7" s="40">
        <f>SUM(BE8:BE10)</f>
        <v>5596913</v>
      </c>
      <c r="BF7" s="52"/>
      <c r="BG7" s="52"/>
      <c r="BH7" s="444"/>
      <c r="BJ7" s="40">
        <f>SUM(BJ8:BJ10)</f>
        <v>0</v>
      </c>
      <c r="BK7" s="52"/>
      <c r="BL7" s="52"/>
      <c r="BM7" s="444"/>
      <c r="BO7" s="40">
        <f>SUM(BO8:BO10)</f>
        <v>0</v>
      </c>
      <c r="BP7" s="52"/>
      <c r="BQ7" s="52"/>
      <c r="BR7" s="444"/>
      <c r="BT7" s="40">
        <f>SUM(BT8:BT10)</f>
        <v>64465588</v>
      </c>
      <c r="BU7" s="52"/>
      <c r="BV7" s="52"/>
      <c r="BW7" s="118"/>
    </row>
    <row r="8" spans="3:78" x14ac:dyDescent="0.3">
      <c r="D8" s="118" t="s">
        <v>409</v>
      </c>
      <c r="E8" s="379"/>
      <c r="F8" s="445"/>
      <c r="G8" s="442">
        <f>G12</f>
        <v>64465588</v>
      </c>
      <c r="H8" s="443"/>
      <c r="I8" s="52"/>
      <c r="J8" s="444"/>
      <c r="K8" s="445"/>
      <c r="L8" s="442">
        <f>L12</f>
        <v>46626420</v>
      </c>
      <c r="M8" s="443"/>
      <c r="N8" s="52"/>
      <c r="O8" s="444"/>
      <c r="P8" s="445"/>
      <c r="Q8" s="442">
        <f>Q12</f>
        <v>0</v>
      </c>
      <c r="R8" s="443"/>
      <c r="S8" s="52"/>
      <c r="T8" s="444"/>
      <c r="U8" s="445"/>
      <c r="V8" s="442">
        <f>V12</f>
        <v>0</v>
      </c>
      <c r="W8" s="443"/>
      <c r="X8" s="52"/>
      <c r="Y8" s="444"/>
      <c r="Z8" s="445"/>
      <c r="AA8" s="442">
        <f>AA12</f>
        <v>0</v>
      </c>
      <c r="AB8" s="443"/>
      <c r="AC8" s="52"/>
      <c r="AD8" s="444"/>
      <c r="AE8" s="445"/>
      <c r="AF8" s="442">
        <f>AF12</f>
        <v>0</v>
      </c>
      <c r="AG8" s="443"/>
      <c r="AH8" s="52"/>
      <c r="AI8" s="444"/>
      <c r="AJ8" s="445"/>
      <c r="AK8" s="442">
        <f>AK12</f>
        <v>6790681</v>
      </c>
      <c r="AL8" s="443"/>
      <c r="AM8" s="52"/>
      <c r="AN8" s="444"/>
      <c r="AO8" s="445"/>
      <c r="AP8" s="442">
        <f>AP12</f>
        <v>0</v>
      </c>
      <c r="AQ8" s="443"/>
      <c r="AR8" s="52"/>
      <c r="AS8" s="444"/>
      <c r="AT8" s="445"/>
      <c r="AU8" s="442">
        <f>AU12</f>
        <v>0</v>
      </c>
      <c r="AV8" s="443"/>
      <c r="AW8" s="52"/>
      <c r="AX8" s="444"/>
      <c r="AY8" s="445"/>
      <c r="AZ8" s="442">
        <f>AZ12</f>
        <v>5451574</v>
      </c>
      <c r="BA8" s="443"/>
      <c r="BB8" s="52"/>
      <c r="BC8" s="444"/>
      <c r="BD8" s="445"/>
      <c r="BE8" s="442">
        <f>BE12</f>
        <v>5596913</v>
      </c>
      <c r="BF8" s="443"/>
      <c r="BG8" s="52"/>
      <c r="BH8" s="444"/>
      <c r="BI8" s="445"/>
      <c r="BJ8" s="442">
        <f>BJ12</f>
        <v>0</v>
      </c>
      <c r="BK8" s="443"/>
      <c r="BL8" s="52"/>
      <c r="BM8" s="444"/>
      <c r="BN8" s="445"/>
      <c r="BO8" s="442">
        <f>BO12</f>
        <v>0</v>
      </c>
      <c r="BP8" s="443"/>
      <c r="BQ8" s="52"/>
      <c r="BR8" s="444"/>
      <c r="BS8" s="445"/>
      <c r="BT8" s="442">
        <f>BT12</f>
        <v>64465588</v>
      </c>
      <c r="BU8" s="443"/>
      <c r="BV8" s="52"/>
      <c r="BW8" s="118"/>
    </row>
    <row r="9" spans="3:78" x14ac:dyDescent="0.3">
      <c r="D9" s="118" t="s">
        <v>410</v>
      </c>
      <c r="E9" s="379"/>
      <c r="F9" s="444"/>
      <c r="G9" s="52">
        <f>+G67</f>
        <v>0</v>
      </c>
      <c r="H9" s="51"/>
      <c r="I9" s="52"/>
      <c r="J9" s="444"/>
      <c r="K9" s="444"/>
      <c r="L9" s="52">
        <f>L67</f>
        <v>0</v>
      </c>
      <c r="M9" s="51"/>
      <c r="N9" s="52"/>
      <c r="O9" s="444"/>
      <c r="P9" s="444"/>
      <c r="Q9" s="52">
        <f>Q67</f>
        <v>0</v>
      </c>
      <c r="R9" s="51"/>
      <c r="S9" s="52"/>
      <c r="T9" s="444"/>
      <c r="U9" s="444"/>
      <c r="V9" s="52">
        <f>V67</f>
        <v>0</v>
      </c>
      <c r="W9" s="51"/>
      <c r="X9" s="52"/>
      <c r="Y9" s="444"/>
      <c r="Z9" s="444"/>
      <c r="AA9" s="52">
        <f>AA67</f>
        <v>0</v>
      </c>
      <c r="AB9" s="51"/>
      <c r="AC9" s="52"/>
      <c r="AD9" s="444"/>
      <c r="AE9" s="444"/>
      <c r="AF9" s="52">
        <f>AF67</f>
        <v>0</v>
      </c>
      <c r="AG9" s="51"/>
      <c r="AH9" s="52"/>
      <c r="AI9" s="444"/>
      <c r="AJ9" s="444"/>
      <c r="AK9" s="52">
        <f>AK67</f>
        <v>0</v>
      </c>
      <c r="AL9" s="51"/>
      <c r="AM9" s="52"/>
      <c r="AN9" s="444"/>
      <c r="AO9" s="444"/>
      <c r="AP9" s="52">
        <f>AP67</f>
        <v>0</v>
      </c>
      <c r="AQ9" s="51"/>
      <c r="AR9" s="52"/>
      <c r="AS9" s="444"/>
      <c r="AT9" s="444"/>
      <c r="AU9" s="52">
        <f>AU67</f>
        <v>0</v>
      </c>
      <c r="AV9" s="51"/>
      <c r="AW9" s="52"/>
      <c r="AX9" s="444"/>
      <c r="AY9" s="444"/>
      <c r="AZ9" s="52">
        <f>AZ67</f>
        <v>0</v>
      </c>
      <c r="BA9" s="51"/>
      <c r="BB9" s="52"/>
      <c r="BC9" s="444"/>
      <c r="BD9" s="444"/>
      <c r="BE9" s="52">
        <f>BE67</f>
        <v>0</v>
      </c>
      <c r="BF9" s="51"/>
      <c r="BG9" s="52"/>
      <c r="BH9" s="444"/>
      <c r="BI9" s="444"/>
      <c r="BJ9" s="52">
        <f>BJ67</f>
        <v>0</v>
      </c>
      <c r="BK9" s="51"/>
      <c r="BL9" s="52"/>
      <c r="BM9" s="444"/>
      <c r="BN9" s="444"/>
      <c r="BO9" s="52">
        <f>BO67</f>
        <v>0</v>
      </c>
      <c r="BP9" s="51"/>
      <c r="BQ9" s="52"/>
      <c r="BR9" s="444"/>
      <c r="BS9" s="444"/>
      <c r="BT9" s="52">
        <f>BT67</f>
        <v>0</v>
      </c>
      <c r="BU9" s="51"/>
      <c r="BV9" s="52"/>
      <c r="BW9" s="118"/>
    </row>
    <row r="10" spans="3:78" x14ac:dyDescent="0.3">
      <c r="D10" s="118" t="s">
        <v>411</v>
      </c>
      <c r="E10" s="379"/>
      <c r="F10" s="453"/>
      <c r="G10" s="98">
        <v>0</v>
      </c>
      <c r="H10" s="97"/>
      <c r="I10" s="52"/>
      <c r="J10" s="444"/>
      <c r="K10" s="453"/>
      <c r="L10" s="98">
        <f>L77</f>
        <v>0</v>
      </c>
      <c r="M10" s="97"/>
      <c r="N10" s="52"/>
      <c r="O10" s="444"/>
      <c r="P10" s="453"/>
      <c r="Q10" s="98">
        <f>Q77</f>
        <v>0</v>
      </c>
      <c r="R10" s="97"/>
      <c r="S10" s="52"/>
      <c r="T10" s="444"/>
      <c r="U10" s="453"/>
      <c r="V10" s="98">
        <f>V77</f>
        <v>0</v>
      </c>
      <c r="W10" s="97"/>
      <c r="X10" s="52"/>
      <c r="Y10" s="444"/>
      <c r="Z10" s="453"/>
      <c r="AA10" s="98">
        <f>AA77</f>
        <v>0</v>
      </c>
      <c r="AB10" s="97"/>
      <c r="AC10" s="52"/>
      <c r="AD10" s="444"/>
      <c r="AE10" s="453"/>
      <c r="AF10" s="98">
        <f>AF77</f>
        <v>0</v>
      </c>
      <c r="AG10" s="97"/>
      <c r="AH10" s="52"/>
      <c r="AI10" s="444"/>
      <c r="AJ10" s="453"/>
      <c r="AK10" s="98">
        <f>AK77</f>
        <v>0</v>
      </c>
      <c r="AL10" s="97"/>
      <c r="AM10" s="52"/>
      <c r="AN10" s="444"/>
      <c r="AO10" s="453"/>
      <c r="AP10" s="98">
        <f>AP77</f>
        <v>0</v>
      </c>
      <c r="AQ10" s="97"/>
      <c r="AR10" s="52"/>
      <c r="AS10" s="444"/>
      <c r="AT10" s="453"/>
      <c r="AU10" s="98">
        <f>AU77</f>
        <v>0</v>
      </c>
      <c r="AV10" s="97"/>
      <c r="AW10" s="52"/>
      <c r="AX10" s="444"/>
      <c r="AY10" s="453"/>
      <c r="AZ10" s="98">
        <f>AZ77</f>
        <v>0</v>
      </c>
      <c r="BA10" s="97"/>
      <c r="BB10" s="52"/>
      <c r="BC10" s="444"/>
      <c r="BD10" s="453"/>
      <c r="BE10" s="98">
        <f>BE77</f>
        <v>0</v>
      </c>
      <c r="BF10" s="97"/>
      <c r="BG10" s="52"/>
      <c r="BH10" s="444"/>
      <c r="BI10" s="453"/>
      <c r="BJ10" s="98">
        <f>BJ77</f>
        <v>0</v>
      </c>
      <c r="BK10" s="97"/>
      <c r="BL10" s="52"/>
      <c r="BM10" s="444"/>
      <c r="BN10" s="453"/>
      <c r="BO10" s="98">
        <f>BO77</f>
        <v>0</v>
      </c>
      <c r="BP10" s="97"/>
      <c r="BQ10" s="52"/>
      <c r="BR10" s="444"/>
      <c r="BS10" s="453"/>
      <c r="BT10" s="98">
        <f>BT77</f>
        <v>0</v>
      </c>
      <c r="BU10" s="97"/>
      <c r="BV10" s="52"/>
      <c r="BW10" s="118"/>
    </row>
    <row r="11" spans="3:78" x14ac:dyDescent="0.3">
      <c r="D11" s="118"/>
      <c r="E11" s="379"/>
      <c r="G11" s="52"/>
      <c r="H11" s="52"/>
      <c r="I11" s="52"/>
      <c r="J11" s="444"/>
      <c r="K11" s="52"/>
      <c r="L11" s="52"/>
      <c r="M11" s="52"/>
      <c r="N11" s="52"/>
      <c r="O11" s="444"/>
      <c r="P11" s="52"/>
      <c r="Q11" s="52"/>
      <c r="R11" s="52"/>
      <c r="S11" s="52"/>
      <c r="T11" s="444"/>
      <c r="U11" s="52"/>
      <c r="V11" s="52"/>
      <c r="W11" s="52"/>
      <c r="X11" s="52"/>
      <c r="Y11" s="444"/>
      <c r="Z11" s="52"/>
      <c r="AA11" s="52"/>
      <c r="AB11" s="52"/>
      <c r="AC11" s="52"/>
      <c r="AD11" s="444"/>
      <c r="AE11" s="52"/>
      <c r="AF11" s="52"/>
      <c r="AG11" s="52"/>
      <c r="AH11" s="52"/>
      <c r="AI11" s="444"/>
      <c r="AJ11" s="52"/>
      <c r="AK11" s="52"/>
      <c r="AL11" s="52"/>
      <c r="AM11" s="52"/>
      <c r="AN11" s="444"/>
      <c r="AO11" s="52"/>
      <c r="AP11" s="52"/>
      <c r="AQ11" s="52"/>
      <c r="AR11" s="52"/>
      <c r="AS11" s="444"/>
      <c r="AT11" s="52"/>
      <c r="AU11" s="52"/>
      <c r="AV11" s="52"/>
      <c r="AW11" s="52"/>
      <c r="AX11" s="444"/>
      <c r="AY11" s="52"/>
      <c r="AZ11" s="52"/>
      <c r="BA11" s="52"/>
      <c r="BB11" s="52"/>
      <c r="BC11" s="444"/>
      <c r="BD11" s="52"/>
      <c r="BE11" s="52"/>
      <c r="BF11" s="52"/>
      <c r="BG11" s="52"/>
      <c r="BH11" s="444"/>
      <c r="BI11" s="52"/>
      <c r="BJ11" s="52"/>
      <c r="BK11" s="52"/>
      <c r="BL11" s="52"/>
      <c r="BM11" s="444"/>
      <c r="BN11" s="52"/>
      <c r="BO11" s="52"/>
      <c r="BP11" s="52"/>
      <c r="BQ11" s="52"/>
      <c r="BR11" s="444"/>
      <c r="BS11" s="52"/>
      <c r="BT11" s="52"/>
      <c r="BU11" s="52"/>
      <c r="BV11" s="52"/>
      <c r="BW11" s="118"/>
    </row>
    <row r="12" spans="3:78" s="38" customFormat="1" x14ac:dyDescent="0.3">
      <c r="D12" s="188" t="s">
        <v>412</v>
      </c>
      <c r="E12" s="381"/>
      <c r="G12" s="40">
        <f>SUM(G13:G15)</f>
        <v>64465588</v>
      </c>
      <c r="H12" s="40"/>
      <c r="I12" s="40"/>
      <c r="J12" s="441"/>
      <c r="K12" s="40"/>
      <c r="L12" s="40">
        <f>SUM(L13:L15)</f>
        <v>46626420</v>
      </c>
      <c r="M12" s="40"/>
      <c r="N12" s="40"/>
      <c r="O12" s="441"/>
      <c r="P12" s="40"/>
      <c r="Q12" s="40">
        <f>SUM(Q13:Q15)</f>
        <v>0</v>
      </c>
      <c r="R12" s="40"/>
      <c r="S12" s="40"/>
      <c r="T12" s="441"/>
      <c r="U12" s="40"/>
      <c r="V12" s="40">
        <f>SUM(V13:V15)</f>
        <v>0</v>
      </c>
      <c r="W12" s="40"/>
      <c r="X12" s="40"/>
      <c r="Y12" s="441"/>
      <c r="Z12" s="40"/>
      <c r="AA12" s="40">
        <f>SUM(AA13:AA15)</f>
        <v>0</v>
      </c>
      <c r="AB12" s="40"/>
      <c r="AC12" s="40"/>
      <c r="AD12" s="441"/>
      <c r="AE12" s="40"/>
      <c r="AF12" s="40">
        <f>SUM(AF13:AF15)</f>
        <v>0</v>
      </c>
      <c r="AG12" s="40"/>
      <c r="AH12" s="40"/>
      <c r="AI12" s="441"/>
      <c r="AJ12" s="40"/>
      <c r="AK12" s="40">
        <f>SUM(AK13:AK15)</f>
        <v>6790681</v>
      </c>
      <c r="AL12" s="40"/>
      <c r="AM12" s="40"/>
      <c r="AN12" s="441"/>
      <c r="AO12" s="40"/>
      <c r="AP12" s="40">
        <f>SUM(AP13:AP15)</f>
        <v>0</v>
      </c>
      <c r="AQ12" s="40"/>
      <c r="AR12" s="40"/>
      <c r="AS12" s="441"/>
      <c r="AT12" s="40"/>
      <c r="AU12" s="40">
        <f>SUM(AU13:AU15)</f>
        <v>0</v>
      </c>
      <c r="AV12" s="40"/>
      <c r="AW12" s="40"/>
      <c r="AX12" s="441"/>
      <c r="AY12" s="40"/>
      <c r="AZ12" s="40">
        <f>SUM(AZ13:AZ15)</f>
        <v>5451574</v>
      </c>
      <c r="BA12" s="40"/>
      <c r="BB12" s="40"/>
      <c r="BC12" s="441"/>
      <c r="BD12" s="40"/>
      <c r="BE12" s="40">
        <f>SUM(BE13:BE15)</f>
        <v>5596913</v>
      </c>
      <c r="BF12" s="40"/>
      <c r="BG12" s="40"/>
      <c r="BH12" s="441"/>
      <c r="BI12" s="40"/>
      <c r="BJ12" s="40">
        <f>SUM(BJ13:BJ15)</f>
        <v>0</v>
      </c>
      <c r="BK12" s="40"/>
      <c r="BL12" s="40"/>
      <c r="BM12" s="441"/>
      <c r="BN12" s="40"/>
      <c r="BO12" s="40">
        <f>SUM(BO13:BO15)</f>
        <v>0</v>
      </c>
      <c r="BP12" s="40"/>
      <c r="BQ12" s="40"/>
      <c r="BR12" s="441"/>
      <c r="BS12" s="40"/>
      <c r="BT12" s="40">
        <f>SUM(BT13:BT15)</f>
        <v>64465588</v>
      </c>
      <c r="BU12" s="40"/>
      <c r="BV12" s="40"/>
      <c r="BW12" s="188"/>
      <c r="BY12" s="112"/>
      <c r="BZ12" s="112"/>
    </row>
    <row r="13" spans="3:78" x14ac:dyDescent="0.3">
      <c r="D13" s="118" t="s">
        <v>325</v>
      </c>
      <c r="E13" s="379"/>
      <c r="F13" s="385"/>
      <c r="G13" s="442">
        <v>64465588</v>
      </c>
      <c r="H13" s="443"/>
      <c r="I13" s="52"/>
      <c r="J13" s="444"/>
      <c r="K13" s="445"/>
      <c r="L13" s="442">
        <f>L18+L23+L28+L33+L38+L43+L48+L53</f>
        <v>46626420</v>
      </c>
      <c r="M13" s="443"/>
      <c r="N13" s="52"/>
      <c r="O13" s="444"/>
      <c r="P13" s="445"/>
      <c r="Q13" s="442">
        <f>Q18+Q23+Q28+Q33+Q38+Q43+Q48</f>
        <v>0</v>
      </c>
      <c r="R13" s="443"/>
      <c r="S13" s="52"/>
      <c r="T13" s="444"/>
      <c r="U13" s="445"/>
      <c r="V13" s="442">
        <f>V18+V23+V28+V33+V38+V43+V48</f>
        <v>0</v>
      </c>
      <c r="W13" s="443"/>
      <c r="X13" s="52"/>
      <c r="Y13" s="444"/>
      <c r="Z13" s="445"/>
      <c r="AA13" s="442">
        <f>AA18+AA23+AA28+AA33+AA38+AA43+AA48</f>
        <v>0</v>
      </c>
      <c r="AB13" s="443"/>
      <c r="AC13" s="52"/>
      <c r="AD13" s="444"/>
      <c r="AE13" s="445"/>
      <c r="AF13" s="442">
        <f>AF18+AF23+AF28+AF33+AF38+AF43+AF48</f>
        <v>0</v>
      </c>
      <c r="AG13" s="443"/>
      <c r="AH13" s="52"/>
      <c r="AI13" s="444"/>
      <c r="AJ13" s="445"/>
      <c r="AK13" s="442">
        <f>AK18+AK23+AK28+AK33+AK38+AK43+AK48</f>
        <v>6790681</v>
      </c>
      <c r="AL13" s="443"/>
      <c r="AM13" s="52"/>
      <c r="AN13" s="444"/>
      <c r="AO13" s="445"/>
      <c r="AP13" s="442">
        <f>AP18+AP23+AP28+AP33+AP38+AP43+AP48</f>
        <v>0</v>
      </c>
      <c r="AQ13" s="443"/>
      <c r="AR13" s="52"/>
      <c r="AS13" s="444"/>
      <c r="AT13" s="445"/>
      <c r="AU13" s="442">
        <f>AU18+AU23+AU28+AU33+AU38+AU43+AU48</f>
        <v>0</v>
      </c>
      <c r="AV13" s="443"/>
      <c r="AW13" s="52"/>
      <c r="AX13" s="444"/>
      <c r="AY13" s="445"/>
      <c r="AZ13" s="442">
        <f>AZ18+AZ23+AZ28+AZ33+AZ38+AZ43+AZ48+AZ53</f>
        <v>5451574</v>
      </c>
      <c r="BA13" s="443"/>
      <c r="BB13" s="52"/>
      <c r="BC13" s="444"/>
      <c r="BD13" s="445"/>
      <c r="BE13" s="442">
        <f>BE18+BE23+BE28+BE33+BE38+BE43+BE48+BE53+BE58+BE63</f>
        <v>5596913</v>
      </c>
      <c r="BF13" s="443"/>
      <c r="BG13" s="52"/>
      <c r="BH13" s="444"/>
      <c r="BI13" s="445"/>
      <c r="BJ13" s="442">
        <f>BJ18+BJ23+BJ28+BJ33+BJ38+BJ43+BJ48</f>
        <v>0</v>
      </c>
      <c r="BK13" s="443"/>
      <c r="BL13" s="52"/>
      <c r="BM13" s="444"/>
      <c r="BN13" s="445"/>
      <c r="BO13" s="442">
        <f>BO18+BO23+BO28+BO33+BO38+BO43+BO48</f>
        <v>0</v>
      </c>
      <c r="BP13" s="443"/>
      <c r="BQ13" s="52"/>
      <c r="BR13" s="444"/>
      <c r="BS13" s="445"/>
      <c r="BT13" s="442">
        <f>BT18+BT23+BT28+BT33+BT38+BT43+BT48+BT53+BT58+BT63</f>
        <v>64465588</v>
      </c>
      <c r="BU13" s="443"/>
      <c r="BV13" s="52"/>
      <c r="BW13" s="118"/>
    </row>
    <row r="14" spans="3:78" x14ac:dyDescent="0.3">
      <c r="D14" s="118" t="s">
        <v>328</v>
      </c>
      <c r="E14" s="379"/>
      <c r="F14" s="379"/>
      <c r="G14" s="52">
        <v>0</v>
      </c>
      <c r="H14" s="51"/>
      <c r="I14" s="52"/>
      <c r="J14" s="444"/>
      <c r="K14" s="444"/>
      <c r="L14" s="52">
        <f>L19+L24+L29+L34+L39+L44+L49+L54</f>
        <v>0</v>
      </c>
      <c r="M14" s="51"/>
      <c r="N14" s="52"/>
      <c r="O14" s="444"/>
      <c r="P14" s="444"/>
      <c r="Q14" s="52">
        <f>Q19+Q24+Q29+Q34+Q39+Q44+Q49</f>
        <v>0</v>
      </c>
      <c r="R14" s="51"/>
      <c r="S14" s="52"/>
      <c r="T14" s="444"/>
      <c r="U14" s="444"/>
      <c r="V14" s="52">
        <f>V19+V24+V29+V34+V39+V44+V49</f>
        <v>0</v>
      </c>
      <c r="W14" s="51"/>
      <c r="X14" s="52"/>
      <c r="Y14" s="444"/>
      <c r="Z14" s="444"/>
      <c r="AA14" s="52">
        <f>AA19+AA24+AA29+AA34+AA39+AA44+AA49</f>
        <v>0</v>
      </c>
      <c r="AB14" s="51"/>
      <c r="AC14" s="52"/>
      <c r="AD14" s="444"/>
      <c r="AE14" s="444"/>
      <c r="AF14" s="52">
        <f>AF19+AF24+AF29+AF34+AF39+AF44+AF49</f>
        <v>0</v>
      </c>
      <c r="AG14" s="51"/>
      <c r="AH14" s="52"/>
      <c r="AI14" s="444"/>
      <c r="AJ14" s="444"/>
      <c r="AK14" s="52">
        <f>AK19+AK24+AK29+AK34+AK39+AK44+AK49</f>
        <v>0</v>
      </c>
      <c r="AL14" s="51"/>
      <c r="AM14" s="52"/>
      <c r="AN14" s="444"/>
      <c r="AO14" s="444"/>
      <c r="AP14" s="52">
        <f>AP19+AP24+AP29+AP34+AP39+AP44+AP49</f>
        <v>0</v>
      </c>
      <c r="AQ14" s="51"/>
      <c r="AR14" s="52"/>
      <c r="AS14" s="444"/>
      <c r="AT14" s="444"/>
      <c r="AU14" s="52">
        <f>AU19+AU24+AU29+AU34+AU39+AU44+AU49</f>
        <v>0</v>
      </c>
      <c r="AV14" s="51"/>
      <c r="AW14" s="52"/>
      <c r="AX14" s="444"/>
      <c r="AY14" s="444"/>
      <c r="AZ14" s="52">
        <f>AZ19+AZ24+AZ29+AZ34+AZ39+AZ44+AZ49+AZ54</f>
        <v>0</v>
      </c>
      <c r="BA14" s="51"/>
      <c r="BB14" s="52"/>
      <c r="BC14" s="444"/>
      <c r="BD14" s="444"/>
      <c r="BE14" s="52">
        <f t="shared" ref="BE14:BE15" si="0">BE19+BE24+BE29+BE34+BE39+BE44+BE49+BE54+BE59+BE64</f>
        <v>0</v>
      </c>
      <c r="BF14" s="51"/>
      <c r="BG14" s="52"/>
      <c r="BH14" s="444"/>
      <c r="BI14" s="444"/>
      <c r="BJ14" s="52">
        <f>BJ19+BJ24+BJ29+BJ34+BJ39+BJ44+BJ49</f>
        <v>0</v>
      </c>
      <c r="BK14" s="51"/>
      <c r="BL14" s="52"/>
      <c r="BM14" s="444"/>
      <c r="BN14" s="444"/>
      <c r="BO14" s="52">
        <f>BO19+BO24+BO29+BO34+BO39+BO44+BO49</f>
        <v>0</v>
      </c>
      <c r="BP14" s="51"/>
      <c r="BQ14" s="52"/>
      <c r="BR14" s="444"/>
      <c r="BS14" s="444"/>
      <c r="BT14" s="52">
        <f t="shared" ref="BT14:BT15" si="1">BT19+BT24+BT29+BT34+BT39+BT44+BT49+BT54+BT59+BT64</f>
        <v>0</v>
      </c>
      <c r="BU14" s="51"/>
      <c r="BV14" s="52"/>
      <c r="BW14" s="118"/>
    </row>
    <row r="15" spans="3:78" x14ac:dyDescent="0.3">
      <c r="D15" s="118" t="s">
        <v>343</v>
      </c>
      <c r="E15" s="379"/>
      <c r="F15" s="398"/>
      <c r="G15" s="98">
        <v>0</v>
      </c>
      <c r="H15" s="97"/>
      <c r="I15" s="52"/>
      <c r="J15" s="444"/>
      <c r="K15" s="453"/>
      <c r="L15" s="98">
        <f>L20+L25+L30+L35+L40+L45+L50+L55</f>
        <v>0</v>
      </c>
      <c r="M15" s="97"/>
      <c r="N15" s="52"/>
      <c r="O15" s="444"/>
      <c r="P15" s="453"/>
      <c r="Q15" s="98">
        <f>Q20+Q25+Q30+Q35+Q40+Q45+Q50</f>
        <v>0</v>
      </c>
      <c r="R15" s="97"/>
      <c r="S15" s="52"/>
      <c r="T15" s="444"/>
      <c r="U15" s="453"/>
      <c r="V15" s="98">
        <f>V20+V25+V30+V35+V40+V45+V50</f>
        <v>0</v>
      </c>
      <c r="W15" s="97"/>
      <c r="X15" s="52"/>
      <c r="Y15" s="444"/>
      <c r="Z15" s="453"/>
      <c r="AA15" s="98">
        <f>AA20+AA25+AA30+AA35+AA40+AA45+AA50</f>
        <v>0</v>
      </c>
      <c r="AB15" s="97"/>
      <c r="AC15" s="52"/>
      <c r="AD15" s="444"/>
      <c r="AE15" s="453"/>
      <c r="AF15" s="98">
        <f>AF20+AF25+AF30+AF35+AF40+AF45+AF50</f>
        <v>0</v>
      </c>
      <c r="AG15" s="97"/>
      <c r="AH15" s="52"/>
      <c r="AI15" s="444"/>
      <c r="AJ15" s="453"/>
      <c r="AK15" s="98">
        <f>AK20+AK25+AK30+AK35+AK40+AK45+AK50</f>
        <v>0</v>
      </c>
      <c r="AL15" s="97"/>
      <c r="AM15" s="52"/>
      <c r="AN15" s="444"/>
      <c r="AO15" s="453"/>
      <c r="AP15" s="98">
        <f>AP20+AP25+AP30+AP35+AP40+AP45+AP50</f>
        <v>0</v>
      </c>
      <c r="AQ15" s="97"/>
      <c r="AR15" s="52"/>
      <c r="AS15" s="444"/>
      <c r="AT15" s="453"/>
      <c r="AU15" s="98">
        <f>AU20+AU25+AU30+AU35+AU40+AU45+AU50</f>
        <v>0</v>
      </c>
      <c r="AV15" s="97"/>
      <c r="AW15" s="52"/>
      <c r="AX15" s="444"/>
      <c r="AY15" s="453"/>
      <c r="AZ15" s="98">
        <f>AZ20+AZ25+AZ30+AZ35+AZ40+AZ45+AZ50+AZ55</f>
        <v>0</v>
      </c>
      <c r="BA15" s="97"/>
      <c r="BB15" s="52"/>
      <c r="BC15" s="444"/>
      <c r="BD15" s="453"/>
      <c r="BE15" s="98">
        <f t="shared" si="0"/>
        <v>0</v>
      </c>
      <c r="BF15" s="97"/>
      <c r="BG15" s="52"/>
      <c r="BH15" s="444"/>
      <c r="BI15" s="453"/>
      <c r="BJ15" s="98">
        <f>BJ20+BJ25+BJ30+BJ35+BJ40+BJ45+BJ50</f>
        <v>0</v>
      </c>
      <c r="BK15" s="97"/>
      <c r="BL15" s="52"/>
      <c r="BM15" s="444"/>
      <c r="BN15" s="453"/>
      <c r="BO15" s="98">
        <f>BO20+BO25+BO30+BO35+BO40+BO45+BO50</f>
        <v>0</v>
      </c>
      <c r="BP15" s="97"/>
      <c r="BQ15" s="52"/>
      <c r="BR15" s="444"/>
      <c r="BS15" s="453"/>
      <c r="BT15" s="98">
        <f t="shared" si="1"/>
        <v>0</v>
      </c>
      <c r="BU15" s="97"/>
      <c r="BV15" s="52"/>
      <c r="BW15" s="118"/>
    </row>
    <row r="16" spans="3:78" x14ac:dyDescent="0.3">
      <c r="D16" s="118"/>
      <c r="E16" s="379"/>
      <c r="G16" s="52"/>
      <c r="H16" s="52"/>
      <c r="I16" s="52"/>
      <c r="J16" s="444"/>
      <c r="K16" s="52"/>
      <c r="L16" s="52"/>
      <c r="M16" s="52"/>
      <c r="N16" s="52"/>
      <c r="O16" s="444"/>
      <c r="P16" s="52"/>
      <c r="Q16" s="52"/>
      <c r="R16" s="52"/>
      <c r="S16" s="52"/>
      <c r="T16" s="444"/>
      <c r="U16" s="52"/>
      <c r="V16" s="52"/>
      <c r="W16" s="52"/>
      <c r="X16" s="52"/>
      <c r="Y16" s="444"/>
      <c r="Z16" s="52"/>
      <c r="AA16" s="52"/>
      <c r="AB16" s="52"/>
      <c r="AC16" s="52"/>
      <c r="AD16" s="444"/>
      <c r="AE16" s="52"/>
      <c r="AF16" s="52"/>
      <c r="AG16" s="52"/>
      <c r="AH16" s="52"/>
      <c r="AI16" s="444"/>
      <c r="AJ16" s="52"/>
      <c r="AK16" s="52"/>
      <c r="AL16" s="52"/>
      <c r="AM16" s="52"/>
      <c r="AN16" s="444"/>
      <c r="AO16" s="52"/>
      <c r="AP16" s="52"/>
      <c r="AQ16" s="52"/>
      <c r="AR16" s="52"/>
      <c r="AS16" s="444"/>
      <c r="AT16" s="52"/>
      <c r="AU16" s="52"/>
      <c r="AV16" s="52"/>
      <c r="AW16" s="52"/>
      <c r="AX16" s="444"/>
      <c r="AY16" s="52"/>
      <c r="AZ16" s="52"/>
      <c r="BA16" s="52"/>
      <c r="BB16" s="52"/>
      <c r="BC16" s="444"/>
      <c r="BD16" s="52"/>
      <c r="BE16" s="52"/>
      <c r="BF16" s="52"/>
      <c r="BG16" s="52"/>
      <c r="BH16" s="444"/>
      <c r="BI16" s="52"/>
      <c r="BJ16" s="52"/>
      <c r="BK16" s="52"/>
      <c r="BL16" s="52"/>
      <c r="BM16" s="444"/>
      <c r="BN16" s="52"/>
      <c r="BO16" s="52"/>
      <c r="BP16" s="52"/>
      <c r="BQ16" s="52"/>
      <c r="BR16" s="444"/>
      <c r="BS16" s="52"/>
      <c r="BT16" s="52"/>
      <c r="BU16" s="52"/>
      <c r="BV16" s="52"/>
      <c r="BW16" s="118"/>
    </row>
    <row r="17" spans="4:75" ht="12.75" customHeight="1" x14ac:dyDescent="0.3">
      <c r="D17" s="118" t="s">
        <v>413</v>
      </c>
      <c r="E17" s="379"/>
      <c r="G17" s="52">
        <v>0</v>
      </c>
      <c r="H17" s="52"/>
      <c r="I17" s="52"/>
      <c r="J17" s="444"/>
      <c r="K17" s="52"/>
      <c r="L17" s="52">
        <f>L18+L20</f>
        <v>0</v>
      </c>
      <c r="M17" s="52"/>
      <c r="N17" s="52"/>
      <c r="O17" s="444"/>
      <c r="P17" s="52"/>
      <c r="Q17" s="52">
        <f>Q18+Q20</f>
        <v>0</v>
      </c>
      <c r="R17" s="52"/>
      <c r="S17" s="52"/>
      <c r="T17" s="444"/>
      <c r="U17" s="52"/>
      <c r="V17" s="52">
        <f>V18+V20</f>
        <v>0</v>
      </c>
      <c r="W17" s="52"/>
      <c r="X17" s="52"/>
      <c r="Y17" s="444"/>
      <c r="Z17" s="52"/>
      <c r="AA17" s="52">
        <f>AA18+AA20</f>
        <v>0</v>
      </c>
      <c r="AB17" s="52"/>
      <c r="AC17" s="52"/>
      <c r="AD17" s="444"/>
      <c r="AE17" s="52"/>
      <c r="AF17" s="52">
        <f>AF18+AF20</f>
        <v>0</v>
      </c>
      <c r="AG17" s="52"/>
      <c r="AH17" s="52"/>
      <c r="AI17" s="444"/>
      <c r="AJ17" s="52"/>
      <c r="AK17" s="52">
        <f>AK18+AK20</f>
        <v>0</v>
      </c>
      <c r="AL17" s="52"/>
      <c r="AM17" s="52"/>
      <c r="AN17" s="444"/>
      <c r="AO17" s="52"/>
      <c r="AP17" s="52">
        <f>AP18+AP20</f>
        <v>0</v>
      </c>
      <c r="AQ17" s="52"/>
      <c r="AR17" s="52"/>
      <c r="AS17" s="444"/>
      <c r="AT17" s="52"/>
      <c r="AU17" s="52">
        <f>AU18+AU20</f>
        <v>0</v>
      </c>
      <c r="AV17" s="52"/>
      <c r="AW17" s="52"/>
      <c r="AX17" s="444"/>
      <c r="AY17" s="52"/>
      <c r="AZ17" s="52">
        <f>AZ18+AZ20</f>
        <v>0</v>
      </c>
      <c r="BA17" s="52"/>
      <c r="BB17" s="52"/>
      <c r="BC17" s="444"/>
      <c r="BD17" s="52"/>
      <c r="BE17" s="52">
        <f>BE18+BE20</f>
        <v>0</v>
      </c>
      <c r="BF17" s="52"/>
      <c r="BG17" s="52"/>
      <c r="BH17" s="444"/>
      <c r="BI17" s="52"/>
      <c r="BJ17" s="52">
        <f>BJ18+BJ20</f>
        <v>0</v>
      </c>
      <c r="BK17" s="52"/>
      <c r="BL17" s="52"/>
      <c r="BM17" s="444"/>
      <c r="BN17" s="52"/>
      <c r="BO17" s="52">
        <f>BO18+BO20</f>
        <v>0</v>
      </c>
      <c r="BP17" s="52"/>
      <c r="BQ17" s="52"/>
      <c r="BR17" s="444"/>
      <c r="BS17" s="52"/>
      <c r="BT17" s="52">
        <f>SUM(BT18:BT20)</f>
        <v>0</v>
      </c>
      <c r="BU17" s="52"/>
      <c r="BV17" s="52"/>
      <c r="BW17" s="118"/>
    </row>
    <row r="18" spans="4:75" ht="12.75" customHeight="1" x14ac:dyDescent="0.3">
      <c r="D18" s="118" t="s">
        <v>325</v>
      </c>
      <c r="E18" s="379"/>
      <c r="F18" s="385"/>
      <c r="G18" s="442">
        <v>0</v>
      </c>
      <c r="H18" s="443"/>
      <c r="I18" s="52"/>
      <c r="J18" s="444"/>
      <c r="K18" s="445"/>
      <c r="L18" s="442">
        <v>0</v>
      </c>
      <c r="M18" s="443"/>
      <c r="N18" s="52"/>
      <c r="O18" s="444"/>
      <c r="P18" s="445"/>
      <c r="Q18" s="442">
        <v>0</v>
      </c>
      <c r="R18" s="443"/>
      <c r="S18" s="52"/>
      <c r="T18" s="444"/>
      <c r="U18" s="445"/>
      <c r="V18" s="442">
        <v>0</v>
      </c>
      <c r="W18" s="443"/>
      <c r="X18" s="52"/>
      <c r="Y18" s="444"/>
      <c r="Z18" s="445"/>
      <c r="AA18" s="442">
        <v>0</v>
      </c>
      <c r="AB18" s="443"/>
      <c r="AC18" s="52"/>
      <c r="AD18" s="444"/>
      <c r="AE18" s="445"/>
      <c r="AF18" s="442">
        <v>0</v>
      </c>
      <c r="AG18" s="443"/>
      <c r="AH18" s="52"/>
      <c r="AI18" s="444"/>
      <c r="AJ18" s="445"/>
      <c r="AK18" s="442">
        <v>0</v>
      </c>
      <c r="AL18" s="443"/>
      <c r="AM18" s="52"/>
      <c r="AN18" s="444"/>
      <c r="AO18" s="445"/>
      <c r="AP18" s="442">
        <v>0</v>
      </c>
      <c r="AQ18" s="443"/>
      <c r="AR18" s="52"/>
      <c r="AS18" s="444"/>
      <c r="AT18" s="445"/>
      <c r="AU18" s="442">
        <v>0</v>
      </c>
      <c r="AV18" s="443"/>
      <c r="AW18" s="52"/>
      <c r="AX18" s="444"/>
      <c r="AY18" s="445"/>
      <c r="AZ18" s="442">
        <v>0</v>
      </c>
      <c r="BA18" s="443"/>
      <c r="BB18" s="52"/>
      <c r="BC18" s="444"/>
      <c r="BD18" s="445"/>
      <c r="BE18" s="442">
        <v>0</v>
      </c>
      <c r="BF18" s="443"/>
      <c r="BG18" s="52"/>
      <c r="BH18" s="444"/>
      <c r="BI18" s="445"/>
      <c r="BJ18" s="442">
        <v>0</v>
      </c>
      <c r="BK18" s="443"/>
      <c r="BL18" s="52"/>
      <c r="BM18" s="444"/>
      <c r="BN18" s="445"/>
      <c r="BO18" s="442">
        <v>0</v>
      </c>
      <c r="BP18" s="443"/>
      <c r="BQ18" s="52"/>
      <c r="BR18" s="444"/>
      <c r="BS18" s="445"/>
      <c r="BT18" s="442">
        <f>SUM(L18:BO18)</f>
        <v>0</v>
      </c>
      <c r="BU18" s="443"/>
      <c r="BV18" s="52"/>
      <c r="BW18" s="118"/>
    </row>
    <row r="19" spans="4:75" ht="12.75" customHeight="1" x14ac:dyDescent="0.3">
      <c r="D19" s="118" t="s">
        <v>328</v>
      </c>
      <c r="E19" s="379"/>
      <c r="F19" s="379"/>
      <c r="G19" s="52">
        <v>0</v>
      </c>
      <c r="H19" s="51"/>
      <c r="I19" s="52"/>
      <c r="J19" s="444"/>
      <c r="K19" s="444"/>
      <c r="L19" s="52">
        <v>0</v>
      </c>
      <c r="M19" s="51"/>
      <c r="N19" s="52"/>
      <c r="O19" s="444"/>
      <c r="P19" s="444"/>
      <c r="Q19" s="52">
        <v>0</v>
      </c>
      <c r="R19" s="51"/>
      <c r="S19" s="52"/>
      <c r="T19" s="444"/>
      <c r="U19" s="444"/>
      <c r="V19" s="52">
        <v>0</v>
      </c>
      <c r="W19" s="51"/>
      <c r="X19" s="52"/>
      <c r="Y19" s="444"/>
      <c r="Z19" s="444"/>
      <c r="AA19" s="52">
        <v>0</v>
      </c>
      <c r="AB19" s="51"/>
      <c r="AC19" s="52"/>
      <c r="AD19" s="444"/>
      <c r="AE19" s="444"/>
      <c r="AF19" s="52">
        <v>0</v>
      </c>
      <c r="AG19" s="51"/>
      <c r="AH19" s="52"/>
      <c r="AI19" s="444"/>
      <c r="AJ19" s="444"/>
      <c r="AK19" s="52">
        <v>0</v>
      </c>
      <c r="AL19" s="51"/>
      <c r="AM19" s="52"/>
      <c r="AN19" s="444"/>
      <c r="AO19" s="444"/>
      <c r="AP19" s="52">
        <v>0</v>
      </c>
      <c r="AQ19" s="51"/>
      <c r="AR19" s="52"/>
      <c r="AS19" s="444"/>
      <c r="AT19" s="444"/>
      <c r="AU19" s="52">
        <v>0</v>
      </c>
      <c r="AV19" s="51"/>
      <c r="AW19" s="52"/>
      <c r="AX19" s="444"/>
      <c r="AY19" s="444"/>
      <c r="AZ19" s="52">
        <v>0</v>
      </c>
      <c r="BA19" s="51"/>
      <c r="BB19" s="52"/>
      <c r="BC19" s="444"/>
      <c r="BD19" s="444"/>
      <c r="BE19" s="52">
        <v>0</v>
      </c>
      <c r="BF19" s="51"/>
      <c r="BG19" s="52"/>
      <c r="BH19" s="444"/>
      <c r="BI19" s="444"/>
      <c r="BJ19" s="52">
        <v>0</v>
      </c>
      <c r="BK19" s="51"/>
      <c r="BL19" s="52"/>
      <c r="BM19" s="444"/>
      <c r="BN19" s="444"/>
      <c r="BO19" s="52">
        <v>0</v>
      </c>
      <c r="BP19" s="51"/>
      <c r="BQ19" s="52"/>
      <c r="BR19" s="444"/>
      <c r="BS19" s="444"/>
      <c r="BT19" s="52">
        <f>SUM(L19:BO19)</f>
        <v>0</v>
      </c>
      <c r="BU19" s="51"/>
      <c r="BV19" s="52"/>
      <c r="BW19" s="118"/>
    </row>
    <row r="20" spans="4:75" ht="12.75" customHeight="1" x14ac:dyDescent="0.3">
      <c r="D20" s="118" t="s">
        <v>343</v>
      </c>
      <c r="E20" s="379"/>
      <c r="F20" s="398"/>
      <c r="G20" s="98">
        <v>0</v>
      </c>
      <c r="H20" s="97"/>
      <c r="I20" s="52"/>
      <c r="J20" s="444"/>
      <c r="K20" s="453"/>
      <c r="L20" s="98">
        <v>0</v>
      </c>
      <c r="M20" s="97"/>
      <c r="N20" s="52"/>
      <c r="O20" s="444"/>
      <c r="P20" s="453"/>
      <c r="Q20" s="98">
        <v>0</v>
      </c>
      <c r="R20" s="97"/>
      <c r="S20" s="52"/>
      <c r="T20" s="444"/>
      <c r="U20" s="453"/>
      <c r="V20" s="98">
        <v>0</v>
      </c>
      <c r="W20" s="97"/>
      <c r="X20" s="52"/>
      <c r="Y20" s="444"/>
      <c r="Z20" s="453"/>
      <c r="AA20" s="98">
        <v>0</v>
      </c>
      <c r="AB20" s="97"/>
      <c r="AC20" s="52"/>
      <c r="AD20" s="444"/>
      <c r="AE20" s="453"/>
      <c r="AF20" s="98">
        <v>0</v>
      </c>
      <c r="AG20" s="97"/>
      <c r="AH20" s="52"/>
      <c r="AI20" s="444"/>
      <c r="AJ20" s="453"/>
      <c r="AK20" s="98">
        <v>0</v>
      </c>
      <c r="AL20" s="97"/>
      <c r="AM20" s="52"/>
      <c r="AN20" s="444"/>
      <c r="AO20" s="453"/>
      <c r="AP20" s="98">
        <v>0</v>
      </c>
      <c r="AQ20" s="97"/>
      <c r="AR20" s="52"/>
      <c r="AS20" s="444"/>
      <c r="AT20" s="453"/>
      <c r="AU20" s="98">
        <v>0</v>
      </c>
      <c r="AV20" s="97"/>
      <c r="AW20" s="52"/>
      <c r="AX20" s="444"/>
      <c r="AY20" s="453"/>
      <c r="AZ20" s="98">
        <v>0</v>
      </c>
      <c r="BA20" s="97"/>
      <c r="BB20" s="52"/>
      <c r="BC20" s="444"/>
      <c r="BD20" s="453"/>
      <c r="BE20" s="98">
        <v>0</v>
      </c>
      <c r="BF20" s="97"/>
      <c r="BG20" s="52"/>
      <c r="BH20" s="444"/>
      <c r="BI20" s="453"/>
      <c r="BJ20" s="98">
        <v>0</v>
      </c>
      <c r="BK20" s="97"/>
      <c r="BL20" s="52"/>
      <c r="BM20" s="444"/>
      <c r="BN20" s="453"/>
      <c r="BO20" s="98">
        <v>0</v>
      </c>
      <c r="BP20" s="97"/>
      <c r="BQ20" s="52"/>
      <c r="BR20" s="444"/>
      <c r="BS20" s="453"/>
      <c r="BT20" s="98">
        <f>SUM(L20:BO20)</f>
        <v>0</v>
      </c>
      <c r="BU20" s="97"/>
      <c r="BV20" s="52"/>
      <c r="BW20" s="118"/>
    </row>
    <row r="21" spans="4:75" ht="12.75" customHeight="1" x14ac:dyDescent="0.3">
      <c r="D21" s="118"/>
      <c r="E21" s="379"/>
      <c r="G21" s="52"/>
      <c r="H21" s="52"/>
      <c r="I21" s="52"/>
      <c r="J21" s="444"/>
      <c r="K21" s="52"/>
      <c r="L21" s="52"/>
      <c r="M21" s="52"/>
      <c r="N21" s="52"/>
      <c r="O21" s="444"/>
      <c r="P21" s="52"/>
      <c r="Q21" s="52"/>
      <c r="R21" s="52"/>
      <c r="S21" s="52"/>
      <c r="T21" s="444"/>
      <c r="U21" s="52"/>
      <c r="V21" s="52"/>
      <c r="W21" s="52"/>
      <c r="X21" s="52"/>
      <c r="Y21" s="444"/>
      <c r="Z21" s="52"/>
      <c r="AA21" s="52"/>
      <c r="AB21" s="52"/>
      <c r="AC21" s="52"/>
      <c r="AD21" s="444"/>
      <c r="AE21" s="52"/>
      <c r="AF21" s="52"/>
      <c r="AG21" s="52"/>
      <c r="AH21" s="52"/>
      <c r="AI21" s="444"/>
      <c r="AJ21" s="52"/>
      <c r="AK21" s="52"/>
      <c r="AL21" s="52"/>
      <c r="AM21" s="52"/>
      <c r="AN21" s="444"/>
      <c r="AO21" s="52"/>
      <c r="AP21" s="52"/>
      <c r="AQ21" s="52"/>
      <c r="AR21" s="52"/>
      <c r="AS21" s="444"/>
      <c r="AT21" s="52"/>
      <c r="AU21" s="52"/>
      <c r="AV21" s="52"/>
      <c r="AW21" s="52"/>
      <c r="AX21" s="444"/>
      <c r="AY21" s="52"/>
      <c r="AZ21" s="52"/>
      <c r="BA21" s="52"/>
      <c r="BB21" s="52"/>
      <c r="BC21" s="444"/>
      <c r="BD21" s="52"/>
      <c r="BE21" s="52"/>
      <c r="BF21" s="52"/>
      <c r="BG21" s="52"/>
      <c r="BH21" s="444"/>
      <c r="BI21" s="52"/>
      <c r="BJ21" s="52"/>
      <c r="BK21" s="52"/>
      <c r="BL21" s="52"/>
      <c r="BM21" s="444"/>
      <c r="BN21" s="52"/>
      <c r="BO21" s="52"/>
      <c r="BP21" s="52"/>
      <c r="BQ21" s="52"/>
      <c r="BR21" s="444"/>
      <c r="BS21" s="52"/>
      <c r="BT21" s="52"/>
      <c r="BU21" s="52"/>
      <c r="BV21" s="52"/>
      <c r="BW21" s="118"/>
    </row>
    <row r="22" spans="4:75" ht="12.75" customHeight="1" x14ac:dyDescent="0.3">
      <c r="D22" s="118" t="s">
        <v>414</v>
      </c>
      <c r="E22" s="379"/>
      <c r="G22" s="52">
        <v>0</v>
      </c>
      <c r="H22" s="52"/>
      <c r="I22" s="52"/>
      <c r="J22" s="444"/>
      <c r="K22" s="52"/>
      <c r="L22" s="52">
        <f>SUM(L23:L25)</f>
        <v>0</v>
      </c>
      <c r="M22" s="52"/>
      <c r="N22" s="52"/>
      <c r="O22" s="444"/>
      <c r="P22" s="52"/>
      <c r="Q22" s="52">
        <f>SUM(Q23:Q25)</f>
        <v>0</v>
      </c>
      <c r="R22" s="52"/>
      <c r="S22" s="52"/>
      <c r="T22" s="444"/>
      <c r="U22" s="52"/>
      <c r="V22" s="52">
        <f>SUM(V23:V25)</f>
        <v>0</v>
      </c>
      <c r="W22" s="52"/>
      <c r="X22" s="52"/>
      <c r="Y22" s="444"/>
      <c r="Z22" s="52"/>
      <c r="AA22" s="52">
        <f>SUM(AA23:AA25)</f>
        <v>0</v>
      </c>
      <c r="AB22" s="52"/>
      <c r="AC22" s="52"/>
      <c r="AD22" s="444"/>
      <c r="AE22" s="52"/>
      <c r="AF22" s="52">
        <f>SUM(AF23:AF25)</f>
        <v>0</v>
      </c>
      <c r="AG22" s="52"/>
      <c r="AH22" s="52"/>
      <c r="AI22" s="444"/>
      <c r="AJ22" s="52"/>
      <c r="AK22" s="52">
        <f>SUM(AK23:AK25)</f>
        <v>0</v>
      </c>
      <c r="AL22" s="52"/>
      <c r="AM22" s="52"/>
      <c r="AN22" s="444"/>
      <c r="AO22" s="52"/>
      <c r="AP22" s="52">
        <f>SUM(AP23:AP25)</f>
        <v>0</v>
      </c>
      <c r="AQ22" s="52"/>
      <c r="AR22" s="52"/>
      <c r="AS22" s="444"/>
      <c r="AT22" s="52"/>
      <c r="AU22" s="52">
        <f>SUM(AU23:AU25)</f>
        <v>0</v>
      </c>
      <c r="AV22" s="52"/>
      <c r="AW22" s="52"/>
      <c r="AX22" s="444"/>
      <c r="AY22" s="52"/>
      <c r="AZ22" s="52">
        <f>SUM(AZ23:AZ25)</f>
        <v>0</v>
      </c>
      <c r="BA22" s="52"/>
      <c r="BB22" s="52"/>
      <c r="BC22" s="444"/>
      <c r="BD22" s="52"/>
      <c r="BE22" s="52">
        <f>SUM(BE23:BE25)</f>
        <v>0</v>
      </c>
      <c r="BF22" s="52"/>
      <c r="BG22" s="52"/>
      <c r="BH22" s="444"/>
      <c r="BI22" s="52"/>
      <c r="BJ22" s="52">
        <f>SUM(BJ23:BJ25)</f>
        <v>0</v>
      </c>
      <c r="BK22" s="52"/>
      <c r="BL22" s="52"/>
      <c r="BM22" s="444"/>
      <c r="BN22" s="52"/>
      <c r="BO22" s="52">
        <f>SUM(BO23:BO25)</f>
        <v>0</v>
      </c>
      <c r="BP22" s="52"/>
      <c r="BQ22" s="52"/>
      <c r="BR22" s="444"/>
      <c r="BS22" s="52"/>
      <c r="BT22" s="52">
        <f>SUM(BT23:BT25)</f>
        <v>0</v>
      </c>
      <c r="BU22" s="52"/>
      <c r="BV22" s="52"/>
      <c r="BW22" s="118"/>
    </row>
    <row r="23" spans="4:75" ht="12.75" customHeight="1" x14ac:dyDescent="0.3">
      <c r="D23" s="118" t="s">
        <v>325</v>
      </c>
      <c r="E23" s="379"/>
      <c r="F23" s="445"/>
      <c r="G23" s="442">
        <v>0</v>
      </c>
      <c r="H23" s="443"/>
      <c r="I23" s="52"/>
      <c r="J23" s="444"/>
      <c r="K23" s="445"/>
      <c r="L23" s="442">
        <v>0</v>
      </c>
      <c r="M23" s="443"/>
      <c r="N23" s="52"/>
      <c r="O23" s="444"/>
      <c r="P23" s="445"/>
      <c r="Q23" s="442">
        <v>0</v>
      </c>
      <c r="R23" s="443"/>
      <c r="S23" s="52"/>
      <c r="T23" s="444"/>
      <c r="U23" s="445"/>
      <c r="V23" s="442">
        <v>0</v>
      </c>
      <c r="W23" s="443"/>
      <c r="X23" s="52"/>
      <c r="Y23" s="444"/>
      <c r="Z23" s="445"/>
      <c r="AA23" s="442">
        <v>0</v>
      </c>
      <c r="AB23" s="443"/>
      <c r="AC23" s="52"/>
      <c r="AD23" s="444"/>
      <c r="AE23" s="445"/>
      <c r="AF23" s="442">
        <v>0</v>
      </c>
      <c r="AG23" s="443"/>
      <c r="AH23" s="52"/>
      <c r="AI23" s="444"/>
      <c r="AJ23" s="445"/>
      <c r="AK23" s="442">
        <v>0</v>
      </c>
      <c r="AL23" s="443"/>
      <c r="AM23" s="52"/>
      <c r="AN23" s="444"/>
      <c r="AO23" s="445"/>
      <c r="AP23" s="442">
        <v>0</v>
      </c>
      <c r="AQ23" s="443"/>
      <c r="AR23" s="52"/>
      <c r="AS23" s="444"/>
      <c r="AT23" s="445"/>
      <c r="AU23" s="442">
        <v>0</v>
      </c>
      <c r="AV23" s="443"/>
      <c r="AW23" s="52"/>
      <c r="AX23" s="444"/>
      <c r="AY23" s="445"/>
      <c r="AZ23" s="442">
        <v>0</v>
      </c>
      <c r="BA23" s="443"/>
      <c r="BB23" s="52"/>
      <c r="BC23" s="444"/>
      <c r="BD23" s="445"/>
      <c r="BE23" s="442">
        <v>0</v>
      </c>
      <c r="BF23" s="443"/>
      <c r="BG23" s="52"/>
      <c r="BH23" s="444"/>
      <c r="BI23" s="445"/>
      <c r="BJ23" s="442">
        <v>0</v>
      </c>
      <c r="BK23" s="443"/>
      <c r="BL23" s="52"/>
      <c r="BM23" s="444"/>
      <c r="BN23" s="445"/>
      <c r="BO23" s="442">
        <v>0</v>
      </c>
      <c r="BP23" s="443"/>
      <c r="BQ23" s="52"/>
      <c r="BR23" s="444"/>
      <c r="BS23" s="445"/>
      <c r="BT23" s="442">
        <f>SUM(L23:BO23)</f>
        <v>0</v>
      </c>
      <c r="BU23" s="443"/>
      <c r="BV23" s="52"/>
      <c r="BW23" s="118"/>
    </row>
    <row r="24" spans="4:75" ht="12.75" customHeight="1" x14ac:dyDescent="0.3">
      <c r="D24" s="118" t="s">
        <v>328</v>
      </c>
      <c r="E24" s="379"/>
      <c r="F24" s="444"/>
      <c r="G24" s="52">
        <v>0</v>
      </c>
      <c r="H24" s="51"/>
      <c r="I24" s="52"/>
      <c r="J24" s="444"/>
      <c r="K24" s="444"/>
      <c r="L24" s="52">
        <v>0</v>
      </c>
      <c r="M24" s="51"/>
      <c r="N24" s="52"/>
      <c r="O24" s="444"/>
      <c r="P24" s="444"/>
      <c r="Q24" s="52">
        <v>0</v>
      </c>
      <c r="R24" s="51"/>
      <c r="S24" s="52"/>
      <c r="T24" s="444"/>
      <c r="U24" s="444"/>
      <c r="V24" s="52">
        <v>0</v>
      </c>
      <c r="W24" s="51"/>
      <c r="X24" s="52"/>
      <c r="Y24" s="444"/>
      <c r="Z24" s="444"/>
      <c r="AA24" s="52">
        <v>0</v>
      </c>
      <c r="AB24" s="51"/>
      <c r="AC24" s="52"/>
      <c r="AD24" s="444"/>
      <c r="AE24" s="444"/>
      <c r="AF24" s="52">
        <v>0</v>
      </c>
      <c r="AG24" s="51"/>
      <c r="AH24" s="52"/>
      <c r="AI24" s="444"/>
      <c r="AJ24" s="444"/>
      <c r="AK24" s="52">
        <v>0</v>
      </c>
      <c r="AL24" s="51"/>
      <c r="AM24" s="52"/>
      <c r="AN24" s="444"/>
      <c r="AO24" s="444"/>
      <c r="AP24" s="52">
        <v>0</v>
      </c>
      <c r="AQ24" s="51"/>
      <c r="AR24" s="52"/>
      <c r="AS24" s="444"/>
      <c r="AT24" s="444"/>
      <c r="AU24" s="52">
        <v>0</v>
      </c>
      <c r="AV24" s="51"/>
      <c r="AW24" s="52"/>
      <c r="AX24" s="444"/>
      <c r="AY24" s="444"/>
      <c r="AZ24" s="52">
        <v>0</v>
      </c>
      <c r="BA24" s="51"/>
      <c r="BB24" s="52"/>
      <c r="BC24" s="444"/>
      <c r="BD24" s="444"/>
      <c r="BE24" s="52">
        <v>0</v>
      </c>
      <c r="BF24" s="51"/>
      <c r="BG24" s="52"/>
      <c r="BH24" s="444"/>
      <c r="BI24" s="444"/>
      <c r="BJ24" s="52">
        <v>0</v>
      </c>
      <c r="BK24" s="51"/>
      <c r="BL24" s="52"/>
      <c r="BM24" s="444"/>
      <c r="BN24" s="444"/>
      <c r="BO24" s="52">
        <v>0</v>
      </c>
      <c r="BP24" s="51"/>
      <c r="BQ24" s="52"/>
      <c r="BR24" s="444"/>
      <c r="BS24" s="444"/>
      <c r="BT24" s="52">
        <f>SUM(L24:BO24)</f>
        <v>0</v>
      </c>
      <c r="BU24" s="51"/>
      <c r="BV24" s="52"/>
      <c r="BW24" s="118"/>
    </row>
    <row r="25" spans="4:75" ht="12.75" customHeight="1" x14ac:dyDescent="0.3">
      <c r="D25" s="118" t="s">
        <v>343</v>
      </c>
      <c r="E25" s="379"/>
      <c r="F25" s="453"/>
      <c r="G25" s="98">
        <v>0</v>
      </c>
      <c r="H25" s="97"/>
      <c r="I25" s="52"/>
      <c r="J25" s="444"/>
      <c r="K25" s="453"/>
      <c r="L25" s="98">
        <v>0</v>
      </c>
      <c r="M25" s="97"/>
      <c r="N25" s="52"/>
      <c r="O25" s="444"/>
      <c r="P25" s="453"/>
      <c r="Q25" s="98">
        <v>0</v>
      </c>
      <c r="R25" s="97"/>
      <c r="S25" s="52"/>
      <c r="T25" s="444"/>
      <c r="U25" s="453"/>
      <c r="V25" s="98">
        <v>0</v>
      </c>
      <c r="W25" s="97"/>
      <c r="X25" s="52"/>
      <c r="Y25" s="444"/>
      <c r="Z25" s="453"/>
      <c r="AA25" s="98">
        <v>0</v>
      </c>
      <c r="AB25" s="97"/>
      <c r="AC25" s="52"/>
      <c r="AD25" s="444"/>
      <c r="AE25" s="453"/>
      <c r="AF25" s="98">
        <v>0</v>
      </c>
      <c r="AG25" s="97"/>
      <c r="AH25" s="52"/>
      <c r="AI25" s="444"/>
      <c r="AJ25" s="453"/>
      <c r="AK25" s="98">
        <v>0</v>
      </c>
      <c r="AL25" s="97"/>
      <c r="AM25" s="52"/>
      <c r="AN25" s="444"/>
      <c r="AO25" s="453"/>
      <c r="AP25" s="98">
        <v>0</v>
      </c>
      <c r="AQ25" s="97"/>
      <c r="AR25" s="52"/>
      <c r="AS25" s="444"/>
      <c r="AT25" s="453"/>
      <c r="AU25" s="98">
        <v>0</v>
      </c>
      <c r="AV25" s="97"/>
      <c r="AW25" s="52"/>
      <c r="AX25" s="444"/>
      <c r="AY25" s="453"/>
      <c r="AZ25" s="98">
        <v>0</v>
      </c>
      <c r="BA25" s="97"/>
      <c r="BB25" s="52"/>
      <c r="BC25" s="444"/>
      <c r="BD25" s="453"/>
      <c r="BE25" s="98">
        <v>0</v>
      </c>
      <c r="BF25" s="97"/>
      <c r="BG25" s="52"/>
      <c r="BH25" s="444"/>
      <c r="BI25" s="453"/>
      <c r="BJ25" s="98">
        <v>0</v>
      </c>
      <c r="BK25" s="97"/>
      <c r="BL25" s="52"/>
      <c r="BM25" s="444"/>
      <c r="BN25" s="453"/>
      <c r="BO25" s="98">
        <v>0</v>
      </c>
      <c r="BP25" s="97"/>
      <c r="BQ25" s="52"/>
      <c r="BR25" s="444"/>
      <c r="BS25" s="453"/>
      <c r="BT25" s="98">
        <f>SUM(L25:BO25)</f>
        <v>0</v>
      </c>
      <c r="BU25" s="97"/>
      <c r="BV25" s="52"/>
      <c r="BW25" s="118"/>
    </row>
    <row r="26" spans="4:75" ht="12.75" customHeight="1" x14ac:dyDescent="0.3">
      <c r="D26" s="118"/>
      <c r="E26" s="379"/>
      <c r="F26" s="52"/>
      <c r="G26" s="52"/>
      <c r="H26" s="52"/>
      <c r="I26" s="52"/>
      <c r="J26" s="444"/>
      <c r="K26" s="52"/>
      <c r="L26" s="52"/>
      <c r="M26" s="52"/>
      <c r="N26" s="52"/>
      <c r="O26" s="444"/>
      <c r="P26" s="52"/>
      <c r="Q26" s="52"/>
      <c r="R26" s="52"/>
      <c r="S26" s="52"/>
      <c r="T26" s="444"/>
      <c r="U26" s="52"/>
      <c r="V26" s="52"/>
      <c r="W26" s="52"/>
      <c r="X26" s="52"/>
      <c r="Y26" s="444"/>
      <c r="Z26" s="52"/>
      <c r="AA26" s="52"/>
      <c r="AB26" s="52"/>
      <c r="AC26" s="52"/>
      <c r="AD26" s="444"/>
      <c r="AE26" s="52"/>
      <c r="AF26" s="52"/>
      <c r="AG26" s="52"/>
      <c r="AH26" s="52"/>
      <c r="AI26" s="444"/>
      <c r="AJ26" s="52"/>
      <c r="AK26" s="52"/>
      <c r="AL26" s="52"/>
      <c r="AM26" s="52"/>
      <c r="AN26" s="444"/>
      <c r="AO26" s="52"/>
      <c r="AP26" s="52"/>
      <c r="AQ26" s="52"/>
      <c r="AR26" s="52"/>
      <c r="AS26" s="444"/>
      <c r="AT26" s="52"/>
      <c r="AU26" s="52"/>
      <c r="AV26" s="52"/>
      <c r="AW26" s="52"/>
      <c r="AX26" s="444"/>
      <c r="AY26" s="52"/>
      <c r="AZ26" s="52"/>
      <c r="BA26" s="52"/>
      <c r="BB26" s="52"/>
      <c r="BC26" s="444"/>
      <c r="BD26" s="52"/>
      <c r="BE26" s="52"/>
      <c r="BF26" s="52"/>
      <c r="BG26" s="52"/>
      <c r="BH26" s="444"/>
      <c r="BI26" s="52"/>
      <c r="BJ26" s="52"/>
      <c r="BK26" s="52"/>
      <c r="BL26" s="52"/>
      <c r="BM26" s="444"/>
      <c r="BN26" s="52"/>
      <c r="BO26" s="52"/>
      <c r="BP26" s="52"/>
      <c r="BQ26" s="52"/>
      <c r="BR26" s="444"/>
      <c r="BS26" s="52"/>
      <c r="BT26" s="52"/>
      <c r="BU26" s="52"/>
      <c r="BV26" s="52"/>
      <c r="BW26" s="118"/>
    </row>
    <row r="27" spans="4:75" ht="12.75" customHeight="1" x14ac:dyDescent="0.3">
      <c r="D27" s="118" t="s">
        <v>415</v>
      </c>
      <c r="E27" s="379"/>
      <c r="F27" s="52"/>
      <c r="G27" s="52">
        <v>0</v>
      </c>
      <c r="H27" s="52"/>
      <c r="I27" s="52"/>
      <c r="J27" s="444"/>
      <c r="K27" s="52"/>
      <c r="L27" s="52">
        <f>L28+L30</f>
        <v>0</v>
      </c>
      <c r="M27" s="52"/>
      <c r="N27" s="52"/>
      <c r="O27" s="444"/>
      <c r="P27" s="52"/>
      <c r="Q27" s="52">
        <f>Q28+Q30</f>
        <v>0</v>
      </c>
      <c r="R27" s="52"/>
      <c r="S27" s="52"/>
      <c r="T27" s="444"/>
      <c r="U27" s="52"/>
      <c r="V27" s="52">
        <f>V28+V30</f>
        <v>0</v>
      </c>
      <c r="W27" s="52"/>
      <c r="X27" s="52"/>
      <c r="Y27" s="444"/>
      <c r="Z27" s="52"/>
      <c r="AA27" s="52">
        <f>AA28+AA30</f>
        <v>0</v>
      </c>
      <c r="AB27" s="52"/>
      <c r="AC27" s="52"/>
      <c r="AD27" s="444"/>
      <c r="AE27" s="52"/>
      <c r="AF27" s="52">
        <f>AF28+AF30</f>
        <v>0</v>
      </c>
      <c r="AG27" s="52"/>
      <c r="AH27" s="52"/>
      <c r="AI27" s="444"/>
      <c r="AJ27" s="52"/>
      <c r="AK27" s="52">
        <f>AK28+AK30</f>
        <v>0</v>
      </c>
      <c r="AL27" s="52"/>
      <c r="AM27" s="52"/>
      <c r="AN27" s="444"/>
      <c r="AO27" s="52"/>
      <c r="AP27" s="52">
        <f>AP28+AP30</f>
        <v>0</v>
      </c>
      <c r="AQ27" s="52"/>
      <c r="AR27" s="52"/>
      <c r="AS27" s="444"/>
      <c r="AT27" s="52"/>
      <c r="AU27" s="52">
        <f>AU28+AU30</f>
        <v>0</v>
      </c>
      <c r="AV27" s="52"/>
      <c r="AW27" s="52"/>
      <c r="AX27" s="444"/>
      <c r="AY27" s="52"/>
      <c r="AZ27" s="52">
        <f>AZ28+AZ30</f>
        <v>0</v>
      </c>
      <c r="BA27" s="52"/>
      <c r="BB27" s="52"/>
      <c r="BC27" s="444"/>
      <c r="BD27" s="52"/>
      <c r="BE27" s="52">
        <f>BE28+BE30</f>
        <v>0</v>
      </c>
      <c r="BF27" s="52"/>
      <c r="BG27" s="52"/>
      <c r="BH27" s="444"/>
      <c r="BI27" s="52"/>
      <c r="BJ27" s="52">
        <f>BJ28+BJ30</f>
        <v>0</v>
      </c>
      <c r="BK27" s="52"/>
      <c r="BL27" s="52"/>
      <c r="BM27" s="444"/>
      <c r="BN27" s="52"/>
      <c r="BO27" s="52">
        <f>BO28+BO30</f>
        <v>0</v>
      </c>
      <c r="BP27" s="52"/>
      <c r="BQ27" s="52"/>
      <c r="BR27" s="444"/>
      <c r="BS27" s="52"/>
      <c r="BT27" s="52">
        <f>SUM(BT28:BT30)</f>
        <v>0</v>
      </c>
      <c r="BU27" s="52"/>
      <c r="BV27" s="52"/>
      <c r="BW27" s="118"/>
    </row>
    <row r="28" spans="4:75" ht="12.75" customHeight="1" x14ac:dyDescent="0.3">
      <c r="D28" s="118" t="s">
        <v>325</v>
      </c>
      <c r="E28" s="379"/>
      <c r="F28" s="445"/>
      <c r="G28" s="442">
        <v>0</v>
      </c>
      <c r="H28" s="443"/>
      <c r="I28" s="52"/>
      <c r="J28" s="444"/>
      <c r="K28" s="445"/>
      <c r="L28" s="442">
        <v>0</v>
      </c>
      <c r="M28" s="443"/>
      <c r="N28" s="52"/>
      <c r="O28" s="444"/>
      <c r="P28" s="445"/>
      <c r="Q28" s="442">
        <v>0</v>
      </c>
      <c r="R28" s="443"/>
      <c r="S28" s="52"/>
      <c r="T28" s="444"/>
      <c r="U28" s="445"/>
      <c r="V28" s="442">
        <v>0</v>
      </c>
      <c r="W28" s="443"/>
      <c r="X28" s="52"/>
      <c r="Y28" s="444"/>
      <c r="Z28" s="445"/>
      <c r="AA28" s="442">
        <v>0</v>
      </c>
      <c r="AB28" s="443"/>
      <c r="AC28" s="52"/>
      <c r="AD28" s="444"/>
      <c r="AE28" s="445"/>
      <c r="AF28" s="442">
        <v>0</v>
      </c>
      <c r="AG28" s="443"/>
      <c r="AH28" s="52"/>
      <c r="AI28" s="444"/>
      <c r="AJ28" s="445"/>
      <c r="AK28" s="442">
        <v>0</v>
      </c>
      <c r="AL28" s="443"/>
      <c r="AM28" s="52"/>
      <c r="AN28" s="444"/>
      <c r="AO28" s="445"/>
      <c r="AP28" s="442">
        <v>0</v>
      </c>
      <c r="AQ28" s="443"/>
      <c r="AR28" s="52"/>
      <c r="AS28" s="444"/>
      <c r="AT28" s="445"/>
      <c r="AU28" s="442">
        <v>0</v>
      </c>
      <c r="AV28" s="443"/>
      <c r="AW28" s="52"/>
      <c r="AX28" s="444"/>
      <c r="AY28" s="445"/>
      <c r="AZ28" s="442">
        <v>0</v>
      </c>
      <c r="BA28" s="443"/>
      <c r="BB28" s="52"/>
      <c r="BC28" s="444"/>
      <c r="BD28" s="445"/>
      <c r="BE28" s="442">
        <v>0</v>
      </c>
      <c r="BF28" s="443"/>
      <c r="BG28" s="52"/>
      <c r="BH28" s="444"/>
      <c r="BI28" s="445"/>
      <c r="BJ28" s="442">
        <v>0</v>
      </c>
      <c r="BK28" s="443"/>
      <c r="BL28" s="52"/>
      <c r="BM28" s="444"/>
      <c r="BN28" s="445"/>
      <c r="BO28" s="442">
        <v>0</v>
      </c>
      <c r="BP28" s="443"/>
      <c r="BQ28" s="52"/>
      <c r="BR28" s="444"/>
      <c r="BS28" s="445"/>
      <c r="BT28" s="442">
        <f>SUM(L28:BO28)</f>
        <v>0</v>
      </c>
      <c r="BU28" s="443"/>
      <c r="BV28" s="52"/>
      <c r="BW28" s="118"/>
    </row>
    <row r="29" spans="4:75" ht="12.75" customHeight="1" x14ac:dyDescent="0.3">
      <c r="D29" s="118" t="s">
        <v>328</v>
      </c>
      <c r="E29" s="379"/>
      <c r="F29" s="444"/>
      <c r="G29" s="52">
        <v>0</v>
      </c>
      <c r="H29" s="51"/>
      <c r="I29" s="52"/>
      <c r="J29" s="444"/>
      <c r="K29" s="444"/>
      <c r="L29" s="52">
        <v>0</v>
      </c>
      <c r="M29" s="51"/>
      <c r="N29" s="52"/>
      <c r="O29" s="444"/>
      <c r="P29" s="444"/>
      <c r="Q29" s="52">
        <v>0</v>
      </c>
      <c r="R29" s="51"/>
      <c r="S29" s="52"/>
      <c r="T29" s="444"/>
      <c r="U29" s="444"/>
      <c r="V29" s="52">
        <v>0</v>
      </c>
      <c r="W29" s="51"/>
      <c r="X29" s="52"/>
      <c r="Y29" s="444"/>
      <c r="Z29" s="444"/>
      <c r="AA29" s="52">
        <v>0</v>
      </c>
      <c r="AB29" s="51"/>
      <c r="AC29" s="52"/>
      <c r="AD29" s="444"/>
      <c r="AE29" s="444"/>
      <c r="AF29" s="52">
        <v>0</v>
      </c>
      <c r="AG29" s="51"/>
      <c r="AH29" s="52"/>
      <c r="AI29" s="444"/>
      <c r="AJ29" s="444"/>
      <c r="AK29" s="52">
        <v>0</v>
      </c>
      <c r="AL29" s="51"/>
      <c r="AM29" s="52"/>
      <c r="AN29" s="444"/>
      <c r="AO29" s="444"/>
      <c r="AP29" s="52">
        <v>0</v>
      </c>
      <c r="AQ29" s="51"/>
      <c r="AR29" s="52"/>
      <c r="AS29" s="444"/>
      <c r="AT29" s="444"/>
      <c r="AU29" s="52">
        <v>0</v>
      </c>
      <c r="AV29" s="51"/>
      <c r="AW29" s="52"/>
      <c r="AX29" s="444"/>
      <c r="AY29" s="444"/>
      <c r="AZ29" s="52">
        <v>0</v>
      </c>
      <c r="BA29" s="51"/>
      <c r="BB29" s="52"/>
      <c r="BC29" s="444"/>
      <c r="BD29" s="444"/>
      <c r="BE29" s="52">
        <v>0</v>
      </c>
      <c r="BF29" s="51"/>
      <c r="BG29" s="52"/>
      <c r="BH29" s="444"/>
      <c r="BI29" s="444"/>
      <c r="BJ29" s="52">
        <v>0</v>
      </c>
      <c r="BK29" s="51"/>
      <c r="BL29" s="52"/>
      <c r="BM29" s="444"/>
      <c r="BN29" s="444"/>
      <c r="BO29" s="52">
        <v>0</v>
      </c>
      <c r="BP29" s="51"/>
      <c r="BQ29" s="52"/>
      <c r="BR29" s="444"/>
      <c r="BS29" s="444"/>
      <c r="BT29" s="52">
        <f>SUM(L29:BO29)</f>
        <v>0</v>
      </c>
      <c r="BU29" s="51"/>
      <c r="BV29" s="52"/>
      <c r="BW29" s="118"/>
    </row>
    <row r="30" spans="4:75" ht="12.75" customHeight="1" x14ac:dyDescent="0.3">
      <c r="D30" s="118" t="s">
        <v>343</v>
      </c>
      <c r="E30" s="379"/>
      <c r="F30" s="453"/>
      <c r="G30" s="98">
        <v>0</v>
      </c>
      <c r="H30" s="97"/>
      <c r="I30" s="52"/>
      <c r="J30" s="444"/>
      <c r="K30" s="453"/>
      <c r="L30" s="98">
        <v>0</v>
      </c>
      <c r="M30" s="97"/>
      <c r="N30" s="52"/>
      <c r="O30" s="444"/>
      <c r="P30" s="453"/>
      <c r="Q30" s="98">
        <v>0</v>
      </c>
      <c r="R30" s="97"/>
      <c r="S30" s="52"/>
      <c r="T30" s="444"/>
      <c r="U30" s="453"/>
      <c r="V30" s="98">
        <v>0</v>
      </c>
      <c r="W30" s="97"/>
      <c r="X30" s="52"/>
      <c r="Y30" s="444"/>
      <c r="Z30" s="453"/>
      <c r="AA30" s="98">
        <v>0</v>
      </c>
      <c r="AB30" s="97"/>
      <c r="AC30" s="52"/>
      <c r="AD30" s="444"/>
      <c r="AE30" s="453"/>
      <c r="AF30" s="98">
        <v>0</v>
      </c>
      <c r="AG30" s="97"/>
      <c r="AH30" s="52"/>
      <c r="AI30" s="444"/>
      <c r="AJ30" s="453"/>
      <c r="AK30" s="98">
        <v>0</v>
      </c>
      <c r="AL30" s="97"/>
      <c r="AM30" s="52"/>
      <c r="AN30" s="444"/>
      <c r="AO30" s="453"/>
      <c r="AP30" s="98">
        <v>0</v>
      </c>
      <c r="AQ30" s="97"/>
      <c r="AR30" s="52"/>
      <c r="AS30" s="444"/>
      <c r="AT30" s="453"/>
      <c r="AU30" s="98">
        <v>0</v>
      </c>
      <c r="AV30" s="97"/>
      <c r="AW30" s="52"/>
      <c r="AX30" s="444"/>
      <c r="AY30" s="453"/>
      <c r="AZ30" s="98">
        <v>0</v>
      </c>
      <c r="BA30" s="97"/>
      <c r="BB30" s="52"/>
      <c r="BC30" s="444"/>
      <c r="BD30" s="453"/>
      <c r="BE30" s="98">
        <v>0</v>
      </c>
      <c r="BF30" s="97"/>
      <c r="BG30" s="52"/>
      <c r="BH30" s="444"/>
      <c r="BI30" s="453"/>
      <c r="BJ30" s="98">
        <v>0</v>
      </c>
      <c r="BK30" s="97"/>
      <c r="BL30" s="52"/>
      <c r="BM30" s="444"/>
      <c r="BN30" s="453"/>
      <c r="BO30" s="98">
        <v>0</v>
      </c>
      <c r="BP30" s="97"/>
      <c r="BQ30" s="52"/>
      <c r="BR30" s="444"/>
      <c r="BS30" s="453"/>
      <c r="BT30" s="98">
        <f>SUM(L30:BO30)</f>
        <v>0</v>
      </c>
      <c r="BU30" s="97"/>
      <c r="BV30" s="52"/>
      <c r="BW30" s="118"/>
    </row>
    <row r="31" spans="4:75" x14ac:dyDescent="0.3">
      <c r="D31" s="118"/>
      <c r="E31" s="379"/>
      <c r="G31" s="52"/>
      <c r="H31" s="52"/>
      <c r="I31" s="52"/>
      <c r="J31" s="444"/>
      <c r="K31" s="52"/>
      <c r="L31" s="52"/>
      <c r="M31" s="52"/>
      <c r="N31" s="52"/>
      <c r="O31" s="444"/>
      <c r="P31" s="52"/>
      <c r="Q31" s="52"/>
      <c r="R31" s="52"/>
      <c r="S31" s="52"/>
      <c r="T31" s="444"/>
      <c r="U31" s="52"/>
      <c r="V31" s="52"/>
      <c r="W31" s="52"/>
      <c r="X31" s="52"/>
      <c r="Y31" s="444"/>
      <c r="Z31" s="52"/>
      <c r="AA31" s="52"/>
      <c r="AB31" s="52"/>
      <c r="AC31" s="52"/>
      <c r="AD31" s="444"/>
      <c r="AE31" s="52"/>
      <c r="AF31" s="52"/>
      <c r="AG31" s="52"/>
      <c r="AH31" s="52"/>
      <c r="AI31" s="444"/>
      <c r="AJ31" s="52"/>
      <c r="AK31" s="52"/>
      <c r="AL31" s="52"/>
      <c r="AM31" s="52"/>
      <c r="AN31" s="444"/>
      <c r="AO31" s="52"/>
      <c r="AP31" s="52"/>
      <c r="AQ31" s="52"/>
      <c r="AR31" s="52"/>
      <c r="AS31" s="444"/>
      <c r="AT31" s="52"/>
      <c r="AU31" s="52"/>
      <c r="AV31" s="52"/>
      <c r="AW31" s="52"/>
      <c r="AX31" s="444"/>
      <c r="AY31" s="52"/>
      <c r="AZ31" s="52"/>
      <c r="BA31" s="52"/>
      <c r="BB31" s="52"/>
      <c r="BC31" s="444"/>
      <c r="BD31" s="52"/>
      <c r="BE31" s="52"/>
      <c r="BF31" s="52"/>
      <c r="BG31" s="52"/>
      <c r="BH31" s="444"/>
      <c r="BI31" s="52"/>
      <c r="BJ31" s="52"/>
      <c r="BK31" s="52"/>
      <c r="BL31" s="52"/>
      <c r="BM31" s="444"/>
      <c r="BN31" s="52"/>
      <c r="BO31" s="52"/>
      <c r="BP31" s="52"/>
      <c r="BQ31" s="52"/>
      <c r="BR31" s="444"/>
      <c r="BS31" s="52"/>
      <c r="BT31" s="52"/>
      <c r="BU31" s="52"/>
      <c r="BV31" s="52"/>
      <c r="BW31" s="118"/>
    </row>
    <row r="32" spans="4:75" x14ac:dyDescent="0.3">
      <c r="D32" s="118" t="s">
        <v>416</v>
      </c>
      <c r="E32" s="379"/>
      <c r="G32" s="52">
        <v>0</v>
      </c>
      <c r="H32" s="52"/>
      <c r="I32" s="52"/>
      <c r="J32" s="444"/>
      <c r="K32" s="52"/>
      <c r="L32" s="52">
        <f>L33+L35</f>
        <v>1484820</v>
      </c>
      <c r="M32" s="52"/>
      <c r="N32" s="52"/>
      <c r="O32" s="444"/>
      <c r="P32" s="52"/>
      <c r="Q32" s="52">
        <f>SUM(Q33:Q35)</f>
        <v>0</v>
      </c>
      <c r="R32" s="52"/>
      <c r="S32" s="52"/>
      <c r="T32" s="444"/>
      <c r="U32" s="52"/>
      <c r="V32" s="52">
        <f>V33+V35</f>
        <v>0</v>
      </c>
      <c r="W32" s="52"/>
      <c r="X32" s="52"/>
      <c r="Y32" s="444"/>
      <c r="Z32" s="52"/>
      <c r="AA32" s="52">
        <f>AA33+AA35</f>
        <v>0</v>
      </c>
      <c r="AB32" s="52"/>
      <c r="AC32" s="52"/>
      <c r="AD32" s="444"/>
      <c r="AE32" s="52"/>
      <c r="AF32" s="52">
        <f>AF33+AF35</f>
        <v>0</v>
      </c>
      <c r="AG32" s="52"/>
      <c r="AH32" s="52"/>
      <c r="AI32" s="444"/>
      <c r="AJ32" s="52"/>
      <c r="AK32" s="52">
        <f>AK33+AK35</f>
        <v>0</v>
      </c>
      <c r="AL32" s="52"/>
      <c r="AM32" s="52"/>
      <c r="AN32" s="444"/>
      <c r="AO32" s="52"/>
      <c r="AP32" s="52">
        <f>AP33+AP35</f>
        <v>0</v>
      </c>
      <c r="AQ32" s="52"/>
      <c r="AR32" s="52"/>
      <c r="AS32" s="444"/>
      <c r="AT32" s="52"/>
      <c r="AU32" s="52">
        <f>AU33+AU35</f>
        <v>0</v>
      </c>
      <c r="AV32" s="52"/>
      <c r="AW32" s="52"/>
      <c r="AX32" s="444"/>
      <c r="AY32" s="52"/>
      <c r="AZ32" s="52">
        <f>AZ33+AZ35</f>
        <v>0</v>
      </c>
      <c r="BA32" s="52"/>
      <c r="BB32" s="52"/>
      <c r="BC32" s="444"/>
      <c r="BD32" s="52"/>
      <c r="BE32" s="52">
        <f>BE33+BE35</f>
        <v>0</v>
      </c>
      <c r="BF32" s="52"/>
      <c r="BG32" s="52"/>
      <c r="BH32" s="444"/>
      <c r="BI32" s="52"/>
      <c r="BJ32" s="52">
        <f>BJ33+BJ35</f>
        <v>0</v>
      </c>
      <c r="BK32" s="52"/>
      <c r="BL32" s="52"/>
      <c r="BM32" s="444"/>
      <c r="BN32" s="52"/>
      <c r="BO32" s="52">
        <f>BO33+BO35</f>
        <v>0</v>
      </c>
      <c r="BP32" s="52"/>
      <c r="BQ32" s="52"/>
      <c r="BR32" s="444"/>
      <c r="BS32" s="52"/>
      <c r="BT32" s="52">
        <f>SUM(BT33:BT35)</f>
        <v>1484820</v>
      </c>
      <c r="BU32" s="52"/>
      <c r="BV32" s="52"/>
      <c r="BW32" s="118"/>
    </row>
    <row r="33" spans="4:75" x14ac:dyDescent="0.3">
      <c r="D33" s="118" t="s">
        <v>325</v>
      </c>
      <c r="E33" s="379"/>
      <c r="F33" s="385"/>
      <c r="G33" s="442">
        <v>0</v>
      </c>
      <c r="H33" s="443"/>
      <c r="I33" s="52"/>
      <c r="J33" s="444"/>
      <c r="K33" s="445"/>
      <c r="L33" s="442">
        <v>1484820</v>
      </c>
      <c r="M33" s="443"/>
      <c r="N33" s="52"/>
      <c r="O33" s="444"/>
      <c r="P33" s="445"/>
      <c r="Q33" s="442">
        <v>0</v>
      </c>
      <c r="R33" s="443"/>
      <c r="S33" s="52"/>
      <c r="T33" s="444"/>
      <c r="U33" s="445"/>
      <c r="V33" s="442">
        <v>0</v>
      </c>
      <c r="W33" s="443"/>
      <c r="X33" s="52"/>
      <c r="Y33" s="444"/>
      <c r="Z33" s="445"/>
      <c r="AA33" s="442">
        <v>0</v>
      </c>
      <c r="AB33" s="443"/>
      <c r="AC33" s="52"/>
      <c r="AD33" s="444"/>
      <c r="AE33" s="445"/>
      <c r="AF33" s="442">
        <v>0</v>
      </c>
      <c r="AG33" s="443"/>
      <c r="AH33" s="52"/>
      <c r="AI33" s="444"/>
      <c r="AJ33" s="445"/>
      <c r="AK33" s="442">
        <v>0</v>
      </c>
      <c r="AL33" s="443"/>
      <c r="AM33" s="52"/>
      <c r="AN33" s="444"/>
      <c r="AO33" s="445"/>
      <c r="AP33" s="442">
        <v>0</v>
      </c>
      <c r="AQ33" s="443"/>
      <c r="AR33" s="52"/>
      <c r="AS33" s="444"/>
      <c r="AT33" s="445"/>
      <c r="AU33" s="442">
        <v>0</v>
      </c>
      <c r="AV33" s="443"/>
      <c r="AW33" s="52"/>
      <c r="AX33" s="444"/>
      <c r="AY33" s="445"/>
      <c r="AZ33" s="442">
        <v>0</v>
      </c>
      <c r="BA33" s="443"/>
      <c r="BB33" s="52"/>
      <c r="BC33" s="444"/>
      <c r="BD33" s="445"/>
      <c r="BE33" s="442">
        <v>0</v>
      </c>
      <c r="BF33" s="443"/>
      <c r="BG33" s="52"/>
      <c r="BH33" s="444"/>
      <c r="BI33" s="445"/>
      <c r="BJ33" s="442">
        <v>0</v>
      </c>
      <c r="BK33" s="443"/>
      <c r="BL33" s="52"/>
      <c r="BM33" s="444"/>
      <c r="BN33" s="445"/>
      <c r="BO33" s="442">
        <v>0</v>
      </c>
      <c r="BP33" s="443"/>
      <c r="BQ33" s="52"/>
      <c r="BR33" s="444"/>
      <c r="BS33" s="445"/>
      <c r="BT33" s="442">
        <f>SUM(L33:BO33)</f>
        <v>1484820</v>
      </c>
      <c r="BU33" s="443"/>
      <c r="BV33" s="52"/>
      <c r="BW33" s="118"/>
    </row>
    <row r="34" spans="4:75" x14ac:dyDescent="0.3">
      <c r="D34" s="118" t="s">
        <v>328</v>
      </c>
      <c r="E34" s="379"/>
      <c r="F34" s="379"/>
      <c r="G34" s="52">
        <v>0</v>
      </c>
      <c r="H34" s="51"/>
      <c r="I34" s="52"/>
      <c r="J34" s="444"/>
      <c r="K34" s="444"/>
      <c r="L34" s="52">
        <v>0</v>
      </c>
      <c r="M34" s="51"/>
      <c r="N34" s="52"/>
      <c r="O34" s="444"/>
      <c r="P34" s="444"/>
      <c r="Q34" s="52">
        <v>0</v>
      </c>
      <c r="R34" s="51"/>
      <c r="S34" s="52"/>
      <c r="T34" s="444"/>
      <c r="U34" s="444"/>
      <c r="V34" s="52">
        <v>0</v>
      </c>
      <c r="W34" s="51"/>
      <c r="X34" s="52"/>
      <c r="Y34" s="444"/>
      <c r="Z34" s="444"/>
      <c r="AA34" s="52">
        <v>0</v>
      </c>
      <c r="AB34" s="51"/>
      <c r="AC34" s="52"/>
      <c r="AD34" s="444"/>
      <c r="AE34" s="444"/>
      <c r="AF34" s="52">
        <v>0</v>
      </c>
      <c r="AG34" s="51"/>
      <c r="AH34" s="52"/>
      <c r="AI34" s="444"/>
      <c r="AJ34" s="444"/>
      <c r="AK34" s="52">
        <v>0</v>
      </c>
      <c r="AL34" s="51"/>
      <c r="AM34" s="52"/>
      <c r="AN34" s="444"/>
      <c r="AO34" s="444"/>
      <c r="AP34" s="52">
        <v>0</v>
      </c>
      <c r="AQ34" s="51"/>
      <c r="AR34" s="52"/>
      <c r="AS34" s="444"/>
      <c r="AT34" s="444"/>
      <c r="AU34" s="52">
        <v>0</v>
      </c>
      <c r="AV34" s="51"/>
      <c r="AW34" s="52"/>
      <c r="AX34" s="444"/>
      <c r="AY34" s="444"/>
      <c r="AZ34" s="52">
        <v>0</v>
      </c>
      <c r="BA34" s="51"/>
      <c r="BB34" s="52"/>
      <c r="BC34" s="444"/>
      <c r="BD34" s="444"/>
      <c r="BE34" s="52">
        <v>0</v>
      </c>
      <c r="BF34" s="51"/>
      <c r="BG34" s="52"/>
      <c r="BH34" s="444"/>
      <c r="BI34" s="444"/>
      <c r="BJ34" s="52">
        <v>0</v>
      </c>
      <c r="BK34" s="51"/>
      <c r="BL34" s="52"/>
      <c r="BM34" s="444"/>
      <c r="BN34" s="444"/>
      <c r="BO34" s="52">
        <v>0</v>
      </c>
      <c r="BP34" s="51"/>
      <c r="BQ34" s="52"/>
      <c r="BR34" s="444"/>
      <c r="BS34" s="444"/>
      <c r="BT34" s="52">
        <f>SUM(L34:BO34)</f>
        <v>0</v>
      </c>
      <c r="BU34" s="51"/>
      <c r="BV34" s="52"/>
      <c r="BW34" s="118"/>
    </row>
    <row r="35" spans="4:75" x14ac:dyDescent="0.3">
      <c r="D35" s="118" t="s">
        <v>343</v>
      </c>
      <c r="E35" s="379"/>
      <c r="F35" s="398"/>
      <c r="G35" s="98">
        <v>0</v>
      </c>
      <c r="H35" s="97"/>
      <c r="I35" s="52"/>
      <c r="J35" s="444"/>
      <c r="K35" s="453"/>
      <c r="L35" s="98">
        <v>0</v>
      </c>
      <c r="M35" s="97"/>
      <c r="N35" s="52"/>
      <c r="O35" s="444"/>
      <c r="P35" s="453"/>
      <c r="Q35" s="98">
        <v>0</v>
      </c>
      <c r="R35" s="97"/>
      <c r="S35" s="52"/>
      <c r="T35" s="444"/>
      <c r="U35" s="453"/>
      <c r="V35" s="98">
        <v>0</v>
      </c>
      <c r="W35" s="97"/>
      <c r="X35" s="52"/>
      <c r="Y35" s="444"/>
      <c r="Z35" s="453"/>
      <c r="AA35" s="98">
        <v>0</v>
      </c>
      <c r="AB35" s="97"/>
      <c r="AC35" s="52"/>
      <c r="AD35" s="444"/>
      <c r="AE35" s="453"/>
      <c r="AF35" s="98">
        <v>0</v>
      </c>
      <c r="AG35" s="97"/>
      <c r="AH35" s="52"/>
      <c r="AI35" s="444"/>
      <c r="AJ35" s="453"/>
      <c r="AK35" s="98">
        <v>0</v>
      </c>
      <c r="AL35" s="97"/>
      <c r="AM35" s="52"/>
      <c r="AN35" s="444"/>
      <c r="AO35" s="453"/>
      <c r="AP35" s="98">
        <v>0</v>
      </c>
      <c r="AQ35" s="97"/>
      <c r="AR35" s="52"/>
      <c r="AS35" s="444"/>
      <c r="AT35" s="453"/>
      <c r="AU35" s="98">
        <v>0</v>
      </c>
      <c r="AV35" s="97"/>
      <c r="AW35" s="52"/>
      <c r="AX35" s="444"/>
      <c r="AY35" s="453"/>
      <c r="AZ35" s="98">
        <v>0</v>
      </c>
      <c r="BA35" s="97"/>
      <c r="BB35" s="52"/>
      <c r="BC35" s="444"/>
      <c r="BD35" s="453"/>
      <c r="BE35" s="98">
        <v>0</v>
      </c>
      <c r="BF35" s="97"/>
      <c r="BG35" s="52"/>
      <c r="BH35" s="444"/>
      <c r="BI35" s="453"/>
      <c r="BJ35" s="98">
        <v>0</v>
      </c>
      <c r="BK35" s="97"/>
      <c r="BL35" s="52"/>
      <c r="BM35" s="444"/>
      <c r="BN35" s="453"/>
      <c r="BO35" s="98">
        <v>0</v>
      </c>
      <c r="BP35" s="97"/>
      <c r="BQ35" s="52"/>
      <c r="BR35" s="444"/>
      <c r="BS35" s="453"/>
      <c r="BT35" s="98">
        <f>SUM(L35:BO35)</f>
        <v>0</v>
      </c>
      <c r="BU35" s="97"/>
      <c r="BV35" s="52"/>
      <c r="BW35" s="118"/>
    </row>
    <row r="36" spans="4:75" ht="12.75" customHeight="1" x14ac:dyDescent="0.3">
      <c r="D36" s="135"/>
      <c r="E36" s="486"/>
      <c r="F36" s="131"/>
      <c r="G36" s="52"/>
      <c r="H36" s="52"/>
      <c r="I36" s="52"/>
      <c r="J36" s="444"/>
      <c r="K36" s="52"/>
      <c r="L36" s="52"/>
      <c r="M36" s="52"/>
      <c r="N36" s="52"/>
      <c r="O36" s="444"/>
      <c r="P36" s="52"/>
      <c r="Q36" s="52"/>
      <c r="R36" s="52"/>
      <c r="S36" s="52"/>
      <c r="T36" s="444"/>
      <c r="U36" s="52"/>
      <c r="V36" s="52"/>
      <c r="W36" s="52"/>
      <c r="X36" s="52"/>
      <c r="Y36" s="444"/>
      <c r="Z36" s="52"/>
      <c r="AA36" s="52"/>
      <c r="AB36" s="52"/>
      <c r="AC36" s="52"/>
      <c r="AD36" s="444"/>
      <c r="AE36" s="52"/>
      <c r="AF36" s="52"/>
      <c r="AG36" s="52"/>
      <c r="AH36" s="52"/>
      <c r="AI36" s="444"/>
      <c r="AJ36" s="52"/>
      <c r="AK36" s="52"/>
      <c r="AL36" s="52"/>
      <c r="AM36" s="52"/>
      <c r="AN36" s="444"/>
      <c r="AO36" s="52"/>
      <c r="AP36" s="52"/>
      <c r="AQ36" s="52"/>
      <c r="AR36" s="52"/>
      <c r="AS36" s="444"/>
      <c r="AT36" s="52"/>
      <c r="AU36" s="52"/>
      <c r="AV36" s="52"/>
      <c r="AW36" s="52"/>
      <c r="AX36" s="444"/>
      <c r="AY36" s="52"/>
      <c r="AZ36" s="52"/>
      <c r="BA36" s="52"/>
      <c r="BB36" s="52"/>
      <c r="BC36" s="444"/>
      <c r="BD36" s="52"/>
      <c r="BE36" s="52"/>
      <c r="BF36" s="52"/>
      <c r="BG36" s="52"/>
      <c r="BH36" s="444"/>
      <c r="BI36" s="52"/>
      <c r="BJ36" s="52"/>
      <c r="BK36" s="52"/>
      <c r="BL36" s="52"/>
      <c r="BM36" s="444"/>
      <c r="BN36" s="52"/>
      <c r="BO36" s="52"/>
      <c r="BP36" s="52"/>
      <c r="BQ36" s="52"/>
      <c r="BR36" s="444"/>
      <c r="BS36" s="52"/>
      <c r="BT36" s="52"/>
      <c r="BU36" s="52"/>
      <c r="BV36" s="52"/>
      <c r="BW36" s="118"/>
    </row>
    <row r="37" spans="4:75" ht="12.75" customHeight="1" x14ac:dyDescent="0.3">
      <c r="D37" s="118" t="s">
        <v>417</v>
      </c>
      <c r="E37" s="379"/>
      <c r="G37" s="52">
        <v>0</v>
      </c>
      <c r="H37" s="52"/>
      <c r="I37" s="52"/>
      <c r="J37" s="444"/>
      <c r="K37" s="52"/>
      <c r="L37" s="52">
        <f>L38+L40</f>
        <v>21066080</v>
      </c>
      <c r="M37" s="52"/>
      <c r="N37" s="52"/>
      <c r="O37" s="444"/>
      <c r="P37" s="52"/>
      <c r="Q37" s="52">
        <f>SUM(Q38:Q40)</f>
        <v>0</v>
      </c>
      <c r="R37" s="52"/>
      <c r="S37" s="52"/>
      <c r="T37" s="444"/>
      <c r="U37" s="52"/>
      <c r="V37" s="52">
        <f>V38+V40</f>
        <v>0</v>
      </c>
      <c r="W37" s="52"/>
      <c r="X37" s="52"/>
      <c r="Y37" s="444"/>
      <c r="Z37" s="52"/>
      <c r="AA37" s="52">
        <f>AA38+AA40</f>
        <v>0</v>
      </c>
      <c r="AB37" s="52"/>
      <c r="AC37" s="52"/>
      <c r="AD37" s="444"/>
      <c r="AE37" s="52"/>
      <c r="AF37" s="52">
        <f>AF38+AF40</f>
        <v>0</v>
      </c>
      <c r="AG37" s="52"/>
      <c r="AH37" s="52"/>
      <c r="AI37" s="444"/>
      <c r="AJ37" s="52"/>
      <c r="AK37" s="52">
        <f>AK38+AK40</f>
        <v>0</v>
      </c>
      <c r="AL37" s="52"/>
      <c r="AM37" s="52"/>
      <c r="AN37" s="444"/>
      <c r="AO37" s="52"/>
      <c r="AP37" s="52">
        <f>AP38+AP40</f>
        <v>0</v>
      </c>
      <c r="AQ37" s="52"/>
      <c r="AR37" s="52"/>
      <c r="AS37" s="444"/>
      <c r="AT37" s="52"/>
      <c r="AU37" s="52">
        <f>AU38+AU40</f>
        <v>0</v>
      </c>
      <c r="AV37" s="52"/>
      <c r="AW37" s="52"/>
      <c r="AX37" s="444"/>
      <c r="AY37" s="52"/>
      <c r="AZ37" s="52">
        <f>AZ38+AZ40</f>
        <v>0</v>
      </c>
      <c r="BA37" s="52"/>
      <c r="BB37" s="52"/>
      <c r="BC37" s="444"/>
      <c r="BD37" s="52"/>
      <c r="BE37" s="52">
        <f>BE38+BE40</f>
        <v>0</v>
      </c>
      <c r="BF37" s="52"/>
      <c r="BG37" s="52"/>
      <c r="BH37" s="444"/>
      <c r="BI37" s="52"/>
      <c r="BJ37" s="52">
        <f>BJ38+BJ40</f>
        <v>0</v>
      </c>
      <c r="BK37" s="52"/>
      <c r="BL37" s="52"/>
      <c r="BM37" s="444"/>
      <c r="BN37" s="52"/>
      <c r="BO37" s="52">
        <f>BO38+BO40</f>
        <v>0</v>
      </c>
      <c r="BP37" s="52"/>
      <c r="BQ37" s="52"/>
      <c r="BR37" s="444"/>
      <c r="BS37" s="52"/>
      <c r="BT37" s="52">
        <f>SUM(BT38:BT40)</f>
        <v>21066080</v>
      </c>
      <c r="BU37" s="52"/>
      <c r="BV37" s="52"/>
      <c r="BW37" s="118"/>
    </row>
    <row r="38" spans="4:75" ht="12.75" customHeight="1" x14ac:dyDescent="0.3">
      <c r="D38" s="118" t="s">
        <v>325</v>
      </c>
      <c r="E38" s="379"/>
      <c r="F38" s="385"/>
      <c r="G38" s="442">
        <v>0</v>
      </c>
      <c r="H38" s="443"/>
      <c r="I38" s="52"/>
      <c r="J38" s="444"/>
      <c r="K38" s="445"/>
      <c r="L38" s="442">
        <v>21066080</v>
      </c>
      <c r="M38" s="443"/>
      <c r="N38" s="52"/>
      <c r="O38" s="444"/>
      <c r="P38" s="445"/>
      <c r="Q38" s="442">
        <v>0</v>
      </c>
      <c r="R38" s="443"/>
      <c r="S38" s="52"/>
      <c r="T38" s="444"/>
      <c r="U38" s="445"/>
      <c r="V38" s="442">
        <v>0</v>
      </c>
      <c r="W38" s="443"/>
      <c r="X38" s="52"/>
      <c r="Y38" s="444"/>
      <c r="Z38" s="445"/>
      <c r="AA38" s="442">
        <v>0</v>
      </c>
      <c r="AB38" s="443"/>
      <c r="AC38" s="52"/>
      <c r="AD38" s="444"/>
      <c r="AE38" s="445"/>
      <c r="AF38" s="442">
        <v>0</v>
      </c>
      <c r="AG38" s="443"/>
      <c r="AH38" s="52"/>
      <c r="AI38" s="444"/>
      <c r="AJ38" s="445"/>
      <c r="AK38" s="442">
        <v>0</v>
      </c>
      <c r="AL38" s="443"/>
      <c r="AM38" s="52"/>
      <c r="AN38" s="444"/>
      <c r="AO38" s="445"/>
      <c r="AP38" s="442">
        <v>0</v>
      </c>
      <c r="AQ38" s="443"/>
      <c r="AR38" s="52"/>
      <c r="AS38" s="444"/>
      <c r="AT38" s="445"/>
      <c r="AU38" s="442">
        <v>0</v>
      </c>
      <c r="AV38" s="443"/>
      <c r="AW38" s="52"/>
      <c r="AX38" s="444"/>
      <c r="AY38" s="445"/>
      <c r="AZ38" s="442">
        <v>0</v>
      </c>
      <c r="BA38" s="443"/>
      <c r="BB38" s="52"/>
      <c r="BC38" s="444"/>
      <c r="BD38" s="445"/>
      <c r="BE38" s="442">
        <v>0</v>
      </c>
      <c r="BF38" s="443"/>
      <c r="BG38" s="52"/>
      <c r="BH38" s="444"/>
      <c r="BI38" s="445"/>
      <c r="BJ38" s="442">
        <v>0</v>
      </c>
      <c r="BK38" s="443"/>
      <c r="BL38" s="52"/>
      <c r="BM38" s="444"/>
      <c r="BN38" s="445"/>
      <c r="BO38" s="442">
        <v>0</v>
      </c>
      <c r="BP38" s="443"/>
      <c r="BQ38" s="52"/>
      <c r="BR38" s="444"/>
      <c r="BS38" s="445"/>
      <c r="BT38" s="442">
        <f>SUM(L38:BO38)</f>
        <v>21066080</v>
      </c>
      <c r="BU38" s="443"/>
      <c r="BV38" s="52"/>
      <c r="BW38" s="118"/>
    </row>
    <row r="39" spans="4:75" ht="12.75" customHeight="1" x14ac:dyDescent="0.3">
      <c r="D39" s="118" t="s">
        <v>328</v>
      </c>
      <c r="E39" s="379"/>
      <c r="F39" s="379"/>
      <c r="G39" s="52">
        <v>0</v>
      </c>
      <c r="H39" s="51"/>
      <c r="I39" s="52"/>
      <c r="J39" s="444"/>
      <c r="K39" s="444"/>
      <c r="L39" s="52">
        <v>0</v>
      </c>
      <c r="M39" s="51"/>
      <c r="N39" s="52"/>
      <c r="O39" s="444"/>
      <c r="P39" s="444"/>
      <c r="Q39" s="52">
        <v>0</v>
      </c>
      <c r="R39" s="51"/>
      <c r="S39" s="52"/>
      <c r="T39" s="444"/>
      <c r="U39" s="444"/>
      <c r="V39" s="52">
        <v>0</v>
      </c>
      <c r="W39" s="51"/>
      <c r="X39" s="52"/>
      <c r="Y39" s="444"/>
      <c r="Z39" s="444"/>
      <c r="AA39" s="52">
        <v>0</v>
      </c>
      <c r="AB39" s="51"/>
      <c r="AC39" s="52"/>
      <c r="AD39" s="444"/>
      <c r="AE39" s="444"/>
      <c r="AF39" s="52">
        <v>0</v>
      </c>
      <c r="AG39" s="51"/>
      <c r="AH39" s="52"/>
      <c r="AI39" s="444"/>
      <c r="AJ39" s="444"/>
      <c r="AK39" s="52">
        <v>0</v>
      </c>
      <c r="AL39" s="51"/>
      <c r="AM39" s="52"/>
      <c r="AN39" s="444"/>
      <c r="AO39" s="444"/>
      <c r="AP39" s="52">
        <v>0</v>
      </c>
      <c r="AQ39" s="51"/>
      <c r="AR39" s="52"/>
      <c r="AS39" s="444"/>
      <c r="AT39" s="444"/>
      <c r="AU39" s="52">
        <v>0</v>
      </c>
      <c r="AV39" s="51"/>
      <c r="AW39" s="52"/>
      <c r="AX39" s="444"/>
      <c r="AY39" s="444"/>
      <c r="AZ39" s="52">
        <v>0</v>
      </c>
      <c r="BA39" s="51"/>
      <c r="BB39" s="52"/>
      <c r="BC39" s="444"/>
      <c r="BD39" s="444"/>
      <c r="BE39" s="52">
        <v>0</v>
      </c>
      <c r="BF39" s="51"/>
      <c r="BG39" s="52"/>
      <c r="BH39" s="444"/>
      <c r="BI39" s="444"/>
      <c r="BJ39" s="52">
        <v>0</v>
      </c>
      <c r="BK39" s="51"/>
      <c r="BL39" s="52"/>
      <c r="BM39" s="444"/>
      <c r="BN39" s="444"/>
      <c r="BO39" s="52">
        <v>0</v>
      </c>
      <c r="BP39" s="51"/>
      <c r="BQ39" s="52"/>
      <c r="BR39" s="444"/>
      <c r="BS39" s="444"/>
      <c r="BT39" s="52">
        <f>SUM(L39:BO39)</f>
        <v>0</v>
      </c>
      <c r="BU39" s="51"/>
      <c r="BV39" s="52"/>
      <c r="BW39" s="118"/>
    </row>
    <row r="40" spans="4:75" ht="12.75" customHeight="1" x14ac:dyDescent="0.3">
      <c r="D40" s="118" t="s">
        <v>343</v>
      </c>
      <c r="E40" s="379"/>
      <c r="F40" s="398"/>
      <c r="G40" s="98">
        <v>0</v>
      </c>
      <c r="H40" s="97"/>
      <c r="I40" s="52"/>
      <c r="J40" s="444"/>
      <c r="K40" s="453"/>
      <c r="L40" s="98">
        <v>0</v>
      </c>
      <c r="M40" s="97"/>
      <c r="N40" s="52"/>
      <c r="O40" s="444"/>
      <c r="P40" s="453"/>
      <c r="Q40" s="98">
        <v>0</v>
      </c>
      <c r="R40" s="97"/>
      <c r="S40" s="52"/>
      <c r="T40" s="444"/>
      <c r="U40" s="453"/>
      <c r="V40" s="98">
        <v>0</v>
      </c>
      <c r="W40" s="97"/>
      <c r="X40" s="52"/>
      <c r="Y40" s="444"/>
      <c r="Z40" s="453"/>
      <c r="AA40" s="98">
        <v>0</v>
      </c>
      <c r="AB40" s="97"/>
      <c r="AC40" s="52"/>
      <c r="AD40" s="444"/>
      <c r="AE40" s="453"/>
      <c r="AF40" s="98">
        <v>0</v>
      </c>
      <c r="AG40" s="97"/>
      <c r="AH40" s="52"/>
      <c r="AI40" s="444"/>
      <c r="AJ40" s="453"/>
      <c r="AK40" s="98">
        <v>0</v>
      </c>
      <c r="AL40" s="97"/>
      <c r="AM40" s="52"/>
      <c r="AN40" s="444"/>
      <c r="AO40" s="453"/>
      <c r="AP40" s="98">
        <v>0</v>
      </c>
      <c r="AQ40" s="97"/>
      <c r="AR40" s="52"/>
      <c r="AS40" s="444"/>
      <c r="AT40" s="453"/>
      <c r="AU40" s="98">
        <v>0</v>
      </c>
      <c r="AV40" s="97"/>
      <c r="AW40" s="52"/>
      <c r="AX40" s="444"/>
      <c r="AY40" s="453"/>
      <c r="AZ40" s="98">
        <v>0</v>
      </c>
      <c r="BA40" s="97"/>
      <c r="BB40" s="52"/>
      <c r="BC40" s="444"/>
      <c r="BD40" s="453"/>
      <c r="BE40" s="98">
        <v>0</v>
      </c>
      <c r="BF40" s="97"/>
      <c r="BG40" s="52"/>
      <c r="BH40" s="444"/>
      <c r="BI40" s="453"/>
      <c r="BJ40" s="98">
        <v>0</v>
      </c>
      <c r="BK40" s="97"/>
      <c r="BL40" s="52"/>
      <c r="BM40" s="444"/>
      <c r="BN40" s="453"/>
      <c r="BO40" s="98">
        <v>0</v>
      </c>
      <c r="BP40" s="97"/>
      <c r="BQ40" s="52"/>
      <c r="BR40" s="444"/>
      <c r="BS40" s="453"/>
      <c r="BT40" s="98">
        <f>SUM(L40:BO40)</f>
        <v>0</v>
      </c>
      <c r="BU40" s="97"/>
      <c r="BV40" s="52"/>
      <c r="BW40" s="118"/>
    </row>
    <row r="41" spans="4:75" ht="12.75" customHeight="1" x14ac:dyDescent="0.3">
      <c r="D41" s="135"/>
      <c r="E41" s="486"/>
      <c r="F41" s="131"/>
      <c r="G41" s="52"/>
      <c r="H41" s="52"/>
      <c r="I41" s="52"/>
      <c r="J41" s="444"/>
      <c r="K41" s="52"/>
      <c r="L41" s="52"/>
      <c r="M41" s="52"/>
      <c r="N41" s="52"/>
      <c r="O41" s="444"/>
      <c r="P41" s="52"/>
      <c r="Q41" s="52"/>
      <c r="R41" s="52"/>
      <c r="S41" s="52"/>
      <c r="T41" s="444"/>
      <c r="U41" s="52"/>
      <c r="V41" s="52"/>
      <c r="W41" s="52"/>
      <c r="X41" s="52"/>
      <c r="Y41" s="444"/>
      <c r="Z41" s="52"/>
      <c r="AA41" s="52"/>
      <c r="AB41" s="52"/>
      <c r="AC41" s="52"/>
      <c r="AD41" s="444"/>
      <c r="AE41" s="52"/>
      <c r="AF41" s="52"/>
      <c r="AG41" s="52"/>
      <c r="AH41" s="52"/>
      <c r="AI41" s="444"/>
      <c r="AJ41" s="52"/>
      <c r="AK41" s="52"/>
      <c r="AL41" s="52"/>
      <c r="AM41" s="52"/>
      <c r="AN41" s="444"/>
      <c r="AO41" s="52"/>
      <c r="AP41" s="52"/>
      <c r="AQ41" s="52"/>
      <c r="AR41" s="52"/>
      <c r="AS41" s="444"/>
      <c r="AT41" s="52"/>
      <c r="AU41" s="52"/>
      <c r="AV41" s="52"/>
      <c r="AW41" s="52"/>
      <c r="AX41" s="444"/>
      <c r="AY41" s="52"/>
      <c r="AZ41" s="52"/>
      <c r="BA41" s="52"/>
      <c r="BB41" s="52"/>
      <c r="BC41" s="444"/>
      <c r="BD41" s="52"/>
      <c r="BE41" s="52"/>
      <c r="BF41" s="52"/>
      <c r="BG41" s="52"/>
      <c r="BH41" s="444"/>
      <c r="BI41" s="52"/>
      <c r="BJ41" s="52"/>
      <c r="BK41" s="52"/>
      <c r="BL41" s="52"/>
      <c r="BM41" s="444"/>
      <c r="BN41" s="52"/>
      <c r="BO41" s="52"/>
      <c r="BP41" s="52"/>
      <c r="BQ41" s="52"/>
      <c r="BR41" s="444"/>
      <c r="BS41" s="52"/>
      <c r="BT41" s="52"/>
      <c r="BU41" s="52"/>
      <c r="BV41" s="52"/>
      <c r="BW41" s="118"/>
    </row>
    <row r="42" spans="4:75" ht="12.75" customHeight="1" x14ac:dyDescent="0.3">
      <c r="D42" s="118" t="s">
        <v>418</v>
      </c>
      <c r="E42" s="379"/>
      <c r="G42" s="52">
        <v>0</v>
      </c>
      <c r="H42" s="52"/>
      <c r="I42" s="52"/>
      <c r="J42" s="444"/>
      <c r="K42" s="52"/>
      <c r="L42" s="52">
        <f>L43+L45</f>
        <v>24075520</v>
      </c>
      <c r="M42" s="52"/>
      <c r="N42" s="52"/>
      <c r="O42" s="444"/>
      <c r="P42" s="52"/>
      <c r="Q42" s="52">
        <f>Q43+Q45</f>
        <v>0</v>
      </c>
      <c r="R42" s="52"/>
      <c r="S42" s="52"/>
      <c r="T42" s="444"/>
      <c r="U42" s="52"/>
      <c r="V42" s="52">
        <f>V43+V45</f>
        <v>0</v>
      </c>
      <c r="W42" s="52"/>
      <c r="X42" s="52"/>
      <c r="Y42" s="444"/>
      <c r="Z42" s="52"/>
      <c r="AA42" s="52">
        <f>AA43+AA45</f>
        <v>0</v>
      </c>
      <c r="AB42" s="52"/>
      <c r="AC42" s="52"/>
      <c r="AD42" s="444"/>
      <c r="AE42" s="52"/>
      <c r="AF42" s="52">
        <f>AF43+AF45</f>
        <v>0</v>
      </c>
      <c r="AG42" s="52"/>
      <c r="AH42" s="52"/>
      <c r="AI42" s="444"/>
      <c r="AJ42" s="52"/>
      <c r="AK42" s="52">
        <f>AK43+AK45</f>
        <v>0</v>
      </c>
      <c r="AL42" s="52"/>
      <c r="AM42" s="52"/>
      <c r="AN42" s="444"/>
      <c r="AO42" s="52"/>
      <c r="AP42" s="52">
        <f>AP43+AP45</f>
        <v>0</v>
      </c>
      <c r="AQ42" s="52"/>
      <c r="AR42" s="52"/>
      <c r="AS42" s="444"/>
      <c r="AT42" s="52"/>
      <c r="AU42" s="52">
        <f>AU43+AU45</f>
        <v>0</v>
      </c>
      <c r="AV42" s="52"/>
      <c r="AW42" s="52"/>
      <c r="AX42" s="444"/>
      <c r="AY42" s="52"/>
      <c r="AZ42" s="52">
        <f>AZ43+AZ45</f>
        <v>0</v>
      </c>
      <c r="BA42" s="52"/>
      <c r="BB42" s="52"/>
      <c r="BC42" s="444"/>
      <c r="BD42" s="52"/>
      <c r="BE42" s="52">
        <f>BE43+BE45</f>
        <v>0</v>
      </c>
      <c r="BF42" s="52"/>
      <c r="BG42" s="52"/>
      <c r="BH42" s="444"/>
      <c r="BI42" s="52"/>
      <c r="BJ42" s="52">
        <f>BJ43+BJ45</f>
        <v>0</v>
      </c>
      <c r="BK42" s="52"/>
      <c r="BL42" s="52"/>
      <c r="BM42" s="444"/>
      <c r="BN42" s="52"/>
      <c r="BO42" s="52">
        <f>BO43+BO45</f>
        <v>0</v>
      </c>
      <c r="BP42" s="52"/>
      <c r="BQ42" s="52"/>
      <c r="BR42" s="444"/>
      <c r="BS42" s="52"/>
      <c r="BT42" s="52">
        <f>SUM(BT43:BT45)</f>
        <v>24075520</v>
      </c>
      <c r="BU42" s="52"/>
      <c r="BV42" s="52"/>
      <c r="BW42" s="118"/>
    </row>
    <row r="43" spans="4:75" ht="12.75" customHeight="1" x14ac:dyDescent="0.3">
      <c r="D43" s="118" t="s">
        <v>325</v>
      </c>
      <c r="E43" s="379"/>
      <c r="F43" s="385"/>
      <c r="G43" s="442">
        <v>0</v>
      </c>
      <c r="H43" s="443"/>
      <c r="I43" s="52"/>
      <c r="J43" s="444"/>
      <c r="K43" s="445"/>
      <c r="L43" s="442">
        <v>24075520</v>
      </c>
      <c r="M43" s="443"/>
      <c r="N43" s="52"/>
      <c r="O43" s="444"/>
      <c r="P43" s="445"/>
      <c r="Q43" s="442">
        <v>0</v>
      </c>
      <c r="R43" s="443"/>
      <c r="S43" s="52"/>
      <c r="T43" s="444"/>
      <c r="U43" s="445"/>
      <c r="V43" s="442">
        <v>0</v>
      </c>
      <c r="W43" s="443"/>
      <c r="X43" s="52"/>
      <c r="Y43" s="444"/>
      <c r="Z43" s="445"/>
      <c r="AA43" s="442">
        <v>0</v>
      </c>
      <c r="AB43" s="443"/>
      <c r="AC43" s="52"/>
      <c r="AD43" s="444"/>
      <c r="AE43" s="445"/>
      <c r="AF43" s="442">
        <v>0</v>
      </c>
      <c r="AG43" s="443"/>
      <c r="AH43" s="52"/>
      <c r="AI43" s="444"/>
      <c r="AJ43" s="445"/>
      <c r="AK43" s="442">
        <v>0</v>
      </c>
      <c r="AL43" s="443"/>
      <c r="AM43" s="52"/>
      <c r="AN43" s="444"/>
      <c r="AO43" s="445"/>
      <c r="AP43" s="442">
        <v>0</v>
      </c>
      <c r="AQ43" s="443"/>
      <c r="AR43" s="52"/>
      <c r="AS43" s="444"/>
      <c r="AT43" s="445"/>
      <c r="AU43" s="442">
        <v>0</v>
      </c>
      <c r="AV43" s="443"/>
      <c r="AW43" s="52"/>
      <c r="AX43" s="444"/>
      <c r="AY43" s="445"/>
      <c r="AZ43" s="442">
        <v>0</v>
      </c>
      <c r="BA43" s="443"/>
      <c r="BB43" s="52"/>
      <c r="BC43" s="444"/>
      <c r="BD43" s="445"/>
      <c r="BE43" s="442">
        <v>0</v>
      </c>
      <c r="BF43" s="443"/>
      <c r="BG43" s="52"/>
      <c r="BH43" s="444"/>
      <c r="BI43" s="445"/>
      <c r="BJ43" s="442">
        <v>0</v>
      </c>
      <c r="BK43" s="443"/>
      <c r="BL43" s="52"/>
      <c r="BM43" s="444"/>
      <c r="BN43" s="445"/>
      <c r="BO43" s="442">
        <v>0</v>
      </c>
      <c r="BP43" s="443"/>
      <c r="BQ43" s="52"/>
      <c r="BR43" s="444"/>
      <c r="BS43" s="445"/>
      <c r="BT43" s="442">
        <f>SUM(L43:BO43)</f>
        <v>24075520</v>
      </c>
      <c r="BU43" s="443"/>
      <c r="BV43" s="52"/>
      <c r="BW43" s="118"/>
    </row>
    <row r="44" spans="4:75" ht="12.75" customHeight="1" x14ac:dyDescent="0.3">
      <c r="D44" s="118" t="s">
        <v>328</v>
      </c>
      <c r="E44" s="379"/>
      <c r="F44" s="379"/>
      <c r="G44" s="52">
        <v>0</v>
      </c>
      <c r="H44" s="51"/>
      <c r="I44" s="52"/>
      <c r="J44" s="444"/>
      <c r="K44" s="444"/>
      <c r="L44" s="52">
        <v>0</v>
      </c>
      <c r="M44" s="51"/>
      <c r="N44" s="52"/>
      <c r="O44" s="444"/>
      <c r="P44" s="444"/>
      <c r="Q44" s="52">
        <v>0</v>
      </c>
      <c r="R44" s="51"/>
      <c r="S44" s="52"/>
      <c r="T44" s="444"/>
      <c r="U44" s="444"/>
      <c r="V44" s="52">
        <v>0</v>
      </c>
      <c r="W44" s="51"/>
      <c r="X44" s="52"/>
      <c r="Y44" s="444"/>
      <c r="Z44" s="444"/>
      <c r="AA44" s="52">
        <v>0</v>
      </c>
      <c r="AB44" s="51"/>
      <c r="AC44" s="52"/>
      <c r="AD44" s="444"/>
      <c r="AE44" s="444"/>
      <c r="AF44" s="52">
        <v>0</v>
      </c>
      <c r="AG44" s="51"/>
      <c r="AH44" s="52"/>
      <c r="AI44" s="444"/>
      <c r="AJ44" s="444"/>
      <c r="AK44" s="52">
        <v>0</v>
      </c>
      <c r="AL44" s="51"/>
      <c r="AM44" s="52"/>
      <c r="AN44" s="444"/>
      <c r="AO44" s="444"/>
      <c r="AP44" s="52">
        <v>0</v>
      </c>
      <c r="AQ44" s="51"/>
      <c r="AR44" s="52"/>
      <c r="AS44" s="444"/>
      <c r="AT44" s="444"/>
      <c r="AU44" s="52">
        <v>0</v>
      </c>
      <c r="AV44" s="51"/>
      <c r="AW44" s="52"/>
      <c r="AX44" s="444"/>
      <c r="AY44" s="444"/>
      <c r="AZ44" s="52">
        <v>0</v>
      </c>
      <c r="BA44" s="51"/>
      <c r="BB44" s="52"/>
      <c r="BC44" s="444"/>
      <c r="BD44" s="444"/>
      <c r="BE44" s="52">
        <v>0</v>
      </c>
      <c r="BF44" s="51"/>
      <c r="BG44" s="52"/>
      <c r="BH44" s="444"/>
      <c r="BI44" s="444"/>
      <c r="BJ44" s="52">
        <v>0</v>
      </c>
      <c r="BK44" s="51"/>
      <c r="BL44" s="52"/>
      <c r="BM44" s="444"/>
      <c r="BN44" s="444"/>
      <c r="BO44" s="52">
        <v>0</v>
      </c>
      <c r="BP44" s="51"/>
      <c r="BQ44" s="52"/>
      <c r="BR44" s="444"/>
      <c r="BS44" s="444"/>
      <c r="BT44" s="52">
        <f>SUM(L44:BO44)</f>
        <v>0</v>
      </c>
      <c r="BU44" s="51"/>
      <c r="BV44" s="52"/>
      <c r="BW44" s="118"/>
    </row>
    <row r="45" spans="4:75" ht="12.75" customHeight="1" x14ac:dyDescent="0.3">
      <c r="D45" s="118" t="s">
        <v>343</v>
      </c>
      <c r="E45" s="379"/>
      <c r="F45" s="398"/>
      <c r="G45" s="98">
        <v>0</v>
      </c>
      <c r="H45" s="97"/>
      <c r="I45" s="52"/>
      <c r="J45" s="444"/>
      <c r="K45" s="453"/>
      <c r="L45" s="98">
        <v>0</v>
      </c>
      <c r="M45" s="97"/>
      <c r="N45" s="52"/>
      <c r="O45" s="444"/>
      <c r="P45" s="453"/>
      <c r="Q45" s="98">
        <v>0</v>
      </c>
      <c r="R45" s="97"/>
      <c r="S45" s="52"/>
      <c r="T45" s="444"/>
      <c r="U45" s="453"/>
      <c r="V45" s="98">
        <v>0</v>
      </c>
      <c r="W45" s="97"/>
      <c r="X45" s="52"/>
      <c r="Y45" s="444"/>
      <c r="Z45" s="453"/>
      <c r="AA45" s="98">
        <v>0</v>
      </c>
      <c r="AB45" s="97"/>
      <c r="AC45" s="52"/>
      <c r="AD45" s="444"/>
      <c r="AE45" s="453"/>
      <c r="AF45" s="98">
        <v>0</v>
      </c>
      <c r="AG45" s="97"/>
      <c r="AH45" s="52"/>
      <c r="AI45" s="444"/>
      <c r="AJ45" s="453"/>
      <c r="AK45" s="98">
        <v>0</v>
      </c>
      <c r="AL45" s="97"/>
      <c r="AM45" s="52"/>
      <c r="AN45" s="444"/>
      <c r="AO45" s="453"/>
      <c r="AP45" s="98">
        <v>0</v>
      </c>
      <c r="AQ45" s="97"/>
      <c r="AR45" s="52"/>
      <c r="AS45" s="444"/>
      <c r="AT45" s="453"/>
      <c r="AU45" s="98">
        <v>0</v>
      </c>
      <c r="AV45" s="97"/>
      <c r="AW45" s="52"/>
      <c r="AX45" s="444"/>
      <c r="AY45" s="453"/>
      <c r="AZ45" s="98">
        <v>0</v>
      </c>
      <c r="BA45" s="97"/>
      <c r="BB45" s="52"/>
      <c r="BC45" s="444"/>
      <c r="BD45" s="453"/>
      <c r="BE45" s="98">
        <v>0</v>
      </c>
      <c r="BF45" s="97"/>
      <c r="BG45" s="52"/>
      <c r="BH45" s="444"/>
      <c r="BI45" s="453"/>
      <c r="BJ45" s="98">
        <v>0</v>
      </c>
      <c r="BK45" s="97"/>
      <c r="BL45" s="52"/>
      <c r="BM45" s="444"/>
      <c r="BN45" s="453"/>
      <c r="BO45" s="98">
        <v>0</v>
      </c>
      <c r="BP45" s="97"/>
      <c r="BQ45" s="52"/>
      <c r="BR45" s="444"/>
      <c r="BS45" s="453"/>
      <c r="BT45" s="98">
        <f>SUM(L45:BO45)</f>
        <v>0</v>
      </c>
      <c r="BU45" s="97"/>
      <c r="BV45" s="52"/>
      <c r="BW45" s="118"/>
    </row>
    <row r="46" spans="4:75" ht="12.75" customHeight="1" x14ac:dyDescent="0.3">
      <c r="D46" s="135"/>
      <c r="E46" s="486"/>
      <c r="F46" s="131"/>
      <c r="G46" s="52"/>
      <c r="H46" s="52"/>
      <c r="I46" s="52"/>
      <c r="J46" s="444"/>
      <c r="K46" s="52"/>
      <c r="L46" s="52"/>
      <c r="M46" s="52"/>
      <c r="N46" s="52"/>
      <c r="O46" s="444"/>
      <c r="P46" s="52"/>
      <c r="Q46" s="52"/>
      <c r="R46" s="52"/>
      <c r="S46" s="52"/>
      <c r="T46" s="444"/>
      <c r="U46" s="52"/>
      <c r="V46" s="52"/>
      <c r="W46" s="52"/>
      <c r="X46" s="52"/>
      <c r="Y46" s="444"/>
      <c r="Z46" s="52"/>
      <c r="AA46" s="52"/>
      <c r="AB46" s="52"/>
      <c r="AC46" s="52"/>
      <c r="AD46" s="444"/>
      <c r="AE46" s="52"/>
      <c r="AF46" s="52"/>
      <c r="AG46" s="52"/>
      <c r="AH46" s="52"/>
      <c r="AI46" s="444"/>
      <c r="AJ46" s="52"/>
      <c r="AK46" s="52"/>
      <c r="AL46" s="52"/>
      <c r="AM46" s="52"/>
      <c r="AN46" s="444"/>
      <c r="AO46" s="52"/>
      <c r="AP46" s="52"/>
      <c r="AQ46" s="52"/>
      <c r="AR46" s="52"/>
      <c r="AS46" s="444"/>
      <c r="AT46" s="52"/>
      <c r="AU46" s="52"/>
      <c r="AV46" s="52"/>
      <c r="AW46" s="52"/>
      <c r="AX46" s="444"/>
      <c r="AY46" s="52"/>
      <c r="AZ46" s="52"/>
      <c r="BA46" s="52"/>
      <c r="BB46" s="52"/>
      <c r="BC46" s="444"/>
      <c r="BD46" s="52"/>
      <c r="BE46" s="52"/>
      <c r="BF46" s="52"/>
      <c r="BG46" s="52"/>
      <c r="BH46" s="444"/>
      <c r="BI46" s="52"/>
      <c r="BJ46" s="52"/>
      <c r="BK46" s="52"/>
      <c r="BL46" s="52"/>
      <c r="BM46" s="444"/>
      <c r="BN46" s="52"/>
      <c r="BO46" s="52"/>
      <c r="BP46" s="52"/>
      <c r="BQ46" s="52"/>
      <c r="BR46" s="444"/>
      <c r="BS46" s="52"/>
      <c r="BT46" s="52"/>
      <c r="BU46" s="52"/>
      <c r="BV46" s="52"/>
      <c r="BW46" s="118"/>
    </row>
    <row r="47" spans="4:75" ht="12.75" customHeight="1" x14ac:dyDescent="0.3">
      <c r="D47" s="118" t="s">
        <v>419</v>
      </c>
      <c r="E47" s="379"/>
      <c r="G47" s="52">
        <v>0</v>
      </c>
      <c r="H47" s="52"/>
      <c r="I47" s="52"/>
      <c r="J47" s="444"/>
      <c r="K47" s="52"/>
      <c r="L47" s="52">
        <f>L48+L50</f>
        <v>0</v>
      </c>
      <c r="M47" s="52"/>
      <c r="N47" s="52"/>
      <c r="O47" s="444"/>
      <c r="P47" s="52"/>
      <c r="Q47" s="52">
        <f>Q48+Q50</f>
        <v>0</v>
      </c>
      <c r="R47" s="52"/>
      <c r="S47" s="52"/>
      <c r="T47" s="444"/>
      <c r="U47" s="52"/>
      <c r="V47" s="52">
        <f>V48+V50</f>
        <v>0</v>
      </c>
      <c r="W47" s="52"/>
      <c r="X47" s="52"/>
      <c r="Y47" s="444"/>
      <c r="Z47" s="52"/>
      <c r="AA47" s="52">
        <f>AA48+AA50</f>
        <v>0</v>
      </c>
      <c r="AB47" s="52"/>
      <c r="AC47" s="52"/>
      <c r="AD47" s="444"/>
      <c r="AE47" s="52"/>
      <c r="AF47" s="52">
        <f>AF48+AF50</f>
        <v>0</v>
      </c>
      <c r="AG47" s="52"/>
      <c r="AH47" s="52"/>
      <c r="AI47" s="444"/>
      <c r="AJ47" s="52"/>
      <c r="AK47" s="52">
        <f>AK48+AK50</f>
        <v>6790681</v>
      </c>
      <c r="AL47" s="52"/>
      <c r="AM47" s="52"/>
      <c r="AN47" s="444"/>
      <c r="AO47" s="52"/>
      <c r="AP47" s="52">
        <f>AP48+AP50</f>
        <v>0</v>
      </c>
      <c r="AQ47" s="52"/>
      <c r="AR47" s="52"/>
      <c r="AS47" s="444"/>
      <c r="AT47" s="52"/>
      <c r="AU47" s="52">
        <f>AU48+AU50</f>
        <v>0</v>
      </c>
      <c r="AV47" s="52"/>
      <c r="AW47" s="52"/>
      <c r="AX47" s="444"/>
      <c r="AY47" s="52"/>
      <c r="AZ47" s="52">
        <f>AZ48+AZ50</f>
        <v>0</v>
      </c>
      <c r="BA47" s="52"/>
      <c r="BB47" s="52"/>
      <c r="BC47" s="444"/>
      <c r="BD47" s="52"/>
      <c r="BE47" s="52">
        <f>BE48+BE50</f>
        <v>0</v>
      </c>
      <c r="BF47" s="52"/>
      <c r="BG47" s="52"/>
      <c r="BH47" s="444"/>
      <c r="BI47" s="52"/>
      <c r="BJ47" s="52">
        <f>BJ48+BJ50</f>
        <v>0</v>
      </c>
      <c r="BK47" s="52"/>
      <c r="BL47" s="52"/>
      <c r="BM47" s="444"/>
      <c r="BN47" s="52"/>
      <c r="BO47" s="52">
        <f>BO48+BO50</f>
        <v>0</v>
      </c>
      <c r="BP47" s="52"/>
      <c r="BQ47" s="52"/>
      <c r="BR47" s="444"/>
      <c r="BS47" s="52"/>
      <c r="BT47" s="52">
        <f>SUM(BT48:BT50)</f>
        <v>6790681</v>
      </c>
      <c r="BU47" s="52"/>
      <c r="BV47" s="52"/>
      <c r="BW47" s="118"/>
    </row>
    <row r="48" spans="4:75" ht="12.75" customHeight="1" x14ac:dyDescent="0.3">
      <c r="D48" s="118" t="s">
        <v>325</v>
      </c>
      <c r="E48" s="379"/>
      <c r="F48" s="385"/>
      <c r="G48" s="442">
        <v>0</v>
      </c>
      <c r="H48" s="443"/>
      <c r="I48" s="52"/>
      <c r="J48" s="444"/>
      <c r="K48" s="445"/>
      <c r="L48" s="442">
        <v>0</v>
      </c>
      <c r="M48" s="443"/>
      <c r="N48" s="52"/>
      <c r="O48" s="444"/>
      <c r="P48" s="445"/>
      <c r="Q48" s="442">
        <v>0</v>
      </c>
      <c r="R48" s="443"/>
      <c r="S48" s="52"/>
      <c r="T48" s="444"/>
      <c r="U48" s="445"/>
      <c r="V48" s="442">
        <v>0</v>
      </c>
      <c r="W48" s="443"/>
      <c r="X48" s="52"/>
      <c r="Y48" s="444"/>
      <c r="Z48" s="445"/>
      <c r="AA48" s="442">
        <v>0</v>
      </c>
      <c r="AB48" s="443"/>
      <c r="AC48" s="52"/>
      <c r="AD48" s="444"/>
      <c r="AE48" s="445"/>
      <c r="AF48" s="442">
        <v>0</v>
      </c>
      <c r="AG48" s="443"/>
      <c r="AH48" s="52"/>
      <c r="AI48" s="444"/>
      <c r="AJ48" s="445"/>
      <c r="AK48" s="442">
        <v>6790681</v>
      </c>
      <c r="AL48" s="443"/>
      <c r="AM48" s="52"/>
      <c r="AN48" s="444"/>
      <c r="AO48" s="445"/>
      <c r="AP48" s="442">
        <v>0</v>
      </c>
      <c r="AQ48" s="443"/>
      <c r="AR48" s="52"/>
      <c r="AS48" s="444"/>
      <c r="AT48" s="445"/>
      <c r="AU48" s="442">
        <v>0</v>
      </c>
      <c r="AV48" s="443"/>
      <c r="AW48" s="52"/>
      <c r="AX48" s="444"/>
      <c r="AY48" s="445"/>
      <c r="AZ48" s="442">
        <v>0</v>
      </c>
      <c r="BA48" s="443"/>
      <c r="BB48" s="52"/>
      <c r="BC48" s="444"/>
      <c r="BD48" s="445"/>
      <c r="BE48" s="442">
        <v>0</v>
      </c>
      <c r="BF48" s="443"/>
      <c r="BG48" s="52"/>
      <c r="BH48" s="444"/>
      <c r="BI48" s="445"/>
      <c r="BJ48" s="442">
        <v>0</v>
      </c>
      <c r="BK48" s="443"/>
      <c r="BL48" s="52"/>
      <c r="BM48" s="444"/>
      <c r="BN48" s="445"/>
      <c r="BO48" s="442">
        <v>0</v>
      </c>
      <c r="BP48" s="443"/>
      <c r="BQ48" s="52"/>
      <c r="BR48" s="444"/>
      <c r="BS48" s="445"/>
      <c r="BT48" s="442">
        <f>SUM(L48:BO48)</f>
        <v>6790681</v>
      </c>
      <c r="BU48" s="443"/>
      <c r="BV48" s="52"/>
      <c r="BW48" s="118"/>
    </row>
    <row r="49" spans="4:75" ht="12.75" customHeight="1" x14ac:dyDescent="0.3">
      <c r="D49" s="118" t="s">
        <v>328</v>
      </c>
      <c r="E49" s="379"/>
      <c r="F49" s="379"/>
      <c r="G49" s="52">
        <v>0</v>
      </c>
      <c r="H49" s="51"/>
      <c r="I49" s="52"/>
      <c r="J49" s="444"/>
      <c r="K49" s="444"/>
      <c r="L49" s="52">
        <v>0</v>
      </c>
      <c r="M49" s="51"/>
      <c r="N49" s="52"/>
      <c r="O49" s="444"/>
      <c r="P49" s="444"/>
      <c r="Q49" s="52">
        <v>0</v>
      </c>
      <c r="R49" s="51"/>
      <c r="S49" s="52"/>
      <c r="T49" s="444"/>
      <c r="U49" s="444"/>
      <c r="V49" s="52">
        <v>0</v>
      </c>
      <c r="W49" s="51"/>
      <c r="X49" s="52"/>
      <c r="Y49" s="444"/>
      <c r="Z49" s="444"/>
      <c r="AA49" s="52">
        <v>0</v>
      </c>
      <c r="AB49" s="51"/>
      <c r="AC49" s="52"/>
      <c r="AD49" s="444"/>
      <c r="AE49" s="444"/>
      <c r="AF49" s="52">
        <v>0</v>
      </c>
      <c r="AG49" s="51"/>
      <c r="AH49" s="52"/>
      <c r="AI49" s="444"/>
      <c r="AJ49" s="444"/>
      <c r="AK49" s="52">
        <v>0</v>
      </c>
      <c r="AL49" s="51"/>
      <c r="AM49" s="52"/>
      <c r="AN49" s="444"/>
      <c r="AO49" s="444"/>
      <c r="AP49" s="52">
        <v>0</v>
      </c>
      <c r="AQ49" s="51"/>
      <c r="AR49" s="52"/>
      <c r="AS49" s="444"/>
      <c r="AT49" s="444"/>
      <c r="AU49" s="52">
        <v>0</v>
      </c>
      <c r="AV49" s="51"/>
      <c r="AW49" s="52"/>
      <c r="AX49" s="444"/>
      <c r="AY49" s="444"/>
      <c r="AZ49" s="52">
        <v>0</v>
      </c>
      <c r="BA49" s="51"/>
      <c r="BB49" s="52"/>
      <c r="BC49" s="444"/>
      <c r="BD49" s="444"/>
      <c r="BE49" s="52">
        <v>0</v>
      </c>
      <c r="BF49" s="51"/>
      <c r="BG49" s="52"/>
      <c r="BH49" s="444"/>
      <c r="BI49" s="444"/>
      <c r="BJ49" s="52">
        <v>0</v>
      </c>
      <c r="BK49" s="51"/>
      <c r="BL49" s="52"/>
      <c r="BM49" s="444"/>
      <c r="BN49" s="444"/>
      <c r="BO49" s="52">
        <v>0</v>
      </c>
      <c r="BP49" s="51"/>
      <c r="BQ49" s="52"/>
      <c r="BR49" s="444"/>
      <c r="BS49" s="444"/>
      <c r="BT49" s="52">
        <f>SUM(L49:BO49)</f>
        <v>0</v>
      </c>
      <c r="BU49" s="51"/>
      <c r="BV49" s="52"/>
      <c r="BW49" s="118"/>
    </row>
    <row r="50" spans="4:75" ht="12.75" customHeight="1" x14ac:dyDescent="0.3">
      <c r="D50" s="118" t="s">
        <v>343</v>
      </c>
      <c r="E50" s="379"/>
      <c r="F50" s="398"/>
      <c r="G50" s="98">
        <v>0</v>
      </c>
      <c r="H50" s="97"/>
      <c r="I50" s="52"/>
      <c r="J50" s="444"/>
      <c r="K50" s="453"/>
      <c r="L50" s="98">
        <v>0</v>
      </c>
      <c r="M50" s="97"/>
      <c r="N50" s="52"/>
      <c r="O50" s="444"/>
      <c r="P50" s="453"/>
      <c r="Q50" s="98">
        <v>0</v>
      </c>
      <c r="R50" s="97"/>
      <c r="S50" s="52"/>
      <c r="T50" s="444"/>
      <c r="U50" s="453"/>
      <c r="V50" s="98">
        <v>0</v>
      </c>
      <c r="W50" s="97"/>
      <c r="X50" s="52"/>
      <c r="Y50" s="444"/>
      <c r="Z50" s="453"/>
      <c r="AA50" s="98">
        <v>0</v>
      </c>
      <c r="AB50" s="97"/>
      <c r="AC50" s="52"/>
      <c r="AD50" s="444"/>
      <c r="AE50" s="453"/>
      <c r="AF50" s="98">
        <v>0</v>
      </c>
      <c r="AG50" s="97"/>
      <c r="AH50" s="52"/>
      <c r="AI50" s="444"/>
      <c r="AJ50" s="453"/>
      <c r="AK50" s="98">
        <v>0</v>
      </c>
      <c r="AL50" s="97"/>
      <c r="AM50" s="52"/>
      <c r="AN50" s="444"/>
      <c r="AO50" s="453"/>
      <c r="AP50" s="98">
        <v>0</v>
      </c>
      <c r="AQ50" s="97"/>
      <c r="AR50" s="52"/>
      <c r="AS50" s="444"/>
      <c r="AT50" s="453"/>
      <c r="AU50" s="98">
        <v>0</v>
      </c>
      <c r="AV50" s="97"/>
      <c r="AW50" s="52"/>
      <c r="AX50" s="444"/>
      <c r="AY50" s="453"/>
      <c r="AZ50" s="98">
        <v>0</v>
      </c>
      <c r="BA50" s="97"/>
      <c r="BB50" s="52"/>
      <c r="BC50" s="444"/>
      <c r="BD50" s="453"/>
      <c r="BE50" s="98">
        <v>0</v>
      </c>
      <c r="BF50" s="97"/>
      <c r="BG50" s="52"/>
      <c r="BH50" s="444"/>
      <c r="BI50" s="453"/>
      <c r="BJ50" s="98">
        <v>0</v>
      </c>
      <c r="BK50" s="97"/>
      <c r="BL50" s="52"/>
      <c r="BM50" s="444"/>
      <c r="BN50" s="453"/>
      <c r="BO50" s="98">
        <v>0</v>
      </c>
      <c r="BP50" s="97"/>
      <c r="BQ50" s="52"/>
      <c r="BR50" s="444"/>
      <c r="BS50" s="453"/>
      <c r="BT50" s="98">
        <f>SUM(L50:BO50)</f>
        <v>0</v>
      </c>
      <c r="BU50" s="97"/>
      <c r="BV50" s="52"/>
      <c r="BW50" s="118"/>
    </row>
    <row r="51" spans="4:75" ht="12.75" customHeight="1" x14ac:dyDescent="0.3">
      <c r="D51" s="118"/>
      <c r="E51" s="379"/>
      <c r="G51" s="52"/>
      <c r="H51" s="52"/>
      <c r="I51" s="52"/>
      <c r="J51" s="444"/>
      <c r="K51" s="52"/>
      <c r="L51" s="52"/>
      <c r="M51" s="52"/>
      <c r="N51" s="52"/>
      <c r="O51" s="444"/>
      <c r="P51" s="52"/>
      <c r="Q51" s="52"/>
      <c r="R51" s="52"/>
      <c r="S51" s="52"/>
      <c r="T51" s="444"/>
      <c r="U51" s="52"/>
      <c r="V51" s="52"/>
      <c r="W51" s="52"/>
      <c r="X51" s="52"/>
      <c r="Y51" s="444"/>
      <c r="Z51" s="52"/>
      <c r="AA51" s="52"/>
      <c r="AB51" s="52"/>
      <c r="AC51" s="52"/>
      <c r="AD51" s="444"/>
      <c r="AE51" s="52"/>
      <c r="AF51" s="52"/>
      <c r="AG51" s="52"/>
      <c r="AH51" s="52"/>
      <c r="AI51" s="444"/>
      <c r="AJ51" s="52"/>
      <c r="AK51" s="52"/>
      <c r="AL51" s="52"/>
      <c r="AM51" s="52"/>
      <c r="AN51" s="444"/>
      <c r="AO51" s="52"/>
      <c r="AP51" s="52"/>
      <c r="AQ51" s="52"/>
      <c r="AR51" s="52"/>
      <c r="AS51" s="444"/>
      <c r="AT51" s="52"/>
      <c r="AU51" s="52"/>
      <c r="AV51" s="52"/>
      <c r="AW51" s="52"/>
      <c r="AX51" s="444"/>
      <c r="AY51" s="52"/>
      <c r="AZ51" s="52"/>
      <c r="BA51" s="52"/>
      <c r="BB51" s="52"/>
      <c r="BC51" s="444"/>
      <c r="BD51" s="52"/>
      <c r="BE51" s="52"/>
      <c r="BF51" s="52"/>
      <c r="BG51" s="52"/>
      <c r="BH51" s="444"/>
      <c r="BI51" s="52"/>
      <c r="BJ51" s="52"/>
      <c r="BK51" s="52"/>
      <c r="BL51" s="52"/>
      <c r="BM51" s="444"/>
      <c r="BN51" s="52"/>
      <c r="BO51" s="52"/>
      <c r="BP51" s="52"/>
      <c r="BQ51" s="52"/>
      <c r="BR51" s="444"/>
      <c r="BS51" s="52"/>
      <c r="BT51" s="52"/>
      <c r="BU51" s="52"/>
      <c r="BV51" s="52"/>
      <c r="BW51" s="118"/>
    </row>
    <row r="52" spans="4:75" ht="12.75" customHeight="1" x14ac:dyDescent="0.3">
      <c r="D52" s="118" t="s">
        <v>420</v>
      </c>
      <c r="E52" s="379"/>
      <c r="G52" s="52">
        <v>0</v>
      </c>
      <c r="H52" s="52"/>
      <c r="I52" s="52"/>
      <c r="J52" s="444"/>
      <c r="K52" s="52"/>
      <c r="L52" s="52">
        <f>L53+L55</f>
        <v>0</v>
      </c>
      <c r="M52" s="52"/>
      <c r="N52" s="52"/>
      <c r="O52" s="444"/>
      <c r="P52" s="52"/>
      <c r="Q52" s="52">
        <f>Q53+Q55</f>
        <v>0</v>
      </c>
      <c r="R52" s="52"/>
      <c r="S52" s="52"/>
      <c r="T52" s="444"/>
      <c r="U52" s="52"/>
      <c r="V52" s="52">
        <f>V53+V55</f>
        <v>0</v>
      </c>
      <c r="W52" s="52"/>
      <c r="X52" s="52"/>
      <c r="Y52" s="444"/>
      <c r="Z52" s="52"/>
      <c r="AA52" s="52">
        <f>AA53+AA55</f>
        <v>0</v>
      </c>
      <c r="AB52" s="52"/>
      <c r="AC52" s="52"/>
      <c r="AD52" s="444"/>
      <c r="AE52" s="52"/>
      <c r="AF52" s="52">
        <f>AF53+AF55</f>
        <v>0</v>
      </c>
      <c r="AG52" s="52"/>
      <c r="AH52" s="52"/>
      <c r="AI52" s="444"/>
      <c r="AJ52" s="52"/>
      <c r="AK52" s="52">
        <f>AK53+AK55</f>
        <v>0</v>
      </c>
      <c r="AL52" s="52"/>
      <c r="AM52" s="52"/>
      <c r="AN52" s="444"/>
      <c r="AO52" s="52"/>
      <c r="AP52" s="52">
        <f>AP53+AP55</f>
        <v>0</v>
      </c>
      <c r="AQ52" s="52"/>
      <c r="AR52" s="52"/>
      <c r="AS52" s="444"/>
      <c r="AT52" s="52"/>
      <c r="AU52" s="52">
        <f>AU53+AU55</f>
        <v>0</v>
      </c>
      <c r="AV52" s="52"/>
      <c r="AW52" s="52"/>
      <c r="AX52" s="444"/>
      <c r="AY52" s="52"/>
      <c r="AZ52" s="52">
        <f>AZ53+AZ55</f>
        <v>5451574</v>
      </c>
      <c r="BA52" s="52"/>
      <c r="BB52" s="52"/>
      <c r="BC52" s="444"/>
      <c r="BD52" s="52"/>
      <c r="BE52" s="52">
        <f>BE53+BE55</f>
        <v>0</v>
      </c>
      <c r="BF52" s="52"/>
      <c r="BG52" s="52"/>
      <c r="BH52" s="444"/>
      <c r="BI52" s="52"/>
      <c r="BJ52" s="52">
        <f>BJ53+BJ55</f>
        <v>0</v>
      </c>
      <c r="BK52" s="52"/>
      <c r="BL52" s="52"/>
      <c r="BM52" s="444"/>
      <c r="BN52" s="52"/>
      <c r="BO52" s="52">
        <f>BO53+BO55</f>
        <v>0</v>
      </c>
      <c r="BP52" s="52"/>
      <c r="BQ52" s="52"/>
      <c r="BR52" s="444"/>
      <c r="BS52" s="52"/>
      <c r="BT52" s="52">
        <f>SUM(BT53:BT55)</f>
        <v>5451574</v>
      </c>
      <c r="BU52" s="52"/>
      <c r="BV52" s="52"/>
      <c r="BW52" s="118"/>
    </row>
    <row r="53" spans="4:75" ht="12.75" customHeight="1" x14ac:dyDescent="0.3">
      <c r="D53" s="118" t="s">
        <v>325</v>
      </c>
      <c r="E53" s="379"/>
      <c r="F53" s="385"/>
      <c r="G53" s="442">
        <v>0</v>
      </c>
      <c r="H53" s="443"/>
      <c r="I53" s="52"/>
      <c r="J53" s="444"/>
      <c r="K53" s="445"/>
      <c r="L53" s="442">
        <v>0</v>
      </c>
      <c r="M53" s="443"/>
      <c r="N53" s="52"/>
      <c r="O53" s="444"/>
      <c r="P53" s="445"/>
      <c r="Q53" s="442">
        <v>0</v>
      </c>
      <c r="R53" s="443"/>
      <c r="S53" s="52"/>
      <c r="T53" s="444"/>
      <c r="U53" s="445"/>
      <c r="V53" s="442">
        <v>0</v>
      </c>
      <c r="W53" s="443"/>
      <c r="X53" s="52"/>
      <c r="Y53" s="444"/>
      <c r="Z53" s="445"/>
      <c r="AA53" s="442">
        <v>0</v>
      </c>
      <c r="AB53" s="443"/>
      <c r="AC53" s="52"/>
      <c r="AD53" s="444"/>
      <c r="AE53" s="445"/>
      <c r="AF53" s="442">
        <v>0</v>
      </c>
      <c r="AG53" s="443"/>
      <c r="AH53" s="52"/>
      <c r="AI53" s="444"/>
      <c r="AJ53" s="445"/>
      <c r="AK53" s="442">
        <v>0</v>
      </c>
      <c r="AL53" s="443"/>
      <c r="AM53" s="52"/>
      <c r="AN53" s="444"/>
      <c r="AO53" s="445"/>
      <c r="AP53" s="442">
        <v>0</v>
      </c>
      <c r="AQ53" s="443"/>
      <c r="AR53" s="52"/>
      <c r="AS53" s="444"/>
      <c r="AT53" s="445"/>
      <c r="AU53" s="442">
        <v>0</v>
      </c>
      <c r="AV53" s="443"/>
      <c r="AW53" s="52"/>
      <c r="AX53" s="444"/>
      <c r="AY53" s="445"/>
      <c r="AZ53" s="442">
        <v>5451574</v>
      </c>
      <c r="BA53" s="443"/>
      <c r="BB53" s="52"/>
      <c r="BC53" s="444"/>
      <c r="BD53" s="445"/>
      <c r="BE53" s="442">
        <v>0</v>
      </c>
      <c r="BF53" s="443"/>
      <c r="BG53" s="52"/>
      <c r="BH53" s="444"/>
      <c r="BI53" s="445"/>
      <c r="BJ53" s="442">
        <v>0</v>
      </c>
      <c r="BK53" s="443"/>
      <c r="BL53" s="52"/>
      <c r="BM53" s="444"/>
      <c r="BN53" s="445"/>
      <c r="BO53" s="442">
        <v>0</v>
      </c>
      <c r="BP53" s="443"/>
      <c r="BQ53" s="52"/>
      <c r="BR53" s="444"/>
      <c r="BS53" s="445"/>
      <c r="BT53" s="442">
        <f>SUM(L53:BO53)</f>
        <v>5451574</v>
      </c>
      <c r="BU53" s="443"/>
      <c r="BV53" s="52"/>
      <c r="BW53" s="118"/>
    </row>
    <row r="54" spans="4:75" ht="12.75" customHeight="1" x14ac:dyDescent="0.3">
      <c r="D54" s="118" t="s">
        <v>328</v>
      </c>
      <c r="E54" s="379"/>
      <c r="F54" s="379"/>
      <c r="G54" s="52">
        <v>0</v>
      </c>
      <c r="H54" s="51"/>
      <c r="I54" s="52"/>
      <c r="J54" s="444"/>
      <c r="K54" s="444"/>
      <c r="L54" s="52">
        <v>0</v>
      </c>
      <c r="M54" s="51"/>
      <c r="N54" s="52"/>
      <c r="O54" s="444"/>
      <c r="P54" s="444"/>
      <c r="Q54" s="52">
        <v>0</v>
      </c>
      <c r="R54" s="51"/>
      <c r="S54" s="52"/>
      <c r="T54" s="444"/>
      <c r="U54" s="444"/>
      <c r="V54" s="52">
        <v>0</v>
      </c>
      <c r="W54" s="51"/>
      <c r="X54" s="52"/>
      <c r="Y54" s="444"/>
      <c r="Z54" s="444"/>
      <c r="AA54" s="52">
        <v>0</v>
      </c>
      <c r="AB54" s="51"/>
      <c r="AC54" s="52"/>
      <c r="AD54" s="444"/>
      <c r="AE54" s="444"/>
      <c r="AF54" s="52">
        <v>0</v>
      </c>
      <c r="AG54" s="51"/>
      <c r="AH54" s="52"/>
      <c r="AI54" s="444"/>
      <c r="AJ54" s="444"/>
      <c r="AK54" s="52">
        <v>0</v>
      </c>
      <c r="AL54" s="51"/>
      <c r="AM54" s="52"/>
      <c r="AN54" s="444"/>
      <c r="AO54" s="444"/>
      <c r="AP54" s="52">
        <v>0</v>
      </c>
      <c r="AQ54" s="51"/>
      <c r="AR54" s="52"/>
      <c r="AS54" s="444"/>
      <c r="AT54" s="444"/>
      <c r="AU54" s="52">
        <v>0</v>
      </c>
      <c r="AV54" s="51"/>
      <c r="AW54" s="52"/>
      <c r="AX54" s="444"/>
      <c r="AY54" s="444"/>
      <c r="AZ54" s="52">
        <v>0</v>
      </c>
      <c r="BA54" s="51"/>
      <c r="BB54" s="52"/>
      <c r="BC54" s="444"/>
      <c r="BD54" s="444"/>
      <c r="BE54" s="52">
        <v>0</v>
      </c>
      <c r="BF54" s="51"/>
      <c r="BG54" s="52"/>
      <c r="BH54" s="444"/>
      <c r="BI54" s="444"/>
      <c r="BJ54" s="52">
        <v>0</v>
      </c>
      <c r="BK54" s="51"/>
      <c r="BL54" s="52"/>
      <c r="BM54" s="444"/>
      <c r="BN54" s="444"/>
      <c r="BO54" s="52">
        <v>0</v>
      </c>
      <c r="BP54" s="51"/>
      <c r="BQ54" s="52"/>
      <c r="BR54" s="444"/>
      <c r="BS54" s="444"/>
      <c r="BT54" s="52">
        <f>SUM(L54:BO54)</f>
        <v>0</v>
      </c>
      <c r="BU54" s="51"/>
      <c r="BV54" s="52"/>
      <c r="BW54" s="118"/>
    </row>
    <row r="55" spans="4:75" ht="12.75" customHeight="1" x14ac:dyDescent="0.3">
      <c r="D55" s="118" t="s">
        <v>343</v>
      </c>
      <c r="E55" s="379"/>
      <c r="F55" s="398"/>
      <c r="G55" s="98">
        <v>0</v>
      </c>
      <c r="H55" s="97"/>
      <c r="I55" s="52"/>
      <c r="J55" s="444"/>
      <c r="K55" s="453"/>
      <c r="L55" s="98">
        <v>0</v>
      </c>
      <c r="M55" s="97"/>
      <c r="N55" s="52"/>
      <c r="O55" s="444"/>
      <c r="P55" s="453"/>
      <c r="Q55" s="98">
        <v>0</v>
      </c>
      <c r="R55" s="97"/>
      <c r="S55" s="52"/>
      <c r="T55" s="444"/>
      <c r="U55" s="453"/>
      <c r="V55" s="98">
        <v>0</v>
      </c>
      <c r="W55" s="97"/>
      <c r="X55" s="52"/>
      <c r="Y55" s="444"/>
      <c r="Z55" s="453"/>
      <c r="AA55" s="98">
        <v>0</v>
      </c>
      <c r="AB55" s="97"/>
      <c r="AC55" s="52"/>
      <c r="AD55" s="444"/>
      <c r="AE55" s="453"/>
      <c r="AF55" s="98">
        <v>0</v>
      </c>
      <c r="AG55" s="97"/>
      <c r="AH55" s="52"/>
      <c r="AI55" s="444"/>
      <c r="AJ55" s="453"/>
      <c r="AK55" s="98">
        <v>0</v>
      </c>
      <c r="AL55" s="97"/>
      <c r="AM55" s="52"/>
      <c r="AN55" s="444"/>
      <c r="AO55" s="453"/>
      <c r="AP55" s="98">
        <v>0</v>
      </c>
      <c r="AQ55" s="97"/>
      <c r="AR55" s="52"/>
      <c r="AS55" s="444"/>
      <c r="AT55" s="453"/>
      <c r="AU55" s="98">
        <v>0</v>
      </c>
      <c r="AV55" s="97"/>
      <c r="AW55" s="52"/>
      <c r="AX55" s="444"/>
      <c r="AY55" s="453"/>
      <c r="AZ55" s="98">
        <v>0</v>
      </c>
      <c r="BA55" s="97"/>
      <c r="BB55" s="52"/>
      <c r="BC55" s="444"/>
      <c r="BD55" s="453"/>
      <c r="BE55" s="98">
        <v>0</v>
      </c>
      <c r="BF55" s="97"/>
      <c r="BG55" s="52"/>
      <c r="BH55" s="444"/>
      <c r="BI55" s="453"/>
      <c r="BJ55" s="98">
        <v>0</v>
      </c>
      <c r="BK55" s="97"/>
      <c r="BL55" s="52"/>
      <c r="BM55" s="444"/>
      <c r="BN55" s="453"/>
      <c r="BO55" s="98">
        <v>0</v>
      </c>
      <c r="BP55" s="97"/>
      <c r="BQ55" s="52"/>
      <c r="BR55" s="444"/>
      <c r="BS55" s="453"/>
      <c r="BT55" s="98">
        <f>SUM(L55:BO55)</f>
        <v>0</v>
      </c>
      <c r="BU55" s="97"/>
      <c r="BV55" s="52"/>
      <c r="BW55" s="118"/>
    </row>
    <row r="56" spans="4:75" ht="12.75" customHeight="1" x14ac:dyDescent="0.3">
      <c r="D56" s="118"/>
      <c r="E56" s="379"/>
      <c r="G56" s="52"/>
      <c r="H56" s="52"/>
      <c r="I56" s="52"/>
      <c r="J56" s="444"/>
      <c r="K56" s="52"/>
      <c r="L56" s="52"/>
      <c r="M56" s="52"/>
      <c r="N56" s="52"/>
      <c r="O56" s="444"/>
      <c r="P56" s="52"/>
      <c r="Q56" s="52"/>
      <c r="R56" s="52"/>
      <c r="S56" s="52"/>
      <c r="T56" s="444"/>
      <c r="U56" s="52"/>
      <c r="V56" s="52"/>
      <c r="W56" s="52"/>
      <c r="X56" s="52"/>
      <c r="Y56" s="444"/>
      <c r="Z56" s="52"/>
      <c r="AA56" s="52"/>
      <c r="AB56" s="52"/>
      <c r="AC56" s="52"/>
      <c r="AD56" s="444"/>
      <c r="AE56" s="52"/>
      <c r="AF56" s="52"/>
      <c r="AG56" s="52"/>
      <c r="AH56" s="52"/>
      <c r="AI56" s="444"/>
      <c r="AJ56" s="52"/>
      <c r="AK56" s="52"/>
      <c r="AL56" s="52"/>
      <c r="AM56" s="52"/>
      <c r="AN56" s="444"/>
      <c r="AO56" s="52"/>
      <c r="AP56" s="52"/>
      <c r="AQ56" s="52"/>
      <c r="AR56" s="52"/>
      <c r="AS56" s="444"/>
      <c r="AT56" s="52"/>
      <c r="AU56" s="52"/>
      <c r="AV56" s="52"/>
      <c r="AW56" s="52"/>
      <c r="AX56" s="444"/>
      <c r="AY56" s="52"/>
      <c r="AZ56" s="52"/>
      <c r="BA56" s="52"/>
      <c r="BB56" s="52"/>
      <c r="BC56" s="444"/>
      <c r="BD56" s="52"/>
      <c r="BE56" s="52"/>
      <c r="BF56" s="52"/>
      <c r="BG56" s="52"/>
      <c r="BH56" s="444"/>
      <c r="BI56" s="52"/>
      <c r="BJ56" s="52"/>
      <c r="BK56" s="52"/>
      <c r="BL56" s="52"/>
      <c r="BM56" s="444"/>
      <c r="BN56" s="52"/>
      <c r="BO56" s="52"/>
      <c r="BP56" s="52"/>
      <c r="BQ56" s="52"/>
      <c r="BR56" s="444"/>
      <c r="BS56" s="52"/>
      <c r="BT56" s="52"/>
      <c r="BU56" s="52"/>
      <c r="BV56" s="52"/>
      <c r="BW56" s="118"/>
    </row>
    <row r="57" spans="4:75" ht="12.75" customHeight="1" x14ac:dyDescent="0.3">
      <c r="D57" s="118" t="s">
        <v>421</v>
      </c>
      <c r="E57" s="379"/>
      <c r="G57" s="52">
        <v>0</v>
      </c>
      <c r="H57" s="52"/>
      <c r="I57" s="52"/>
      <c r="J57" s="444"/>
      <c r="K57" s="52"/>
      <c r="L57" s="52">
        <f>L58+L60</f>
        <v>0</v>
      </c>
      <c r="M57" s="52"/>
      <c r="N57" s="52"/>
      <c r="O57" s="444"/>
      <c r="P57" s="52"/>
      <c r="Q57" s="52">
        <f>Q58+Q60</f>
        <v>0</v>
      </c>
      <c r="R57" s="52"/>
      <c r="S57" s="52"/>
      <c r="T57" s="444"/>
      <c r="U57" s="52"/>
      <c r="V57" s="52">
        <f>V58+V60</f>
        <v>0</v>
      </c>
      <c r="W57" s="52"/>
      <c r="X57" s="52"/>
      <c r="Y57" s="444"/>
      <c r="Z57" s="52"/>
      <c r="AA57" s="52">
        <f>AA58+AA60</f>
        <v>0</v>
      </c>
      <c r="AB57" s="52"/>
      <c r="AC57" s="52"/>
      <c r="AD57" s="444"/>
      <c r="AE57" s="52"/>
      <c r="AF57" s="52">
        <f>AF58+AF60</f>
        <v>0</v>
      </c>
      <c r="AG57" s="52"/>
      <c r="AH57" s="52"/>
      <c r="AI57" s="444"/>
      <c r="AJ57" s="52"/>
      <c r="AK57" s="52">
        <f>AK58+AK60</f>
        <v>0</v>
      </c>
      <c r="AL57" s="52"/>
      <c r="AM57" s="52"/>
      <c r="AN57" s="444"/>
      <c r="AO57" s="52"/>
      <c r="AP57" s="52">
        <f>AP58+AP60</f>
        <v>0</v>
      </c>
      <c r="AQ57" s="52"/>
      <c r="AR57" s="52"/>
      <c r="AS57" s="444"/>
      <c r="AT57" s="52"/>
      <c r="AU57" s="52">
        <f>AU58+AU60</f>
        <v>0</v>
      </c>
      <c r="AV57" s="52"/>
      <c r="AW57" s="52"/>
      <c r="AX57" s="444"/>
      <c r="AY57" s="52"/>
      <c r="AZ57" s="52">
        <f>AZ58+AZ60</f>
        <v>0</v>
      </c>
      <c r="BA57" s="52"/>
      <c r="BB57" s="52"/>
      <c r="BC57" s="444"/>
      <c r="BD57" s="52"/>
      <c r="BE57" s="52">
        <f>BE58+BE60</f>
        <v>5596913</v>
      </c>
      <c r="BF57" s="52"/>
      <c r="BG57" s="52"/>
      <c r="BH57" s="444"/>
      <c r="BI57" s="52"/>
      <c r="BJ57" s="52">
        <f>BJ58+BJ60</f>
        <v>0</v>
      </c>
      <c r="BK57" s="52"/>
      <c r="BL57" s="52"/>
      <c r="BM57" s="444"/>
      <c r="BN57" s="52"/>
      <c r="BO57" s="52">
        <f>BO58+BO60</f>
        <v>0</v>
      </c>
      <c r="BP57" s="52"/>
      <c r="BQ57" s="52"/>
      <c r="BR57" s="444"/>
      <c r="BS57" s="52"/>
      <c r="BT57" s="52">
        <f>SUM(BT58:BT60)</f>
        <v>5596913</v>
      </c>
      <c r="BU57" s="52"/>
      <c r="BV57" s="52"/>
      <c r="BW57" s="118"/>
    </row>
    <row r="58" spans="4:75" ht="12.75" customHeight="1" x14ac:dyDescent="0.3">
      <c r="D58" s="118" t="s">
        <v>325</v>
      </c>
      <c r="E58" s="379"/>
      <c r="F58" s="385"/>
      <c r="G58" s="442">
        <v>0</v>
      </c>
      <c r="H58" s="443"/>
      <c r="I58" s="52"/>
      <c r="J58" s="444"/>
      <c r="K58" s="445"/>
      <c r="L58" s="442">
        <v>0</v>
      </c>
      <c r="M58" s="443"/>
      <c r="N58" s="52"/>
      <c r="O58" s="444"/>
      <c r="P58" s="445"/>
      <c r="Q58" s="442">
        <v>0</v>
      </c>
      <c r="R58" s="443"/>
      <c r="S58" s="52"/>
      <c r="T58" s="444"/>
      <c r="U58" s="445"/>
      <c r="V58" s="442">
        <v>0</v>
      </c>
      <c r="W58" s="443"/>
      <c r="X58" s="52"/>
      <c r="Y58" s="444"/>
      <c r="Z58" s="445"/>
      <c r="AA58" s="442">
        <v>0</v>
      </c>
      <c r="AB58" s="443"/>
      <c r="AC58" s="52"/>
      <c r="AD58" s="444"/>
      <c r="AE58" s="445"/>
      <c r="AF58" s="442">
        <v>0</v>
      </c>
      <c r="AG58" s="443"/>
      <c r="AH58" s="52"/>
      <c r="AI58" s="444"/>
      <c r="AJ58" s="445"/>
      <c r="AK58" s="442">
        <v>0</v>
      </c>
      <c r="AL58" s="443"/>
      <c r="AM58" s="52"/>
      <c r="AN58" s="444"/>
      <c r="AO58" s="445"/>
      <c r="AP58" s="442">
        <v>0</v>
      </c>
      <c r="AQ58" s="443"/>
      <c r="AR58" s="52"/>
      <c r="AS58" s="444"/>
      <c r="AT58" s="445"/>
      <c r="AU58" s="442">
        <v>0</v>
      </c>
      <c r="AV58" s="443"/>
      <c r="AW58" s="52"/>
      <c r="AX58" s="444"/>
      <c r="AY58" s="445"/>
      <c r="AZ58" s="442">
        <v>0</v>
      </c>
      <c r="BA58" s="443"/>
      <c r="BB58" s="52"/>
      <c r="BC58" s="444"/>
      <c r="BD58" s="445"/>
      <c r="BE58" s="442">
        <v>5596913</v>
      </c>
      <c r="BF58" s="443"/>
      <c r="BG58" s="52"/>
      <c r="BH58" s="444"/>
      <c r="BI58" s="445"/>
      <c r="BJ58" s="442">
        <v>0</v>
      </c>
      <c r="BK58" s="443"/>
      <c r="BL58" s="52"/>
      <c r="BM58" s="444"/>
      <c r="BN58" s="445"/>
      <c r="BO58" s="442">
        <v>0</v>
      </c>
      <c r="BP58" s="443"/>
      <c r="BQ58" s="52"/>
      <c r="BR58" s="444"/>
      <c r="BS58" s="445"/>
      <c r="BT58" s="442">
        <f>SUM(L58:BO58)</f>
        <v>5596913</v>
      </c>
      <c r="BU58" s="443"/>
      <c r="BV58" s="52"/>
      <c r="BW58" s="118"/>
    </row>
    <row r="59" spans="4:75" ht="12.75" customHeight="1" x14ac:dyDescent="0.3">
      <c r="D59" s="118" t="s">
        <v>328</v>
      </c>
      <c r="E59" s="379"/>
      <c r="F59" s="379"/>
      <c r="G59" s="52">
        <v>0</v>
      </c>
      <c r="H59" s="51"/>
      <c r="I59" s="52"/>
      <c r="J59" s="444"/>
      <c r="K59" s="444"/>
      <c r="L59" s="52">
        <v>0</v>
      </c>
      <c r="M59" s="51"/>
      <c r="N59" s="52"/>
      <c r="O59" s="444"/>
      <c r="P59" s="444"/>
      <c r="Q59" s="52">
        <v>0</v>
      </c>
      <c r="R59" s="51"/>
      <c r="S59" s="52"/>
      <c r="T59" s="444"/>
      <c r="U59" s="444"/>
      <c r="V59" s="52">
        <v>0</v>
      </c>
      <c r="W59" s="51"/>
      <c r="X59" s="52"/>
      <c r="Y59" s="444"/>
      <c r="Z59" s="444"/>
      <c r="AA59" s="52">
        <v>0</v>
      </c>
      <c r="AB59" s="51"/>
      <c r="AC59" s="52"/>
      <c r="AD59" s="444"/>
      <c r="AE59" s="444"/>
      <c r="AF59" s="52">
        <v>0</v>
      </c>
      <c r="AG59" s="51"/>
      <c r="AH59" s="52"/>
      <c r="AI59" s="444"/>
      <c r="AJ59" s="444"/>
      <c r="AK59" s="52">
        <v>0</v>
      </c>
      <c r="AL59" s="51"/>
      <c r="AM59" s="52"/>
      <c r="AN59" s="444"/>
      <c r="AO59" s="444"/>
      <c r="AP59" s="52">
        <v>0</v>
      </c>
      <c r="AQ59" s="51"/>
      <c r="AR59" s="52"/>
      <c r="AS59" s="444"/>
      <c r="AT59" s="444"/>
      <c r="AU59" s="52">
        <v>0</v>
      </c>
      <c r="AV59" s="51"/>
      <c r="AW59" s="52"/>
      <c r="AX59" s="444"/>
      <c r="AY59" s="444"/>
      <c r="AZ59" s="52">
        <v>0</v>
      </c>
      <c r="BA59" s="51"/>
      <c r="BB59" s="52"/>
      <c r="BC59" s="444"/>
      <c r="BD59" s="444"/>
      <c r="BE59" s="52">
        <v>0</v>
      </c>
      <c r="BF59" s="51"/>
      <c r="BG59" s="52"/>
      <c r="BH59" s="444"/>
      <c r="BI59" s="444"/>
      <c r="BJ59" s="52">
        <v>0</v>
      </c>
      <c r="BK59" s="51"/>
      <c r="BL59" s="52"/>
      <c r="BM59" s="444"/>
      <c r="BN59" s="444"/>
      <c r="BO59" s="52">
        <v>0</v>
      </c>
      <c r="BP59" s="51"/>
      <c r="BQ59" s="52"/>
      <c r="BR59" s="444"/>
      <c r="BS59" s="444"/>
      <c r="BT59" s="52">
        <f>SUM(L59:BO59)</f>
        <v>0</v>
      </c>
      <c r="BU59" s="51"/>
      <c r="BV59" s="52"/>
      <c r="BW59" s="118"/>
    </row>
    <row r="60" spans="4:75" ht="12.75" customHeight="1" x14ac:dyDescent="0.3">
      <c r="D60" s="118" t="s">
        <v>343</v>
      </c>
      <c r="E60" s="379"/>
      <c r="F60" s="398"/>
      <c r="G60" s="98">
        <v>0</v>
      </c>
      <c r="H60" s="97"/>
      <c r="I60" s="52"/>
      <c r="J60" s="444"/>
      <c r="K60" s="453"/>
      <c r="L60" s="98">
        <v>0</v>
      </c>
      <c r="M60" s="97"/>
      <c r="N60" s="52"/>
      <c r="O60" s="444"/>
      <c r="P60" s="453"/>
      <c r="Q60" s="98">
        <v>0</v>
      </c>
      <c r="R60" s="97"/>
      <c r="S60" s="52"/>
      <c r="T60" s="444"/>
      <c r="U60" s="453"/>
      <c r="V60" s="98">
        <v>0</v>
      </c>
      <c r="W60" s="97"/>
      <c r="X60" s="52"/>
      <c r="Y60" s="444"/>
      <c r="Z60" s="453"/>
      <c r="AA60" s="98">
        <v>0</v>
      </c>
      <c r="AB60" s="97"/>
      <c r="AC60" s="52"/>
      <c r="AD60" s="444"/>
      <c r="AE60" s="453"/>
      <c r="AF60" s="98">
        <v>0</v>
      </c>
      <c r="AG60" s="97"/>
      <c r="AH60" s="52"/>
      <c r="AI60" s="444"/>
      <c r="AJ60" s="453"/>
      <c r="AK60" s="98">
        <v>0</v>
      </c>
      <c r="AL60" s="97"/>
      <c r="AM60" s="52"/>
      <c r="AN60" s="444"/>
      <c r="AO60" s="453"/>
      <c r="AP60" s="98">
        <v>0</v>
      </c>
      <c r="AQ60" s="97"/>
      <c r="AR60" s="52"/>
      <c r="AS60" s="444"/>
      <c r="AT60" s="453"/>
      <c r="AU60" s="98">
        <v>0</v>
      </c>
      <c r="AV60" s="97"/>
      <c r="AW60" s="52"/>
      <c r="AX60" s="444"/>
      <c r="AY60" s="453"/>
      <c r="AZ60" s="98">
        <v>0</v>
      </c>
      <c r="BA60" s="97"/>
      <c r="BB60" s="52"/>
      <c r="BC60" s="444"/>
      <c r="BD60" s="453"/>
      <c r="BE60" s="98">
        <v>0</v>
      </c>
      <c r="BF60" s="97"/>
      <c r="BG60" s="52"/>
      <c r="BH60" s="444"/>
      <c r="BI60" s="453"/>
      <c r="BJ60" s="98">
        <v>0</v>
      </c>
      <c r="BK60" s="97"/>
      <c r="BL60" s="52"/>
      <c r="BM60" s="444"/>
      <c r="BN60" s="453"/>
      <c r="BO60" s="98">
        <v>0</v>
      </c>
      <c r="BP60" s="97"/>
      <c r="BQ60" s="52"/>
      <c r="BR60" s="444"/>
      <c r="BS60" s="453"/>
      <c r="BT60" s="98">
        <f>SUM(L60:BO60)</f>
        <v>0</v>
      </c>
      <c r="BU60" s="97"/>
      <c r="BV60" s="52"/>
      <c r="BW60" s="118"/>
    </row>
    <row r="61" spans="4:75" ht="12.75" hidden="1" customHeight="1" x14ac:dyDescent="0.3">
      <c r="D61" s="118"/>
      <c r="E61" s="379"/>
      <c r="G61" s="52"/>
      <c r="H61" s="52"/>
      <c r="I61" s="52"/>
      <c r="J61" s="444"/>
      <c r="K61" s="52"/>
      <c r="L61" s="52"/>
      <c r="M61" s="52"/>
      <c r="N61" s="52"/>
      <c r="O61" s="444"/>
      <c r="P61" s="52"/>
      <c r="Q61" s="52"/>
      <c r="R61" s="52"/>
      <c r="S61" s="52"/>
      <c r="T61" s="444"/>
      <c r="U61" s="52"/>
      <c r="V61" s="52"/>
      <c r="W61" s="52"/>
      <c r="X61" s="52"/>
      <c r="Y61" s="444"/>
      <c r="Z61" s="52"/>
      <c r="AA61" s="52"/>
      <c r="AB61" s="52"/>
      <c r="AC61" s="52"/>
      <c r="AD61" s="444"/>
      <c r="AE61" s="52"/>
      <c r="AF61" s="52"/>
      <c r="AG61" s="52"/>
      <c r="AH61" s="52"/>
      <c r="AI61" s="444"/>
      <c r="AJ61" s="52"/>
      <c r="AK61" s="52"/>
      <c r="AL61" s="52"/>
      <c r="AM61" s="52"/>
      <c r="AN61" s="444"/>
      <c r="AO61" s="52"/>
      <c r="AP61" s="52"/>
      <c r="AQ61" s="52"/>
      <c r="AR61" s="52"/>
      <c r="AS61" s="444"/>
      <c r="AT61" s="52"/>
      <c r="AU61" s="52"/>
      <c r="AV61" s="52"/>
      <c r="AW61" s="52"/>
      <c r="AX61" s="444"/>
      <c r="AY61" s="52"/>
      <c r="AZ61" s="52"/>
      <c r="BA61" s="52"/>
      <c r="BB61" s="52"/>
      <c r="BC61" s="444"/>
      <c r="BD61" s="52"/>
      <c r="BE61" s="52"/>
      <c r="BF61" s="52"/>
      <c r="BG61" s="52"/>
      <c r="BH61" s="444"/>
      <c r="BI61" s="52"/>
      <c r="BJ61" s="52"/>
      <c r="BK61" s="52"/>
      <c r="BL61" s="52"/>
      <c r="BM61" s="444"/>
      <c r="BN61" s="52"/>
      <c r="BO61" s="52"/>
      <c r="BP61" s="52"/>
      <c r="BQ61" s="52"/>
      <c r="BR61" s="444"/>
      <c r="BS61" s="52"/>
      <c r="BT61" s="52"/>
      <c r="BU61" s="52"/>
      <c r="BV61" s="52"/>
      <c r="BW61" s="118"/>
    </row>
    <row r="62" spans="4:75" ht="12.75" hidden="1" customHeight="1" x14ac:dyDescent="0.3">
      <c r="D62" s="118" t="s">
        <v>422</v>
      </c>
      <c r="E62" s="379"/>
      <c r="G62" s="52">
        <v>0</v>
      </c>
      <c r="H62" s="52"/>
      <c r="I62" s="52"/>
      <c r="J62" s="444"/>
      <c r="K62" s="52"/>
      <c r="L62" s="52">
        <f>L63+L65</f>
        <v>0</v>
      </c>
      <c r="M62" s="52"/>
      <c r="N62" s="52"/>
      <c r="O62" s="444"/>
      <c r="P62" s="52"/>
      <c r="Q62" s="52">
        <f>Q63+Q65</f>
        <v>0</v>
      </c>
      <c r="R62" s="52"/>
      <c r="S62" s="52"/>
      <c r="T62" s="444"/>
      <c r="U62" s="52"/>
      <c r="V62" s="52">
        <f>V63+V65</f>
        <v>0</v>
      </c>
      <c r="W62" s="52"/>
      <c r="X62" s="52"/>
      <c r="Y62" s="444"/>
      <c r="Z62" s="52"/>
      <c r="AA62" s="52">
        <f>AA63+AA65</f>
        <v>0</v>
      </c>
      <c r="AB62" s="52"/>
      <c r="AC62" s="52"/>
      <c r="AD62" s="444"/>
      <c r="AE62" s="52"/>
      <c r="AF62" s="52">
        <f>AF63+AF65</f>
        <v>0</v>
      </c>
      <c r="AG62" s="52"/>
      <c r="AH62" s="52"/>
      <c r="AI62" s="444"/>
      <c r="AJ62" s="52"/>
      <c r="AK62" s="52">
        <f>AK63+AK65</f>
        <v>0</v>
      </c>
      <c r="AL62" s="52"/>
      <c r="AM62" s="52"/>
      <c r="AN62" s="444"/>
      <c r="AO62" s="52"/>
      <c r="AP62" s="52">
        <f>AP63+AP65</f>
        <v>0</v>
      </c>
      <c r="AQ62" s="52"/>
      <c r="AR62" s="52"/>
      <c r="AS62" s="444"/>
      <c r="AT62" s="52"/>
      <c r="AU62" s="52">
        <f>AU63+AU65</f>
        <v>0</v>
      </c>
      <c r="AV62" s="52"/>
      <c r="AW62" s="52"/>
      <c r="AX62" s="444"/>
      <c r="AY62" s="52"/>
      <c r="AZ62" s="52">
        <f>AZ63+AZ65</f>
        <v>0</v>
      </c>
      <c r="BA62" s="52"/>
      <c r="BB62" s="52"/>
      <c r="BC62" s="444"/>
      <c r="BD62" s="52"/>
      <c r="BE62" s="52">
        <f>BE63+BE65</f>
        <v>0</v>
      </c>
      <c r="BF62" s="52"/>
      <c r="BG62" s="52"/>
      <c r="BH62" s="444"/>
      <c r="BI62" s="52"/>
      <c r="BJ62" s="52">
        <f>BJ63+BJ65</f>
        <v>0</v>
      </c>
      <c r="BK62" s="52"/>
      <c r="BL62" s="52"/>
      <c r="BM62" s="444"/>
      <c r="BN62" s="52"/>
      <c r="BO62" s="52">
        <f>BO63+BO65</f>
        <v>0</v>
      </c>
      <c r="BP62" s="52"/>
      <c r="BQ62" s="52"/>
      <c r="BR62" s="444"/>
      <c r="BS62" s="52"/>
      <c r="BT62" s="52">
        <f>SUM(BT63:BT65)</f>
        <v>0</v>
      </c>
      <c r="BU62" s="52"/>
      <c r="BV62" s="52"/>
      <c r="BW62" s="118"/>
    </row>
    <row r="63" spans="4:75" ht="12.75" hidden="1" customHeight="1" x14ac:dyDescent="0.3">
      <c r="D63" s="118" t="s">
        <v>325</v>
      </c>
      <c r="E63" s="379"/>
      <c r="F63" s="385"/>
      <c r="G63" s="442">
        <v>0</v>
      </c>
      <c r="H63" s="443"/>
      <c r="I63" s="52"/>
      <c r="J63" s="444"/>
      <c r="K63" s="445"/>
      <c r="L63" s="442">
        <v>0</v>
      </c>
      <c r="M63" s="443"/>
      <c r="N63" s="52"/>
      <c r="O63" s="444"/>
      <c r="P63" s="445"/>
      <c r="Q63" s="442">
        <v>0</v>
      </c>
      <c r="R63" s="443"/>
      <c r="S63" s="52"/>
      <c r="T63" s="444"/>
      <c r="U63" s="445"/>
      <c r="V63" s="442">
        <v>0</v>
      </c>
      <c r="W63" s="443"/>
      <c r="X63" s="52"/>
      <c r="Y63" s="444"/>
      <c r="Z63" s="445"/>
      <c r="AA63" s="442">
        <v>0</v>
      </c>
      <c r="AB63" s="443"/>
      <c r="AC63" s="52"/>
      <c r="AD63" s="444"/>
      <c r="AE63" s="445"/>
      <c r="AF63" s="442">
        <v>0</v>
      </c>
      <c r="AG63" s="443"/>
      <c r="AH63" s="52"/>
      <c r="AI63" s="444"/>
      <c r="AJ63" s="445"/>
      <c r="AK63" s="442">
        <v>0</v>
      </c>
      <c r="AL63" s="443"/>
      <c r="AM63" s="52"/>
      <c r="AN63" s="444"/>
      <c r="AO63" s="445"/>
      <c r="AP63" s="442">
        <v>0</v>
      </c>
      <c r="AQ63" s="443"/>
      <c r="AR63" s="52"/>
      <c r="AS63" s="444"/>
      <c r="AT63" s="445"/>
      <c r="AU63" s="442">
        <v>0</v>
      </c>
      <c r="AV63" s="443"/>
      <c r="AW63" s="52"/>
      <c r="AX63" s="444"/>
      <c r="AY63" s="445"/>
      <c r="AZ63" s="442">
        <v>0</v>
      </c>
      <c r="BA63" s="443"/>
      <c r="BB63" s="52"/>
      <c r="BC63" s="444"/>
      <c r="BD63" s="445"/>
      <c r="BE63" s="442">
        <v>0</v>
      </c>
      <c r="BF63" s="443"/>
      <c r="BG63" s="52"/>
      <c r="BH63" s="444"/>
      <c r="BI63" s="445"/>
      <c r="BJ63" s="442">
        <v>0</v>
      </c>
      <c r="BK63" s="443"/>
      <c r="BL63" s="52"/>
      <c r="BM63" s="444"/>
      <c r="BN63" s="445"/>
      <c r="BO63" s="442">
        <v>0</v>
      </c>
      <c r="BP63" s="443"/>
      <c r="BQ63" s="52"/>
      <c r="BR63" s="444"/>
      <c r="BS63" s="445"/>
      <c r="BT63" s="442">
        <f>SUM(L63:BO63)</f>
        <v>0</v>
      </c>
      <c r="BU63" s="443"/>
      <c r="BV63" s="52"/>
      <c r="BW63" s="118"/>
    </row>
    <row r="64" spans="4:75" ht="12.75" hidden="1" customHeight="1" x14ac:dyDescent="0.3">
      <c r="D64" s="118" t="s">
        <v>328</v>
      </c>
      <c r="E64" s="379"/>
      <c r="F64" s="379"/>
      <c r="G64" s="52">
        <v>0</v>
      </c>
      <c r="H64" s="51"/>
      <c r="I64" s="52"/>
      <c r="J64" s="444"/>
      <c r="K64" s="444"/>
      <c r="L64" s="52">
        <v>0</v>
      </c>
      <c r="M64" s="51"/>
      <c r="N64" s="52"/>
      <c r="O64" s="444"/>
      <c r="P64" s="444"/>
      <c r="Q64" s="52">
        <v>0</v>
      </c>
      <c r="R64" s="51"/>
      <c r="S64" s="52"/>
      <c r="T64" s="444"/>
      <c r="U64" s="444"/>
      <c r="V64" s="52">
        <v>0</v>
      </c>
      <c r="W64" s="51"/>
      <c r="X64" s="52"/>
      <c r="Y64" s="444"/>
      <c r="Z64" s="444"/>
      <c r="AA64" s="52">
        <v>0</v>
      </c>
      <c r="AB64" s="51"/>
      <c r="AC64" s="52"/>
      <c r="AD64" s="444"/>
      <c r="AE64" s="444"/>
      <c r="AF64" s="52">
        <v>0</v>
      </c>
      <c r="AG64" s="51"/>
      <c r="AH64" s="52"/>
      <c r="AI64" s="444"/>
      <c r="AJ64" s="444"/>
      <c r="AK64" s="52">
        <v>0</v>
      </c>
      <c r="AL64" s="51"/>
      <c r="AM64" s="52"/>
      <c r="AN64" s="444"/>
      <c r="AO64" s="444"/>
      <c r="AP64" s="52">
        <v>0</v>
      </c>
      <c r="AQ64" s="51"/>
      <c r="AR64" s="52"/>
      <c r="AS64" s="444"/>
      <c r="AT64" s="444"/>
      <c r="AU64" s="52">
        <v>0</v>
      </c>
      <c r="AV64" s="51"/>
      <c r="AW64" s="52"/>
      <c r="AX64" s="444"/>
      <c r="AY64" s="444"/>
      <c r="AZ64" s="52">
        <v>0</v>
      </c>
      <c r="BA64" s="51"/>
      <c r="BB64" s="52"/>
      <c r="BC64" s="444"/>
      <c r="BD64" s="444"/>
      <c r="BE64" s="52">
        <v>0</v>
      </c>
      <c r="BF64" s="51"/>
      <c r="BG64" s="52"/>
      <c r="BH64" s="444"/>
      <c r="BI64" s="444"/>
      <c r="BJ64" s="52">
        <v>0</v>
      </c>
      <c r="BK64" s="51"/>
      <c r="BL64" s="52"/>
      <c r="BM64" s="444"/>
      <c r="BN64" s="444"/>
      <c r="BO64" s="52">
        <v>0</v>
      </c>
      <c r="BP64" s="51"/>
      <c r="BQ64" s="52"/>
      <c r="BR64" s="444"/>
      <c r="BS64" s="444"/>
      <c r="BT64" s="52">
        <f>SUM(L64:BO64)</f>
        <v>0</v>
      </c>
      <c r="BU64" s="51"/>
      <c r="BV64" s="52"/>
      <c r="BW64" s="118"/>
    </row>
    <row r="65" spans="4:78" ht="12.75" hidden="1" customHeight="1" x14ac:dyDescent="0.3">
      <c r="D65" s="118" t="s">
        <v>343</v>
      </c>
      <c r="E65" s="379"/>
      <c r="F65" s="398"/>
      <c r="G65" s="98">
        <v>0</v>
      </c>
      <c r="H65" s="97"/>
      <c r="I65" s="52"/>
      <c r="J65" s="444"/>
      <c r="K65" s="453"/>
      <c r="L65" s="98">
        <v>0</v>
      </c>
      <c r="M65" s="97"/>
      <c r="N65" s="52"/>
      <c r="O65" s="444"/>
      <c r="P65" s="453"/>
      <c r="Q65" s="98">
        <v>0</v>
      </c>
      <c r="R65" s="97"/>
      <c r="S65" s="52"/>
      <c r="T65" s="444"/>
      <c r="U65" s="453"/>
      <c r="V65" s="98">
        <v>0</v>
      </c>
      <c r="W65" s="97"/>
      <c r="X65" s="52"/>
      <c r="Y65" s="444"/>
      <c r="Z65" s="453"/>
      <c r="AA65" s="98">
        <v>0</v>
      </c>
      <c r="AB65" s="97"/>
      <c r="AC65" s="52"/>
      <c r="AD65" s="444"/>
      <c r="AE65" s="453"/>
      <c r="AF65" s="98">
        <v>0</v>
      </c>
      <c r="AG65" s="97"/>
      <c r="AH65" s="52"/>
      <c r="AI65" s="444"/>
      <c r="AJ65" s="453"/>
      <c r="AK65" s="98">
        <v>0</v>
      </c>
      <c r="AL65" s="97"/>
      <c r="AM65" s="52"/>
      <c r="AN65" s="444"/>
      <c r="AO65" s="453"/>
      <c r="AP65" s="98">
        <v>0</v>
      </c>
      <c r="AQ65" s="97"/>
      <c r="AR65" s="52"/>
      <c r="AS65" s="444"/>
      <c r="AT65" s="453"/>
      <c r="AU65" s="98">
        <v>0</v>
      </c>
      <c r="AV65" s="97"/>
      <c r="AW65" s="52"/>
      <c r="AX65" s="444"/>
      <c r="AY65" s="453"/>
      <c r="AZ65" s="98">
        <v>0</v>
      </c>
      <c r="BA65" s="97"/>
      <c r="BB65" s="52"/>
      <c r="BC65" s="444"/>
      <c r="BD65" s="453"/>
      <c r="BE65" s="98">
        <v>0</v>
      </c>
      <c r="BF65" s="97"/>
      <c r="BG65" s="52"/>
      <c r="BH65" s="444"/>
      <c r="BI65" s="453"/>
      <c r="BJ65" s="98">
        <v>0</v>
      </c>
      <c r="BK65" s="97"/>
      <c r="BL65" s="52"/>
      <c r="BM65" s="444"/>
      <c r="BN65" s="453"/>
      <c r="BO65" s="98">
        <v>0</v>
      </c>
      <c r="BP65" s="97"/>
      <c r="BQ65" s="52"/>
      <c r="BR65" s="444"/>
      <c r="BS65" s="453"/>
      <c r="BT65" s="98">
        <f>SUM(L65:BO65)</f>
        <v>0</v>
      </c>
      <c r="BU65" s="97"/>
      <c r="BV65" s="52"/>
      <c r="BW65" s="118"/>
    </row>
    <row r="66" spans="4:78" ht="12.75" customHeight="1" x14ac:dyDescent="0.3">
      <c r="D66" s="118"/>
      <c r="E66" s="379"/>
      <c r="G66" s="52"/>
      <c r="H66" s="52"/>
      <c r="I66" s="52"/>
      <c r="J66" s="444"/>
      <c r="K66" s="52"/>
      <c r="L66" s="52"/>
      <c r="M66" s="52"/>
      <c r="N66" s="52"/>
      <c r="O66" s="444"/>
      <c r="P66" s="52"/>
      <c r="Q66" s="52"/>
      <c r="R66" s="52"/>
      <c r="S66" s="52"/>
      <c r="T66" s="444"/>
      <c r="U66" s="52"/>
      <c r="V66" s="52"/>
      <c r="W66" s="52"/>
      <c r="X66" s="52"/>
      <c r="Y66" s="444"/>
      <c r="Z66" s="52"/>
      <c r="AA66" s="52"/>
      <c r="AB66" s="52"/>
      <c r="AC66" s="52"/>
      <c r="AD66" s="444"/>
      <c r="AE66" s="52"/>
      <c r="AF66" s="52"/>
      <c r="AG66" s="52"/>
      <c r="AH66" s="52"/>
      <c r="AI66" s="444"/>
      <c r="AJ66" s="52"/>
      <c r="AK66" s="52"/>
      <c r="AL66" s="52"/>
      <c r="AM66" s="52"/>
      <c r="AN66" s="444"/>
      <c r="AO66" s="52"/>
      <c r="AP66" s="52"/>
      <c r="AQ66" s="52"/>
      <c r="AR66" s="52"/>
      <c r="AS66" s="444"/>
      <c r="AT66" s="52"/>
      <c r="AU66" s="52"/>
      <c r="AV66" s="52"/>
      <c r="AW66" s="52"/>
      <c r="AX66" s="444"/>
      <c r="AY66" s="52"/>
      <c r="AZ66" s="52"/>
      <c r="BA66" s="52"/>
      <c r="BB66" s="52"/>
      <c r="BC66" s="444"/>
      <c r="BD66" s="52"/>
      <c r="BE66" s="52"/>
      <c r="BF66" s="52"/>
      <c r="BG66" s="52"/>
      <c r="BH66" s="444"/>
      <c r="BI66" s="52"/>
      <c r="BJ66" s="52"/>
      <c r="BK66" s="52"/>
      <c r="BL66" s="52"/>
      <c r="BM66" s="444"/>
      <c r="BN66" s="52"/>
      <c r="BO66" s="52"/>
      <c r="BP66" s="52"/>
      <c r="BQ66" s="52"/>
      <c r="BR66" s="444"/>
      <c r="BS66" s="52"/>
      <c r="BT66" s="52"/>
      <c r="BU66" s="52"/>
      <c r="BV66" s="52"/>
      <c r="BW66" s="118"/>
    </row>
    <row r="67" spans="4:78" s="38" customFormat="1" ht="12.75" hidden="1" customHeight="1" x14ac:dyDescent="0.3">
      <c r="D67" s="188" t="s">
        <v>423</v>
      </c>
      <c r="E67" s="381"/>
      <c r="G67" s="40">
        <f>SUM(G68:G70)</f>
        <v>0</v>
      </c>
      <c r="H67" s="40"/>
      <c r="I67" s="40"/>
      <c r="J67" s="441"/>
      <c r="K67" s="40"/>
      <c r="L67" s="40">
        <f>SUM(L68:L70)</f>
        <v>0</v>
      </c>
      <c r="M67" s="40"/>
      <c r="N67" s="40"/>
      <c r="O67" s="441"/>
      <c r="P67" s="40"/>
      <c r="Q67" s="40">
        <f>SUM(Q68:Q70)</f>
        <v>0</v>
      </c>
      <c r="R67" s="40"/>
      <c r="S67" s="40"/>
      <c r="T67" s="441"/>
      <c r="U67" s="40"/>
      <c r="V67" s="40">
        <f>SUM(V68:V70)</f>
        <v>0</v>
      </c>
      <c r="W67" s="40"/>
      <c r="X67" s="40"/>
      <c r="Y67" s="441"/>
      <c r="Z67" s="40"/>
      <c r="AA67" s="40">
        <f>SUM(AA68:AA70)</f>
        <v>0</v>
      </c>
      <c r="AB67" s="40"/>
      <c r="AC67" s="40"/>
      <c r="AD67" s="441"/>
      <c r="AE67" s="40"/>
      <c r="AF67" s="40">
        <f>SUM(AF68:AF70)</f>
        <v>0</v>
      </c>
      <c r="AG67" s="40"/>
      <c r="AH67" s="40"/>
      <c r="AI67" s="441"/>
      <c r="AJ67" s="40"/>
      <c r="AK67" s="40">
        <f>SUM(AK68:AK70)</f>
        <v>0</v>
      </c>
      <c r="AL67" s="40"/>
      <c r="AM67" s="40"/>
      <c r="AN67" s="441"/>
      <c r="AO67" s="40"/>
      <c r="AP67" s="40">
        <f>SUM(AP68:AP70)</f>
        <v>0</v>
      </c>
      <c r="AQ67" s="40"/>
      <c r="AR67" s="40"/>
      <c r="AS67" s="441"/>
      <c r="AT67" s="40"/>
      <c r="AU67" s="40">
        <f>SUM(AU68:AU70)</f>
        <v>0</v>
      </c>
      <c r="AV67" s="40"/>
      <c r="AW67" s="40"/>
      <c r="AX67" s="441"/>
      <c r="AY67" s="40"/>
      <c r="AZ67" s="40">
        <f>SUM(AZ68:AZ70)</f>
        <v>0</v>
      </c>
      <c r="BA67" s="40"/>
      <c r="BB67" s="40"/>
      <c r="BC67" s="441"/>
      <c r="BD67" s="40"/>
      <c r="BE67" s="40">
        <f>SUM(BE68:BE70)</f>
        <v>0</v>
      </c>
      <c r="BF67" s="40"/>
      <c r="BG67" s="40"/>
      <c r="BH67" s="441"/>
      <c r="BI67" s="40"/>
      <c r="BJ67" s="40">
        <f>SUM(BJ68:BJ70)</f>
        <v>0</v>
      </c>
      <c r="BK67" s="40"/>
      <c r="BL67" s="40"/>
      <c r="BM67" s="441"/>
      <c r="BN67" s="40"/>
      <c r="BO67" s="40">
        <f>SUM(BO68:BO70)</f>
        <v>0</v>
      </c>
      <c r="BP67" s="40"/>
      <c r="BQ67" s="40"/>
      <c r="BR67" s="441"/>
      <c r="BS67" s="40"/>
      <c r="BT67" s="40">
        <f>SUM(BT68:BT70)</f>
        <v>0</v>
      </c>
      <c r="BU67" s="40"/>
      <c r="BV67" s="40"/>
      <c r="BW67" s="188"/>
      <c r="BY67" s="112"/>
      <c r="BZ67" s="112"/>
    </row>
    <row r="68" spans="4:78" ht="12.75" hidden="1" customHeight="1" x14ac:dyDescent="0.3">
      <c r="D68" s="118" t="s">
        <v>325</v>
      </c>
      <c r="E68" s="379"/>
      <c r="F68" s="385"/>
      <c r="G68" s="442">
        <v>0</v>
      </c>
      <c r="H68" s="443"/>
      <c r="I68" s="52"/>
      <c r="J68" s="444"/>
      <c r="K68" s="445"/>
      <c r="L68" s="442">
        <f>L73</f>
        <v>0</v>
      </c>
      <c r="M68" s="443"/>
      <c r="N68" s="52"/>
      <c r="O68" s="444"/>
      <c r="P68" s="445"/>
      <c r="Q68" s="442">
        <f>Q73</f>
        <v>0</v>
      </c>
      <c r="R68" s="443"/>
      <c r="S68" s="52"/>
      <c r="T68" s="444"/>
      <c r="U68" s="445"/>
      <c r="V68" s="442">
        <f>V73</f>
        <v>0</v>
      </c>
      <c r="W68" s="443"/>
      <c r="X68" s="52"/>
      <c r="Y68" s="444"/>
      <c r="Z68" s="445"/>
      <c r="AA68" s="442">
        <f>AA73</f>
        <v>0</v>
      </c>
      <c r="AB68" s="443"/>
      <c r="AC68" s="52"/>
      <c r="AD68" s="444"/>
      <c r="AE68" s="445"/>
      <c r="AF68" s="442">
        <f>AF73</f>
        <v>0</v>
      </c>
      <c r="AG68" s="443"/>
      <c r="AH68" s="52"/>
      <c r="AI68" s="444"/>
      <c r="AJ68" s="445"/>
      <c r="AK68" s="442">
        <f>AK73</f>
        <v>0</v>
      </c>
      <c r="AL68" s="443"/>
      <c r="AM68" s="52"/>
      <c r="AN68" s="444"/>
      <c r="AO68" s="445"/>
      <c r="AP68" s="442">
        <f>AP73</f>
        <v>0</v>
      </c>
      <c r="AQ68" s="443"/>
      <c r="AR68" s="52"/>
      <c r="AS68" s="444"/>
      <c r="AT68" s="445"/>
      <c r="AU68" s="442">
        <f>AU73</f>
        <v>0</v>
      </c>
      <c r="AV68" s="443"/>
      <c r="AW68" s="52"/>
      <c r="AX68" s="444"/>
      <c r="AY68" s="445"/>
      <c r="AZ68" s="442">
        <f>AZ73</f>
        <v>0</v>
      </c>
      <c r="BA68" s="443"/>
      <c r="BB68" s="52"/>
      <c r="BC68" s="444"/>
      <c r="BD68" s="445"/>
      <c r="BE68" s="442">
        <f>BE73</f>
        <v>0</v>
      </c>
      <c r="BF68" s="443"/>
      <c r="BG68" s="52"/>
      <c r="BH68" s="444"/>
      <c r="BI68" s="445"/>
      <c r="BJ68" s="442">
        <f>BJ73</f>
        <v>0</v>
      </c>
      <c r="BK68" s="443"/>
      <c r="BL68" s="52"/>
      <c r="BM68" s="444"/>
      <c r="BN68" s="445"/>
      <c r="BO68" s="442">
        <f>BO73</f>
        <v>0</v>
      </c>
      <c r="BP68" s="443"/>
      <c r="BQ68" s="52"/>
      <c r="BR68" s="444"/>
      <c r="BS68" s="445"/>
      <c r="BT68" s="442">
        <f>BT73</f>
        <v>0</v>
      </c>
      <c r="BU68" s="443"/>
      <c r="BV68" s="52"/>
      <c r="BW68" s="118"/>
    </row>
    <row r="69" spans="4:78" ht="12.75" hidden="1" customHeight="1" x14ac:dyDescent="0.3">
      <c r="D69" s="118" t="s">
        <v>328</v>
      </c>
      <c r="E69" s="379"/>
      <c r="F69" s="379"/>
      <c r="G69" s="52">
        <v>0</v>
      </c>
      <c r="H69" s="51"/>
      <c r="I69" s="52"/>
      <c r="J69" s="444"/>
      <c r="K69" s="444"/>
      <c r="L69" s="52">
        <f>L74</f>
        <v>0</v>
      </c>
      <c r="M69" s="51"/>
      <c r="N69" s="52"/>
      <c r="O69" s="444"/>
      <c r="P69" s="444"/>
      <c r="Q69" s="52">
        <f>Q74</f>
        <v>0</v>
      </c>
      <c r="R69" s="51"/>
      <c r="S69" s="52"/>
      <c r="T69" s="444"/>
      <c r="U69" s="444"/>
      <c r="V69" s="52">
        <f>V74</f>
        <v>0</v>
      </c>
      <c r="W69" s="51"/>
      <c r="X69" s="52"/>
      <c r="Y69" s="444"/>
      <c r="Z69" s="444"/>
      <c r="AA69" s="52">
        <f>AA74</f>
        <v>0</v>
      </c>
      <c r="AB69" s="51"/>
      <c r="AC69" s="52"/>
      <c r="AD69" s="444"/>
      <c r="AE69" s="444"/>
      <c r="AF69" s="52">
        <f>AF74</f>
        <v>0</v>
      </c>
      <c r="AG69" s="51"/>
      <c r="AH69" s="52"/>
      <c r="AI69" s="444"/>
      <c r="AJ69" s="444"/>
      <c r="AK69" s="52">
        <f>AK74</f>
        <v>0</v>
      </c>
      <c r="AL69" s="51"/>
      <c r="AM69" s="52"/>
      <c r="AN69" s="444"/>
      <c r="AO69" s="444"/>
      <c r="AP69" s="52">
        <f>AP74</f>
        <v>0</v>
      </c>
      <c r="AQ69" s="51"/>
      <c r="AR69" s="52"/>
      <c r="AS69" s="444"/>
      <c r="AT69" s="444"/>
      <c r="AU69" s="52">
        <f>AU74</f>
        <v>0</v>
      </c>
      <c r="AV69" s="51"/>
      <c r="AW69" s="52"/>
      <c r="AX69" s="444"/>
      <c r="AY69" s="444"/>
      <c r="AZ69" s="52">
        <f>AZ74</f>
        <v>0</v>
      </c>
      <c r="BA69" s="51"/>
      <c r="BB69" s="52"/>
      <c r="BC69" s="444"/>
      <c r="BD69" s="444"/>
      <c r="BE69" s="52">
        <f>BE74</f>
        <v>0</v>
      </c>
      <c r="BF69" s="51"/>
      <c r="BG69" s="52"/>
      <c r="BH69" s="444"/>
      <c r="BI69" s="444"/>
      <c r="BJ69" s="52">
        <f>BJ74</f>
        <v>0</v>
      </c>
      <c r="BK69" s="51"/>
      <c r="BL69" s="52"/>
      <c r="BM69" s="444"/>
      <c r="BN69" s="444"/>
      <c r="BO69" s="52">
        <f>BO74</f>
        <v>0</v>
      </c>
      <c r="BP69" s="51"/>
      <c r="BQ69" s="52"/>
      <c r="BR69" s="444"/>
      <c r="BS69" s="444"/>
      <c r="BT69" s="52">
        <f>BT74</f>
        <v>0</v>
      </c>
      <c r="BU69" s="51"/>
      <c r="BV69" s="52"/>
      <c r="BW69" s="118"/>
    </row>
    <row r="70" spans="4:78" ht="12.75" hidden="1" customHeight="1" x14ac:dyDescent="0.3">
      <c r="D70" s="118" t="s">
        <v>343</v>
      </c>
      <c r="E70" s="379"/>
      <c r="F70" s="398"/>
      <c r="G70" s="98">
        <v>0</v>
      </c>
      <c r="H70" s="97"/>
      <c r="I70" s="52"/>
      <c r="J70" s="444"/>
      <c r="K70" s="453"/>
      <c r="L70" s="98">
        <f>L75</f>
        <v>0</v>
      </c>
      <c r="M70" s="97"/>
      <c r="N70" s="52"/>
      <c r="O70" s="444"/>
      <c r="P70" s="453"/>
      <c r="Q70" s="98">
        <f>Q75</f>
        <v>0</v>
      </c>
      <c r="R70" s="97"/>
      <c r="S70" s="52"/>
      <c r="T70" s="444"/>
      <c r="U70" s="453"/>
      <c r="V70" s="98">
        <f>V75</f>
        <v>0</v>
      </c>
      <c r="W70" s="97"/>
      <c r="X70" s="52"/>
      <c r="Y70" s="444"/>
      <c r="Z70" s="453"/>
      <c r="AA70" s="98">
        <f>AA75</f>
        <v>0</v>
      </c>
      <c r="AB70" s="97"/>
      <c r="AC70" s="52"/>
      <c r="AD70" s="444"/>
      <c r="AE70" s="453"/>
      <c r="AF70" s="98">
        <f>AF75</f>
        <v>0</v>
      </c>
      <c r="AG70" s="97"/>
      <c r="AH70" s="52"/>
      <c r="AI70" s="444"/>
      <c r="AJ70" s="453"/>
      <c r="AK70" s="98">
        <f>AK75</f>
        <v>0</v>
      </c>
      <c r="AL70" s="97"/>
      <c r="AM70" s="52"/>
      <c r="AN70" s="444"/>
      <c r="AO70" s="453"/>
      <c r="AP70" s="98">
        <f>AP75</f>
        <v>0</v>
      </c>
      <c r="AQ70" s="97"/>
      <c r="AR70" s="52"/>
      <c r="AS70" s="444"/>
      <c r="AT70" s="453"/>
      <c r="AU70" s="98">
        <f>AU75</f>
        <v>0</v>
      </c>
      <c r="AV70" s="97"/>
      <c r="AW70" s="52"/>
      <c r="AX70" s="444"/>
      <c r="AY70" s="453"/>
      <c r="AZ70" s="98">
        <f>AZ75</f>
        <v>0</v>
      </c>
      <c r="BA70" s="97"/>
      <c r="BB70" s="52"/>
      <c r="BC70" s="444"/>
      <c r="BD70" s="453"/>
      <c r="BE70" s="98">
        <f>BE75</f>
        <v>0</v>
      </c>
      <c r="BF70" s="97"/>
      <c r="BG70" s="52"/>
      <c r="BH70" s="444"/>
      <c r="BI70" s="453"/>
      <c r="BJ70" s="98">
        <f>BJ75</f>
        <v>0</v>
      </c>
      <c r="BK70" s="97"/>
      <c r="BL70" s="52"/>
      <c r="BM70" s="444"/>
      <c r="BN70" s="453"/>
      <c r="BO70" s="98">
        <f>BO75</f>
        <v>0</v>
      </c>
      <c r="BP70" s="97"/>
      <c r="BQ70" s="52"/>
      <c r="BR70" s="444"/>
      <c r="BS70" s="453"/>
      <c r="BT70" s="98">
        <f>BT75</f>
        <v>0</v>
      </c>
      <c r="BU70" s="97"/>
      <c r="BV70" s="52"/>
      <c r="BW70" s="118"/>
    </row>
    <row r="71" spans="4:78" ht="12.75" hidden="1" customHeight="1" x14ac:dyDescent="0.3">
      <c r="D71" s="118"/>
      <c r="E71" s="379"/>
      <c r="G71" s="52"/>
      <c r="H71" s="52"/>
      <c r="I71" s="52"/>
      <c r="J71" s="444"/>
      <c r="K71" s="52"/>
      <c r="L71" s="52"/>
      <c r="M71" s="52"/>
      <c r="N71" s="52"/>
      <c r="O71" s="444"/>
      <c r="P71" s="52"/>
      <c r="Q71" s="52"/>
      <c r="R71" s="52"/>
      <c r="S71" s="52"/>
      <c r="T71" s="444"/>
      <c r="U71" s="52"/>
      <c r="V71" s="52"/>
      <c r="W71" s="52"/>
      <c r="X71" s="52"/>
      <c r="Y71" s="444"/>
      <c r="Z71" s="52"/>
      <c r="AA71" s="52"/>
      <c r="AB71" s="52"/>
      <c r="AC71" s="52"/>
      <c r="AD71" s="444"/>
      <c r="AE71" s="52"/>
      <c r="AF71" s="52"/>
      <c r="AG71" s="52"/>
      <c r="AH71" s="52"/>
      <c r="AI71" s="444"/>
      <c r="AJ71" s="52"/>
      <c r="AK71" s="52"/>
      <c r="AL71" s="52"/>
      <c r="AM71" s="52"/>
      <c r="AN71" s="444"/>
      <c r="AO71" s="52"/>
      <c r="AP71" s="52"/>
      <c r="AQ71" s="52"/>
      <c r="AR71" s="52"/>
      <c r="AS71" s="444"/>
      <c r="AT71" s="52"/>
      <c r="AU71" s="52"/>
      <c r="AV71" s="52"/>
      <c r="AW71" s="52"/>
      <c r="AX71" s="444"/>
      <c r="AY71" s="52"/>
      <c r="AZ71" s="52"/>
      <c r="BA71" s="52"/>
      <c r="BB71" s="52"/>
      <c r="BC71" s="444"/>
      <c r="BD71" s="52"/>
      <c r="BE71" s="52"/>
      <c r="BF71" s="52"/>
      <c r="BG71" s="52"/>
      <c r="BH71" s="444"/>
      <c r="BI71" s="52"/>
      <c r="BJ71" s="52"/>
      <c r="BK71" s="52"/>
      <c r="BL71" s="52"/>
      <c r="BM71" s="444"/>
      <c r="BN71" s="52"/>
      <c r="BO71" s="52"/>
      <c r="BP71" s="52"/>
      <c r="BQ71" s="52"/>
      <c r="BR71" s="444"/>
      <c r="BS71" s="52"/>
      <c r="BT71" s="52"/>
      <c r="BU71" s="52"/>
      <c r="BV71" s="52"/>
      <c r="BW71" s="118"/>
    </row>
    <row r="72" spans="4:78" ht="12.75" hidden="1" customHeight="1" x14ac:dyDescent="0.3">
      <c r="D72" s="118" t="s">
        <v>424</v>
      </c>
      <c r="E72" s="379"/>
      <c r="G72" s="52">
        <v>0</v>
      </c>
      <c r="H72" s="52"/>
      <c r="I72" s="52"/>
      <c r="J72" s="444"/>
      <c r="K72" s="52"/>
      <c r="L72" s="52">
        <f>SUM(L73:L75)</f>
        <v>0</v>
      </c>
      <c r="M72" s="52"/>
      <c r="N72" s="52"/>
      <c r="O72" s="444"/>
      <c r="P72" s="52"/>
      <c r="Q72" s="52">
        <f>SUM(Q73:Q75)</f>
        <v>0</v>
      </c>
      <c r="R72" s="52"/>
      <c r="S72" s="52"/>
      <c r="T72" s="444"/>
      <c r="U72" s="52"/>
      <c r="V72" s="52">
        <f>SUM(V73:V75)</f>
        <v>0</v>
      </c>
      <c r="W72" s="52"/>
      <c r="X72" s="52"/>
      <c r="Y72" s="444"/>
      <c r="Z72" s="52"/>
      <c r="AA72" s="52">
        <f>SUM(AA73:AA75)</f>
        <v>0</v>
      </c>
      <c r="AB72" s="52"/>
      <c r="AC72" s="52"/>
      <c r="AD72" s="444"/>
      <c r="AE72" s="52"/>
      <c r="AF72" s="52">
        <f>SUM(AF73:AF75)</f>
        <v>0</v>
      </c>
      <c r="AG72" s="52"/>
      <c r="AH72" s="52"/>
      <c r="AI72" s="444"/>
      <c r="AJ72" s="52"/>
      <c r="AK72" s="52">
        <f>SUM(AK73:AK75)</f>
        <v>0</v>
      </c>
      <c r="AL72" s="52"/>
      <c r="AM72" s="52"/>
      <c r="AN72" s="444"/>
      <c r="AO72" s="52"/>
      <c r="AP72" s="52">
        <f>SUM(AP73:AP75)</f>
        <v>0</v>
      </c>
      <c r="AQ72" s="52"/>
      <c r="AR72" s="52"/>
      <c r="AS72" s="444"/>
      <c r="AT72" s="52"/>
      <c r="AU72" s="52">
        <f>SUM(AU73:AU75)</f>
        <v>0</v>
      </c>
      <c r="AV72" s="52"/>
      <c r="AW72" s="52"/>
      <c r="AX72" s="444"/>
      <c r="AY72" s="52"/>
      <c r="AZ72" s="52">
        <f>SUM(AZ73:AZ75)</f>
        <v>0</v>
      </c>
      <c r="BA72" s="52"/>
      <c r="BB72" s="52"/>
      <c r="BC72" s="444"/>
      <c r="BD72" s="52"/>
      <c r="BE72" s="52">
        <f>SUM(BE73:BE75)</f>
        <v>0</v>
      </c>
      <c r="BF72" s="52"/>
      <c r="BG72" s="52"/>
      <c r="BH72" s="444"/>
      <c r="BI72" s="52"/>
      <c r="BJ72" s="52">
        <f>SUM(BJ73:BJ75)</f>
        <v>0</v>
      </c>
      <c r="BK72" s="52"/>
      <c r="BL72" s="52"/>
      <c r="BM72" s="444"/>
      <c r="BN72" s="52"/>
      <c r="BO72" s="52">
        <f>SUM(BO73:BO75)</f>
        <v>0</v>
      </c>
      <c r="BP72" s="52"/>
      <c r="BQ72" s="52"/>
      <c r="BR72" s="444"/>
      <c r="BS72" s="52"/>
      <c r="BT72" s="52">
        <f>SUM(BT73:BT75)</f>
        <v>0</v>
      </c>
      <c r="BU72" s="52"/>
      <c r="BV72" s="52"/>
      <c r="BW72" s="118"/>
    </row>
    <row r="73" spans="4:78" ht="12.75" hidden="1" customHeight="1" x14ac:dyDescent="0.3">
      <c r="D73" s="118" t="s">
        <v>325</v>
      </c>
      <c r="E73" s="379"/>
      <c r="F73" s="385"/>
      <c r="G73" s="442">
        <v>0</v>
      </c>
      <c r="H73" s="443"/>
      <c r="I73" s="52"/>
      <c r="J73" s="444"/>
      <c r="K73" s="445"/>
      <c r="L73" s="442">
        <v>0</v>
      </c>
      <c r="M73" s="443"/>
      <c r="N73" s="52"/>
      <c r="O73" s="444"/>
      <c r="P73" s="445"/>
      <c r="Q73" s="442">
        <v>0</v>
      </c>
      <c r="R73" s="443"/>
      <c r="S73" s="52"/>
      <c r="T73" s="444"/>
      <c r="U73" s="445"/>
      <c r="V73" s="442">
        <v>0</v>
      </c>
      <c r="W73" s="443"/>
      <c r="X73" s="52"/>
      <c r="Y73" s="444"/>
      <c r="Z73" s="445"/>
      <c r="AA73" s="442">
        <v>0</v>
      </c>
      <c r="AB73" s="443"/>
      <c r="AC73" s="52"/>
      <c r="AD73" s="444"/>
      <c r="AE73" s="445"/>
      <c r="AF73" s="442">
        <v>0</v>
      </c>
      <c r="AG73" s="443"/>
      <c r="AH73" s="52"/>
      <c r="AI73" s="444"/>
      <c r="AJ73" s="445"/>
      <c r="AK73" s="442">
        <v>0</v>
      </c>
      <c r="AL73" s="443"/>
      <c r="AM73" s="52"/>
      <c r="AN73" s="444"/>
      <c r="AO73" s="445"/>
      <c r="AP73" s="442">
        <v>0</v>
      </c>
      <c r="AQ73" s="443"/>
      <c r="AR73" s="52"/>
      <c r="AS73" s="444"/>
      <c r="AT73" s="445"/>
      <c r="AU73" s="442">
        <v>0</v>
      </c>
      <c r="AV73" s="443"/>
      <c r="AW73" s="52"/>
      <c r="AX73" s="444"/>
      <c r="AY73" s="445"/>
      <c r="AZ73" s="442">
        <v>0</v>
      </c>
      <c r="BA73" s="443"/>
      <c r="BB73" s="52"/>
      <c r="BC73" s="444"/>
      <c r="BD73" s="445"/>
      <c r="BE73" s="442">
        <v>0</v>
      </c>
      <c r="BF73" s="443"/>
      <c r="BG73" s="52"/>
      <c r="BH73" s="444"/>
      <c r="BI73" s="445"/>
      <c r="BJ73" s="442">
        <v>0</v>
      </c>
      <c r="BK73" s="443"/>
      <c r="BL73" s="52"/>
      <c r="BM73" s="444"/>
      <c r="BN73" s="445"/>
      <c r="BO73" s="442">
        <v>0</v>
      </c>
      <c r="BP73" s="443"/>
      <c r="BQ73" s="52"/>
      <c r="BR73" s="444"/>
      <c r="BS73" s="445"/>
      <c r="BT73" s="442">
        <f>SUM(L73:BO73)</f>
        <v>0</v>
      </c>
      <c r="BU73" s="443"/>
      <c r="BV73" s="52"/>
      <c r="BW73" s="118"/>
    </row>
    <row r="74" spans="4:78" ht="12.75" hidden="1" customHeight="1" x14ac:dyDescent="0.3">
      <c r="D74" s="118" t="s">
        <v>328</v>
      </c>
      <c r="E74" s="379"/>
      <c r="F74" s="379"/>
      <c r="G74" s="52">
        <v>0</v>
      </c>
      <c r="H74" s="51"/>
      <c r="I74" s="52"/>
      <c r="J74" s="444"/>
      <c r="K74" s="444"/>
      <c r="L74" s="52">
        <v>0</v>
      </c>
      <c r="M74" s="51"/>
      <c r="N74" s="52"/>
      <c r="O74" s="444"/>
      <c r="P74" s="444"/>
      <c r="Q74" s="52">
        <v>0</v>
      </c>
      <c r="R74" s="51"/>
      <c r="S74" s="52"/>
      <c r="T74" s="444"/>
      <c r="U74" s="444"/>
      <c r="V74" s="52">
        <v>0</v>
      </c>
      <c r="W74" s="51"/>
      <c r="X74" s="52"/>
      <c r="Y74" s="444"/>
      <c r="Z74" s="444"/>
      <c r="AA74" s="52">
        <v>0</v>
      </c>
      <c r="AB74" s="51"/>
      <c r="AC74" s="52"/>
      <c r="AD74" s="444"/>
      <c r="AE74" s="444"/>
      <c r="AF74" s="52">
        <v>0</v>
      </c>
      <c r="AG74" s="51"/>
      <c r="AH74" s="52"/>
      <c r="AI74" s="444"/>
      <c r="AJ74" s="444"/>
      <c r="AK74" s="52">
        <v>0</v>
      </c>
      <c r="AL74" s="51"/>
      <c r="AM74" s="52"/>
      <c r="AN74" s="444"/>
      <c r="AO74" s="444"/>
      <c r="AP74" s="52">
        <v>0</v>
      </c>
      <c r="AQ74" s="51"/>
      <c r="AR74" s="52"/>
      <c r="AS74" s="444"/>
      <c r="AT74" s="444"/>
      <c r="AU74" s="52">
        <v>0</v>
      </c>
      <c r="AV74" s="51"/>
      <c r="AW74" s="52"/>
      <c r="AX74" s="444"/>
      <c r="AY74" s="444"/>
      <c r="AZ74" s="52">
        <v>0</v>
      </c>
      <c r="BA74" s="51"/>
      <c r="BB74" s="52"/>
      <c r="BC74" s="444"/>
      <c r="BD74" s="444"/>
      <c r="BE74" s="52">
        <v>0</v>
      </c>
      <c r="BF74" s="51"/>
      <c r="BG74" s="52"/>
      <c r="BH74" s="444"/>
      <c r="BI74" s="444"/>
      <c r="BJ74" s="52">
        <v>0</v>
      </c>
      <c r="BK74" s="51"/>
      <c r="BL74" s="52"/>
      <c r="BM74" s="444"/>
      <c r="BN74" s="444"/>
      <c r="BO74" s="52">
        <v>0</v>
      </c>
      <c r="BP74" s="51"/>
      <c r="BQ74" s="52"/>
      <c r="BR74" s="444"/>
      <c r="BS74" s="444"/>
      <c r="BT74" s="52">
        <f>SUM(L74:BO74)</f>
        <v>0</v>
      </c>
      <c r="BU74" s="51"/>
      <c r="BV74" s="52"/>
      <c r="BW74" s="118"/>
    </row>
    <row r="75" spans="4:78" ht="12.75" hidden="1" customHeight="1" x14ac:dyDescent="0.3">
      <c r="D75" s="118" t="s">
        <v>343</v>
      </c>
      <c r="E75" s="379"/>
      <c r="F75" s="398"/>
      <c r="G75" s="98">
        <v>0</v>
      </c>
      <c r="H75" s="97"/>
      <c r="I75" s="52"/>
      <c r="J75" s="444"/>
      <c r="K75" s="453"/>
      <c r="L75" s="98">
        <v>0</v>
      </c>
      <c r="M75" s="97"/>
      <c r="N75" s="52"/>
      <c r="O75" s="444"/>
      <c r="P75" s="453"/>
      <c r="Q75" s="98">
        <v>0</v>
      </c>
      <c r="R75" s="97"/>
      <c r="S75" s="52"/>
      <c r="T75" s="444"/>
      <c r="U75" s="453"/>
      <c r="V75" s="98">
        <v>0</v>
      </c>
      <c r="W75" s="97"/>
      <c r="X75" s="52"/>
      <c r="Y75" s="444"/>
      <c r="Z75" s="453"/>
      <c r="AA75" s="98">
        <v>0</v>
      </c>
      <c r="AB75" s="97"/>
      <c r="AC75" s="52"/>
      <c r="AD75" s="444"/>
      <c r="AE75" s="453"/>
      <c r="AF75" s="98">
        <v>0</v>
      </c>
      <c r="AG75" s="97"/>
      <c r="AH75" s="52"/>
      <c r="AI75" s="444"/>
      <c r="AJ75" s="453"/>
      <c r="AK75" s="98">
        <v>0</v>
      </c>
      <c r="AL75" s="97"/>
      <c r="AM75" s="52"/>
      <c r="AN75" s="444"/>
      <c r="AO75" s="453"/>
      <c r="AP75" s="98">
        <v>0</v>
      </c>
      <c r="AQ75" s="97"/>
      <c r="AR75" s="52"/>
      <c r="AS75" s="444"/>
      <c r="AT75" s="453"/>
      <c r="AU75" s="98">
        <v>0</v>
      </c>
      <c r="AV75" s="97"/>
      <c r="AW75" s="52"/>
      <c r="AX75" s="444"/>
      <c r="AY75" s="453"/>
      <c r="AZ75" s="98">
        <v>0</v>
      </c>
      <c r="BA75" s="97"/>
      <c r="BB75" s="52"/>
      <c r="BC75" s="444"/>
      <c r="BD75" s="453"/>
      <c r="BE75" s="98">
        <v>0</v>
      </c>
      <c r="BF75" s="97"/>
      <c r="BG75" s="52"/>
      <c r="BH75" s="444"/>
      <c r="BI75" s="453"/>
      <c r="BJ75" s="98">
        <v>0</v>
      </c>
      <c r="BK75" s="97"/>
      <c r="BL75" s="52"/>
      <c r="BM75" s="444"/>
      <c r="BN75" s="453"/>
      <c r="BO75" s="98">
        <v>0</v>
      </c>
      <c r="BP75" s="97"/>
      <c r="BQ75" s="52"/>
      <c r="BR75" s="444"/>
      <c r="BS75" s="453"/>
      <c r="BT75" s="98">
        <f>SUM(L75:BO75)</f>
        <v>0</v>
      </c>
      <c r="BU75" s="97"/>
      <c r="BV75" s="52"/>
      <c r="BW75" s="118"/>
    </row>
    <row r="76" spans="4:78" ht="12.75" hidden="1" customHeight="1" x14ac:dyDescent="0.3">
      <c r="D76" s="118"/>
      <c r="E76" s="379"/>
      <c r="G76" s="52"/>
      <c r="H76" s="52"/>
      <c r="I76" s="52"/>
      <c r="J76" s="444"/>
      <c r="K76" s="52"/>
      <c r="L76" s="52"/>
      <c r="M76" s="52"/>
      <c r="N76" s="52"/>
      <c r="O76" s="444"/>
      <c r="P76" s="52"/>
      <c r="Q76" s="52"/>
      <c r="R76" s="52"/>
      <c r="S76" s="52"/>
      <c r="T76" s="444"/>
      <c r="U76" s="52"/>
      <c r="V76" s="52"/>
      <c r="W76" s="52"/>
      <c r="X76" s="52"/>
      <c r="Y76" s="444"/>
      <c r="Z76" s="52"/>
      <c r="AA76" s="52"/>
      <c r="AB76" s="52"/>
      <c r="AC76" s="52"/>
      <c r="AD76" s="444"/>
      <c r="AE76" s="52"/>
      <c r="AF76" s="52"/>
      <c r="AG76" s="52"/>
      <c r="AH76" s="52"/>
      <c r="AI76" s="444"/>
      <c r="AJ76" s="52"/>
      <c r="AK76" s="52"/>
      <c r="AL76" s="52"/>
      <c r="AM76" s="52"/>
      <c r="AN76" s="444"/>
      <c r="AO76" s="52"/>
      <c r="AP76" s="52"/>
      <c r="AQ76" s="52"/>
      <c r="AR76" s="52"/>
      <c r="AS76" s="444"/>
      <c r="AT76" s="52"/>
      <c r="AU76" s="52"/>
      <c r="AV76" s="52"/>
      <c r="AW76" s="52"/>
      <c r="AX76" s="444"/>
      <c r="AY76" s="52"/>
      <c r="AZ76" s="52"/>
      <c r="BA76" s="52"/>
      <c r="BB76" s="52"/>
      <c r="BC76" s="444"/>
      <c r="BD76" s="52"/>
      <c r="BE76" s="52"/>
      <c r="BF76" s="52"/>
      <c r="BG76" s="52"/>
      <c r="BH76" s="444"/>
      <c r="BI76" s="52"/>
      <c r="BJ76" s="52"/>
      <c r="BK76" s="52"/>
      <c r="BL76" s="52"/>
      <c r="BM76" s="444"/>
      <c r="BN76" s="52"/>
      <c r="BO76" s="52"/>
      <c r="BP76" s="52"/>
      <c r="BQ76" s="52"/>
      <c r="BR76" s="444"/>
      <c r="BS76" s="52"/>
      <c r="BT76" s="52"/>
      <c r="BU76" s="52"/>
      <c r="BV76" s="52"/>
      <c r="BW76" s="118"/>
    </row>
    <row r="77" spans="4:78" s="38" customFormat="1" ht="12.75" hidden="1" customHeight="1" x14ac:dyDescent="0.3">
      <c r="D77" s="188" t="s">
        <v>425</v>
      </c>
      <c r="E77" s="381"/>
      <c r="G77" s="40">
        <v>0</v>
      </c>
      <c r="H77" s="40"/>
      <c r="I77" s="40"/>
      <c r="J77" s="441"/>
      <c r="K77" s="40"/>
      <c r="L77" s="40">
        <f>SUM(L78:L80)</f>
        <v>0</v>
      </c>
      <c r="M77" s="40"/>
      <c r="N77" s="40"/>
      <c r="O77" s="441"/>
      <c r="P77" s="40"/>
      <c r="Q77" s="40">
        <f>SUM(Q78:Q80)</f>
        <v>0</v>
      </c>
      <c r="R77" s="40"/>
      <c r="S77" s="40"/>
      <c r="T77" s="441"/>
      <c r="U77" s="40"/>
      <c r="V77" s="40">
        <f>SUM(V78:V80)</f>
        <v>0</v>
      </c>
      <c r="W77" s="40"/>
      <c r="X77" s="40"/>
      <c r="Y77" s="441"/>
      <c r="Z77" s="40"/>
      <c r="AA77" s="40">
        <f>SUM(AA78:AA80)</f>
        <v>0</v>
      </c>
      <c r="AB77" s="40"/>
      <c r="AC77" s="40"/>
      <c r="AD77" s="441"/>
      <c r="AE77" s="40"/>
      <c r="AF77" s="40">
        <f>SUM(AF78:AF80)</f>
        <v>0</v>
      </c>
      <c r="AG77" s="40"/>
      <c r="AH77" s="40"/>
      <c r="AI77" s="441"/>
      <c r="AJ77" s="40"/>
      <c r="AK77" s="40">
        <f>SUM(AK78:AK80)</f>
        <v>0</v>
      </c>
      <c r="AL77" s="40"/>
      <c r="AM77" s="40"/>
      <c r="AN77" s="441"/>
      <c r="AO77" s="40"/>
      <c r="AP77" s="40">
        <f>SUM(AP78:AP80)</f>
        <v>0</v>
      </c>
      <c r="AQ77" s="40"/>
      <c r="AR77" s="40"/>
      <c r="AS77" s="441"/>
      <c r="AT77" s="40"/>
      <c r="AU77" s="40">
        <f>SUM(AU78:AU80)</f>
        <v>0</v>
      </c>
      <c r="AV77" s="40"/>
      <c r="AW77" s="40"/>
      <c r="AX77" s="441"/>
      <c r="AY77" s="40"/>
      <c r="AZ77" s="40">
        <f>SUM(AZ78:AZ80)</f>
        <v>0</v>
      </c>
      <c r="BA77" s="40"/>
      <c r="BB77" s="40"/>
      <c r="BC77" s="441"/>
      <c r="BD77" s="40"/>
      <c r="BE77" s="40">
        <f>SUM(BE78:BE80)</f>
        <v>0</v>
      </c>
      <c r="BF77" s="40"/>
      <c r="BG77" s="40"/>
      <c r="BH77" s="441"/>
      <c r="BI77" s="40"/>
      <c r="BJ77" s="40">
        <f>SUM(BJ78:BJ80)</f>
        <v>0</v>
      </c>
      <c r="BK77" s="40"/>
      <c r="BL77" s="40"/>
      <c r="BM77" s="441"/>
      <c r="BN77" s="40"/>
      <c r="BO77" s="40">
        <f>SUM(BO78:BO80)</f>
        <v>0</v>
      </c>
      <c r="BP77" s="40"/>
      <c r="BQ77" s="40"/>
      <c r="BR77" s="441"/>
      <c r="BS77" s="40"/>
      <c r="BT77" s="40">
        <f>SUM(BT78:BT80)</f>
        <v>0</v>
      </c>
      <c r="BU77" s="40"/>
      <c r="BV77" s="40"/>
      <c r="BW77" s="188"/>
      <c r="BY77" s="112"/>
      <c r="BZ77" s="112"/>
    </row>
    <row r="78" spans="4:78" ht="12.75" hidden="1" customHeight="1" x14ac:dyDescent="0.3">
      <c r="D78" s="118" t="s">
        <v>325</v>
      </c>
      <c r="E78" s="379"/>
      <c r="F78" s="385"/>
      <c r="G78" s="442">
        <v>0</v>
      </c>
      <c r="H78" s="443"/>
      <c r="I78" s="52"/>
      <c r="J78" s="444"/>
      <c r="K78" s="445"/>
      <c r="L78" s="442">
        <f>L83</f>
        <v>0</v>
      </c>
      <c r="M78" s="443"/>
      <c r="N78" s="52"/>
      <c r="O78" s="444"/>
      <c r="P78" s="445"/>
      <c r="Q78" s="442">
        <f>Q83</f>
        <v>0</v>
      </c>
      <c r="R78" s="443"/>
      <c r="S78" s="52"/>
      <c r="T78" s="444"/>
      <c r="U78" s="445"/>
      <c r="V78" s="442">
        <f>V83</f>
        <v>0</v>
      </c>
      <c r="W78" s="443"/>
      <c r="X78" s="52"/>
      <c r="Y78" s="444"/>
      <c r="Z78" s="445"/>
      <c r="AA78" s="442">
        <f>AA83</f>
        <v>0</v>
      </c>
      <c r="AB78" s="443"/>
      <c r="AC78" s="52"/>
      <c r="AD78" s="444"/>
      <c r="AE78" s="445"/>
      <c r="AF78" s="442">
        <f>AF83</f>
        <v>0</v>
      </c>
      <c r="AG78" s="443"/>
      <c r="AH78" s="52"/>
      <c r="AI78" s="444"/>
      <c r="AJ78" s="445"/>
      <c r="AK78" s="442">
        <f>AK83</f>
        <v>0</v>
      </c>
      <c r="AL78" s="443"/>
      <c r="AM78" s="52"/>
      <c r="AN78" s="444"/>
      <c r="AO78" s="445"/>
      <c r="AP78" s="442">
        <f>AP83</f>
        <v>0</v>
      </c>
      <c r="AQ78" s="443"/>
      <c r="AR78" s="52"/>
      <c r="AS78" s="444"/>
      <c r="AT78" s="445"/>
      <c r="AU78" s="442">
        <f>AU83</f>
        <v>0</v>
      </c>
      <c r="AV78" s="443"/>
      <c r="AW78" s="52"/>
      <c r="AX78" s="444"/>
      <c r="AY78" s="445"/>
      <c r="AZ78" s="442">
        <f>AZ83</f>
        <v>0</v>
      </c>
      <c r="BA78" s="443"/>
      <c r="BB78" s="52"/>
      <c r="BC78" s="444"/>
      <c r="BD78" s="445"/>
      <c r="BE78" s="442">
        <f>BE83</f>
        <v>0</v>
      </c>
      <c r="BF78" s="443"/>
      <c r="BG78" s="52"/>
      <c r="BH78" s="444"/>
      <c r="BI78" s="445"/>
      <c r="BJ78" s="442">
        <f>BJ83</f>
        <v>0</v>
      </c>
      <c r="BK78" s="443"/>
      <c r="BL78" s="52"/>
      <c r="BM78" s="444"/>
      <c r="BN78" s="445"/>
      <c r="BO78" s="442">
        <f>BO83</f>
        <v>0</v>
      </c>
      <c r="BP78" s="443"/>
      <c r="BQ78" s="52"/>
      <c r="BR78" s="444"/>
      <c r="BS78" s="445"/>
      <c r="BT78" s="442">
        <f>BT83</f>
        <v>0</v>
      </c>
      <c r="BU78" s="443"/>
      <c r="BV78" s="52"/>
      <c r="BW78" s="118"/>
    </row>
    <row r="79" spans="4:78" ht="12.75" hidden="1" customHeight="1" x14ac:dyDescent="0.3">
      <c r="D79" s="118" t="s">
        <v>328</v>
      </c>
      <c r="E79" s="379"/>
      <c r="F79" s="379"/>
      <c r="G79" s="52">
        <v>0</v>
      </c>
      <c r="H79" s="51"/>
      <c r="I79" s="52"/>
      <c r="J79" s="444"/>
      <c r="K79" s="444"/>
      <c r="L79" s="52">
        <f>L84</f>
        <v>0</v>
      </c>
      <c r="M79" s="51"/>
      <c r="N79" s="52"/>
      <c r="O79" s="444"/>
      <c r="P79" s="444"/>
      <c r="Q79" s="52">
        <f>Q84</f>
        <v>0</v>
      </c>
      <c r="R79" s="51"/>
      <c r="S79" s="52"/>
      <c r="T79" s="444"/>
      <c r="U79" s="444"/>
      <c r="V79" s="52">
        <f>V84</f>
        <v>0</v>
      </c>
      <c r="W79" s="51"/>
      <c r="X79" s="52"/>
      <c r="Y79" s="444"/>
      <c r="Z79" s="444"/>
      <c r="AA79" s="52">
        <f>AA84</f>
        <v>0</v>
      </c>
      <c r="AB79" s="51"/>
      <c r="AC79" s="52"/>
      <c r="AD79" s="444"/>
      <c r="AE79" s="444"/>
      <c r="AF79" s="52">
        <f>AF84</f>
        <v>0</v>
      </c>
      <c r="AG79" s="51"/>
      <c r="AH79" s="52"/>
      <c r="AI79" s="444"/>
      <c r="AJ79" s="444"/>
      <c r="AK79" s="52">
        <f>AK84</f>
        <v>0</v>
      </c>
      <c r="AL79" s="51"/>
      <c r="AM79" s="52"/>
      <c r="AN79" s="444"/>
      <c r="AO79" s="444"/>
      <c r="AP79" s="52">
        <f>AP84</f>
        <v>0</v>
      </c>
      <c r="AQ79" s="51"/>
      <c r="AR79" s="52"/>
      <c r="AS79" s="444"/>
      <c r="AT79" s="444"/>
      <c r="AU79" s="52">
        <f>AU84</f>
        <v>0</v>
      </c>
      <c r="AV79" s="51"/>
      <c r="AW79" s="52"/>
      <c r="AX79" s="444"/>
      <c r="AY79" s="444"/>
      <c r="AZ79" s="52">
        <f>AZ84</f>
        <v>0</v>
      </c>
      <c r="BA79" s="51"/>
      <c r="BB79" s="52"/>
      <c r="BC79" s="444"/>
      <c r="BD79" s="444"/>
      <c r="BE79" s="52">
        <f>BE84</f>
        <v>0</v>
      </c>
      <c r="BF79" s="51"/>
      <c r="BG79" s="52"/>
      <c r="BH79" s="444"/>
      <c r="BI79" s="444"/>
      <c r="BJ79" s="52">
        <f>BJ84</f>
        <v>0</v>
      </c>
      <c r="BK79" s="51"/>
      <c r="BL79" s="52"/>
      <c r="BM79" s="444"/>
      <c r="BN79" s="444"/>
      <c r="BO79" s="52">
        <f>BO84</f>
        <v>0</v>
      </c>
      <c r="BP79" s="51"/>
      <c r="BQ79" s="52"/>
      <c r="BR79" s="444"/>
      <c r="BS79" s="444"/>
      <c r="BT79" s="52">
        <f>BT84</f>
        <v>0</v>
      </c>
      <c r="BU79" s="51"/>
      <c r="BV79" s="52"/>
      <c r="BW79" s="118"/>
    </row>
    <row r="80" spans="4:78" ht="12.75" hidden="1" customHeight="1" x14ac:dyDescent="0.3">
      <c r="D80" s="118" t="s">
        <v>343</v>
      </c>
      <c r="E80" s="379"/>
      <c r="F80" s="398"/>
      <c r="G80" s="98">
        <v>0</v>
      </c>
      <c r="H80" s="97"/>
      <c r="I80" s="52"/>
      <c r="J80" s="444"/>
      <c r="K80" s="453"/>
      <c r="L80" s="98">
        <f>L85</f>
        <v>0</v>
      </c>
      <c r="M80" s="97"/>
      <c r="N80" s="52"/>
      <c r="O80" s="444"/>
      <c r="P80" s="453"/>
      <c r="Q80" s="98">
        <f>Q85</f>
        <v>0</v>
      </c>
      <c r="R80" s="97"/>
      <c r="S80" s="52"/>
      <c r="T80" s="444"/>
      <c r="U80" s="453"/>
      <c r="V80" s="98">
        <f>V85</f>
        <v>0</v>
      </c>
      <c r="W80" s="97"/>
      <c r="X80" s="52"/>
      <c r="Y80" s="444"/>
      <c r="Z80" s="453"/>
      <c r="AA80" s="98">
        <f>AA85</f>
        <v>0</v>
      </c>
      <c r="AB80" s="97"/>
      <c r="AC80" s="52"/>
      <c r="AD80" s="444"/>
      <c r="AE80" s="453"/>
      <c r="AF80" s="98">
        <f>AF85</f>
        <v>0</v>
      </c>
      <c r="AG80" s="97"/>
      <c r="AH80" s="52"/>
      <c r="AI80" s="444"/>
      <c r="AJ80" s="453"/>
      <c r="AK80" s="98">
        <f>AK85</f>
        <v>0</v>
      </c>
      <c r="AL80" s="97"/>
      <c r="AM80" s="52"/>
      <c r="AN80" s="444"/>
      <c r="AO80" s="453"/>
      <c r="AP80" s="98">
        <f>AP85</f>
        <v>0</v>
      </c>
      <c r="AQ80" s="97"/>
      <c r="AR80" s="52"/>
      <c r="AS80" s="444"/>
      <c r="AT80" s="453"/>
      <c r="AU80" s="98">
        <f>AU85</f>
        <v>0</v>
      </c>
      <c r="AV80" s="97"/>
      <c r="AW80" s="52"/>
      <c r="AX80" s="444"/>
      <c r="AY80" s="453"/>
      <c r="AZ80" s="98">
        <f>AZ85</f>
        <v>0</v>
      </c>
      <c r="BA80" s="97"/>
      <c r="BB80" s="52"/>
      <c r="BC80" s="444"/>
      <c r="BD80" s="453"/>
      <c r="BE80" s="98">
        <f>BE85</f>
        <v>0</v>
      </c>
      <c r="BF80" s="97"/>
      <c r="BG80" s="52"/>
      <c r="BH80" s="444"/>
      <c r="BI80" s="453"/>
      <c r="BJ80" s="98">
        <f>BJ85</f>
        <v>0</v>
      </c>
      <c r="BK80" s="97"/>
      <c r="BL80" s="52"/>
      <c r="BM80" s="444"/>
      <c r="BN80" s="453"/>
      <c r="BO80" s="98">
        <f>BO85</f>
        <v>0</v>
      </c>
      <c r="BP80" s="97"/>
      <c r="BQ80" s="52"/>
      <c r="BR80" s="444"/>
      <c r="BS80" s="453"/>
      <c r="BT80" s="98">
        <f>BT85</f>
        <v>0</v>
      </c>
      <c r="BU80" s="97"/>
      <c r="BV80" s="52"/>
      <c r="BW80" s="118"/>
    </row>
    <row r="81" spans="4:75" ht="12.75" hidden="1" customHeight="1" x14ac:dyDescent="0.3">
      <c r="D81" s="118"/>
      <c r="E81" s="379"/>
      <c r="G81" s="52"/>
      <c r="H81" s="52"/>
      <c r="I81" s="52"/>
      <c r="J81" s="444"/>
      <c r="K81" s="52"/>
      <c r="L81" s="52"/>
      <c r="M81" s="52"/>
      <c r="N81" s="52"/>
      <c r="O81" s="444"/>
      <c r="P81" s="52"/>
      <c r="Q81" s="52"/>
      <c r="R81" s="52"/>
      <c r="S81" s="52"/>
      <c r="T81" s="444"/>
      <c r="U81" s="52"/>
      <c r="V81" s="52"/>
      <c r="W81" s="52"/>
      <c r="X81" s="52"/>
      <c r="Y81" s="444"/>
      <c r="Z81" s="52"/>
      <c r="AA81" s="52"/>
      <c r="AB81" s="52"/>
      <c r="AC81" s="52"/>
      <c r="AD81" s="444"/>
      <c r="AE81" s="52"/>
      <c r="AF81" s="52"/>
      <c r="AG81" s="52"/>
      <c r="AH81" s="52"/>
      <c r="AI81" s="444"/>
      <c r="AJ81" s="52"/>
      <c r="AK81" s="52"/>
      <c r="AL81" s="52"/>
      <c r="AM81" s="52"/>
      <c r="AN81" s="444"/>
      <c r="AO81" s="52"/>
      <c r="AP81" s="52"/>
      <c r="AQ81" s="52"/>
      <c r="AR81" s="52"/>
      <c r="AS81" s="444"/>
      <c r="AT81" s="52"/>
      <c r="AU81" s="52"/>
      <c r="AV81" s="52"/>
      <c r="AW81" s="52"/>
      <c r="AX81" s="444"/>
      <c r="AY81" s="52"/>
      <c r="AZ81" s="52"/>
      <c r="BA81" s="52"/>
      <c r="BB81" s="52"/>
      <c r="BC81" s="444"/>
      <c r="BD81" s="52"/>
      <c r="BE81" s="52"/>
      <c r="BF81" s="52"/>
      <c r="BG81" s="52"/>
      <c r="BH81" s="444"/>
      <c r="BI81" s="52"/>
      <c r="BJ81" s="52"/>
      <c r="BK81" s="52"/>
      <c r="BL81" s="52"/>
      <c r="BM81" s="444"/>
      <c r="BN81" s="52"/>
      <c r="BO81" s="52"/>
      <c r="BP81" s="52"/>
      <c r="BQ81" s="52"/>
      <c r="BR81" s="444"/>
      <c r="BS81" s="52"/>
      <c r="BT81" s="52"/>
      <c r="BU81" s="52"/>
      <c r="BV81" s="52"/>
      <c r="BW81" s="118"/>
    </row>
    <row r="82" spans="4:75" ht="12.75" hidden="1" customHeight="1" x14ac:dyDescent="0.3">
      <c r="D82" s="118" t="s">
        <v>426</v>
      </c>
      <c r="E82" s="379"/>
      <c r="G82" s="52">
        <v>0</v>
      </c>
      <c r="H82" s="52"/>
      <c r="I82" s="52"/>
      <c r="J82" s="444"/>
      <c r="K82" s="52"/>
      <c r="L82" s="52">
        <f>SUM(L83:L85)</f>
        <v>0</v>
      </c>
      <c r="M82" s="52"/>
      <c r="N82" s="52"/>
      <c r="O82" s="444"/>
      <c r="P82" s="52"/>
      <c r="Q82" s="52">
        <f>SUM(Q83:Q85)</f>
        <v>0</v>
      </c>
      <c r="R82" s="52"/>
      <c r="S82" s="52"/>
      <c r="T82" s="444"/>
      <c r="U82" s="52"/>
      <c r="V82" s="52">
        <f>SUM(V83:V85)</f>
        <v>0</v>
      </c>
      <c r="W82" s="52"/>
      <c r="X82" s="52"/>
      <c r="Y82" s="444"/>
      <c r="Z82" s="52"/>
      <c r="AA82" s="52">
        <f>SUM(AA83:AA85)</f>
        <v>0</v>
      </c>
      <c r="AB82" s="52"/>
      <c r="AC82" s="52"/>
      <c r="AD82" s="444"/>
      <c r="AE82" s="52"/>
      <c r="AF82" s="52">
        <f>SUM(AF83:AF85)</f>
        <v>0</v>
      </c>
      <c r="AG82" s="52"/>
      <c r="AH82" s="52"/>
      <c r="AI82" s="444"/>
      <c r="AJ82" s="52"/>
      <c r="AK82" s="52">
        <f>SUM(AK83:AK85)</f>
        <v>0</v>
      </c>
      <c r="AL82" s="52"/>
      <c r="AM82" s="52"/>
      <c r="AN82" s="444"/>
      <c r="AO82" s="52"/>
      <c r="AP82" s="52">
        <f>SUM(AP83:AP85)</f>
        <v>0</v>
      </c>
      <c r="AQ82" s="52"/>
      <c r="AR82" s="52"/>
      <c r="AS82" s="444"/>
      <c r="AT82" s="52"/>
      <c r="AU82" s="52">
        <f>SUM(AU83:AU85)</f>
        <v>0</v>
      </c>
      <c r="AV82" s="52"/>
      <c r="AW82" s="52"/>
      <c r="AX82" s="444"/>
      <c r="AY82" s="52"/>
      <c r="AZ82" s="52">
        <f>SUM(AZ83:AZ85)</f>
        <v>0</v>
      </c>
      <c r="BA82" s="52"/>
      <c r="BB82" s="52"/>
      <c r="BC82" s="444"/>
      <c r="BD82" s="52"/>
      <c r="BE82" s="52">
        <f>SUM(BE83:BE85)</f>
        <v>0</v>
      </c>
      <c r="BF82" s="52"/>
      <c r="BG82" s="52"/>
      <c r="BH82" s="444"/>
      <c r="BI82" s="52"/>
      <c r="BJ82" s="52">
        <f>SUM(BJ83:BJ85)</f>
        <v>0</v>
      </c>
      <c r="BK82" s="52"/>
      <c r="BL82" s="52"/>
      <c r="BM82" s="444"/>
      <c r="BN82" s="52"/>
      <c r="BO82" s="52">
        <f>SUM(BO83:BO85)</f>
        <v>0</v>
      </c>
      <c r="BP82" s="52"/>
      <c r="BQ82" s="52"/>
      <c r="BR82" s="444"/>
      <c r="BS82" s="52"/>
      <c r="BT82" s="52">
        <f>SUM(BT83:BT85)</f>
        <v>0</v>
      </c>
      <c r="BU82" s="52"/>
      <c r="BV82" s="52"/>
      <c r="BW82" s="118"/>
    </row>
    <row r="83" spans="4:75" ht="12.75" hidden="1" customHeight="1" x14ac:dyDescent="0.3">
      <c r="D83" s="118" t="s">
        <v>325</v>
      </c>
      <c r="E83" s="379"/>
      <c r="F83" s="385"/>
      <c r="G83" s="442">
        <v>0</v>
      </c>
      <c r="H83" s="443"/>
      <c r="I83" s="52"/>
      <c r="J83" s="444"/>
      <c r="K83" s="445"/>
      <c r="L83" s="442">
        <v>0</v>
      </c>
      <c r="M83" s="443"/>
      <c r="N83" s="52"/>
      <c r="O83" s="444"/>
      <c r="P83" s="445"/>
      <c r="Q83" s="442">
        <v>0</v>
      </c>
      <c r="R83" s="443"/>
      <c r="S83" s="52"/>
      <c r="T83" s="444"/>
      <c r="U83" s="445"/>
      <c r="V83" s="442">
        <v>0</v>
      </c>
      <c r="W83" s="443"/>
      <c r="X83" s="52"/>
      <c r="Y83" s="444"/>
      <c r="Z83" s="445"/>
      <c r="AA83" s="442">
        <v>0</v>
      </c>
      <c r="AB83" s="443"/>
      <c r="AC83" s="52"/>
      <c r="AD83" s="444"/>
      <c r="AE83" s="445"/>
      <c r="AF83" s="442">
        <v>0</v>
      </c>
      <c r="AG83" s="443"/>
      <c r="AH83" s="52"/>
      <c r="AI83" s="444"/>
      <c r="AJ83" s="445"/>
      <c r="AK83" s="442">
        <v>0</v>
      </c>
      <c r="AL83" s="443"/>
      <c r="AM83" s="52"/>
      <c r="AN83" s="444"/>
      <c r="AO83" s="445"/>
      <c r="AP83" s="442">
        <v>0</v>
      </c>
      <c r="AQ83" s="443"/>
      <c r="AR83" s="52"/>
      <c r="AS83" s="444"/>
      <c r="AT83" s="445"/>
      <c r="AU83" s="442">
        <v>0</v>
      </c>
      <c r="AV83" s="443"/>
      <c r="AW83" s="52"/>
      <c r="AX83" s="444"/>
      <c r="AY83" s="445"/>
      <c r="AZ83" s="442">
        <v>0</v>
      </c>
      <c r="BA83" s="443"/>
      <c r="BB83" s="52"/>
      <c r="BC83" s="444"/>
      <c r="BD83" s="445"/>
      <c r="BE83" s="442">
        <v>0</v>
      </c>
      <c r="BF83" s="443"/>
      <c r="BG83" s="52"/>
      <c r="BH83" s="444"/>
      <c r="BI83" s="445"/>
      <c r="BJ83" s="442">
        <v>0</v>
      </c>
      <c r="BK83" s="443"/>
      <c r="BL83" s="52"/>
      <c r="BM83" s="444"/>
      <c r="BN83" s="445"/>
      <c r="BO83" s="442">
        <v>0</v>
      </c>
      <c r="BP83" s="443"/>
      <c r="BQ83" s="52"/>
      <c r="BR83" s="444"/>
      <c r="BS83" s="445"/>
      <c r="BT83" s="442">
        <f>SUM(L83:BO83)</f>
        <v>0</v>
      </c>
      <c r="BU83" s="443"/>
      <c r="BV83" s="52"/>
      <c r="BW83" s="118"/>
    </row>
    <row r="84" spans="4:75" ht="12.75" hidden="1" customHeight="1" x14ac:dyDescent="0.3">
      <c r="D84" s="118" t="s">
        <v>328</v>
      </c>
      <c r="E84" s="379"/>
      <c r="F84" s="379"/>
      <c r="G84" s="52">
        <v>0</v>
      </c>
      <c r="H84" s="51"/>
      <c r="I84" s="52"/>
      <c r="J84" s="444"/>
      <c r="K84" s="444"/>
      <c r="L84" s="52">
        <v>0</v>
      </c>
      <c r="M84" s="51"/>
      <c r="N84" s="52"/>
      <c r="O84" s="444"/>
      <c r="P84" s="444"/>
      <c r="Q84" s="52">
        <v>0</v>
      </c>
      <c r="R84" s="51"/>
      <c r="S84" s="52"/>
      <c r="T84" s="444"/>
      <c r="U84" s="444"/>
      <c r="V84" s="52">
        <v>0</v>
      </c>
      <c r="W84" s="51"/>
      <c r="X84" s="52"/>
      <c r="Y84" s="444"/>
      <c r="Z84" s="444"/>
      <c r="AA84" s="52">
        <v>0</v>
      </c>
      <c r="AB84" s="51"/>
      <c r="AC84" s="52"/>
      <c r="AD84" s="444"/>
      <c r="AE84" s="444"/>
      <c r="AF84" s="52">
        <v>0</v>
      </c>
      <c r="AG84" s="51"/>
      <c r="AH84" s="52"/>
      <c r="AI84" s="444"/>
      <c r="AJ84" s="444"/>
      <c r="AK84" s="52">
        <v>0</v>
      </c>
      <c r="AL84" s="51"/>
      <c r="AM84" s="52"/>
      <c r="AN84" s="444"/>
      <c r="AO84" s="444"/>
      <c r="AP84" s="52">
        <v>0</v>
      </c>
      <c r="AQ84" s="51"/>
      <c r="AR84" s="52"/>
      <c r="AS84" s="444"/>
      <c r="AT84" s="444"/>
      <c r="AU84" s="52">
        <v>0</v>
      </c>
      <c r="AV84" s="51"/>
      <c r="AW84" s="52"/>
      <c r="AX84" s="444"/>
      <c r="AY84" s="444"/>
      <c r="AZ84" s="52">
        <v>0</v>
      </c>
      <c r="BA84" s="51"/>
      <c r="BB84" s="52"/>
      <c r="BC84" s="444"/>
      <c r="BD84" s="444"/>
      <c r="BE84" s="52">
        <v>0</v>
      </c>
      <c r="BF84" s="51"/>
      <c r="BG84" s="52"/>
      <c r="BH84" s="444"/>
      <c r="BI84" s="444"/>
      <c r="BJ84" s="52">
        <v>0</v>
      </c>
      <c r="BK84" s="51"/>
      <c r="BL84" s="52"/>
      <c r="BM84" s="444"/>
      <c r="BN84" s="444"/>
      <c r="BO84" s="52">
        <v>0</v>
      </c>
      <c r="BP84" s="51"/>
      <c r="BQ84" s="52"/>
      <c r="BR84" s="444"/>
      <c r="BS84" s="444"/>
      <c r="BT84" s="52">
        <f>SUM(L84:BO84)</f>
        <v>0</v>
      </c>
      <c r="BU84" s="51"/>
      <c r="BV84" s="52"/>
      <c r="BW84" s="118"/>
    </row>
    <row r="85" spans="4:75" ht="12.75" hidden="1" customHeight="1" x14ac:dyDescent="0.3">
      <c r="D85" s="118" t="s">
        <v>343</v>
      </c>
      <c r="E85" s="379"/>
      <c r="F85" s="398"/>
      <c r="G85" s="98">
        <v>0</v>
      </c>
      <c r="H85" s="97"/>
      <c r="I85" s="52"/>
      <c r="J85" s="444"/>
      <c r="K85" s="453"/>
      <c r="L85" s="98">
        <v>0</v>
      </c>
      <c r="M85" s="97"/>
      <c r="N85" s="52"/>
      <c r="O85" s="444"/>
      <c r="P85" s="453"/>
      <c r="Q85" s="98">
        <v>0</v>
      </c>
      <c r="R85" s="97"/>
      <c r="S85" s="52"/>
      <c r="T85" s="444"/>
      <c r="U85" s="453"/>
      <c r="V85" s="98">
        <v>0</v>
      </c>
      <c r="W85" s="97"/>
      <c r="X85" s="52"/>
      <c r="Y85" s="444"/>
      <c r="Z85" s="453"/>
      <c r="AA85" s="98">
        <v>0</v>
      </c>
      <c r="AB85" s="97"/>
      <c r="AC85" s="52"/>
      <c r="AD85" s="444"/>
      <c r="AE85" s="453"/>
      <c r="AF85" s="98">
        <v>0</v>
      </c>
      <c r="AG85" s="97"/>
      <c r="AH85" s="52"/>
      <c r="AI85" s="444"/>
      <c r="AJ85" s="453"/>
      <c r="AK85" s="98">
        <v>0</v>
      </c>
      <c r="AL85" s="97"/>
      <c r="AM85" s="52"/>
      <c r="AN85" s="444"/>
      <c r="AO85" s="453"/>
      <c r="AP85" s="98">
        <v>0</v>
      </c>
      <c r="AQ85" s="97"/>
      <c r="AR85" s="52"/>
      <c r="AS85" s="444"/>
      <c r="AT85" s="453"/>
      <c r="AU85" s="98">
        <v>0</v>
      </c>
      <c r="AV85" s="97"/>
      <c r="AW85" s="52"/>
      <c r="AX85" s="444"/>
      <c r="AY85" s="453"/>
      <c r="AZ85" s="98">
        <v>0</v>
      </c>
      <c r="BA85" s="97"/>
      <c r="BB85" s="52"/>
      <c r="BC85" s="444"/>
      <c r="BD85" s="453"/>
      <c r="BE85" s="98">
        <v>0</v>
      </c>
      <c r="BF85" s="97"/>
      <c r="BG85" s="52"/>
      <c r="BH85" s="444"/>
      <c r="BI85" s="453"/>
      <c r="BJ85" s="98">
        <v>0</v>
      </c>
      <c r="BK85" s="97"/>
      <c r="BL85" s="52"/>
      <c r="BM85" s="444"/>
      <c r="BN85" s="453"/>
      <c r="BO85" s="98">
        <v>0</v>
      </c>
      <c r="BP85" s="97"/>
      <c r="BQ85" s="52"/>
      <c r="BR85" s="444"/>
      <c r="BS85" s="453"/>
      <c r="BT85" s="98">
        <f>SUM(L85:BO85)</f>
        <v>0</v>
      </c>
      <c r="BU85" s="97"/>
      <c r="BV85" s="52"/>
      <c r="BW85" s="118"/>
    </row>
    <row r="86" spans="4:75" ht="12.75" hidden="1" customHeight="1" x14ac:dyDescent="0.3">
      <c r="D86" s="118"/>
      <c r="E86" s="379"/>
      <c r="G86" s="52"/>
      <c r="H86" s="52"/>
      <c r="I86" s="52"/>
      <c r="J86" s="444"/>
      <c r="K86" s="52"/>
      <c r="L86" s="52"/>
      <c r="M86" s="52"/>
      <c r="N86" s="52"/>
      <c r="O86" s="444"/>
      <c r="P86" s="52"/>
      <c r="Q86" s="52"/>
      <c r="R86" s="52"/>
      <c r="S86" s="52"/>
      <c r="T86" s="444"/>
      <c r="U86" s="52"/>
      <c r="V86" s="52"/>
      <c r="W86" s="52"/>
      <c r="X86" s="52"/>
      <c r="Y86" s="444"/>
      <c r="Z86" s="52"/>
      <c r="AA86" s="52"/>
      <c r="AB86" s="52"/>
      <c r="AC86" s="52"/>
      <c r="AD86" s="444"/>
      <c r="AE86" s="52"/>
      <c r="AF86" s="52"/>
      <c r="AG86" s="52"/>
      <c r="AH86" s="52"/>
      <c r="AI86" s="444"/>
      <c r="AJ86" s="52"/>
      <c r="AK86" s="52"/>
      <c r="AL86" s="52"/>
      <c r="AM86" s="52"/>
      <c r="AN86" s="444"/>
      <c r="AO86" s="52"/>
      <c r="AP86" s="52"/>
      <c r="AQ86" s="52"/>
      <c r="AR86" s="52"/>
      <c r="AS86" s="444"/>
      <c r="AT86" s="52"/>
      <c r="AU86" s="52"/>
      <c r="AV86" s="52"/>
      <c r="AW86" s="52"/>
      <c r="AX86" s="444"/>
      <c r="AY86" s="52"/>
      <c r="AZ86" s="52"/>
      <c r="BA86" s="52"/>
      <c r="BB86" s="52"/>
      <c r="BC86" s="444"/>
      <c r="BD86" s="52"/>
      <c r="BE86" s="52"/>
      <c r="BF86" s="52"/>
      <c r="BG86" s="52"/>
      <c r="BH86" s="444"/>
      <c r="BI86" s="52"/>
      <c r="BJ86" s="52"/>
      <c r="BK86" s="52"/>
      <c r="BL86" s="52"/>
      <c r="BM86" s="444"/>
      <c r="BN86" s="52"/>
      <c r="BO86" s="52"/>
      <c r="BP86" s="52"/>
      <c r="BQ86" s="52"/>
      <c r="BR86" s="444"/>
      <c r="BS86" s="52"/>
      <c r="BT86" s="52"/>
      <c r="BU86" s="52"/>
      <c r="BV86" s="52"/>
      <c r="BW86" s="118"/>
    </row>
    <row r="87" spans="4:75" ht="12.75" hidden="1" customHeight="1" x14ac:dyDescent="0.3">
      <c r="D87" s="118" t="s">
        <v>427</v>
      </c>
      <c r="E87" s="379"/>
      <c r="G87" s="52">
        <v>0</v>
      </c>
      <c r="H87" s="52"/>
      <c r="I87" s="52"/>
      <c r="J87" s="444"/>
      <c r="K87" s="52"/>
      <c r="L87" s="52">
        <f>SUM(L88:L90)</f>
        <v>0</v>
      </c>
      <c r="M87" s="52"/>
      <c r="N87" s="52"/>
      <c r="O87" s="444"/>
      <c r="P87" s="52"/>
      <c r="Q87" s="52">
        <f>SUM(Q88:Q90)</f>
        <v>0</v>
      </c>
      <c r="R87" s="52"/>
      <c r="S87" s="52"/>
      <c r="T87" s="444"/>
      <c r="U87" s="52"/>
      <c r="V87" s="52">
        <f>SUM(V88:V90)</f>
        <v>0</v>
      </c>
      <c r="W87" s="52"/>
      <c r="X87" s="52"/>
      <c r="Y87" s="444"/>
      <c r="Z87" s="52"/>
      <c r="AA87" s="52">
        <f>SUM(AA88:AA90)</f>
        <v>0</v>
      </c>
      <c r="AB87" s="52"/>
      <c r="AC87" s="52"/>
      <c r="AD87" s="444"/>
      <c r="AE87" s="52"/>
      <c r="AF87" s="52">
        <f>SUM(AF88:AF90)</f>
        <v>0</v>
      </c>
      <c r="AG87" s="52"/>
      <c r="AH87" s="52"/>
      <c r="AI87" s="444"/>
      <c r="AJ87" s="52"/>
      <c r="AK87" s="52">
        <f>SUM(AK88:AK90)</f>
        <v>0</v>
      </c>
      <c r="AL87" s="52"/>
      <c r="AM87" s="52"/>
      <c r="AN87" s="444"/>
      <c r="AO87" s="52"/>
      <c r="AP87" s="52">
        <f>SUM(AP88:AP90)</f>
        <v>0</v>
      </c>
      <c r="AQ87" s="52"/>
      <c r="AR87" s="52"/>
      <c r="AS87" s="444"/>
      <c r="AT87" s="52"/>
      <c r="AU87" s="52">
        <f>SUM(AU88:AU90)</f>
        <v>0</v>
      </c>
      <c r="AV87" s="52"/>
      <c r="AW87" s="52"/>
      <c r="AX87" s="444"/>
      <c r="AY87" s="52"/>
      <c r="AZ87" s="52">
        <f>SUM(AZ88:AZ90)</f>
        <v>0</v>
      </c>
      <c r="BA87" s="52"/>
      <c r="BB87" s="52"/>
      <c r="BC87" s="444"/>
      <c r="BD87" s="52"/>
      <c r="BE87" s="52">
        <f>SUM(BE88:BE90)</f>
        <v>0</v>
      </c>
      <c r="BF87" s="52"/>
      <c r="BG87" s="52"/>
      <c r="BH87" s="444"/>
      <c r="BI87" s="52"/>
      <c r="BJ87" s="52">
        <f>SUM(BJ88:BJ90)</f>
        <v>0</v>
      </c>
      <c r="BK87" s="52"/>
      <c r="BL87" s="52"/>
      <c r="BM87" s="444"/>
      <c r="BN87" s="52"/>
      <c r="BO87" s="52">
        <f>SUM(BO88:BO90)</f>
        <v>0</v>
      </c>
      <c r="BP87" s="52"/>
      <c r="BQ87" s="52"/>
      <c r="BR87" s="444"/>
      <c r="BS87" s="52"/>
      <c r="BT87" s="52">
        <f>SUM(BT88:BT90)</f>
        <v>0</v>
      </c>
      <c r="BU87" s="52"/>
      <c r="BV87" s="52"/>
      <c r="BW87" s="118"/>
    </row>
    <row r="88" spans="4:75" ht="12.75" hidden="1" customHeight="1" x14ac:dyDescent="0.3">
      <c r="D88" s="118" t="s">
        <v>325</v>
      </c>
      <c r="E88" s="379"/>
      <c r="F88" s="385"/>
      <c r="G88" s="442">
        <v>0</v>
      </c>
      <c r="H88" s="443"/>
      <c r="I88" s="52"/>
      <c r="J88" s="444"/>
      <c r="K88" s="445"/>
      <c r="L88" s="442">
        <v>0</v>
      </c>
      <c r="M88" s="443"/>
      <c r="N88" s="52"/>
      <c r="O88" s="444"/>
      <c r="P88" s="445"/>
      <c r="Q88" s="442">
        <v>0</v>
      </c>
      <c r="R88" s="443"/>
      <c r="S88" s="52"/>
      <c r="T88" s="444"/>
      <c r="U88" s="445"/>
      <c r="V88" s="442">
        <v>0</v>
      </c>
      <c r="W88" s="443"/>
      <c r="X88" s="52"/>
      <c r="Y88" s="444"/>
      <c r="Z88" s="445"/>
      <c r="AA88" s="442">
        <v>0</v>
      </c>
      <c r="AB88" s="443"/>
      <c r="AC88" s="52"/>
      <c r="AD88" s="444"/>
      <c r="AE88" s="445"/>
      <c r="AF88" s="442">
        <v>0</v>
      </c>
      <c r="AG88" s="443"/>
      <c r="AH88" s="52"/>
      <c r="AI88" s="444"/>
      <c r="AJ88" s="445"/>
      <c r="AK88" s="442">
        <v>0</v>
      </c>
      <c r="AL88" s="443"/>
      <c r="AM88" s="52"/>
      <c r="AN88" s="444"/>
      <c r="AO88" s="445"/>
      <c r="AP88" s="442">
        <v>0</v>
      </c>
      <c r="AQ88" s="443"/>
      <c r="AR88" s="52"/>
      <c r="AS88" s="444"/>
      <c r="AT88" s="445"/>
      <c r="AU88" s="442">
        <v>0</v>
      </c>
      <c r="AV88" s="443"/>
      <c r="AW88" s="52"/>
      <c r="AX88" s="444"/>
      <c r="AY88" s="445"/>
      <c r="AZ88" s="442">
        <v>0</v>
      </c>
      <c r="BA88" s="443"/>
      <c r="BB88" s="52"/>
      <c r="BC88" s="444"/>
      <c r="BD88" s="445"/>
      <c r="BE88" s="442">
        <v>0</v>
      </c>
      <c r="BF88" s="443"/>
      <c r="BG88" s="52"/>
      <c r="BH88" s="444"/>
      <c r="BI88" s="445"/>
      <c r="BJ88" s="442">
        <v>0</v>
      </c>
      <c r="BK88" s="443"/>
      <c r="BL88" s="52"/>
      <c r="BM88" s="444"/>
      <c r="BN88" s="445"/>
      <c r="BO88" s="442">
        <v>0</v>
      </c>
      <c r="BP88" s="443"/>
      <c r="BQ88" s="52"/>
      <c r="BR88" s="444"/>
      <c r="BS88" s="445"/>
      <c r="BT88" s="442">
        <f>SUM(L88:BO88)</f>
        <v>0</v>
      </c>
      <c r="BU88" s="443"/>
      <c r="BV88" s="52"/>
      <c r="BW88" s="118"/>
    </row>
    <row r="89" spans="4:75" ht="12.75" hidden="1" customHeight="1" x14ac:dyDescent="0.3">
      <c r="D89" s="118" t="s">
        <v>328</v>
      </c>
      <c r="E89" s="379"/>
      <c r="F89" s="379"/>
      <c r="G89" s="52">
        <v>0</v>
      </c>
      <c r="H89" s="51"/>
      <c r="I89" s="52"/>
      <c r="J89" s="444"/>
      <c r="K89" s="444"/>
      <c r="L89" s="52">
        <v>0</v>
      </c>
      <c r="M89" s="51"/>
      <c r="N89" s="52"/>
      <c r="O89" s="444"/>
      <c r="P89" s="444"/>
      <c r="Q89" s="52">
        <v>0</v>
      </c>
      <c r="R89" s="51"/>
      <c r="S89" s="52"/>
      <c r="T89" s="444"/>
      <c r="U89" s="444"/>
      <c r="V89" s="52">
        <v>0</v>
      </c>
      <c r="W89" s="51"/>
      <c r="X89" s="52"/>
      <c r="Y89" s="444"/>
      <c r="Z89" s="444"/>
      <c r="AA89" s="52">
        <v>0</v>
      </c>
      <c r="AB89" s="51"/>
      <c r="AC89" s="52"/>
      <c r="AD89" s="444"/>
      <c r="AE89" s="444"/>
      <c r="AF89" s="52">
        <v>0</v>
      </c>
      <c r="AG89" s="51"/>
      <c r="AH89" s="52"/>
      <c r="AI89" s="444"/>
      <c r="AJ89" s="444"/>
      <c r="AK89" s="52">
        <v>0</v>
      </c>
      <c r="AL89" s="51"/>
      <c r="AM89" s="52"/>
      <c r="AN89" s="444"/>
      <c r="AO89" s="444"/>
      <c r="AP89" s="52">
        <v>0</v>
      </c>
      <c r="AQ89" s="51"/>
      <c r="AR89" s="52"/>
      <c r="AS89" s="444"/>
      <c r="AT89" s="444"/>
      <c r="AU89" s="52">
        <v>0</v>
      </c>
      <c r="AV89" s="51"/>
      <c r="AW89" s="52"/>
      <c r="AX89" s="444"/>
      <c r="AY89" s="444"/>
      <c r="AZ89" s="52">
        <v>0</v>
      </c>
      <c r="BA89" s="51"/>
      <c r="BB89" s="52"/>
      <c r="BC89" s="444"/>
      <c r="BD89" s="444"/>
      <c r="BE89" s="52">
        <v>0</v>
      </c>
      <c r="BF89" s="51"/>
      <c r="BG89" s="52"/>
      <c r="BH89" s="444"/>
      <c r="BI89" s="444"/>
      <c r="BJ89" s="52">
        <v>0</v>
      </c>
      <c r="BK89" s="51"/>
      <c r="BL89" s="52"/>
      <c r="BM89" s="444"/>
      <c r="BN89" s="444"/>
      <c r="BO89" s="52">
        <v>0</v>
      </c>
      <c r="BP89" s="51"/>
      <c r="BQ89" s="52"/>
      <c r="BR89" s="444"/>
      <c r="BS89" s="444"/>
      <c r="BT89" s="52">
        <f>SUM(L89:BO89)</f>
        <v>0</v>
      </c>
      <c r="BU89" s="51"/>
      <c r="BV89" s="52"/>
      <c r="BW89" s="118"/>
    </row>
    <row r="90" spans="4:75" ht="12.75" hidden="1" customHeight="1" x14ac:dyDescent="0.3">
      <c r="D90" s="118" t="s">
        <v>343</v>
      </c>
      <c r="E90" s="379"/>
      <c r="F90" s="398"/>
      <c r="G90" s="98">
        <v>0</v>
      </c>
      <c r="H90" s="97"/>
      <c r="I90" s="52"/>
      <c r="J90" s="444"/>
      <c r="K90" s="453"/>
      <c r="L90" s="98">
        <v>0</v>
      </c>
      <c r="M90" s="97"/>
      <c r="N90" s="52"/>
      <c r="O90" s="444"/>
      <c r="P90" s="453"/>
      <c r="Q90" s="98">
        <v>0</v>
      </c>
      <c r="R90" s="97"/>
      <c r="S90" s="52"/>
      <c r="T90" s="444"/>
      <c r="U90" s="453"/>
      <c r="V90" s="98">
        <v>0</v>
      </c>
      <c r="W90" s="97"/>
      <c r="X90" s="52"/>
      <c r="Y90" s="444"/>
      <c r="Z90" s="453"/>
      <c r="AA90" s="98">
        <v>0</v>
      </c>
      <c r="AB90" s="97"/>
      <c r="AC90" s="52"/>
      <c r="AD90" s="444"/>
      <c r="AE90" s="453"/>
      <c r="AF90" s="98">
        <v>0</v>
      </c>
      <c r="AG90" s="97"/>
      <c r="AH90" s="52"/>
      <c r="AI90" s="444"/>
      <c r="AJ90" s="453"/>
      <c r="AK90" s="98">
        <v>0</v>
      </c>
      <c r="AL90" s="97"/>
      <c r="AM90" s="52"/>
      <c r="AN90" s="444"/>
      <c r="AO90" s="453"/>
      <c r="AP90" s="98">
        <v>0</v>
      </c>
      <c r="AQ90" s="97"/>
      <c r="AR90" s="52"/>
      <c r="AS90" s="444"/>
      <c r="AT90" s="453"/>
      <c r="AU90" s="98">
        <v>0</v>
      </c>
      <c r="AV90" s="97"/>
      <c r="AW90" s="52"/>
      <c r="AX90" s="444"/>
      <c r="AY90" s="453"/>
      <c r="AZ90" s="98">
        <v>0</v>
      </c>
      <c r="BA90" s="97"/>
      <c r="BB90" s="52"/>
      <c r="BC90" s="444"/>
      <c r="BD90" s="453"/>
      <c r="BE90" s="98">
        <v>0</v>
      </c>
      <c r="BF90" s="97"/>
      <c r="BG90" s="52"/>
      <c r="BH90" s="444"/>
      <c r="BI90" s="453"/>
      <c r="BJ90" s="98">
        <v>0</v>
      </c>
      <c r="BK90" s="97"/>
      <c r="BL90" s="52"/>
      <c r="BM90" s="444"/>
      <c r="BN90" s="453"/>
      <c r="BO90" s="98">
        <v>0</v>
      </c>
      <c r="BP90" s="97"/>
      <c r="BQ90" s="52"/>
      <c r="BR90" s="444"/>
      <c r="BS90" s="453"/>
      <c r="BT90" s="98">
        <f>SUM(L90:BO90)</f>
        <v>0</v>
      </c>
      <c r="BU90" s="97"/>
      <c r="BV90" s="52"/>
      <c r="BW90" s="118"/>
    </row>
    <row r="91" spans="4:75" ht="12.75" hidden="1" customHeight="1" x14ac:dyDescent="0.3">
      <c r="D91" s="118"/>
      <c r="E91" s="379"/>
      <c r="G91" s="52"/>
      <c r="H91" s="52"/>
      <c r="I91" s="52"/>
      <c r="J91" s="444"/>
      <c r="K91" s="52"/>
      <c r="L91" s="52"/>
      <c r="M91" s="52"/>
      <c r="N91" s="52"/>
      <c r="O91" s="444"/>
      <c r="P91" s="52"/>
      <c r="Q91" s="52"/>
      <c r="R91" s="52"/>
      <c r="S91" s="52"/>
      <c r="T91" s="444"/>
      <c r="U91" s="52"/>
      <c r="V91" s="52"/>
      <c r="W91" s="52"/>
      <c r="X91" s="52"/>
      <c r="Y91" s="444"/>
      <c r="Z91" s="52"/>
      <c r="AA91" s="52"/>
      <c r="AB91" s="52"/>
      <c r="AC91" s="52"/>
      <c r="AD91" s="444"/>
      <c r="AE91" s="52"/>
      <c r="AF91" s="52"/>
      <c r="AG91" s="52"/>
      <c r="AH91" s="52"/>
      <c r="AI91" s="444"/>
      <c r="AJ91" s="52"/>
      <c r="AK91" s="52"/>
      <c r="AL91" s="52"/>
      <c r="AM91" s="52"/>
      <c r="AN91" s="444"/>
      <c r="AO91" s="52"/>
      <c r="AP91" s="52"/>
      <c r="AQ91" s="52"/>
      <c r="AR91" s="52"/>
      <c r="AS91" s="444"/>
      <c r="AT91" s="52"/>
      <c r="AU91" s="52"/>
      <c r="AV91" s="52"/>
      <c r="AW91" s="52"/>
      <c r="AX91" s="444"/>
      <c r="AY91" s="52"/>
      <c r="AZ91" s="52"/>
      <c r="BA91" s="52"/>
      <c r="BB91" s="52"/>
      <c r="BC91" s="444"/>
      <c r="BD91" s="52"/>
      <c r="BE91" s="52"/>
      <c r="BF91" s="52"/>
      <c r="BG91" s="52"/>
      <c r="BH91" s="444"/>
      <c r="BI91" s="52"/>
      <c r="BJ91" s="52"/>
      <c r="BK91" s="52"/>
      <c r="BL91" s="52"/>
      <c r="BM91" s="444"/>
      <c r="BN91" s="52"/>
      <c r="BO91" s="52"/>
      <c r="BP91" s="52"/>
      <c r="BQ91" s="52"/>
      <c r="BR91" s="444"/>
      <c r="BS91" s="52"/>
      <c r="BT91" s="52"/>
      <c r="BU91" s="52"/>
      <c r="BV91" s="52"/>
      <c r="BW91" s="118"/>
    </row>
    <row r="92" spans="4:75" ht="12.75" hidden="1" customHeight="1" x14ac:dyDescent="0.3">
      <c r="D92" s="118" t="s">
        <v>428</v>
      </c>
      <c r="E92" s="379"/>
      <c r="G92" s="52">
        <v>0</v>
      </c>
      <c r="H92" s="52"/>
      <c r="I92" s="52"/>
      <c r="J92" s="444"/>
      <c r="K92" s="52"/>
      <c r="L92" s="52">
        <f>SUM(L93:L95)</f>
        <v>0</v>
      </c>
      <c r="M92" s="52"/>
      <c r="N92" s="52"/>
      <c r="O92" s="444"/>
      <c r="P92" s="52"/>
      <c r="Q92" s="52">
        <f>SUM(Q93:Q95)</f>
        <v>0</v>
      </c>
      <c r="R92" s="52"/>
      <c r="S92" s="52"/>
      <c r="T92" s="444"/>
      <c r="U92" s="52"/>
      <c r="V92" s="52">
        <f>SUM(V93:V95)</f>
        <v>0</v>
      </c>
      <c r="W92" s="52"/>
      <c r="X92" s="52"/>
      <c r="Y92" s="444"/>
      <c r="Z92" s="52"/>
      <c r="AA92" s="52">
        <f>SUM(AA93:AA95)</f>
        <v>0</v>
      </c>
      <c r="AB92" s="52"/>
      <c r="AC92" s="52"/>
      <c r="AD92" s="444"/>
      <c r="AE92" s="52"/>
      <c r="AF92" s="52">
        <f>SUM(AF93:AF95)</f>
        <v>0</v>
      </c>
      <c r="AG92" s="52"/>
      <c r="AH92" s="52"/>
      <c r="AI92" s="444"/>
      <c r="AJ92" s="52"/>
      <c r="AK92" s="52">
        <f>SUM(AK93:AK95)</f>
        <v>0</v>
      </c>
      <c r="AL92" s="52"/>
      <c r="AM92" s="52"/>
      <c r="AN92" s="444"/>
      <c r="AO92" s="52"/>
      <c r="AP92" s="52">
        <f>SUM(AP93:AP95)</f>
        <v>0</v>
      </c>
      <c r="AQ92" s="52"/>
      <c r="AR92" s="52"/>
      <c r="AS92" s="444"/>
      <c r="AT92" s="52"/>
      <c r="AU92" s="52">
        <f>SUM(AU93:AU95)</f>
        <v>0</v>
      </c>
      <c r="AV92" s="52"/>
      <c r="AW92" s="52"/>
      <c r="AX92" s="444"/>
      <c r="AY92" s="52"/>
      <c r="AZ92" s="52">
        <f>SUM(AZ93:AZ95)</f>
        <v>0</v>
      </c>
      <c r="BA92" s="52"/>
      <c r="BB92" s="52"/>
      <c r="BC92" s="444"/>
      <c r="BD92" s="52"/>
      <c r="BE92" s="52">
        <f>SUM(BE93:BE95)</f>
        <v>0</v>
      </c>
      <c r="BF92" s="52"/>
      <c r="BG92" s="52"/>
      <c r="BH92" s="444"/>
      <c r="BI92" s="52"/>
      <c r="BJ92" s="52">
        <f>SUM(BJ93:BJ95)</f>
        <v>0</v>
      </c>
      <c r="BK92" s="52"/>
      <c r="BL92" s="52"/>
      <c r="BM92" s="444"/>
      <c r="BN92" s="52"/>
      <c r="BO92" s="52">
        <f>SUM(BO93:BO95)</f>
        <v>0</v>
      </c>
      <c r="BP92" s="52"/>
      <c r="BQ92" s="52"/>
      <c r="BR92" s="444"/>
      <c r="BS92" s="52"/>
      <c r="BT92" s="52">
        <f>SUM(BT93:BT95)</f>
        <v>0</v>
      </c>
      <c r="BU92" s="52"/>
      <c r="BV92" s="52"/>
      <c r="BW92" s="118"/>
    </row>
    <row r="93" spans="4:75" ht="12.75" hidden="1" customHeight="1" x14ac:dyDescent="0.3">
      <c r="D93" s="118" t="s">
        <v>325</v>
      </c>
      <c r="E93" s="379"/>
      <c r="F93" s="385"/>
      <c r="G93" s="442">
        <v>0</v>
      </c>
      <c r="H93" s="443"/>
      <c r="I93" s="52"/>
      <c r="J93" s="444"/>
      <c r="K93" s="445"/>
      <c r="L93" s="442">
        <v>0</v>
      </c>
      <c r="M93" s="443"/>
      <c r="N93" s="52"/>
      <c r="O93" s="444"/>
      <c r="P93" s="445"/>
      <c r="Q93" s="442">
        <v>0</v>
      </c>
      <c r="R93" s="443"/>
      <c r="S93" s="52"/>
      <c r="T93" s="444"/>
      <c r="U93" s="445"/>
      <c r="V93" s="442">
        <v>0</v>
      </c>
      <c r="W93" s="443"/>
      <c r="X93" s="52"/>
      <c r="Y93" s="444"/>
      <c r="Z93" s="445"/>
      <c r="AA93" s="442">
        <v>0</v>
      </c>
      <c r="AB93" s="443"/>
      <c r="AC93" s="52"/>
      <c r="AD93" s="444"/>
      <c r="AE93" s="445"/>
      <c r="AF93" s="442">
        <v>0</v>
      </c>
      <c r="AG93" s="443"/>
      <c r="AH93" s="52"/>
      <c r="AI93" s="444"/>
      <c r="AJ93" s="445"/>
      <c r="AK93" s="442">
        <v>0</v>
      </c>
      <c r="AL93" s="443"/>
      <c r="AM93" s="52"/>
      <c r="AN93" s="444"/>
      <c r="AO93" s="445"/>
      <c r="AP93" s="442">
        <v>0</v>
      </c>
      <c r="AQ93" s="443"/>
      <c r="AR93" s="52"/>
      <c r="AS93" s="444"/>
      <c r="AT93" s="445"/>
      <c r="AU93" s="442">
        <v>0</v>
      </c>
      <c r="AV93" s="443"/>
      <c r="AW93" s="52"/>
      <c r="AX93" s="444"/>
      <c r="AY93" s="445"/>
      <c r="AZ93" s="442">
        <v>0</v>
      </c>
      <c r="BA93" s="443"/>
      <c r="BB93" s="52"/>
      <c r="BC93" s="444"/>
      <c r="BD93" s="445"/>
      <c r="BE93" s="442">
        <v>0</v>
      </c>
      <c r="BF93" s="443"/>
      <c r="BG93" s="52"/>
      <c r="BH93" s="444"/>
      <c r="BI93" s="445"/>
      <c r="BJ93" s="442">
        <v>0</v>
      </c>
      <c r="BK93" s="443"/>
      <c r="BL93" s="52"/>
      <c r="BM93" s="444"/>
      <c r="BN93" s="445"/>
      <c r="BO93" s="442">
        <v>0</v>
      </c>
      <c r="BP93" s="443"/>
      <c r="BQ93" s="52"/>
      <c r="BR93" s="444"/>
      <c r="BS93" s="445"/>
      <c r="BT93" s="442">
        <f>SUM(L93:BO93)</f>
        <v>0</v>
      </c>
      <c r="BU93" s="443"/>
      <c r="BV93" s="52"/>
      <c r="BW93" s="118"/>
    </row>
    <row r="94" spans="4:75" ht="12.75" hidden="1" customHeight="1" x14ac:dyDescent="0.3">
      <c r="D94" s="118" t="s">
        <v>328</v>
      </c>
      <c r="E94" s="379"/>
      <c r="F94" s="379"/>
      <c r="G94" s="52">
        <v>0</v>
      </c>
      <c r="H94" s="51"/>
      <c r="I94" s="52"/>
      <c r="J94" s="444"/>
      <c r="K94" s="444"/>
      <c r="L94" s="52">
        <v>0</v>
      </c>
      <c r="M94" s="51"/>
      <c r="N94" s="52"/>
      <c r="O94" s="444"/>
      <c r="P94" s="444"/>
      <c r="Q94" s="52">
        <v>0</v>
      </c>
      <c r="R94" s="51"/>
      <c r="S94" s="52"/>
      <c r="T94" s="444"/>
      <c r="U94" s="444"/>
      <c r="V94" s="52">
        <v>0</v>
      </c>
      <c r="W94" s="51"/>
      <c r="X94" s="52"/>
      <c r="Y94" s="444"/>
      <c r="Z94" s="444"/>
      <c r="AA94" s="52">
        <v>0</v>
      </c>
      <c r="AB94" s="51"/>
      <c r="AC94" s="52"/>
      <c r="AD94" s="444"/>
      <c r="AE94" s="444"/>
      <c r="AF94" s="52">
        <v>0</v>
      </c>
      <c r="AG94" s="51"/>
      <c r="AH94" s="52"/>
      <c r="AI94" s="444"/>
      <c r="AJ94" s="444"/>
      <c r="AK94" s="52">
        <v>0</v>
      </c>
      <c r="AL94" s="51"/>
      <c r="AM94" s="52"/>
      <c r="AN94" s="444"/>
      <c r="AO94" s="444"/>
      <c r="AP94" s="52">
        <v>0</v>
      </c>
      <c r="AQ94" s="51"/>
      <c r="AR94" s="52"/>
      <c r="AS94" s="444"/>
      <c r="AT94" s="444"/>
      <c r="AU94" s="52">
        <v>0</v>
      </c>
      <c r="AV94" s="51"/>
      <c r="AW94" s="52"/>
      <c r="AX94" s="444"/>
      <c r="AY94" s="444"/>
      <c r="AZ94" s="52">
        <v>0</v>
      </c>
      <c r="BA94" s="51"/>
      <c r="BB94" s="52"/>
      <c r="BC94" s="444"/>
      <c r="BD94" s="444"/>
      <c r="BE94" s="52">
        <v>0</v>
      </c>
      <c r="BF94" s="51"/>
      <c r="BG94" s="52"/>
      <c r="BH94" s="444"/>
      <c r="BI94" s="444"/>
      <c r="BJ94" s="52">
        <v>0</v>
      </c>
      <c r="BK94" s="51"/>
      <c r="BL94" s="52"/>
      <c r="BM94" s="444"/>
      <c r="BN94" s="444"/>
      <c r="BO94" s="52">
        <v>0</v>
      </c>
      <c r="BP94" s="51"/>
      <c r="BQ94" s="52"/>
      <c r="BR94" s="444"/>
      <c r="BS94" s="444"/>
      <c r="BT94" s="52">
        <f>SUM(L94:BO94)</f>
        <v>0</v>
      </c>
      <c r="BU94" s="51"/>
      <c r="BV94" s="52"/>
      <c r="BW94" s="118"/>
    </row>
    <row r="95" spans="4:75" ht="12.75" hidden="1" customHeight="1" x14ac:dyDescent="0.3">
      <c r="D95" s="118" t="s">
        <v>343</v>
      </c>
      <c r="E95" s="379"/>
      <c r="F95" s="398"/>
      <c r="G95" s="98">
        <v>0</v>
      </c>
      <c r="H95" s="97"/>
      <c r="I95" s="52"/>
      <c r="J95" s="444"/>
      <c r="K95" s="453"/>
      <c r="L95" s="98">
        <v>0</v>
      </c>
      <c r="M95" s="97"/>
      <c r="N95" s="52"/>
      <c r="O95" s="444"/>
      <c r="P95" s="453"/>
      <c r="Q95" s="98">
        <v>0</v>
      </c>
      <c r="R95" s="97"/>
      <c r="S95" s="52"/>
      <c r="T95" s="444"/>
      <c r="U95" s="453"/>
      <c r="V95" s="98">
        <v>0</v>
      </c>
      <c r="W95" s="97"/>
      <c r="X95" s="52"/>
      <c r="Y95" s="444"/>
      <c r="Z95" s="453"/>
      <c r="AA95" s="98">
        <v>0</v>
      </c>
      <c r="AB95" s="97"/>
      <c r="AC95" s="52"/>
      <c r="AD95" s="444"/>
      <c r="AE95" s="453"/>
      <c r="AF95" s="98">
        <v>0</v>
      </c>
      <c r="AG95" s="97"/>
      <c r="AH95" s="52"/>
      <c r="AI95" s="444"/>
      <c r="AJ95" s="453"/>
      <c r="AK95" s="98">
        <v>0</v>
      </c>
      <c r="AL95" s="97"/>
      <c r="AM95" s="52"/>
      <c r="AN95" s="444"/>
      <c r="AO95" s="453"/>
      <c r="AP95" s="98">
        <v>0</v>
      </c>
      <c r="AQ95" s="97"/>
      <c r="AR95" s="52"/>
      <c r="AS95" s="444"/>
      <c r="AT95" s="453"/>
      <c r="AU95" s="98">
        <v>0</v>
      </c>
      <c r="AV95" s="97"/>
      <c r="AW95" s="52"/>
      <c r="AX95" s="444"/>
      <c r="AY95" s="453"/>
      <c r="AZ95" s="98">
        <v>0</v>
      </c>
      <c r="BA95" s="97"/>
      <c r="BB95" s="52"/>
      <c r="BC95" s="444"/>
      <c r="BD95" s="453"/>
      <c r="BE95" s="98">
        <v>0</v>
      </c>
      <c r="BF95" s="97"/>
      <c r="BG95" s="52"/>
      <c r="BH95" s="444"/>
      <c r="BI95" s="453"/>
      <c r="BJ95" s="98">
        <v>0</v>
      </c>
      <c r="BK95" s="97"/>
      <c r="BL95" s="52"/>
      <c r="BM95" s="444"/>
      <c r="BN95" s="453"/>
      <c r="BO95" s="98">
        <v>0</v>
      </c>
      <c r="BP95" s="97"/>
      <c r="BQ95" s="52"/>
      <c r="BR95" s="444"/>
      <c r="BS95" s="453"/>
      <c r="BT95" s="98">
        <f>SUM(L95:BO95)</f>
        <v>0</v>
      </c>
      <c r="BU95" s="97"/>
      <c r="BV95" s="52"/>
      <c r="BW95" s="118"/>
    </row>
    <row r="96" spans="4:75" ht="12.75" hidden="1" customHeight="1" x14ac:dyDescent="0.3">
      <c r="D96" s="118"/>
      <c r="E96" s="379"/>
      <c r="G96" s="52"/>
      <c r="H96" s="52"/>
      <c r="I96" s="52"/>
      <c r="J96" s="444"/>
      <c r="K96" s="52"/>
      <c r="L96" s="52"/>
      <c r="M96" s="52"/>
      <c r="N96" s="52"/>
      <c r="O96" s="444"/>
      <c r="P96" s="52"/>
      <c r="Q96" s="52"/>
      <c r="R96" s="52"/>
      <c r="S96" s="52"/>
      <c r="T96" s="444"/>
      <c r="U96" s="52"/>
      <c r="V96" s="52"/>
      <c r="W96" s="52"/>
      <c r="X96" s="52"/>
      <c r="Y96" s="444"/>
      <c r="Z96" s="52"/>
      <c r="AA96" s="52"/>
      <c r="AB96" s="52"/>
      <c r="AC96" s="52"/>
      <c r="AD96" s="444"/>
      <c r="AE96" s="52"/>
      <c r="AF96" s="52"/>
      <c r="AG96" s="52"/>
      <c r="AH96" s="52"/>
      <c r="AI96" s="444"/>
      <c r="AJ96" s="52"/>
      <c r="AK96" s="52"/>
      <c r="AL96" s="52"/>
      <c r="AM96" s="52"/>
      <c r="AN96" s="444"/>
      <c r="AO96" s="52"/>
      <c r="AP96" s="52"/>
      <c r="AQ96" s="52"/>
      <c r="AR96" s="52"/>
      <c r="AS96" s="444"/>
      <c r="AT96" s="52"/>
      <c r="AU96" s="52"/>
      <c r="AV96" s="52"/>
      <c r="AW96" s="52"/>
      <c r="AX96" s="444"/>
      <c r="AY96" s="52"/>
      <c r="AZ96" s="52"/>
      <c r="BA96" s="52"/>
      <c r="BB96" s="52"/>
      <c r="BC96" s="444"/>
      <c r="BD96" s="52"/>
      <c r="BE96" s="52"/>
      <c r="BF96" s="52"/>
      <c r="BG96" s="52"/>
      <c r="BH96" s="444"/>
      <c r="BI96" s="52"/>
      <c r="BJ96" s="52"/>
      <c r="BK96" s="52"/>
      <c r="BL96" s="52"/>
      <c r="BM96" s="444"/>
      <c r="BN96" s="52"/>
      <c r="BO96" s="52"/>
      <c r="BP96" s="52"/>
      <c r="BQ96" s="52"/>
      <c r="BR96" s="444"/>
      <c r="BS96" s="52"/>
      <c r="BT96" s="52"/>
      <c r="BU96" s="52"/>
      <c r="BV96" s="52"/>
      <c r="BW96" s="118"/>
    </row>
    <row r="97" spans="4:75" ht="12.75" hidden="1" customHeight="1" x14ac:dyDescent="0.3">
      <c r="D97" s="118" t="s">
        <v>429</v>
      </c>
      <c r="E97" s="379"/>
      <c r="G97" s="52">
        <v>0</v>
      </c>
      <c r="H97" s="52"/>
      <c r="I97" s="52"/>
      <c r="J97" s="444"/>
      <c r="K97" s="52"/>
      <c r="L97" s="52">
        <f>SUM(L98:L100)</f>
        <v>0</v>
      </c>
      <c r="M97" s="52"/>
      <c r="N97" s="52"/>
      <c r="O97" s="444"/>
      <c r="P97" s="52"/>
      <c r="Q97" s="52">
        <f>SUM(Q98:Q100)</f>
        <v>0</v>
      </c>
      <c r="R97" s="52"/>
      <c r="S97" s="52"/>
      <c r="T97" s="444"/>
      <c r="U97" s="52"/>
      <c r="V97" s="52">
        <f>SUM(V98:V100)</f>
        <v>0</v>
      </c>
      <c r="W97" s="52"/>
      <c r="X97" s="52"/>
      <c r="Y97" s="444"/>
      <c r="Z97" s="52"/>
      <c r="AA97" s="52">
        <f>SUM(AA98:AA100)</f>
        <v>0</v>
      </c>
      <c r="AB97" s="52"/>
      <c r="AC97" s="52"/>
      <c r="AD97" s="444"/>
      <c r="AE97" s="52"/>
      <c r="AF97" s="52">
        <f>SUM(AF98:AF100)</f>
        <v>0</v>
      </c>
      <c r="AG97" s="52"/>
      <c r="AH97" s="52"/>
      <c r="AI97" s="444"/>
      <c r="AJ97" s="52"/>
      <c r="AK97" s="52">
        <f>SUM(AK98:AK100)</f>
        <v>0</v>
      </c>
      <c r="AL97" s="52"/>
      <c r="AM97" s="52"/>
      <c r="AN97" s="444"/>
      <c r="AO97" s="52"/>
      <c r="AP97" s="52">
        <f>SUM(AP98:AP100)</f>
        <v>0</v>
      </c>
      <c r="AQ97" s="52"/>
      <c r="AR97" s="52"/>
      <c r="AS97" s="444"/>
      <c r="AT97" s="52"/>
      <c r="AU97" s="52">
        <f>SUM(AU98:AU100)</f>
        <v>0</v>
      </c>
      <c r="AV97" s="52"/>
      <c r="AW97" s="52"/>
      <c r="AX97" s="444"/>
      <c r="AY97" s="52"/>
      <c r="AZ97" s="52">
        <f>SUM(AZ98:AZ100)</f>
        <v>0</v>
      </c>
      <c r="BA97" s="52"/>
      <c r="BB97" s="52"/>
      <c r="BC97" s="444"/>
      <c r="BD97" s="52"/>
      <c r="BE97" s="52">
        <f>SUM(BE98:BE100)</f>
        <v>0</v>
      </c>
      <c r="BF97" s="52"/>
      <c r="BG97" s="52"/>
      <c r="BH97" s="444"/>
      <c r="BI97" s="52"/>
      <c r="BJ97" s="52">
        <f>SUM(BJ98:BJ100)</f>
        <v>0</v>
      </c>
      <c r="BK97" s="52"/>
      <c r="BL97" s="52"/>
      <c r="BM97" s="444"/>
      <c r="BN97" s="52"/>
      <c r="BO97" s="52">
        <f>SUM(BO98:BO100)</f>
        <v>0</v>
      </c>
      <c r="BP97" s="52"/>
      <c r="BQ97" s="52"/>
      <c r="BR97" s="444"/>
      <c r="BS97" s="52"/>
      <c r="BT97" s="52">
        <f>SUM(BT98:BT100)</f>
        <v>0</v>
      </c>
      <c r="BU97" s="52"/>
      <c r="BV97" s="52"/>
      <c r="BW97" s="118"/>
    </row>
    <row r="98" spans="4:75" ht="12.75" hidden="1" customHeight="1" x14ac:dyDescent="0.3">
      <c r="D98" s="118" t="s">
        <v>325</v>
      </c>
      <c r="E98" s="379"/>
      <c r="F98" s="385"/>
      <c r="G98" s="442">
        <v>0</v>
      </c>
      <c r="H98" s="443"/>
      <c r="I98" s="52"/>
      <c r="J98" s="444"/>
      <c r="K98" s="445"/>
      <c r="L98" s="442">
        <v>0</v>
      </c>
      <c r="M98" s="443"/>
      <c r="N98" s="52"/>
      <c r="O98" s="444"/>
      <c r="P98" s="445"/>
      <c r="Q98" s="442">
        <v>0</v>
      </c>
      <c r="R98" s="443"/>
      <c r="S98" s="52"/>
      <c r="T98" s="444"/>
      <c r="U98" s="445"/>
      <c r="V98" s="442">
        <v>0</v>
      </c>
      <c r="W98" s="443"/>
      <c r="X98" s="52"/>
      <c r="Y98" s="444"/>
      <c r="Z98" s="445"/>
      <c r="AA98" s="442">
        <v>0</v>
      </c>
      <c r="AB98" s="443"/>
      <c r="AC98" s="52"/>
      <c r="AD98" s="444"/>
      <c r="AE98" s="445"/>
      <c r="AF98" s="442">
        <v>0</v>
      </c>
      <c r="AG98" s="443"/>
      <c r="AH98" s="52"/>
      <c r="AI98" s="444"/>
      <c r="AJ98" s="445"/>
      <c r="AK98" s="442">
        <v>0</v>
      </c>
      <c r="AL98" s="443"/>
      <c r="AM98" s="52"/>
      <c r="AN98" s="444"/>
      <c r="AO98" s="445"/>
      <c r="AP98" s="442">
        <v>0</v>
      </c>
      <c r="AQ98" s="443"/>
      <c r="AR98" s="52"/>
      <c r="AS98" s="444"/>
      <c r="AT98" s="445"/>
      <c r="AU98" s="442">
        <v>0</v>
      </c>
      <c r="AV98" s="443"/>
      <c r="AW98" s="52"/>
      <c r="AX98" s="444"/>
      <c r="AY98" s="445"/>
      <c r="AZ98" s="442">
        <v>0</v>
      </c>
      <c r="BA98" s="443"/>
      <c r="BB98" s="52"/>
      <c r="BC98" s="444"/>
      <c r="BD98" s="445"/>
      <c r="BE98" s="442">
        <v>0</v>
      </c>
      <c r="BF98" s="443"/>
      <c r="BG98" s="52"/>
      <c r="BH98" s="444"/>
      <c r="BI98" s="445"/>
      <c r="BJ98" s="442">
        <v>0</v>
      </c>
      <c r="BK98" s="443"/>
      <c r="BL98" s="52"/>
      <c r="BM98" s="444"/>
      <c r="BN98" s="445"/>
      <c r="BO98" s="442">
        <v>0</v>
      </c>
      <c r="BP98" s="443"/>
      <c r="BQ98" s="52"/>
      <c r="BR98" s="444"/>
      <c r="BS98" s="445"/>
      <c r="BT98" s="442">
        <f>SUM(L98:BO98)</f>
        <v>0</v>
      </c>
      <c r="BU98" s="443"/>
      <c r="BV98" s="52"/>
      <c r="BW98" s="118"/>
    </row>
    <row r="99" spans="4:75" ht="12.75" hidden="1" customHeight="1" x14ac:dyDescent="0.3">
      <c r="D99" s="118" t="s">
        <v>328</v>
      </c>
      <c r="E99" s="379"/>
      <c r="F99" s="379"/>
      <c r="G99" s="52">
        <v>0</v>
      </c>
      <c r="H99" s="51"/>
      <c r="I99" s="52"/>
      <c r="J99" s="444"/>
      <c r="K99" s="444"/>
      <c r="L99" s="52">
        <v>0</v>
      </c>
      <c r="M99" s="51"/>
      <c r="N99" s="52"/>
      <c r="O99" s="444"/>
      <c r="P99" s="444"/>
      <c r="Q99" s="52">
        <v>0</v>
      </c>
      <c r="R99" s="51"/>
      <c r="S99" s="52"/>
      <c r="T99" s="444"/>
      <c r="U99" s="444"/>
      <c r="V99" s="52">
        <v>0</v>
      </c>
      <c r="W99" s="51"/>
      <c r="X99" s="52"/>
      <c r="Y99" s="444"/>
      <c r="Z99" s="444"/>
      <c r="AA99" s="52">
        <v>0</v>
      </c>
      <c r="AB99" s="51"/>
      <c r="AC99" s="52"/>
      <c r="AD99" s="444"/>
      <c r="AE99" s="444"/>
      <c r="AF99" s="52">
        <v>0</v>
      </c>
      <c r="AG99" s="51"/>
      <c r="AH99" s="52"/>
      <c r="AI99" s="444"/>
      <c r="AJ99" s="444"/>
      <c r="AK99" s="52">
        <v>0</v>
      </c>
      <c r="AL99" s="51"/>
      <c r="AM99" s="52"/>
      <c r="AN99" s="444"/>
      <c r="AO99" s="444"/>
      <c r="AP99" s="52">
        <v>0</v>
      </c>
      <c r="AQ99" s="51"/>
      <c r="AR99" s="52"/>
      <c r="AS99" s="444"/>
      <c r="AT99" s="444"/>
      <c r="AU99" s="52">
        <v>0</v>
      </c>
      <c r="AV99" s="51"/>
      <c r="AW99" s="52"/>
      <c r="AX99" s="444"/>
      <c r="AY99" s="444"/>
      <c r="AZ99" s="52">
        <v>0</v>
      </c>
      <c r="BA99" s="51"/>
      <c r="BB99" s="52"/>
      <c r="BC99" s="444"/>
      <c r="BD99" s="444"/>
      <c r="BE99" s="52">
        <v>0</v>
      </c>
      <c r="BF99" s="51"/>
      <c r="BG99" s="52"/>
      <c r="BH99" s="444"/>
      <c r="BI99" s="444"/>
      <c r="BJ99" s="52">
        <v>0</v>
      </c>
      <c r="BK99" s="51"/>
      <c r="BL99" s="52"/>
      <c r="BM99" s="444"/>
      <c r="BN99" s="444"/>
      <c r="BO99" s="52">
        <v>0</v>
      </c>
      <c r="BP99" s="51"/>
      <c r="BQ99" s="52"/>
      <c r="BR99" s="444"/>
      <c r="BS99" s="444"/>
      <c r="BT99" s="52">
        <f>SUM(L99:BO99)</f>
        <v>0</v>
      </c>
      <c r="BU99" s="51"/>
      <c r="BV99" s="52"/>
      <c r="BW99" s="118"/>
    </row>
    <row r="100" spans="4:75" ht="12.75" hidden="1" customHeight="1" x14ac:dyDescent="0.3">
      <c r="D100" s="118" t="s">
        <v>343</v>
      </c>
      <c r="E100" s="379"/>
      <c r="F100" s="398"/>
      <c r="G100" s="98">
        <v>0</v>
      </c>
      <c r="H100" s="97"/>
      <c r="I100" s="52"/>
      <c r="J100" s="444"/>
      <c r="K100" s="453"/>
      <c r="L100" s="98">
        <v>0</v>
      </c>
      <c r="M100" s="97"/>
      <c r="N100" s="52"/>
      <c r="O100" s="444"/>
      <c r="P100" s="453"/>
      <c r="Q100" s="98">
        <v>0</v>
      </c>
      <c r="R100" s="97"/>
      <c r="S100" s="52"/>
      <c r="T100" s="444"/>
      <c r="U100" s="453"/>
      <c r="V100" s="98">
        <v>0</v>
      </c>
      <c r="W100" s="97"/>
      <c r="X100" s="52"/>
      <c r="Y100" s="444"/>
      <c r="Z100" s="453"/>
      <c r="AA100" s="98">
        <v>0</v>
      </c>
      <c r="AB100" s="97"/>
      <c r="AC100" s="52"/>
      <c r="AD100" s="444"/>
      <c r="AE100" s="453"/>
      <c r="AF100" s="98">
        <v>0</v>
      </c>
      <c r="AG100" s="97"/>
      <c r="AH100" s="52"/>
      <c r="AI100" s="444"/>
      <c r="AJ100" s="453"/>
      <c r="AK100" s="98">
        <v>0</v>
      </c>
      <c r="AL100" s="97"/>
      <c r="AM100" s="52"/>
      <c r="AN100" s="444"/>
      <c r="AO100" s="453"/>
      <c r="AP100" s="98">
        <v>0</v>
      </c>
      <c r="AQ100" s="97"/>
      <c r="AR100" s="52"/>
      <c r="AS100" s="444"/>
      <c r="AT100" s="453"/>
      <c r="AU100" s="98">
        <v>0</v>
      </c>
      <c r="AV100" s="97"/>
      <c r="AW100" s="52"/>
      <c r="AX100" s="444"/>
      <c r="AY100" s="453"/>
      <c r="AZ100" s="98">
        <v>0</v>
      </c>
      <c r="BA100" s="97"/>
      <c r="BB100" s="52"/>
      <c r="BC100" s="444"/>
      <c r="BD100" s="453"/>
      <c r="BE100" s="98">
        <v>0</v>
      </c>
      <c r="BF100" s="97"/>
      <c r="BG100" s="52"/>
      <c r="BH100" s="444"/>
      <c r="BI100" s="453"/>
      <c r="BJ100" s="98">
        <v>0</v>
      </c>
      <c r="BK100" s="97"/>
      <c r="BL100" s="52"/>
      <c r="BM100" s="444"/>
      <c r="BN100" s="453"/>
      <c r="BO100" s="98">
        <v>0</v>
      </c>
      <c r="BP100" s="97"/>
      <c r="BQ100" s="52"/>
      <c r="BR100" s="444"/>
      <c r="BS100" s="453"/>
      <c r="BT100" s="98">
        <f>SUM(L100:BO100)</f>
        <v>0</v>
      </c>
      <c r="BU100" s="97"/>
      <c r="BV100" s="52"/>
      <c r="BW100" s="118"/>
    </row>
    <row r="101" spans="4:75" ht="12.75" hidden="1" customHeight="1" x14ac:dyDescent="0.3">
      <c r="D101" s="118"/>
      <c r="E101" s="379"/>
      <c r="G101" s="52"/>
      <c r="H101" s="52"/>
      <c r="I101" s="52"/>
      <c r="J101" s="444"/>
      <c r="K101" s="52"/>
      <c r="L101" s="52"/>
      <c r="M101" s="52"/>
      <c r="N101" s="52"/>
      <c r="O101" s="444"/>
      <c r="P101" s="52"/>
      <c r="Q101" s="52"/>
      <c r="R101" s="52"/>
      <c r="S101" s="52"/>
      <c r="T101" s="444"/>
      <c r="U101" s="52"/>
      <c r="V101" s="52"/>
      <c r="W101" s="52"/>
      <c r="X101" s="52"/>
      <c r="Y101" s="444"/>
      <c r="Z101" s="52"/>
      <c r="AA101" s="52"/>
      <c r="AB101" s="52"/>
      <c r="AC101" s="52"/>
      <c r="AD101" s="444"/>
      <c r="AE101" s="52"/>
      <c r="AF101" s="52"/>
      <c r="AG101" s="52"/>
      <c r="AH101" s="52"/>
      <c r="AI101" s="444"/>
      <c r="AJ101" s="52"/>
      <c r="AK101" s="52"/>
      <c r="AL101" s="52"/>
      <c r="AM101" s="52"/>
      <c r="AN101" s="444"/>
      <c r="AO101" s="52"/>
      <c r="AP101" s="52"/>
      <c r="AQ101" s="52"/>
      <c r="AR101" s="52"/>
      <c r="AS101" s="444"/>
      <c r="AT101" s="52"/>
      <c r="AU101" s="52"/>
      <c r="AV101" s="52"/>
      <c r="AW101" s="52"/>
      <c r="AX101" s="444"/>
      <c r="AY101" s="52"/>
      <c r="AZ101" s="52"/>
      <c r="BA101" s="52"/>
      <c r="BB101" s="52"/>
      <c r="BC101" s="444"/>
      <c r="BD101" s="52"/>
      <c r="BE101" s="52"/>
      <c r="BF101" s="52"/>
      <c r="BG101" s="52"/>
      <c r="BH101" s="444"/>
      <c r="BI101" s="52"/>
      <c r="BJ101" s="52"/>
      <c r="BK101" s="52"/>
      <c r="BL101" s="52"/>
      <c r="BM101" s="444"/>
      <c r="BN101" s="52"/>
      <c r="BO101" s="52"/>
      <c r="BP101" s="52"/>
      <c r="BQ101" s="52"/>
      <c r="BR101" s="444"/>
      <c r="BS101" s="52"/>
      <c r="BT101" s="52"/>
      <c r="BU101" s="52"/>
      <c r="BV101" s="52"/>
      <c r="BW101" s="118"/>
    </row>
    <row r="102" spans="4:75" ht="12.75" hidden="1" customHeight="1" x14ac:dyDescent="0.3">
      <c r="D102" s="118" t="s">
        <v>430</v>
      </c>
      <c r="E102" s="379"/>
      <c r="G102" s="52">
        <v>0</v>
      </c>
      <c r="H102" s="52"/>
      <c r="I102" s="52"/>
      <c r="J102" s="444"/>
      <c r="K102" s="52"/>
      <c r="L102" s="52">
        <f>SUM(L103:L105)</f>
        <v>0</v>
      </c>
      <c r="M102" s="52"/>
      <c r="N102" s="52"/>
      <c r="O102" s="444"/>
      <c r="P102" s="52"/>
      <c r="Q102" s="52">
        <f>SUM(Q103:Q105)</f>
        <v>0</v>
      </c>
      <c r="R102" s="52"/>
      <c r="S102" s="52"/>
      <c r="T102" s="444"/>
      <c r="U102" s="52"/>
      <c r="V102" s="52">
        <f>SUM(V103:V105)</f>
        <v>0</v>
      </c>
      <c r="W102" s="52"/>
      <c r="X102" s="52"/>
      <c r="Y102" s="444"/>
      <c r="Z102" s="52"/>
      <c r="AA102" s="52">
        <f>SUM(AA103:AA105)</f>
        <v>0</v>
      </c>
      <c r="AB102" s="52"/>
      <c r="AC102" s="52"/>
      <c r="AD102" s="444"/>
      <c r="AE102" s="52"/>
      <c r="AF102" s="52">
        <f>SUM(AF103:AF105)</f>
        <v>0</v>
      </c>
      <c r="AG102" s="52"/>
      <c r="AH102" s="52"/>
      <c r="AI102" s="444"/>
      <c r="AJ102" s="52"/>
      <c r="AK102" s="52">
        <f>SUM(AK103:AK105)</f>
        <v>0</v>
      </c>
      <c r="AL102" s="52"/>
      <c r="AM102" s="52"/>
      <c r="AN102" s="444"/>
      <c r="AO102" s="52"/>
      <c r="AP102" s="52">
        <f>SUM(AP103:AP105)</f>
        <v>0</v>
      </c>
      <c r="AQ102" s="52"/>
      <c r="AR102" s="52"/>
      <c r="AS102" s="444"/>
      <c r="AT102" s="52"/>
      <c r="AU102" s="52">
        <f>SUM(AU103:AU105)</f>
        <v>0</v>
      </c>
      <c r="AV102" s="52"/>
      <c r="AW102" s="52"/>
      <c r="AX102" s="444"/>
      <c r="AY102" s="52"/>
      <c r="AZ102" s="52">
        <f>SUM(AZ103:AZ105)</f>
        <v>0</v>
      </c>
      <c r="BA102" s="52"/>
      <c r="BB102" s="52"/>
      <c r="BC102" s="444"/>
      <c r="BD102" s="52"/>
      <c r="BE102" s="52">
        <f>SUM(BE103:BE105)</f>
        <v>0</v>
      </c>
      <c r="BF102" s="52"/>
      <c r="BG102" s="52"/>
      <c r="BH102" s="444"/>
      <c r="BI102" s="52"/>
      <c r="BJ102" s="52">
        <f>SUM(BJ103:BJ105)</f>
        <v>0</v>
      </c>
      <c r="BK102" s="52"/>
      <c r="BL102" s="52"/>
      <c r="BM102" s="444"/>
      <c r="BN102" s="52"/>
      <c r="BO102" s="52">
        <f>SUM(BO103:BO105)</f>
        <v>0</v>
      </c>
      <c r="BP102" s="52"/>
      <c r="BQ102" s="52"/>
      <c r="BR102" s="444"/>
      <c r="BS102" s="52"/>
      <c r="BT102" s="52">
        <f>SUM(BT103:BT105)</f>
        <v>0</v>
      </c>
      <c r="BU102" s="52"/>
      <c r="BV102" s="52"/>
      <c r="BW102" s="118"/>
    </row>
    <row r="103" spans="4:75" ht="12.75" hidden="1" customHeight="1" x14ac:dyDescent="0.3">
      <c r="D103" s="118" t="s">
        <v>325</v>
      </c>
      <c r="E103" s="379"/>
      <c r="F103" s="385"/>
      <c r="G103" s="442">
        <v>0</v>
      </c>
      <c r="H103" s="443"/>
      <c r="I103" s="52"/>
      <c r="J103" s="444"/>
      <c r="K103" s="445"/>
      <c r="L103" s="442">
        <v>0</v>
      </c>
      <c r="M103" s="443"/>
      <c r="N103" s="52"/>
      <c r="O103" s="444"/>
      <c r="P103" s="445"/>
      <c r="Q103" s="442">
        <v>0</v>
      </c>
      <c r="R103" s="443"/>
      <c r="S103" s="52"/>
      <c r="T103" s="444"/>
      <c r="U103" s="445"/>
      <c r="V103" s="442">
        <v>0</v>
      </c>
      <c r="W103" s="443"/>
      <c r="X103" s="52"/>
      <c r="Y103" s="444"/>
      <c r="Z103" s="445"/>
      <c r="AA103" s="442">
        <v>0</v>
      </c>
      <c r="AB103" s="443"/>
      <c r="AC103" s="52"/>
      <c r="AD103" s="444"/>
      <c r="AE103" s="445"/>
      <c r="AF103" s="442">
        <v>0</v>
      </c>
      <c r="AG103" s="443"/>
      <c r="AH103" s="52"/>
      <c r="AI103" s="444"/>
      <c r="AJ103" s="445"/>
      <c r="AK103" s="442">
        <v>0</v>
      </c>
      <c r="AL103" s="443"/>
      <c r="AM103" s="52"/>
      <c r="AN103" s="444"/>
      <c r="AO103" s="445"/>
      <c r="AP103" s="442">
        <v>0</v>
      </c>
      <c r="AQ103" s="443"/>
      <c r="AR103" s="52"/>
      <c r="AS103" s="444"/>
      <c r="AT103" s="445"/>
      <c r="AU103" s="442">
        <v>0</v>
      </c>
      <c r="AV103" s="443"/>
      <c r="AW103" s="52"/>
      <c r="AX103" s="444"/>
      <c r="AY103" s="445"/>
      <c r="AZ103" s="442">
        <v>0</v>
      </c>
      <c r="BA103" s="443"/>
      <c r="BB103" s="52"/>
      <c r="BC103" s="444"/>
      <c r="BD103" s="445"/>
      <c r="BE103" s="442">
        <v>0</v>
      </c>
      <c r="BF103" s="443"/>
      <c r="BG103" s="52"/>
      <c r="BH103" s="444"/>
      <c r="BI103" s="445"/>
      <c r="BJ103" s="442">
        <v>0</v>
      </c>
      <c r="BK103" s="443"/>
      <c r="BL103" s="52"/>
      <c r="BM103" s="444"/>
      <c r="BN103" s="445"/>
      <c r="BO103" s="442">
        <v>0</v>
      </c>
      <c r="BP103" s="443"/>
      <c r="BQ103" s="52"/>
      <c r="BR103" s="444"/>
      <c r="BS103" s="445"/>
      <c r="BT103" s="442">
        <f>SUM(L103:BO103)</f>
        <v>0</v>
      </c>
      <c r="BU103" s="443"/>
      <c r="BV103" s="52"/>
      <c r="BW103" s="118"/>
    </row>
    <row r="104" spans="4:75" ht="12.75" hidden="1" customHeight="1" x14ac:dyDescent="0.3">
      <c r="D104" s="118" t="s">
        <v>328</v>
      </c>
      <c r="E104" s="379"/>
      <c r="F104" s="379"/>
      <c r="G104" s="52">
        <v>0</v>
      </c>
      <c r="H104" s="51"/>
      <c r="I104" s="52"/>
      <c r="J104" s="444"/>
      <c r="K104" s="444"/>
      <c r="L104" s="52">
        <v>0</v>
      </c>
      <c r="M104" s="51"/>
      <c r="N104" s="52"/>
      <c r="O104" s="444"/>
      <c r="P104" s="444"/>
      <c r="Q104" s="52">
        <v>0</v>
      </c>
      <c r="R104" s="51"/>
      <c r="S104" s="52"/>
      <c r="T104" s="444"/>
      <c r="U104" s="444"/>
      <c r="V104" s="52">
        <v>0</v>
      </c>
      <c r="W104" s="51"/>
      <c r="X104" s="52"/>
      <c r="Y104" s="444"/>
      <c r="Z104" s="444"/>
      <c r="AA104" s="52">
        <v>0</v>
      </c>
      <c r="AB104" s="51"/>
      <c r="AC104" s="52"/>
      <c r="AD104" s="444"/>
      <c r="AE104" s="444"/>
      <c r="AF104" s="52">
        <v>0</v>
      </c>
      <c r="AG104" s="51"/>
      <c r="AH104" s="52"/>
      <c r="AI104" s="444"/>
      <c r="AJ104" s="444"/>
      <c r="AK104" s="52">
        <v>0</v>
      </c>
      <c r="AL104" s="51"/>
      <c r="AM104" s="52"/>
      <c r="AN104" s="444"/>
      <c r="AO104" s="444"/>
      <c r="AP104" s="52">
        <v>0</v>
      </c>
      <c r="AQ104" s="51"/>
      <c r="AR104" s="52"/>
      <c r="AS104" s="444"/>
      <c r="AT104" s="444"/>
      <c r="AU104" s="52">
        <v>0</v>
      </c>
      <c r="AV104" s="51"/>
      <c r="AW104" s="52"/>
      <c r="AX104" s="444"/>
      <c r="AY104" s="444"/>
      <c r="AZ104" s="52">
        <v>0</v>
      </c>
      <c r="BA104" s="51"/>
      <c r="BB104" s="52"/>
      <c r="BC104" s="444"/>
      <c r="BD104" s="444"/>
      <c r="BE104" s="52">
        <v>0</v>
      </c>
      <c r="BF104" s="51"/>
      <c r="BG104" s="52"/>
      <c r="BH104" s="444"/>
      <c r="BI104" s="444"/>
      <c r="BJ104" s="52">
        <v>0</v>
      </c>
      <c r="BK104" s="51"/>
      <c r="BL104" s="52"/>
      <c r="BM104" s="444"/>
      <c r="BN104" s="444"/>
      <c r="BO104" s="52">
        <v>0</v>
      </c>
      <c r="BP104" s="51"/>
      <c r="BQ104" s="52"/>
      <c r="BR104" s="444"/>
      <c r="BS104" s="444"/>
      <c r="BT104" s="52">
        <f>SUM(L104:BO104)</f>
        <v>0</v>
      </c>
      <c r="BU104" s="51"/>
      <c r="BV104" s="52"/>
      <c r="BW104" s="118"/>
    </row>
    <row r="105" spans="4:75" ht="12.75" hidden="1" customHeight="1" x14ac:dyDescent="0.3">
      <c r="D105" s="118" t="s">
        <v>343</v>
      </c>
      <c r="E105" s="379"/>
      <c r="F105" s="398"/>
      <c r="G105" s="98">
        <v>0</v>
      </c>
      <c r="H105" s="97"/>
      <c r="I105" s="52"/>
      <c r="J105" s="444"/>
      <c r="K105" s="453"/>
      <c r="L105" s="98">
        <v>0</v>
      </c>
      <c r="M105" s="97"/>
      <c r="N105" s="52"/>
      <c r="O105" s="444"/>
      <c r="P105" s="453"/>
      <c r="Q105" s="98">
        <v>0</v>
      </c>
      <c r="R105" s="97"/>
      <c r="S105" s="52"/>
      <c r="T105" s="444"/>
      <c r="U105" s="453"/>
      <c r="V105" s="98">
        <v>0</v>
      </c>
      <c r="W105" s="97"/>
      <c r="X105" s="52"/>
      <c r="Y105" s="444"/>
      <c r="Z105" s="453"/>
      <c r="AA105" s="98">
        <v>0</v>
      </c>
      <c r="AB105" s="97"/>
      <c r="AC105" s="52"/>
      <c r="AD105" s="444"/>
      <c r="AE105" s="453"/>
      <c r="AF105" s="98">
        <v>0</v>
      </c>
      <c r="AG105" s="97"/>
      <c r="AH105" s="52"/>
      <c r="AI105" s="444"/>
      <c r="AJ105" s="453"/>
      <c r="AK105" s="98">
        <v>0</v>
      </c>
      <c r="AL105" s="97"/>
      <c r="AM105" s="52"/>
      <c r="AN105" s="444"/>
      <c r="AO105" s="453"/>
      <c r="AP105" s="98">
        <v>0</v>
      </c>
      <c r="AQ105" s="97"/>
      <c r="AR105" s="52"/>
      <c r="AS105" s="444"/>
      <c r="AT105" s="453"/>
      <c r="AU105" s="98">
        <v>0</v>
      </c>
      <c r="AV105" s="97"/>
      <c r="AW105" s="52"/>
      <c r="AX105" s="444"/>
      <c r="AY105" s="453"/>
      <c r="AZ105" s="98">
        <v>0</v>
      </c>
      <c r="BA105" s="97"/>
      <c r="BB105" s="52"/>
      <c r="BC105" s="444"/>
      <c r="BD105" s="453"/>
      <c r="BE105" s="98">
        <v>0</v>
      </c>
      <c r="BF105" s="97"/>
      <c r="BG105" s="52"/>
      <c r="BH105" s="444"/>
      <c r="BI105" s="453"/>
      <c r="BJ105" s="98">
        <v>0</v>
      </c>
      <c r="BK105" s="97"/>
      <c r="BL105" s="52"/>
      <c r="BM105" s="444"/>
      <c r="BN105" s="453"/>
      <c r="BO105" s="98">
        <v>0</v>
      </c>
      <c r="BP105" s="97"/>
      <c r="BQ105" s="52"/>
      <c r="BR105" s="444"/>
      <c r="BS105" s="453"/>
      <c r="BT105" s="98">
        <f>SUM(L105:BO105)</f>
        <v>0</v>
      </c>
      <c r="BU105" s="97"/>
      <c r="BV105" s="52"/>
      <c r="BW105" s="118"/>
    </row>
    <row r="106" spans="4:75" hidden="1" x14ac:dyDescent="0.3">
      <c r="D106" s="118"/>
      <c r="E106" s="379"/>
      <c r="G106" s="52"/>
      <c r="H106" s="52"/>
      <c r="I106" s="52"/>
      <c r="J106" s="444"/>
      <c r="K106" s="52"/>
      <c r="L106" s="52"/>
      <c r="M106" s="52"/>
      <c r="N106" s="52"/>
      <c r="O106" s="444"/>
      <c r="P106" s="52"/>
      <c r="Q106" s="52"/>
      <c r="R106" s="52"/>
      <c r="S106" s="52"/>
      <c r="T106" s="444"/>
      <c r="U106" s="52"/>
      <c r="V106" s="52"/>
      <c r="W106" s="52"/>
      <c r="X106" s="52"/>
      <c r="Y106" s="444"/>
      <c r="Z106" s="52"/>
      <c r="AA106" s="52"/>
      <c r="AB106" s="52"/>
      <c r="AC106" s="52"/>
      <c r="AD106" s="444"/>
      <c r="AE106" s="52"/>
      <c r="AF106" s="52"/>
      <c r="AG106" s="52"/>
      <c r="AH106" s="52"/>
      <c r="AI106" s="444"/>
      <c r="AJ106" s="52"/>
      <c r="AK106" s="52"/>
      <c r="AL106" s="52"/>
      <c r="AM106" s="52"/>
      <c r="AN106" s="444"/>
      <c r="AO106" s="52"/>
      <c r="AP106" s="52"/>
      <c r="AQ106" s="52"/>
      <c r="AR106" s="52"/>
      <c r="AS106" s="444"/>
      <c r="AT106" s="52"/>
      <c r="AU106" s="52"/>
      <c r="AV106" s="52"/>
      <c r="AW106" s="52"/>
      <c r="AX106" s="444"/>
      <c r="AY106" s="52"/>
      <c r="AZ106" s="52"/>
      <c r="BA106" s="52"/>
      <c r="BB106" s="52"/>
      <c r="BC106" s="444"/>
      <c r="BD106" s="52"/>
      <c r="BE106" s="52"/>
      <c r="BF106" s="52"/>
      <c r="BG106" s="52"/>
      <c r="BH106" s="444"/>
      <c r="BI106" s="52"/>
      <c r="BJ106" s="52"/>
      <c r="BK106" s="52"/>
      <c r="BL106" s="52"/>
      <c r="BM106" s="444"/>
      <c r="BN106" s="52"/>
      <c r="BO106" s="52"/>
      <c r="BP106" s="52"/>
      <c r="BQ106" s="52"/>
      <c r="BR106" s="444"/>
      <c r="BS106" s="52"/>
      <c r="BT106" s="52"/>
      <c r="BU106" s="52"/>
      <c r="BV106" s="52"/>
      <c r="BW106" s="118"/>
    </row>
    <row r="107" spans="4:75" x14ac:dyDescent="0.3">
      <c r="D107" s="188" t="s">
        <v>431</v>
      </c>
      <c r="E107" s="379"/>
      <c r="G107" s="384">
        <f>SUM(G108:G110)</f>
        <v>15761600</v>
      </c>
      <c r="J107" s="379"/>
      <c r="L107" s="38">
        <f>SUM(L108:L110)</f>
        <v>0</v>
      </c>
      <c r="O107" s="379"/>
      <c r="Q107" s="38">
        <f>SUM(Q108:Q110)</f>
        <v>15761600</v>
      </c>
      <c r="T107" s="379"/>
      <c r="V107" s="38">
        <f>SUM(V108:V110)</f>
        <v>0</v>
      </c>
      <c r="Y107" s="379"/>
      <c r="AA107" s="38">
        <f>SUM(AA108:AA110)</f>
        <v>0</v>
      </c>
      <c r="AD107" s="379"/>
      <c r="AF107" s="38">
        <f>SUM(AF108:AF110)</f>
        <v>0</v>
      </c>
      <c r="AI107" s="379"/>
      <c r="AK107" s="38">
        <f>SUM(AK108:AK110)</f>
        <v>0</v>
      </c>
      <c r="AN107" s="379"/>
      <c r="AP107" s="38">
        <f>SUM(AP108:AP110)</f>
        <v>0</v>
      </c>
      <c r="AS107" s="379"/>
      <c r="AU107" s="38">
        <f>SUM(AU108:AU110)</f>
        <v>0</v>
      </c>
      <c r="AX107" s="379"/>
      <c r="AZ107" s="38">
        <f>SUM(AZ108:AZ110)</f>
        <v>0</v>
      </c>
      <c r="BC107" s="379"/>
      <c r="BE107" s="38">
        <f>SUM(BE108:BE110)</f>
        <v>0</v>
      </c>
      <c r="BH107" s="379"/>
      <c r="BJ107" s="38">
        <f>SUM(BJ108:BJ110)</f>
        <v>0</v>
      </c>
      <c r="BM107" s="379"/>
      <c r="BO107" s="38">
        <f>SUM(BO108:BO110)</f>
        <v>0</v>
      </c>
      <c r="BR107" s="379"/>
      <c r="BT107" s="38">
        <f>SUM(BT108:BT110)</f>
        <v>15761600</v>
      </c>
      <c r="BW107" s="118"/>
    </row>
    <row r="108" spans="4:75" x14ac:dyDescent="0.3">
      <c r="D108" s="222" t="s">
        <v>432</v>
      </c>
      <c r="E108" s="379"/>
      <c r="F108" s="385"/>
      <c r="G108" s="389">
        <f>G112</f>
        <v>15761600</v>
      </c>
      <c r="H108" s="386"/>
      <c r="J108" s="379"/>
      <c r="K108" s="385"/>
      <c r="L108" s="173">
        <f>L112</f>
        <v>0</v>
      </c>
      <c r="M108" s="386"/>
      <c r="O108" s="379"/>
      <c r="P108" s="385"/>
      <c r="Q108" s="173">
        <f>Q112</f>
        <v>15761600</v>
      </c>
      <c r="R108" s="386"/>
      <c r="T108" s="379"/>
      <c r="U108" s="385"/>
      <c r="V108" s="173">
        <f>V112</f>
        <v>0</v>
      </c>
      <c r="W108" s="386"/>
      <c r="Y108" s="379"/>
      <c r="Z108" s="385"/>
      <c r="AA108" s="173">
        <f>AA112</f>
        <v>0</v>
      </c>
      <c r="AB108" s="386"/>
      <c r="AD108" s="379"/>
      <c r="AE108" s="385"/>
      <c r="AF108" s="173">
        <f>AF112</f>
        <v>0</v>
      </c>
      <c r="AG108" s="386"/>
      <c r="AI108" s="379"/>
      <c r="AJ108" s="385"/>
      <c r="AK108" s="173">
        <f>AK112</f>
        <v>0</v>
      </c>
      <c r="AL108" s="386"/>
      <c r="AN108" s="379"/>
      <c r="AO108" s="385"/>
      <c r="AP108" s="173">
        <f>AP112</f>
        <v>0</v>
      </c>
      <c r="AQ108" s="386"/>
      <c r="AS108" s="379"/>
      <c r="AT108" s="385"/>
      <c r="AU108" s="389">
        <f>AU112</f>
        <v>0</v>
      </c>
      <c r="AV108" s="386"/>
      <c r="AX108" s="379"/>
      <c r="AY108" s="385"/>
      <c r="AZ108" s="389">
        <f>AZ112</f>
        <v>0</v>
      </c>
      <c r="BA108" s="386"/>
      <c r="BC108" s="379"/>
      <c r="BD108" s="385"/>
      <c r="BE108" s="389">
        <f>BE112</f>
        <v>0</v>
      </c>
      <c r="BF108" s="386"/>
      <c r="BH108" s="379"/>
      <c r="BI108" s="385"/>
      <c r="BJ108" s="389">
        <f>BJ112</f>
        <v>0</v>
      </c>
      <c r="BK108" s="386"/>
      <c r="BM108" s="379"/>
      <c r="BN108" s="385"/>
      <c r="BO108" s="389">
        <f>BO112</f>
        <v>0</v>
      </c>
      <c r="BP108" s="386"/>
      <c r="BR108" s="379"/>
      <c r="BS108" s="385"/>
      <c r="BT108" s="173">
        <f>BT112</f>
        <v>15761600</v>
      </c>
      <c r="BU108" s="386"/>
      <c r="BW108" s="118"/>
    </row>
    <row r="109" spans="4:75" x14ac:dyDescent="0.3">
      <c r="D109" s="222" t="s">
        <v>433</v>
      </c>
      <c r="E109" s="379"/>
      <c r="F109" s="379"/>
      <c r="G109" s="397">
        <f>G160</f>
        <v>0</v>
      </c>
      <c r="H109" s="391"/>
      <c r="J109" s="379"/>
      <c r="K109" s="379"/>
      <c r="L109" s="112">
        <f>L160</f>
        <v>0</v>
      </c>
      <c r="M109" s="391"/>
      <c r="O109" s="379"/>
      <c r="P109" s="379"/>
      <c r="Q109" s="112">
        <f>Q160</f>
        <v>0</v>
      </c>
      <c r="R109" s="391"/>
      <c r="T109" s="379"/>
      <c r="U109" s="379"/>
      <c r="V109" s="112">
        <f>V160</f>
        <v>0</v>
      </c>
      <c r="W109" s="391"/>
      <c r="Y109" s="379"/>
      <c r="Z109" s="379"/>
      <c r="AA109" s="112">
        <f>AA160</f>
        <v>0</v>
      </c>
      <c r="AB109" s="391"/>
      <c r="AD109" s="379"/>
      <c r="AE109" s="379"/>
      <c r="AF109" s="112">
        <f>AF160</f>
        <v>0</v>
      </c>
      <c r="AG109" s="391"/>
      <c r="AI109" s="379"/>
      <c r="AJ109" s="379"/>
      <c r="AK109" s="112">
        <f>AK160</f>
        <v>0</v>
      </c>
      <c r="AL109" s="391"/>
      <c r="AN109" s="379"/>
      <c r="AO109" s="379"/>
      <c r="AP109" s="112">
        <f>AP160</f>
        <v>0</v>
      </c>
      <c r="AQ109" s="391"/>
      <c r="AS109" s="379"/>
      <c r="AT109" s="379"/>
      <c r="AU109" s="397">
        <f>AU160</f>
        <v>0</v>
      </c>
      <c r="AV109" s="391"/>
      <c r="AX109" s="379"/>
      <c r="AY109" s="379"/>
      <c r="AZ109" s="397">
        <f>AZ160</f>
        <v>0</v>
      </c>
      <c r="BA109" s="391"/>
      <c r="BC109" s="379"/>
      <c r="BD109" s="379"/>
      <c r="BE109" s="397">
        <f>BE160</f>
        <v>0</v>
      </c>
      <c r="BF109" s="391"/>
      <c r="BH109" s="379"/>
      <c r="BI109" s="379"/>
      <c r="BJ109" s="397">
        <f>BJ160</f>
        <v>0</v>
      </c>
      <c r="BK109" s="391"/>
      <c r="BM109" s="379"/>
      <c r="BN109" s="379"/>
      <c r="BO109" s="397">
        <f>BO160</f>
        <v>0</v>
      </c>
      <c r="BP109" s="391"/>
      <c r="BR109" s="379"/>
      <c r="BS109" s="379"/>
      <c r="BT109" s="112">
        <f>BT160</f>
        <v>0</v>
      </c>
      <c r="BU109" s="391"/>
      <c r="BW109" s="118"/>
    </row>
    <row r="110" spans="4:75" x14ac:dyDescent="0.3">
      <c r="D110" s="222" t="s">
        <v>434</v>
      </c>
      <c r="E110" s="379"/>
      <c r="F110" s="398"/>
      <c r="G110" s="399">
        <f>G172</f>
        <v>0</v>
      </c>
      <c r="H110" s="400"/>
      <c r="J110" s="379"/>
      <c r="K110" s="398"/>
      <c r="L110" s="228">
        <f>L172</f>
        <v>0</v>
      </c>
      <c r="M110" s="400"/>
      <c r="O110" s="379"/>
      <c r="P110" s="398"/>
      <c r="Q110" s="228">
        <f>Q172</f>
        <v>0</v>
      </c>
      <c r="R110" s="400"/>
      <c r="T110" s="379"/>
      <c r="U110" s="398"/>
      <c r="V110" s="228">
        <f>V172</f>
        <v>0</v>
      </c>
      <c r="W110" s="400"/>
      <c r="Y110" s="379"/>
      <c r="Z110" s="398"/>
      <c r="AA110" s="228">
        <f>AA172</f>
        <v>0</v>
      </c>
      <c r="AB110" s="400"/>
      <c r="AD110" s="379"/>
      <c r="AE110" s="398"/>
      <c r="AF110" s="228">
        <f>AF172</f>
        <v>0</v>
      </c>
      <c r="AG110" s="400"/>
      <c r="AI110" s="379"/>
      <c r="AJ110" s="398"/>
      <c r="AK110" s="228">
        <f>AK172</f>
        <v>0</v>
      </c>
      <c r="AL110" s="400"/>
      <c r="AN110" s="379"/>
      <c r="AO110" s="398"/>
      <c r="AP110" s="228">
        <f>AP172</f>
        <v>0</v>
      </c>
      <c r="AQ110" s="400"/>
      <c r="AS110" s="379"/>
      <c r="AT110" s="398"/>
      <c r="AU110" s="399">
        <f>AU172</f>
        <v>0</v>
      </c>
      <c r="AV110" s="400"/>
      <c r="AX110" s="379"/>
      <c r="AY110" s="398"/>
      <c r="AZ110" s="399">
        <f>AZ172</f>
        <v>0</v>
      </c>
      <c r="BA110" s="400"/>
      <c r="BC110" s="379"/>
      <c r="BD110" s="398"/>
      <c r="BE110" s="399">
        <f>BE172</f>
        <v>0</v>
      </c>
      <c r="BF110" s="400"/>
      <c r="BH110" s="379"/>
      <c r="BI110" s="398"/>
      <c r="BJ110" s="399">
        <f>BJ172</f>
        <v>0</v>
      </c>
      <c r="BK110" s="400"/>
      <c r="BM110" s="379"/>
      <c r="BN110" s="398"/>
      <c r="BO110" s="399">
        <f>BO172</f>
        <v>0</v>
      </c>
      <c r="BP110" s="400"/>
      <c r="BR110" s="379"/>
      <c r="BS110" s="398"/>
      <c r="BT110" s="228">
        <f>BT172</f>
        <v>0</v>
      </c>
      <c r="BU110" s="400"/>
      <c r="BW110" s="118"/>
    </row>
    <row r="111" spans="4:75" x14ac:dyDescent="0.3">
      <c r="D111" s="118"/>
      <c r="E111" s="379"/>
      <c r="G111" s="397"/>
      <c r="J111" s="379"/>
      <c r="O111" s="379"/>
      <c r="T111" s="379"/>
      <c r="Y111" s="379"/>
      <c r="AD111" s="379"/>
      <c r="AI111" s="379"/>
      <c r="AN111" s="379"/>
      <c r="AS111" s="379"/>
      <c r="AX111" s="379"/>
      <c r="BC111" s="379"/>
      <c r="BH111" s="379"/>
      <c r="BM111" s="379"/>
      <c r="BR111" s="379"/>
      <c r="BW111" s="118"/>
    </row>
    <row r="112" spans="4:75" x14ac:dyDescent="0.3">
      <c r="D112" s="118" t="s">
        <v>435</v>
      </c>
      <c r="E112" s="379"/>
      <c r="G112" s="52">
        <f>SUM(G113:G114)</f>
        <v>15761600</v>
      </c>
      <c r="H112" s="52"/>
      <c r="I112" s="52"/>
      <c r="J112" s="444"/>
      <c r="K112" s="52"/>
      <c r="L112" s="52">
        <f>SUM(L113:L114)</f>
        <v>0</v>
      </c>
      <c r="M112" s="52"/>
      <c r="N112" s="52"/>
      <c r="O112" s="444"/>
      <c r="P112" s="52"/>
      <c r="Q112" s="52">
        <f>SUM(Q113:Q114)</f>
        <v>15761600</v>
      </c>
      <c r="R112" s="52"/>
      <c r="S112" s="52"/>
      <c r="T112" s="444"/>
      <c r="U112" s="52"/>
      <c r="V112" s="52">
        <f>SUM(V113:V114)</f>
        <v>0</v>
      </c>
      <c r="W112" s="52"/>
      <c r="X112" s="52"/>
      <c r="Y112" s="444"/>
      <c r="Z112" s="52"/>
      <c r="AA112" s="52">
        <f>SUM(AA113:AA114)</f>
        <v>0</v>
      </c>
      <c r="AB112" s="52"/>
      <c r="AC112" s="52"/>
      <c r="AD112" s="444"/>
      <c r="AE112" s="52"/>
      <c r="AF112" s="52">
        <f>SUM(AF113:AF114)</f>
        <v>0</v>
      </c>
      <c r="AG112" s="52"/>
      <c r="AH112" s="52"/>
      <c r="AI112" s="444"/>
      <c r="AJ112" s="52"/>
      <c r="AK112" s="52">
        <f>SUM(AK113:AK114)</f>
        <v>0</v>
      </c>
      <c r="AL112" s="52"/>
      <c r="AM112" s="52"/>
      <c r="AN112" s="444"/>
      <c r="AO112" s="52"/>
      <c r="AP112" s="52">
        <f>SUM(AP113:AP114)</f>
        <v>0</v>
      </c>
      <c r="AQ112" s="52"/>
      <c r="AR112" s="52"/>
      <c r="AS112" s="444"/>
      <c r="AT112" s="52"/>
      <c r="AU112" s="52">
        <f>SUM(AU113:AU114)</f>
        <v>0</v>
      </c>
      <c r="AV112" s="52"/>
      <c r="AW112" s="52"/>
      <c r="AX112" s="444"/>
      <c r="AY112" s="52"/>
      <c r="AZ112" s="52">
        <f>SUM(AZ113:AZ114)</f>
        <v>0</v>
      </c>
      <c r="BA112" s="52"/>
      <c r="BB112" s="52"/>
      <c r="BC112" s="444"/>
      <c r="BD112" s="52"/>
      <c r="BE112" s="52">
        <f>SUM(BE113:BE114)</f>
        <v>0</v>
      </c>
      <c r="BF112" s="52"/>
      <c r="BG112" s="52"/>
      <c r="BH112" s="444"/>
      <c r="BI112" s="52"/>
      <c r="BJ112" s="52">
        <f>SUM(BJ113:BJ114)</f>
        <v>0</v>
      </c>
      <c r="BK112" s="52"/>
      <c r="BL112" s="52"/>
      <c r="BM112" s="444"/>
      <c r="BN112" s="52"/>
      <c r="BO112" s="52">
        <f>SUM(BO113:BO114)</f>
        <v>0</v>
      </c>
      <c r="BP112" s="52"/>
      <c r="BQ112" s="52"/>
      <c r="BR112" s="444"/>
      <c r="BS112" s="52"/>
      <c r="BT112" s="52">
        <f>SUM(BT113:BT114)</f>
        <v>15761600</v>
      </c>
      <c r="BU112" s="52"/>
      <c r="BV112" s="52"/>
      <c r="BW112" s="118"/>
    </row>
    <row r="113" spans="4:75" x14ac:dyDescent="0.3">
      <c r="D113" s="118" t="s">
        <v>436</v>
      </c>
      <c r="E113" s="379"/>
      <c r="F113" s="385"/>
      <c r="G113" s="442">
        <f>+G117+G125+G129+G133+G137+G141+G121+G145+G153+G157+G149</f>
        <v>7115000</v>
      </c>
      <c r="H113" s="443"/>
      <c r="I113" s="52"/>
      <c r="J113" s="444"/>
      <c r="K113" s="445"/>
      <c r="L113" s="442">
        <f>+L117+L125+L129+L133+L137+L141+L121+L145+L153+L157+L149</f>
        <v>0</v>
      </c>
      <c r="M113" s="443"/>
      <c r="N113" s="52"/>
      <c r="O113" s="444"/>
      <c r="P113" s="445"/>
      <c r="Q113" s="442">
        <f>+Q117+Q125+Q129+Q133+Q137+Q141+Q121+Q145+Q153+Q157+Q149</f>
        <v>7115000</v>
      </c>
      <c r="R113" s="443"/>
      <c r="S113" s="52"/>
      <c r="T113" s="444"/>
      <c r="U113" s="445"/>
      <c r="V113" s="442">
        <f>+V117+V125+V129+V133+V137+V141+V121+V145+V153+V157+V149</f>
        <v>0</v>
      </c>
      <c r="W113" s="443"/>
      <c r="X113" s="52"/>
      <c r="Y113" s="444"/>
      <c r="Z113" s="445"/>
      <c r="AA113" s="442">
        <f>+AA117+AA125+AA129+AA133+AA137+AA141+AA121+AA145+AA153+AA157+AA149</f>
        <v>0</v>
      </c>
      <c r="AB113" s="443"/>
      <c r="AC113" s="52"/>
      <c r="AD113" s="444"/>
      <c r="AE113" s="445"/>
      <c r="AF113" s="442">
        <f>+AF117+AF125+AF129+AF133+AF137+AF141+AF121+AF145+AF153+AF157+AF149</f>
        <v>0</v>
      </c>
      <c r="AG113" s="443"/>
      <c r="AH113" s="52"/>
      <c r="AI113" s="444"/>
      <c r="AJ113" s="445"/>
      <c r="AK113" s="442">
        <f>+AK117+AK125+AK129+AK133+AK137+AK141+AK121+AK145+AK153+AK157+AK149</f>
        <v>0</v>
      </c>
      <c r="AL113" s="443"/>
      <c r="AM113" s="52"/>
      <c r="AN113" s="444"/>
      <c r="AO113" s="445"/>
      <c r="AP113" s="442">
        <f>+AP117+AP125+AP129+AP133+AP137+AP141+AP121+AP145+AP153+AP157+AP149</f>
        <v>0</v>
      </c>
      <c r="AQ113" s="443"/>
      <c r="AR113" s="52"/>
      <c r="AS113" s="444"/>
      <c r="AT113" s="445"/>
      <c r="AU113" s="442">
        <f>+AU117+AU125+AU129+AU133+AU137+AU141+AU121+AU145+AU153+AU157+AU149</f>
        <v>0</v>
      </c>
      <c r="AV113" s="443"/>
      <c r="AW113" s="52"/>
      <c r="AX113" s="444"/>
      <c r="AY113" s="445"/>
      <c r="AZ113" s="442">
        <f>+AZ117+AZ125+AZ129+AZ133+AZ137+AZ141+AZ121+AZ145+AZ153+AZ157+AZ149</f>
        <v>0</v>
      </c>
      <c r="BA113" s="443"/>
      <c r="BB113" s="52"/>
      <c r="BC113" s="444"/>
      <c r="BD113" s="445"/>
      <c r="BE113" s="442">
        <f>+BE117+BE125+BE129+BE133+BE137+BE141+BE121+BE145+BE153+BE157+BE149</f>
        <v>0</v>
      </c>
      <c r="BF113" s="443"/>
      <c r="BG113" s="52"/>
      <c r="BH113" s="444"/>
      <c r="BI113" s="445"/>
      <c r="BJ113" s="442">
        <f>+BJ117+BJ125+BJ129+BJ133+BJ137+BJ141+BJ121+BJ145+BJ153+BJ157+BJ149</f>
        <v>0</v>
      </c>
      <c r="BK113" s="443"/>
      <c r="BL113" s="52"/>
      <c r="BM113" s="444"/>
      <c r="BN113" s="445"/>
      <c r="BO113" s="442">
        <f>+BO117+BO125+BO129+BO133+BO137+BO141+BO121+BO145+BO153+BO157+BO149</f>
        <v>0</v>
      </c>
      <c r="BP113" s="443"/>
      <c r="BQ113" s="52"/>
      <c r="BR113" s="444"/>
      <c r="BS113" s="445"/>
      <c r="BT113" s="442">
        <f>+BT117+BT125+BT129+BT133+BT137+BT141+BT121+BT145+BT153+BT157+BT149</f>
        <v>7115000</v>
      </c>
      <c r="BU113" s="443"/>
      <c r="BV113" s="52"/>
      <c r="BW113" s="118"/>
    </row>
    <row r="114" spans="4:75" x14ac:dyDescent="0.3">
      <c r="D114" s="118" t="s">
        <v>437</v>
      </c>
      <c r="E114" s="379"/>
      <c r="F114" s="398"/>
      <c r="G114" s="98">
        <f>+G118+G126+G130+G134+G138+G142+G122+G146+G154+G158+G150</f>
        <v>8646600</v>
      </c>
      <c r="H114" s="97"/>
      <c r="I114" s="52"/>
      <c r="J114" s="444"/>
      <c r="K114" s="453"/>
      <c r="L114" s="98">
        <f>+L118+L126+L130+L134+L138+L142+L122+L146+L154+L158+L150</f>
        <v>0</v>
      </c>
      <c r="M114" s="97"/>
      <c r="N114" s="52"/>
      <c r="O114" s="444"/>
      <c r="P114" s="453"/>
      <c r="Q114" s="98">
        <f>+Q118+Q126+Q130+Q134+Q138+Q142+Q122+Q146+Q154+Q158+Q150</f>
        <v>8646600</v>
      </c>
      <c r="R114" s="97"/>
      <c r="S114" s="52"/>
      <c r="T114" s="444"/>
      <c r="U114" s="453"/>
      <c r="V114" s="98">
        <f>+V118+V126+V130+V134+V138+V142+V122+V146+V154+V158+V150</f>
        <v>0</v>
      </c>
      <c r="W114" s="97"/>
      <c r="X114" s="52"/>
      <c r="Y114" s="444"/>
      <c r="Z114" s="453"/>
      <c r="AA114" s="98">
        <f>+AA118+AA126+AA130+AA134+AA138+AA142+AA122+AA146+AA154+AA158+AA150</f>
        <v>0</v>
      </c>
      <c r="AB114" s="97"/>
      <c r="AC114" s="52"/>
      <c r="AD114" s="444"/>
      <c r="AE114" s="453"/>
      <c r="AF114" s="98">
        <f>+AF118+AF126+AF130+AF134+AF138+AF142+AF122+AF146+AF154+AF158+AF150</f>
        <v>0</v>
      </c>
      <c r="AG114" s="97"/>
      <c r="AH114" s="52"/>
      <c r="AI114" s="444"/>
      <c r="AJ114" s="453"/>
      <c r="AK114" s="98">
        <f>+AK118+AK126+AK130+AK134+AK138+AK142+AK122+AK146+AK154+AK158+AK150</f>
        <v>0</v>
      </c>
      <c r="AL114" s="97"/>
      <c r="AM114" s="52"/>
      <c r="AN114" s="444"/>
      <c r="AO114" s="453"/>
      <c r="AP114" s="98">
        <f>+AP118+AP126+AP130+AP134+AP138+AP142+AP122+AP146+AP154+AP158+AP150</f>
        <v>0</v>
      </c>
      <c r="AQ114" s="97"/>
      <c r="AR114" s="52"/>
      <c r="AS114" s="444"/>
      <c r="AT114" s="453"/>
      <c r="AU114" s="98">
        <f>+AU118+AU126+AU130+AU134+AU138+AU142+AU122+AU146+AU154+AU158+AU150</f>
        <v>0</v>
      </c>
      <c r="AV114" s="97"/>
      <c r="AW114" s="52"/>
      <c r="AX114" s="444"/>
      <c r="AY114" s="453"/>
      <c r="AZ114" s="98">
        <f>+AZ118+AZ126+AZ130+AZ134+AZ138+AZ142+AZ122+AZ146+AZ154+AZ158+AZ150</f>
        <v>0</v>
      </c>
      <c r="BA114" s="97"/>
      <c r="BB114" s="52"/>
      <c r="BC114" s="444"/>
      <c r="BD114" s="453"/>
      <c r="BE114" s="98">
        <f>+BE118+BE126+BE130+BE134+BE138+BE142+BE122+BE146+BE154+BE158+BE150</f>
        <v>0</v>
      </c>
      <c r="BF114" s="97"/>
      <c r="BG114" s="52"/>
      <c r="BH114" s="444"/>
      <c r="BI114" s="453"/>
      <c r="BJ114" s="98">
        <f>+BJ118+BJ126+BJ130+BJ134+BJ138+BJ142+BJ122+BJ146+BJ154+BJ158+BJ150</f>
        <v>0</v>
      </c>
      <c r="BK114" s="97"/>
      <c r="BL114" s="52"/>
      <c r="BM114" s="444"/>
      <c r="BN114" s="453"/>
      <c r="BO114" s="98">
        <f>+BO118+BO126+BO130+BO134+BO138+BO142+BO122+BO146+BO154+BO158+BO150</f>
        <v>0</v>
      </c>
      <c r="BP114" s="97"/>
      <c r="BQ114" s="52"/>
      <c r="BR114" s="444"/>
      <c r="BS114" s="453"/>
      <c r="BT114" s="98">
        <f>+BT118+BT126+BT130+BT134+BT138+BT142+BT122+BT146+BT154+BT158+BT150</f>
        <v>8646600</v>
      </c>
      <c r="BU114" s="97"/>
      <c r="BV114" s="52"/>
      <c r="BW114" s="118"/>
    </row>
    <row r="115" spans="4:75" x14ac:dyDescent="0.3">
      <c r="D115" s="118"/>
      <c r="E115" s="379"/>
      <c r="G115" s="52"/>
      <c r="H115" s="52"/>
      <c r="I115" s="52"/>
      <c r="J115" s="444"/>
      <c r="K115" s="52"/>
      <c r="L115" s="52"/>
      <c r="M115" s="52"/>
      <c r="N115" s="52"/>
      <c r="O115" s="444"/>
      <c r="P115" s="52"/>
      <c r="Q115" s="52"/>
      <c r="R115" s="52"/>
      <c r="S115" s="52"/>
      <c r="T115" s="444"/>
      <c r="U115" s="52"/>
      <c r="V115" s="52"/>
      <c r="W115" s="52"/>
      <c r="X115" s="52"/>
      <c r="Y115" s="444"/>
      <c r="Z115" s="52"/>
      <c r="AA115" s="52"/>
      <c r="AB115" s="52"/>
      <c r="AC115" s="52"/>
      <c r="AD115" s="444"/>
      <c r="AE115" s="52"/>
      <c r="AF115" s="52"/>
      <c r="AG115" s="52"/>
      <c r="AH115" s="52"/>
      <c r="AI115" s="444"/>
      <c r="AJ115" s="52"/>
      <c r="AK115" s="52"/>
      <c r="AL115" s="52"/>
      <c r="AM115" s="52"/>
      <c r="AN115" s="444"/>
      <c r="AO115" s="52"/>
      <c r="AP115" s="52"/>
      <c r="AQ115" s="52"/>
      <c r="AR115" s="52"/>
      <c r="AS115" s="444"/>
      <c r="AT115" s="52"/>
      <c r="AU115" s="52"/>
      <c r="AV115" s="52"/>
      <c r="AW115" s="52"/>
      <c r="AX115" s="444"/>
      <c r="AY115" s="52"/>
      <c r="AZ115" s="52"/>
      <c r="BA115" s="52"/>
      <c r="BB115" s="52"/>
      <c r="BC115" s="444"/>
      <c r="BD115" s="52"/>
      <c r="BE115" s="52"/>
      <c r="BF115" s="52"/>
      <c r="BG115" s="52"/>
      <c r="BH115" s="444"/>
      <c r="BI115" s="52"/>
      <c r="BJ115" s="52"/>
      <c r="BK115" s="52"/>
      <c r="BL115" s="52"/>
      <c r="BM115" s="444"/>
      <c r="BN115" s="52"/>
      <c r="BO115" s="52"/>
      <c r="BP115" s="52"/>
      <c r="BQ115" s="52"/>
      <c r="BR115" s="444"/>
      <c r="BS115" s="52"/>
      <c r="BT115" s="52"/>
      <c r="BU115" s="52"/>
      <c r="BV115" s="52"/>
      <c r="BW115" s="118"/>
    </row>
    <row r="116" spans="4:75" x14ac:dyDescent="0.3">
      <c r="D116" s="118" t="s">
        <v>438</v>
      </c>
      <c r="E116" s="379"/>
      <c r="G116" s="52">
        <f>SUM(G117:G118)</f>
        <v>0</v>
      </c>
      <c r="H116" s="52"/>
      <c r="I116" s="52"/>
      <c r="J116" s="444"/>
      <c r="K116" s="52"/>
      <c r="L116" s="52">
        <f>SUM(L117:L118)</f>
        <v>0</v>
      </c>
      <c r="M116" s="52"/>
      <c r="N116" s="52"/>
      <c r="O116" s="444"/>
      <c r="P116" s="52"/>
      <c r="Q116" s="52">
        <f>SUM(Q117:Q118)</f>
        <v>0</v>
      </c>
      <c r="R116" s="52"/>
      <c r="S116" s="52"/>
      <c r="T116" s="444"/>
      <c r="U116" s="52"/>
      <c r="V116" s="52">
        <f>SUM(V117:V118)</f>
        <v>0</v>
      </c>
      <c r="W116" s="52"/>
      <c r="X116" s="52"/>
      <c r="Y116" s="444"/>
      <c r="Z116" s="52"/>
      <c r="AA116" s="52">
        <f>SUM(AA117:AA118)</f>
        <v>0</v>
      </c>
      <c r="AB116" s="52"/>
      <c r="AC116" s="52"/>
      <c r="AD116" s="444"/>
      <c r="AE116" s="52"/>
      <c r="AF116" s="52">
        <f>SUM(AF117:AF118)</f>
        <v>0</v>
      </c>
      <c r="AG116" s="52"/>
      <c r="AH116" s="52"/>
      <c r="AI116" s="444"/>
      <c r="AJ116" s="52"/>
      <c r="AK116" s="52">
        <f>SUM(AK117:AK118)</f>
        <v>0</v>
      </c>
      <c r="AL116" s="52"/>
      <c r="AM116" s="52"/>
      <c r="AN116" s="444"/>
      <c r="AO116" s="52"/>
      <c r="AP116" s="52">
        <f>SUM(AP117:AP118)</f>
        <v>0</v>
      </c>
      <c r="AQ116" s="52"/>
      <c r="AR116" s="52"/>
      <c r="AS116" s="444"/>
      <c r="AT116" s="52"/>
      <c r="AU116" s="52">
        <f>SUM(AU117:AU118)</f>
        <v>0</v>
      </c>
      <c r="AV116" s="52"/>
      <c r="AW116" s="52"/>
      <c r="AX116" s="444"/>
      <c r="AY116" s="52"/>
      <c r="AZ116" s="52">
        <f>SUM(AZ117:AZ118)</f>
        <v>0</v>
      </c>
      <c r="BA116" s="52"/>
      <c r="BB116" s="52"/>
      <c r="BC116" s="444"/>
      <c r="BD116" s="52"/>
      <c r="BE116" s="52">
        <f>SUM(BE117:BE118)</f>
        <v>0</v>
      </c>
      <c r="BF116" s="52"/>
      <c r="BG116" s="52"/>
      <c r="BH116" s="444"/>
      <c r="BI116" s="52"/>
      <c r="BJ116" s="52">
        <f>SUM(BJ117:BJ118)</f>
        <v>0</v>
      </c>
      <c r="BK116" s="52"/>
      <c r="BL116" s="52"/>
      <c r="BM116" s="444"/>
      <c r="BN116" s="52"/>
      <c r="BO116" s="52">
        <f>SUM(BO117:BO118)</f>
        <v>0</v>
      </c>
      <c r="BP116" s="52"/>
      <c r="BQ116" s="52"/>
      <c r="BR116" s="444"/>
      <c r="BS116" s="52"/>
      <c r="BT116" s="52">
        <f>SUM(BT117:BT118)</f>
        <v>0</v>
      </c>
      <c r="BU116" s="52"/>
      <c r="BV116" s="52"/>
      <c r="BW116" s="118"/>
    </row>
    <row r="117" spans="4:75" x14ac:dyDescent="0.3">
      <c r="D117" s="118" t="s">
        <v>436</v>
      </c>
      <c r="E117" s="379"/>
      <c r="F117" s="385"/>
      <c r="G117" s="442">
        <v>0</v>
      </c>
      <c r="H117" s="443"/>
      <c r="I117" s="52"/>
      <c r="J117" s="444"/>
      <c r="K117" s="445"/>
      <c r="L117" s="442">
        <v>0</v>
      </c>
      <c r="M117" s="443"/>
      <c r="N117" s="52"/>
      <c r="O117" s="444"/>
      <c r="P117" s="445"/>
      <c r="Q117" s="442">
        <v>0</v>
      </c>
      <c r="R117" s="443"/>
      <c r="S117" s="52"/>
      <c r="T117" s="444"/>
      <c r="U117" s="445"/>
      <c r="V117" s="442">
        <v>0</v>
      </c>
      <c r="W117" s="443"/>
      <c r="X117" s="52"/>
      <c r="Y117" s="444"/>
      <c r="Z117" s="445"/>
      <c r="AA117" s="442">
        <v>0</v>
      </c>
      <c r="AB117" s="443"/>
      <c r="AC117" s="52"/>
      <c r="AD117" s="444"/>
      <c r="AE117" s="445"/>
      <c r="AF117" s="442">
        <v>0</v>
      </c>
      <c r="AG117" s="443"/>
      <c r="AH117" s="52"/>
      <c r="AI117" s="444"/>
      <c r="AJ117" s="445"/>
      <c r="AK117" s="442">
        <v>0</v>
      </c>
      <c r="AL117" s="443"/>
      <c r="AM117" s="52"/>
      <c r="AN117" s="444"/>
      <c r="AO117" s="445"/>
      <c r="AP117" s="442">
        <v>0</v>
      </c>
      <c r="AQ117" s="443"/>
      <c r="AR117" s="52"/>
      <c r="AS117" s="444"/>
      <c r="AT117" s="445"/>
      <c r="AU117" s="442">
        <v>0</v>
      </c>
      <c r="AV117" s="443"/>
      <c r="AW117" s="52"/>
      <c r="AX117" s="444"/>
      <c r="AY117" s="445"/>
      <c r="AZ117" s="442">
        <v>0</v>
      </c>
      <c r="BA117" s="443"/>
      <c r="BB117" s="52"/>
      <c r="BC117" s="444"/>
      <c r="BD117" s="445"/>
      <c r="BE117" s="442">
        <v>0</v>
      </c>
      <c r="BF117" s="443"/>
      <c r="BG117" s="52"/>
      <c r="BH117" s="444"/>
      <c r="BI117" s="445"/>
      <c r="BJ117" s="442">
        <v>0</v>
      </c>
      <c r="BK117" s="443"/>
      <c r="BL117" s="52"/>
      <c r="BM117" s="444"/>
      <c r="BN117" s="445"/>
      <c r="BO117" s="442">
        <v>0</v>
      </c>
      <c r="BP117" s="443"/>
      <c r="BQ117" s="52"/>
      <c r="BR117" s="444"/>
      <c r="BS117" s="445"/>
      <c r="BT117" s="442">
        <f>SUM(L117:BO117)</f>
        <v>0</v>
      </c>
      <c r="BU117" s="443"/>
      <c r="BV117" s="52"/>
      <c r="BW117" s="118"/>
    </row>
    <row r="118" spans="4:75" x14ac:dyDescent="0.3">
      <c r="D118" s="118" t="s">
        <v>437</v>
      </c>
      <c r="E118" s="379"/>
      <c r="F118" s="398"/>
      <c r="G118" s="98">
        <v>0</v>
      </c>
      <c r="H118" s="97"/>
      <c r="I118" s="52"/>
      <c r="J118" s="444"/>
      <c r="K118" s="453"/>
      <c r="L118" s="98">
        <v>0</v>
      </c>
      <c r="M118" s="97"/>
      <c r="N118" s="52"/>
      <c r="O118" s="444"/>
      <c r="P118" s="453"/>
      <c r="Q118" s="98">
        <v>0</v>
      </c>
      <c r="R118" s="97"/>
      <c r="S118" s="52"/>
      <c r="T118" s="444"/>
      <c r="U118" s="453"/>
      <c r="V118" s="98">
        <v>0</v>
      </c>
      <c r="W118" s="97"/>
      <c r="X118" s="52"/>
      <c r="Y118" s="444"/>
      <c r="Z118" s="453"/>
      <c r="AA118" s="98">
        <v>0</v>
      </c>
      <c r="AB118" s="97"/>
      <c r="AC118" s="52"/>
      <c r="AD118" s="444"/>
      <c r="AE118" s="453"/>
      <c r="AF118" s="98">
        <v>0</v>
      </c>
      <c r="AG118" s="97"/>
      <c r="AH118" s="52"/>
      <c r="AI118" s="444"/>
      <c r="AJ118" s="453"/>
      <c r="AK118" s="98">
        <v>0</v>
      </c>
      <c r="AL118" s="97"/>
      <c r="AM118" s="52"/>
      <c r="AN118" s="444"/>
      <c r="AO118" s="453"/>
      <c r="AP118" s="98">
        <v>0</v>
      </c>
      <c r="AQ118" s="97"/>
      <c r="AR118" s="52"/>
      <c r="AS118" s="444"/>
      <c r="AT118" s="453"/>
      <c r="AU118" s="98">
        <v>0</v>
      </c>
      <c r="AV118" s="97"/>
      <c r="AW118" s="52"/>
      <c r="AX118" s="444"/>
      <c r="AY118" s="453"/>
      <c r="AZ118" s="98">
        <v>0</v>
      </c>
      <c r="BA118" s="97"/>
      <c r="BB118" s="52"/>
      <c r="BC118" s="444"/>
      <c r="BD118" s="453"/>
      <c r="BE118" s="98">
        <v>0</v>
      </c>
      <c r="BF118" s="97"/>
      <c r="BG118" s="52"/>
      <c r="BH118" s="444"/>
      <c r="BI118" s="453"/>
      <c r="BJ118" s="98">
        <v>0</v>
      </c>
      <c r="BK118" s="97"/>
      <c r="BL118" s="52"/>
      <c r="BM118" s="444"/>
      <c r="BN118" s="453"/>
      <c r="BO118" s="98">
        <v>0</v>
      </c>
      <c r="BP118" s="97"/>
      <c r="BQ118" s="52"/>
      <c r="BR118" s="444"/>
      <c r="BS118" s="453"/>
      <c r="BT118" s="98">
        <f>SUM(L118:BO118)</f>
        <v>0</v>
      </c>
      <c r="BU118" s="97"/>
      <c r="BV118" s="52"/>
      <c r="BW118" s="118"/>
    </row>
    <row r="119" spans="4:75" x14ac:dyDescent="0.3">
      <c r="D119" s="118"/>
      <c r="E119" s="379"/>
      <c r="G119" s="52"/>
      <c r="H119" s="52"/>
      <c r="I119" s="52"/>
      <c r="J119" s="444"/>
      <c r="K119" s="52"/>
      <c r="L119" s="52"/>
      <c r="M119" s="52"/>
      <c r="N119" s="52"/>
      <c r="O119" s="444"/>
      <c r="P119" s="52"/>
      <c r="Q119" s="52"/>
      <c r="R119" s="52"/>
      <c r="S119" s="52"/>
      <c r="T119" s="444"/>
      <c r="U119" s="52"/>
      <c r="V119" s="52"/>
      <c r="W119" s="52"/>
      <c r="X119" s="52"/>
      <c r="Y119" s="444"/>
      <c r="Z119" s="52"/>
      <c r="AA119" s="52"/>
      <c r="AB119" s="52"/>
      <c r="AC119" s="52"/>
      <c r="AD119" s="444"/>
      <c r="AE119" s="52"/>
      <c r="AF119" s="52"/>
      <c r="AG119" s="52"/>
      <c r="AH119" s="52"/>
      <c r="AI119" s="444"/>
      <c r="AJ119" s="52"/>
      <c r="AK119" s="52"/>
      <c r="AL119" s="52"/>
      <c r="AM119" s="52"/>
      <c r="AN119" s="444"/>
      <c r="AO119" s="52"/>
      <c r="AP119" s="52"/>
      <c r="AQ119" s="52"/>
      <c r="AR119" s="52"/>
      <c r="AS119" s="444"/>
      <c r="AT119" s="52"/>
      <c r="AU119" s="52"/>
      <c r="AV119" s="52"/>
      <c r="AW119" s="52"/>
      <c r="AX119" s="444"/>
      <c r="AY119" s="52"/>
      <c r="AZ119" s="52"/>
      <c r="BA119" s="52"/>
      <c r="BB119" s="52"/>
      <c r="BC119" s="444"/>
      <c r="BD119" s="52"/>
      <c r="BE119" s="52"/>
      <c r="BF119" s="52"/>
      <c r="BG119" s="52"/>
      <c r="BH119" s="444"/>
      <c r="BI119" s="52"/>
      <c r="BJ119" s="52"/>
      <c r="BK119" s="52"/>
      <c r="BL119" s="52"/>
      <c r="BM119" s="444"/>
      <c r="BN119" s="52"/>
      <c r="BO119" s="52"/>
      <c r="BP119" s="52"/>
      <c r="BQ119" s="52"/>
      <c r="BR119" s="444"/>
      <c r="BS119" s="52"/>
      <c r="BT119" s="52"/>
      <c r="BU119" s="52"/>
      <c r="BV119" s="52"/>
      <c r="BW119" s="118"/>
    </row>
    <row r="120" spans="4:75" x14ac:dyDescent="0.3">
      <c r="D120" s="118" t="s">
        <v>439</v>
      </c>
      <c r="E120" s="379"/>
      <c r="G120" s="52">
        <f>SUM(G121:G122)</f>
        <v>0</v>
      </c>
      <c r="H120" s="52"/>
      <c r="I120" s="52"/>
      <c r="J120" s="444"/>
      <c r="K120" s="52"/>
      <c r="L120" s="52">
        <f>SUM(L121:L122)</f>
        <v>0</v>
      </c>
      <c r="M120" s="52"/>
      <c r="N120" s="52"/>
      <c r="O120" s="444"/>
      <c r="P120" s="52"/>
      <c r="Q120" s="52">
        <f>SUM(Q121:Q122)</f>
        <v>0</v>
      </c>
      <c r="R120" s="52"/>
      <c r="S120" s="52"/>
      <c r="T120" s="444"/>
      <c r="U120" s="52"/>
      <c r="V120" s="52">
        <f>SUM(V121:V122)</f>
        <v>0</v>
      </c>
      <c r="W120" s="52"/>
      <c r="X120" s="52"/>
      <c r="Y120" s="444"/>
      <c r="Z120" s="52"/>
      <c r="AA120" s="52">
        <f>SUM(AA121:AA122)</f>
        <v>0</v>
      </c>
      <c r="AB120" s="52"/>
      <c r="AC120" s="52"/>
      <c r="AD120" s="444"/>
      <c r="AE120" s="52"/>
      <c r="AF120" s="52">
        <f>SUM(AF121:AF122)</f>
        <v>0</v>
      </c>
      <c r="AG120" s="52"/>
      <c r="AH120" s="52"/>
      <c r="AI120" s="444"/>
      <c r="AJ120" s="52"/>
      <c r="AK120" s="52">
        <f>SUM(AK121:AK122)</f>
        <v>0</v>
      </c>
      <c r="AL120" s="52"/>
      <c r="AM120" s="52"/>
      <c r="AN120" s="444"/>
      <c r="AO120" s="52"/>
      <c r="AP120" s="52">
        <f>SUM(AP121:AP122)</f>
        <v>0</v>
      </c>
      <c r="AQ120" s="52"/>
      <c r="AR120" s="52"/>
      <c r="AS120" s="444"/>
      <c r="AT120" s="52"/>
      <c r="AU120" s="52">
        <f>SUM(AU121:AU122)</f>
        <v>0</v>
      </c>
      <c r="AV120" s="52"/>
      <c r="AW120" s="52"/>
      <c r="AX120" s="444"/>
      <c r="AY120" s="52"/>
      <c r="AZ120" s="52">
        <f>SUM(AZ121:AZ122)</f>
        <v>0</v>
      </c>
      <c r="BA120" s="52"/>
      <c r="BB120" s="52"/>
      <c r="BC120" s="444"/>
      <c r="BD120" s="52"/>
      <c r="BE120" s="52">
        <f>SUM(BE121:BE122)</f>
        <v>0</v>
      </c>
      <c r="BF120" s="52"/>
      <c r="BG120" s="52"/>
      <c r="BH120" s="444"/>
      <c r="BI120" s="52"/>
      <c r="BJ120" s="52">
        <f>SUM(BJ121:BJ122)</f>
        <v>0</v>
      </c>
      <c r="BK120" s="52"/>
      <c r="BL120" s="52"/>
      <c r="BM120" s="444"/>
      <c r="BN120" s="52"/>
      <c r="BO120" s="52">
        <f>SUM(BO121:BO122)</f>
        <v>0</v>
      </c>
      <c r="BP120" s="52"/>
      <c r="BQ120" s="52"/>
      <c r="BR120" s="444"/>
      <c r="BS120" s="52"/>
      <c r="BT120" s="52">
        <f>SUM(BT121:BT122)</f>
        <v>0</v>
      </c>
      <c r="BU120" s="52"/>
      <c r="BV120" s="52"/>
      <c r="BW120" s="118"/>
    </row>
    <row r="121" spans="4:75" x14ac:dyDescent="0.3">
      <c r="D121" s="118" t="s">
        <v>436</v>
      </c>
      <c r="E121" s="379"/>
      <c r="F121" s="385"/>
      <c r="G121" s="442">
        <v>0</v>
      </c>
      <c r="H121" s="443"/>
      <c r="I121" s="52"/>
      <c r="J121" s="444"/>
      <c r="K121" s="445"/>
      <c r="L121" s="442">
        <v>0</v>
      </c>
      <c r="M121" s="443"/>
      <c r="N121" s="52"/>
      <c r="O121" s="444"/>
      <c r="P121" s="445"/>
      <c r="Q121" s="442">
        <v>0</v>
      </c>
      <c r="R121" s="443"/>
      <c r="S121" s="52"/>
      <c r="T121" s="444"/>
      <c r="U121" s="445"/>
      <c r="V121" s="442">
        <v>0</v>
      </c>
      <c r="W121" s="443"/>
      <c r="X121" s="52"/>
      <c r="Y121" s="444"/>
      <c r="Z121" s="445"/>
      <c r="AA121" s="442">
        <v>0</v>
      </c>
      <c r="AB121" s="443"/>
      <c r="AC121" s="52"/>
      <c r="AD121" s="444"/>
      <c r="AE121" s="445"/>
      <c r="AF121" s="442">
        <v>0</v>
      </c>
      <c r="AG121" s="443"/>
      <c r="AH121" s="52"/>
      <c r="AI121" s="444"/>
      <c r="AJ121" s="445"/>
      <c r="AK121" s="442">
        <v>0</v>
      </c>
      <c r="AL121" s="443"/>
      <c r="AM121" s="52"/>
      <c r="AN121" s="444"/>
      <c r="AO121" s="445"/>
      <c r="AP121" s="442">
        <v>0</v>
      </c>
      <c r="AQ121" s="443"/>
      <c r="AR121" s="52"/>
      <c r="AS121" s="444"/>
      <c r="AT121" s="445"/>
      <c r="AU121" s="442">
        <v>0</v>
      </c>
      <c r="AV121" s="443"/>
      <c r="AW121" s="52"/>
      <c r="AX121" s="444"/>
      <c r="AY121" s="445"/>
      <c r="AZ121" s="442">
        <v>0</v>
      </c>
      <c r="BA121" s="443"/>
      <c r="BB121" s="52"/>
      <c r="BC121" s="444"/>
      <c r="BD121" s="445"/>
      <c r="BE121" s="442">
        <v>0</v>
      </c>
      <c r="BF121" s="443"/>
      <c r="BG121" s="52"/>
      <c r="BH121" s="444"/>
      <c r="BI121" s="445"/>
      <c r="BJ121" s="442">
        <v>0</v>
      </c>
      <c r="BK121" s="443"/>
      <c r="BL121" s="52"/>
      <c r="BM121" s="444"/>
      <c r="BN121" s="445"/>
      <c r="BO121" s="442">
        <v>0</v>
      </c>
      <c r="BP121" s="443"/>
      <c r="BQ121" s="52"/>
      <c r="BR121" s="444"/>
      <c r="BS121" s="445"/>
      <c r="BT121" s="442">
        <f>SUM(L121:BO121)</f>
        <v>0</v>
      </c>
      <c r="BU121" s="443"/>
      <c r="BV121" s="52"/>
      <c r="BW121" s="118"/>
    </row>
    <row r="122" spans="4:75" x14ac:dyDescent="0.3">
      <c r="D122" s="118" t="s">
        <v>437</v>
      </c>
      <c r="E122" s="379"/>
      <c r="F122" s="398"/>
      <c r="G122" s="98">
        <v>0</v>
      </c>
      <c r="H122" s="97"/>
      <c r="I122" s="52"/>
      <c r="J122" s="444"/>
      <c r="K122" s="453"/>
      <c r="L122" s="98">
        <v>0</v>
      </c>
      <c r="M122" s="97"/>
      <c r="N122" s="52"/>
      <c r="O122" s="444"/>
      <c r="P122" s="453"/>
      <c r="Q122" s="98">
        <v>0</v>
      </c>
      <c r="R122" s="97"/>
      <c r="S122" s="52"/>
      <c r="T122" s="444"/>
      <c r="U122" s="453"/>
      <c r="V122" s="98">
        <v>0</v>
      </c>
      <c r="W122" s="97"/>
      <c r="X122" s="52"/>
      <c r="Y122" s="444"/>
      <c r="Z122" s="453"/>
      <c r="AA122" s="98">
        <v>0</v>
      </c>
      <c r="AB122" s="97"/>
      <c r="AC122" s="52"/>
      <c r="AD122" s="444"/>
      <c r="AE122" s="453"/>
      <c r="AF122" s="98">
        <v>0</v>
      </c>
      <c r="AG122" s="97"/>
      <c r="AH122" s="52"/>
      <c r="AI122" s="444"/>
      <c r="AJ122" s="453"/>
      <c r="AK122" s="98">
        <v>0</v>
      </c>
      <c r="AL122" s="97"/>
      <c r="AM122" s="52"/>
      <c r="AN122" s="444"/>
      <c r="AO122" s="453"/>
      <c r="AP122" s="98">
        <v>0</v>
      </c>
      <c r="AQ122" s="97"/>
      <c r="AR122" s="52"/>
      <c r="AS122" s="444"/>
      <c r="AT122" s="453"/>
      <c r="AU122" s="98">
        <v>0</v>
      </c>
      <c r="AV122" s="97"/>
      <c r="AW122" s="52"/>
      <c r="AX122" s="444"/>
      <c r="AY122" s="453"/>
      <c r="AZ122" s="98">
        <v>0</v>
      </c>
      <c r="BA122" s="97"/>
      <c r="BB122" s="52"/>
      <c r="BC122" s="444"/>
      <c r="BD122" s="453"/>
      <c r="BE122" s="98">
        <v>0</v>
      </c>
      <c r="BF122" s="97"/>
      <c r="BG122" s="52"/>
      <c r="BH122" s="444"/>
      <c r="BI122" s="453"/>
      <c r="BJ122" s="98">
        <v>0</v>
      </c>
      <c r="BK122" s="97"/>
      <c r="BL122" s="52"/>
      <c r="BM122" s="444"/>
      <c r="BN122" s="453"/>
      <c r="BO122" s="98">
        <v>0</v>
      </c>
      <c r="BP122" s="97"/>
      <c r="BQ122" s="52"/>
      <c r="BR122" s="444"/>
      <c r="BS122" s="453"/>
      <c r="BT122" s="98">
        <f>SUM(L122:BO122)</f>
        <v>0</v>
      </c>
      <c r="BU122" s="97"/>
      <c r="BV122" s="52"/>
      <c r="BW122" s="118"/>
    </row>
    <row r="123" spans="4:75" x14ac:dyDescent="0.3">
      <c r="D123" s="118"/>
      <c r="E123" s="379"/>
      <c r="G123" s="52"/>
      <c r="H123" s="52"/>
      <c r="I123" s="52"/>
      <c r="J123" s="444"/>
      <c r="K123" s="52"/>
      <c r="L123" s="52"/>
      <c r="M123" s="52"/>
      <c r="N123" s="52"/>
      <c r="O123" s="444"/>
      <c r="P123" s="52"/>
      <c r="Q123" s="52"/>
      <c r="R123" s="52"/>
      <c r="S123" s="52"/>
      <c r="T123" s="444"/>
      <c r="U123" s="52"/>
      <c r="V123" s="52"/>
      <c r="W123" s="52"/>
      <c r="X123" s="52"/>
      <c r="Y123" s="444"/>
      <c r="Z123" s="52"/>
      <c r="AA123" s="52"/>
      <c r="AB123" s="52"/>
      <c r="AC123" s="52"/>
      <c r="AD123" s="444"/>
      <c r="AE123" s="52"/>
      <c r="AF123" s="52"/>
      <c r="AG123" s="52"/>
      <c r="AH123" s="52"/>
      <c r="AI123" s="444"/>
      <c r="AJ123" s="52"/>
      <c r="AK123" s="52"/>
      <c r="AL123" s="52"/>
      <c r="AM123" s="52"/>
      <c r="AN123" s="444"/>
      <c r="AO123" s="52"/>
      <c r="AP123" s="52"/>
      <c r="AQ123" s="52"/>
      <c r="AR123" s="52"/>
      <c r="AS123" s="444"/>
      <c r="AT123" s="52"/>
      <c r="AU123" s="52"/>
      <c r="AV123" s="52"/>
      <c r="AW123" s="52"/>
      <c r="AX123" s="444"/>
      <c r="AY123" s="52"/>
      <c r="AZ123" s="52"/>
      <c r="BA123" s="52"/>
      <c r="BB123" s="52"/>
      <c r="BC123" s="444"/>
      <c r="BD123" s="52"/>
      <c r="BE123" s="52"/>
      <c r="BF123" s="52"/>
      <c r="BG123" s="52"/>
      <c r="BH123" s="444"/>
      <c r="BI123" s="52"/>
      <c r="BJ123" s="52"/>
      <c r="BK123" s="52"/>
      <c r="BL123" s="52"/>
      <c r="BM123" s="444"/>
      <c r="BN123" s="52"/>
      <c r="BO123" s="52"/>
      <c r="BP123" s="52"/>
      <c r="BQ123" s="52"/>
      <c r="BR123" s="444"/>
      <c r="BS123" s="52"/>
      <c r="BT123" s="52"/>
      <c r="BU123" s="52"/>
      <c r="BV123" s="52"/>
      <c r="BW123" s="118"/>
    </row>
    <row r="124" spans="4:75" x14ac:dyDescent="0.3">
      <c r="D124" s="118" t="s">
        <v>440</v>
      </c>
      <c r="E124" s="379"/>
      <c r="G124" s="52">
        <f>SUM(G125:G126)</f>
        <v>15761600</v>
      </c>
      <c r="H124" s="52"/>
      <c r="I124" s="52"/>
      <c r="J124" s="444"/>
      <c r="K124" s="52"/>
      <c r="L124" s="52">
        <f>SUM(L125:L126)</f>
        <v>0</v>
      </c>
      <c r="M124" s="52"/>
      <c r="N124" s="52"/>
      <c r="O124" s="444"/>
      <c r="P124" s="52"/>
      <c r="Q124" s="52">
        <f>SUM(Q125:Q126)</f>
        <v>15761600</v>
      </c>
      <c r="R124" s="52"/>
      <c r="S124" s="52"/>
      <c r="T124" s="444"/>
      <c r="U124" s="52"/>
      <c r="V124" s="52">
        <f>SUM(V125:V126)</f>
        <v>0</v>
      </c>
      <c r="W124" s="52"/>
      <c r="X124" s="52"/>
      <c r="Y124" s="444"/>
      <c r="Z124" s="52"/>
      <c r="AA124" s="52">
        <f>SUM(AA125:AA126)</f>
        <v>0</v>
      </c>
      <c r="AB124" s="52"/>
      <c r="AC124" s="52"/>
      <c r="AD124" s="444"/>
      <c r="AE124" s="52"/>
      <c r="AF124" s="52">
        <f>SUM(AF125:AF126)</f>
        <v>0</v>
      </c>
      <c r="AG124" s="52"/>
      <c r="AH124" s="52"/>
      <c r="AI124" s="444"/>
      <c r="AJ124" s="52"/>
      <c r="AK124" s="52">
        <f>SUM(AK125:AK126)</f>
        <v>0</v>
      </c>
      <c r="AL124" s="52"/>
      <c r="AM124" s="52"/>
      <c r="AN124" s="444"/>
      <c r="AO124" s="52"/>
      <c r="AP124" s="52">
        <f>SUM(AP125:AP126)</f>
        <v>0</v>
      </c>
      <c r="AQ124" s="52"/>
      <c r="AR124" s="52"/>
      <c r="AS124" s="444"/>
      <c r="AT124" s="52"/>
      <c r="AU124" s="52">
        <f>SUM(AU125:AU126)</f>
        <v>0</v>
      </c>
      <c r="AV124" s="52"/>
      <c r="AW124" s="52"/>
      <c r="AX124" s="444"/>
      <c r="AY124" s="52"/>
      <c r="AZ124" s="52">
        <f>SUM(AZ125:AZ126)</f>
        <v>0</v>
      </c>
      <c r="BA124" s="52"/>
      <c r="BB124" s="52"/>
      <c r="BC124" s="444"/>
      <c r="BD124" s="52"/>
      <c r="BE124" s="52">
        <f>SUM(BE125:BE126)</f>
        <v>0</v>
      </c>
      <c r="BF124" s="52"/>
      <c r="BG124" s="52"/>
      <c r="BH124" s="444"/>
      <c r="BI124" s="52"/>
      <c r="BJ124" s="52">
        <f>SUM(BJ125:BJ126)</f>
        <v>0</v>
      </c>
      <c r="BK124" s="52"/>
      <c r="BL124" s="52"/>
      <c r="BM124" s="444"/>
      <c r="BN124" s="52"/>
      <c r="BO124" s="52">
        <f>SUM(BO125:BO126)</f>
        <v>0</v>
      </c>
      <c r="BP124" s="52"/>
      <c r="BQ124" s="52"/>
      <c r="BR124" s="444"/>
      <c r="BS124" s="52"/>
      <c r="BT124" s="52">
        <f>SUM(BT125:BT126)</f>
        <v>15761600</v>
      </c>
      <c r="BU124" s="52"/>
      <c r="BV124" s="52"/>
      <c r="BW124" s="118"/>
    </row>
    <row r="125" spans="4:75" x14ac:dyDescent="0.3">
      <c r="D125" s="118" t="s">
        <v>436</v>
      </c>
      <c r="E125" s="379"/>
      <c r="F125" s="385"/>
      <c r="G125" s="442">
        <v>7115000</v>
      </c>
      <c r="H125" s="443"/>
      <c r="I125" s="52"/>
      <c r="J125" s="444"/>
      <c r="K125" s="445"/>
      <c r="L125" s="442">
        <v>0</v>
      </c>
      <c r="M125" s="443"/>
      <c r="N125" s="52"/>
      <c r="O125" s="444"/>
      <c r="P125" s="445"/>
      <c r="Q125" s="442">
        <v>7115000</v>
      </c>
      <c r="R125" s="443"/>
      <c r="S125" s="52"/>
      <c r="T125" s="444"/>
      <c r="U125" s="445"/>
      <c r="V125" s="442">
        <v>0</v>
      </c>
      <c r="W125" s="443"/>
      <c r="X125" s="52"/>
      <c r="Y125" s="444"/>
      <c r="Z125" s="445"/>
      <c r="AA125" s="442">
        <v>0</v>
      </c>
      <c r="AB125" s="443"/>
      <c r="AC125" s="52"/>
      <c r="AD125" s="444"/>
      <c r="AE125" s="445"/>
      <c r="AF125" s="442">
        <v>0</v>
      </c>
      <c r="AG125" s="443"/>
      <c r="AH125" s="52"/>
      <c r="AI125" s="444"/>
      <c r="AJ125" s="445"/>
      <c r="AK125" s="442">
        <v>0</v>
      </c>
      <c r="AL125" s="443"/>
      <c r="AM125" s="52"/>
      <c r="AN125" s="444"/>
      <c r="AO125" s="445"/>
      <c r="AP125" s="442">
        <v>0</v>
      </c>
      <c r="AQ125" s="443"/>
      <c r="AR125" s="52"/>
      <c r="AS125" s="444"/>
      <c r="AT125" s="445"/>
      <c r="AU125" s="442">
        <v>0</v>
      </c>
      <c r="AV125" s="443"/>
      <c r="AW125" s="52"/>
      <c r="AX125" s="444"/>
      <c r="AY125" s="445"/>
      <c r="AZ125" s="442">
        <v>0</v>
      </c>
      <c r="BA125" s="443"/>
      <c r="BB125" s="52"/>
      <c r="BC125" s="444"/>
      <c r="BD125" s="445"/>
      <c r="BE125" s="442">
        <v>0</v>
      </c>
      <c r="BF125" s="443"/>
      <c r="BG125" s="52"/>
      <c r="BH125" s="444"/>
      <c r="BI125" s="445"/>
      <c r="BJ125" s="442">
        <v>0</v>
      </c>
      <c r="BK125" s="443"/>
      <c r="BL125" s="52"/>
      <c r="BM125" s="444"/>
      <c r="BN125" s="445"/>
      <c r="BO125" s="442">
        <v>0</v>
      </c>
      <c r="BP125" s="443"/>
      <c r="BQ125" s="52"/>
      <c r="BR125" s="444"/>
      <c r="BS125" s="445"/>
      <c r="BT125" s="442">
        <f>SUM(L125:BO125)</f>
        <v>7115000</v>
      </c>
      <c r="BU125" s="443"/>
      <c r="BV125" s="52"/>
      <c r="BW125" s="118"/>
    </row>
    <row r="126" spans="4:75" x14ac:dyDescent="0.3">
      <c r="D126" s="118" t="s">
        <v>437</v>
      </c>
      <c r="E126" s="379"/>
      <c r="F126" s="398"/>
      <c r="G126" s="98">
        <v>8646600</v>
      </c>
      <c r="H126" s="97"/>
      <c r="I126" s="52"/>
      <c r="J126" s="444"/>
      <c r="K126" s="453"/>
      <c r="L126" s="98">
        <v>0</v>
      </c>
      <c r="M126" s="97"/>
      <c r="N126" s="52"/>
      <c r="O126" s="444"/>
      <c r="P126" s="453"/>
      <c r="Q126" s="98">
        <v>8646600</v>
      </c>
      <c r="R126" s="97"/>
      <c r="S126" s="52"/>
      <c r="T126" s="444"/>
      <c r="U126" s="453"/>
      <c r="V126" s="98">
        <v>0</v>
      </c>
      <c r="W126" s="97"/>
      <c r="X126" s="52"/>
      <c r="Y126" s="444"/>
      <c r="Z126" s="453"/>
      <c r="AA126" s="98">
        <v>0</v>
      </c>
      <c r="AB126" s="97"/>
      <c r="AC126" s="52"/>
      <c r="AD126" s="444"/>
      <c r="AE126" s="453"/>
      <c r="AF126" s="98">
        <v>0</v>
      </c>
      <c r="AG126" s="97"/>
      <c r="AH126" s="52"/>
      <c r="AI126" s="444"/>
      <c r="AJ126" s="453"/>
      <c r="AK126" s="98">
        <v>0</v>
      </c>
      <c r="AL126" s="97"/>
      <c r="AM126" s="52"/>
      <c r="AN126" s="444"/>
      <c r="AO126" s="453"/>
      <c r="AP126" s="98">
        <v>0</v>
      </c>
      <c r="AQ126" s="97"/>
      <c r="AR126" s="52"/>
      <c r="AS126" s="444"/>
      <c r="AT126" s="453"/>
      <c r="AU126" s="98">
        <v>0</v>
      </c>
      <c r="AV126" s="97"/>
      <c r="AW126" s="52"/>
      <c r="AX126" s="444"/>
      <c r="AY126" s="453"/>
      <c r="AZ126" s="98">
        <v>0</v>
      </c>
      <c r="BA126" s="97"/>
      <c r="BB126" s="52"/>
      <c r="BC126" s="444"/>
      <c r="BD126" s="453"/>
      <c r="BE126" s="98">
        <v>0</v>
      </c>
      <c r="BF126" s="97"/>
      <c r="BG126" s="52"/>
      <c r="BH126" s="444"/>
      <c r="BI126" s="453"/>
      <c r="BJ126" s="98">
        <v>0</v>
      </c>
      <c r="BK126" s="97"/>
      <c r="BL126" s="52"/>
      <c r="BM126" s="444"/>
      <c r="BN126" s="453"/>
      <c r="BO126" s="98">
        <v>0</v>
      </c>
      <c r="BP126" s="97"/>
      <c r="BQ126" s="52"/>
      <c r="BR126" s="444"/>
      <c r="BS126" s="453"/>
      <c r="BT126" s="98">
        <f>SUM(L126:BO126)</f>
        <v>8646600</v>
      </c>
      <c r="BU126" s="97"/>
      <c r="BV126" s="52"/>
      <c r="BW126" s="118"/>
    </row>
    <row r="127" spans="4:75" hidden="1" x14ac:dyDescent="0.3">
      <c r="D127" s="118"/>
      <c r="E127" s="379"/>
      <c r="G127" s="52"/>
      <c r="H127" s="52"/>
      <c r="I127" s="52"/>
      <c r="J127" s="444"/>
      <c r="K127" s="52"/>
      <c r="L127" s="52"/>
      <c r="M127" s="52"/>
      <c r="N127" s="52"/>
      <c r="O127" s="444"/>
      <c r="P127" s="52"/>
      <c r="Q127" s="52"/>
      <c r="R127" s="52"/>
      <c r="S127" s="52"/>
      <c r="T127" s="444"/>
      <c r="U127" s="52"/>
      <c r="V127" s="52"/>
      <c r="W127" s="52"/>
      <c r="X127" s="52"/>
      <c r="Y127" s="444"/>
      <c r="Z127" s="52"/>
      <c r="AA127" s="52"/>
      <c r="AB127" s="52"/>
      <c r="AC127" s="52"/>
      <c r="AD127" s="444"/>
      <c r="AE127" s="52"/>
      <c r="AF127" s="52"/>
      <c r="AG127" s="52"/>
      <c r="AH127" s="52"/>
      <c r="AI127" s="444"/>
      <c r="AJ127" s="52"/>
      <c r="AK127" s="52"/>
      <c r="AL127" s="52"/>
      <c r="AM127" s="52"/>
      <c r="AN127" s="444"/>
      <c r="AO127" s="52"/>
      <c r="AP127" s="52"/>
      <c r="AQ127" s="52"/>
      <c r="AR127" s="52"/>
      <c r="AS127" s="444"/>
      <c r="AT127" s="52"/>
      <c r="AU127" s="52"/>
      <c r="AV127" s="52"/>
      <c r="AW127" s="52"/>
      <c r="AX127" s="444"/>
      <c r="AY127" s="52"/>
      <c r="AZ127" s="52"/>
      <c r="BA127" s="52"/>
      <c r="BB127" s="52"/>
      <c r="BC127" s="444"/>
      <c r="BD127" s="52"/>
      <c r="BE127" s="52"/>
      <c r="BF127" s="52"/>
      <c r="BG127" s="52"/>
      <c r="BH127" s="444"/>
      <c r="BI127" s="52"/>
      <c r="BJ127" s="52"/>
      <c r="BK127" s="52"/>
      <c r="BL127" s="52"/>
      <c r="BM127" s="444"/>
      <c r="BN127" s="52"/>
      <c r="BO127" s="52"/>
      <c r="BP127" s="52"/>
      <c r="BQ127" s="52"/>
      <c r="BR127" s="444"/>
      <c r="BS127" s="52"/>
      <c r="BT127" s="52"/>
      <c r="BU127" s="52"/>
      <c r="BV127" s="52"/>
      <c r="BW127" s="118"/>
    </row>
    <row r="128" spans="4:75" hidden="1" x14ac:dyDescent="0.3">
      <c r="D128" s="118" t="s">
        <v>441</v>
      </c>
      <c r="E128" s="379"/>
      <c r="G128" s="52">
        <v>0</v>
      </c>
      <c r="H128" s="52"/>
      <c r="I128" s="52"/>
      <c r="J128" s="444"/>
      <c r="K128" s="52"/>
      <c r="L128" s="52">
        <f>SUM(L129:L130)</f>
        <v>0</v>
      </c>
      <c r="M128" s="52"/>
      <c r="N128" s="52"/>
      <c r="O128" s="444"/>
      <c r="P128" s="52"/>
      <c r="Q128" s="52">
        <f>SUM(Q129:Q130)</f>
        <v>0</v>
      </c>
      <c r="R128" s="52"/>
      <c r="S128" s="52"/>
      <c r="T128" s="444"/>
      <c r="U128" s="52"/>
      <c r="V128" s="52">
        <f>SUM(V129:V130)</f>
        <v>0</v>
      </c>
      <c r="W128" s="52"/>
      <c r="X128" s="52"/>
      <c r="Y128" s="444"/>
      <c r="Z128" s="52"/>
      <c r="AA128" s="52">
        <f>SUM(AA129:AA130)</f>
        <v>0</v>
      </c>
      <c r="AB128" s="52"/>
      <c r="AC128" s="52"/>
      <c r="AD128" s="444"/>
      <c r="AE128" s="52"/>
      <c r="AF128" s="52">
        <f>SUM(AF129:AF130)</f>
        <v>0</v>
      </c>
      <c r="AG128" s="52"/>
      <c r="AH128" s="52"/>
      <c r="AI128" s="444"/>
      <c r="AJ128" s="52"/>
      <c r="AK128" s="52">
        <f>SUM(AK129:AK130)</f>
        <v>0</v>
      </c>
      <c r="AL128" s="52"/>
      <c r="AM128" s="52"/>
      <c r="AN128" s="444"/>
      <c r="AO128" s="52"/>
      <c r="AP128" s="52">
        <f>SUM(AP129:AP130)</f>
        <v>0</v>
      </c>
      <c r="AQ128" s="52"/>
      <c r="AR128" s="52"/>
      <c r="AS128" s="444"/>
      <c r="AT128" s="52"/>
      <c r="AU128" s="52">
        <f>SUM(AU129:AU130)</f>
        <v>0</v>
      </c>
      <c r="AV128" s="52"/>
      <c r="AW128" s="52"/>
      <c r="AX128" s="444"/>
      <c r="AY128" s="52"/>
      <c r="AZ128" s="52">
        <f>SUM(AZ129:AZ130)</f>
        <v>0</v>
      </c>
      <c r="BA128" s="52"/>
      <c r="BB128" s="52"/>
      <c r="BC128" s="444"/>
      <c r="BD128" s="52"/>
      <c r="BE128" s="52">
        <f>SUM(BE129:BE130)</f>
        <v>0</v>
      </c>
      <c r="BF128" s="52"/>
      <c r="BG128" s="52"/>
      <c r="BH128" s="444"/>
      <c r="BI128" s="52"/>
      <c r="BJ128" s="52">
        <f>SUM(BJ129:BJ130)</f>
        <v>0</v>
      </c>
      <c r="BK128" s="52"/>
      <c r="BL128" s="52"/>
      <c r="BM128" s="444"/>
      <c r="BN128" s="52"/>
      <c r="BO128" s="52">
        <f>SUM(BO129:BO130)</f>
        <v>0</v>
      </c>
      <c r="BP128" s="52"/>
      <c r="BQ128" s="52"/>
      <c r="BR128" s="444"/>
      <c r="BS128" s="52"/>
      <c r="BT128" s="52">
        <f>SUM(BT129:BT130)</f>
        <v>0</v>
      </c>
      <c r="BU128" s="52"/>
      <c r="BV128" s="52"/>
      <c r="BW128" s="118"/>
    </row>
    <row r="129" spans="4:75" hidden="1" x14ac:dyDescent="0.3">
      <c r="D129" s="118" t="s">
        <v>436</v>
      </c>
      <c r="E129" s="379"/>
      <c r="F129" s="385"/>
      <c r="G129" s="442">
        <v>0</v>
      </c>
      <c r="H129" s="443"/>
      <c r="I129" s="52"/>
      <c r="J129" s="444"/>
      <c r="K129" s="445"/>
      <c r="L129" s="442">
        <v>0</v>
      </c>
      <c r="M129" s="443"/>
      <c r="N129" s="52"/>
      <c r="O129" s="444"/>
      <c r="P129" s="445"/>
      <c r="Q129" s="442">
        <v>0</v>
      </c>
      <c r="R129" s="443"/>
      <c r="S129" s="52"/>
      <c r="T129" s="444"/>
      <c r="U129" s="445"/>
      <c r="V129" s="442">
        <v>0</v>
      </c>
      <c r="W129" s="443"/>
      <c r="X129" s="52"/>
      <c r="Y129" s="444"/>
      <c r="Z129" s="445"/>
      <c r="AA129" s="442">
        <v>0</v>
      </c>
      <c r="AB129" s="443"/>
      <c r="AC129" s="52"/>
      <c r="AD129" s="444"/>
      <c r="AE129" s="445"/>
      <c r="AF129" s="442">
        <v>0</v>
      </c>
      <c r="AG129" s="443"/>
      <c r="AH129" s="52"/>
      <c r="AI129" s="444"/>
      <c r="AJ129" s="445"/>
      <c r="AK129" s="442">
        <v>0</v>
      </c>
      <c r="AL129" s="443"/>
      <c r="AM129" s="52"/>
      <c r="AN129" s="444"/>
      <c r="AO129" s="445"/>
      <c r="AP129" s="442">
        <v>0</v>
      </c>
      <c r="AQ129" s="443"/>
      <c r="AR129" s="52"/>
      <c r="AS129" s="444"/>
      <c r="AT129" s="445"/>
      <c r="AU129" s="442">
        <v>0</v>
      </c>
      <c r="AV129" s="443"/>
      <c r="AW129" s="52"/>
      <c r="AX129" s="444"/>
      <c r="AY129" s="445"/>
      <c r="AZ129" s="442">
        <v>0</v>
      </c>
      <c r="BA129" s="443"/>
      <c r="BB129" s="52"/>
      <c r="BC129" s="444"/>
      <c r="BD129" s="445"/>
      <c r="BE129" s="442">
        <v>0</v>
      </c>
      <c r="BF129" s="443"/>
      <c r="BG129" s="52"/>
      <c r="BH129" s="444"/>
      <c r="BI129" s="445"/>
      <c r="BJ129" s="442">
        <v>0</v>
      </c>
      <c r="BK129" s="443"/>
      <c r="BL129" s="52"/>
      <c r="BM129" s="444"/>
      <c r="BN129" s="445"/>
      <c r="BO129" s="442">
        <v>0</v>
      </c>
      <c r="BP129" s="443"/>
      <c r="BQ129" s="52"/>
      <c r="BR129" s="444"/>
      <c r="BS129" s="445"/>
      <c r="BT129" s="442">
        <f>SUM(L129:BO129)</f>
        <v>0</v>
      </c>
      <c r="BU129" s="443"/>
      <c r="BV129" s="52"/>
      <c r="BW129" s="118"/>
    </row>
    <row r="130" spans="4:75" hidden="1" x14ac:dyDescent="0.3">
      <c r="D130" s="118" t="s">
        <v>437</v>
      </c>
      <c r="E130" s="379"/>
      <c r="F130" s="398"/>
      <c r="G130" s="98">
        <v>0</v>
      </c>
      <c r="H130" s="97"/>
      <c r="I130" s="52"/>
      <c r="J130" s="444"/>
      <c r="K130" s="453"/>
      <c r="L130" s="98">
        <v>0</v>
      </c>
      <c r="M130" s="97"/>
      <c r="N130" s="52"/>
      <c r="O130" s="444"/>
      <c r="P130" s="453"/>
      <c r="Q130" s="98">
        <v>0</v>
      </c>
      <c r="R130" s="97"/>
      <c r="S130" s="52"/>
      <c r="T130" s="444"/>
      <c r="U130" s="453"/>
      <c r="V130" s="98">
        <v>0</v>
      </c>
      <c r="W130" s="97"/>
      <c r="X130" s="52"/>
      <c r="Y130" s="444"/>
      <c r="Z130" s="453"/>
      <c r="AA130" s="98">
        <v>0</v>
      </c>
      <c r="AB130" s="97"/>
      <c r="AC130" s="52"/>
      <c r="AD130" s="444"/>
      <c r="AE130" s="453"/>
      <c r="AF130" s="98">
        <v>0</v>
      </c>
      <c r="AG130" s="97"/>
      <c r="AH130" s="52"/>
      <c r="AI130" s="444"/>
      <c r="AJ130" s="453"/>
      <c r="AK130" s="98">
        <v>0</v>
      </c>
      <c r="AL130" s="97"/>
      <c r="AM130" s="52"/>
      <c r="AN130" s="444"/>
      <c r="AO130" s="453"/>
      <c r="AP130" s="98">
        <v>0</v>
      </c>
      <c r="AQ130" s="97"/>
      <c r="AR130" s="52"/>
      <c r="AS130" s="444"/>
      <c r="AT130" s="453"/>
      <c r="AU130" s="98">
        <v>0</v>
      </c>
      <c r="AV130" s="97"/>
      <c r="AW130" s="52"/>
      <c r="AX130" s="444"/>
      <c r="AY130" s="453"/>
      <c r="AZ130" s="98">
        <v>0</v>
      </c>
      <c r="BA130" s="97"/>
      <c r="BB130" s="52"/>
      <c r="BC130" s="444"/>
      <c r="BD130" s="453"/>
      <c r="BE130" s="98">
        <v>0</v>
      </c>
      <c r="BF130" s="97"/>
      <c r="BG130" s="52"/>
      <c r="BH130" s="444"/>
      <c r="BI130" s="453"/>
      <c r="BJ130" s="98">
        <v>0</v>
      </c>
      <c r="BK130" s="97"/>
      <c r="BL130" s="52"/>
      <c r="BM130" s="444"/>
      <c r="BN130" s="453"/>
      <c r="BO130" s="98">
        <v>0</v>
      </c>
      <c r="BP130" s="97"/>
      <c r="BQ130" s="52"/>
      <c r="BR130" s="444"/>
      <c r="BS130" s="453"/>
      <c r="BT130" s="98">
        <f>SUM(L130:BO130)</f>
        <v>0</v>
      </c>
      <c r="BU130" s="97"/>
      <c r="BV130" s="52"/>
      <c r="BW130" s="118"/>
    </row>
    <row r="131" spans="4:75" hidden="1" x14ac:dyDescent="0.3">
      <c r="D131" s="118"/>
      <c r="E131" s="379"/>
      <c r="G131" s="52"/>
      <c r="H131" s="52"/>
      <c r="I131" s="52"/>
      <c r="J131" s="444"/>
      <c r="K131" s="52"/>
      <c r="L131" s="52"/>
      <c r="M131" s="52"/>
      <c r="N131" s="52"/>
      <c r="O131" s="444"/>
      <c r="P131" s="52"/>
      <c r="Q131" s="52"/>
      <c r="R131" s="52"/>
      <c r="S131" s="52"/>
      <c r="T131" s="444"/>
      <c r="U131" s="52"/>
      <c r="V131" s="52"/>
      <c r="W131" s="52"/>
      <c r="X131" s="52"/>
      <c r="Y131" s="444"/>
      <c r="Z131" s="52"/>
      <c r="AA131" s="52"/>
      <c r="AB131" s="52"/>
      <c r="AC131" s="52"/>
      <c r="AD131" s="444"/>
      <c r="AE131" s="52"/>
      <c r="AF131" s="52"/>
      <c r="AG131" s="52"/>
      <c r="AH131" s="52"/>
      <c r="AI131" s="444"/>
      <c r="AJ131" s="52"/>
      <c r="AK131" s="52"/>
      <c r="AL131" s="52"/>
      <c r="AM131" s="52"/>
      <c r="AN131" s="444"/>
      <c r="AO131" s="52"/>
      <c r="AP131" s="52"/>
      <c r="AQ131" s="52"/>
      <c r="AR131" s="52"/>
      <c r="AS131" s="444"/>
      <c r="AT131" s="52"/>
      <c r="AU131" s="52"/>
      <c r="AV131" s="52"/>
      <c r="AW131" s="52"/>
      <c r="AX131" s="444"/>
      <c r="AY131" s="52"/>
      <c r="AZ131" s="52"/>
      <c r="BA131" s="52"/>
      <c r="BB131" s="52"/>
      <c r="BC131" s="444"/>
      <c r="BD131" s="52"/>
      <c r="BE131" s="52"/>
      <c r="BF131" s="52"/>
      <c r="BG131" s="52"/>
      <c r="BH131" s="444"/>
      <c r="BI131" s="52"/>
      <c r="BJ131" s="52"/>
      <c r="BK131" s="52"/>
      <c r="BL131" s="52"/>
      <c r="BM131" s="444"/>
      <c r="BN131" s="52"/>
      <c r="BO131" s="52"/>
      <c r="BP131" s="52"/>
      <c r="BQ131" s="52"/>
      <c r="BR131" s="444"/>
      <c r="BS131" s="52"/>
      <c r="BT131" s="52"/>
      <c r="BU131" s="52"/>
      <c r="BV131" s="52"/>
      <c r="BW131" s="118"/>
    </row>
    <row r="132" spans="4:75" hidden="1" x14ac:dyDescent="0.3">
      <c r="D132" s="118" t="s">
        <v>442</v>
      </c>
      <c r="E132" s="379"/>
      <c r="G132" s="52">
        <v>0</v>
      </c>
      <c r="H132" s="52"/>
      <c r="I132" s="52"/>
      <c r="J132" s="444"/>
      <c r="K132" s="52"/>
      <c r="L132" s="52">
        <f>SUM(L133:L134)</f>
        <v>0</v>
      </c>
      <c r="M132" s="52"/>
      <c r="N132" s="52"/>
      <c r="O132" s="444"/>
      <c r="P132" s="52"/>
      <c r="Q132" s="52">
        <f>SUM(Q133:Q134)</f>
        <v>0</v>
      </c>
      <c r="R132" s="52"/>
      <c r="S132" s="52"/>
      <c r="T132" s="444"/>
      <c r="U132" s="52"/>
      <c r="V132" s="52">
        <f>SUM(V133:V134)</f>
        <v>0</v>
      </c>
      <c r="W132" s="52"/>
      <c r="X132" s="52"/>
      <c r="Y132" s="444"/>
      <c r="Z132" s="52"/>
      <c r="AA132" s="52">
        <f>SUM(AA133:AA134)</f>
        <v>0</v>
      </c>
      <c r="AB132" s="52"/>
      <c r="AC132" s="52"/>
      <c r="AD132" s="444"/>
      <c r="AE132" s="52"/>
      <c r="AF132" s="52">
        <f>SUM(AF133:AF134)</f>
        <v>0</v>
      </c>
      <c r="AG132" s="52"/>
      <c r="AH132" s="52"/>
      <c r="AI132" s="444"/>
      <c r="AJ132" s="52"/>
      <c r="AK132" s="52">
        <f>SUM(AK133:AK134)</f>
        <v>0</v>
      </c>
      <c r="AL132" s="52"/>
      <c r="AM132" s="52"/>
      <c r="AN132" s="444"/>
      <c r="AO132" s="52"/>
      <c r="AP132" s="52">
        <f>SUM(AP133:AP134)</f>
        <v>0</v>
      </c>
      <c r="AQ132" s="52"/>
      <c r="AR132" s="52"/>
      <c r="AS132" s="444"/>
      <c r="AT132" s="52"/>
      <c r="AU132" s="52">
        <f>SUM(AU133:AU134)</f>
        <v>0</v>
      </c>
      <c r="AV132" s="52"/>
      <c r="AW132" s="52"/>
      <c r="AX132" s="444"/>
      <c r="AY132" s="52"/>
      <c r="AZ132" s="52">
        <f>SUM(AZ133:AZ134)</f>
        <v>0</v>
      </c>
      <c r="BA132" s="52"/>
      <c r="BB132" s="52"/>
      <c r="BC132" s="444"/>
      <c r="BD132" s="52"/>
      <c r="BE132" s="52">
        <f>SUM(BE133:BE134)</f>
        <v>0</v>
      </c>
      <c r="BF132" s="52"/>
      <c r="BG132" s="52"/>
      <c r="BH132" s="444"/>
      <c r="BI132" s="52"/>
      <c r="BJ132" s="52">
        <f>SUM(BJ133:BJ134)</f>
        <v>0</v>
      </c>
      <c r="BK132" s="52"/>
      <c r="BL132" s="52"/>
      <c r="BM132" s="444"/>
      <c r="BN132" s="52"/>
      <c r="BO132" s="52">
        <f>SUM(BO133:BO134)</f>
        <v>0</v>
      </c>
      <c r="BP132" s="52"/>
      <c r="BQ132" s="52"/>
      <c r="BR132" s="444"/>
      <c r="BS132" s="52"/>
      <c r="BT132" s="52">
        <f>SUM(BT133:BT134)</f>
        <v>0</v>
      </c>
      <c r="BU132" s="52"/>
      <c r="BV132" s="52"/>
      <c r="BW132" s="118"/>
    </row>
    <row r="133" spans="4:75" hidden="1" x14ac:dyDescent="0.3">
      <c r="D133" s="118" t="s">
        <v>436</v>
      </c>
      <c r="E133" s="379"/>
      <c r="F133" s="385"/>
      <c r="G133" s="442">
        <v>0</v>
      </c>
      <c r="H133" s="443"/>
      <c r="I133" s="52"/>
      <c r="J133" s="444"/>
      <c r="K133" s="445"/>
      <c r="L133" s="442">
        <v>0</v>
      </c>
      <c r="M133" s="443"/>
      <c r="N133" s="52"/>
      <c r="O133" s="444"/>
      <c r="P133" s="445"/>
      <c r="Q133" s="442">
        <v>0</v>
      </c>
      <c r="R133" s="443"/>
      <c r="S133" s="52"/>
      <c r="T133" s="444"/>
      <c r="U133" s="445"/>
      <c r="V133" s="442">
        <v>0</v>
      </c>
      <c r="W133" s="443"/>
      <c r="X133" s="52"/>
      <c r="Y133" s="444"/>
      <c r="Z133" s="445"/>
      <c r="AA133" s="442">
        <v>0</v>
      </c>
      <c r="AB133" s="443"/>
      <c r="AC133" s="52"/>
      <c r="AD133" s="444"/>
      <c r="AE133" s="445"/>
      <c r="AF133" s="442">
        <v>0</v>
      </c>
      <c r="AG133" s="443"/>
      <c r="AH133" s="52"/>
      <c r="AI133" s="444"/>
      <c r="AJ133" s="445"/>
      <c r="AK133" s="442">
        <v>0</v>
      </c>
      <c r="AL133" s="443"/>
      <c r="AM133" s="52"/>
      <c r="AN133" s="444"/>
      <c r="AO133" s="445"/>
      <c r="AP133" s="442">
        <v>0</v>
      </c>
      <c r="AQ133" s="443"/>
      <c r="AR133" s="52"/>
      <c r="AS133" s="444"/>
      <c r="AT133" s="445"/>
      <c r="AU133" s="442">
        <v>0</v>
      </c>
      <c r="AV133" s="443"/>
      <c r="AW133" s="52"/>
      <c r="AX133" s="444"/>
      <c r="AY133" s="445"/>
      <c r="AZ133" s="442">
        <v>0</v>
      </c>
      <c r="BA133" s="443"/>
      <c r="BB133" s="52"/>
      <c r="BC133" s="444"/>
      <c r="BD133" s="445"/>
      <c r="BE133" s="442">
        <v>0</v>
      </c>
      <c r="BF133" s="443"/>
      <c r="BG133" s="52"/>
      <c r="BH133" s="444"/>
      <c r="BI133" s="445"/>
      <c r="BJ133" s="442">
        <v>0</v>
      </c>
      <c r="BK133" s="443"/>
      <c r="BL133" s="52"/>
      <c r="BM133" s="444"/>
      <c r="BN133" s="445"/>
      <c r="BO133" s="442">
        <v>0</v>
      </c>
      <c r="BP133" s="443"/>
      <c r="BQ133" s="52"/>
      <c r="BR133" s="444"/>
      <c r="BS133" s="445"/>
      <c r="BT133" s="442">
        <f>SUM(L133:BO133)</f>
        <v>0</v>
      </c>
      <c r="BU133" s="443"/>
      <c r="BV133" s="52"/>
      <c r="BW133" s="118"/>
    </row>
    <row r="134" spans="4:75" hidden="1" x14ac:dyDescent="0.3">
      <c r="D134" s="118" t="s">
        <v>437</v>
      </c>
      <c r="E134" s="379"/>
      <c r="F134" s="398"/>
      <c r="G134" s="98">
        <v>0</v>
      </c>
      <c r="H134" s="97"/>
      <c r="I134" s="52"/>
      <c r="J134" s="444"/>
      <c r="K134" s="453"/>
      <c r="L134" s="98">
        <v>0</v>
      </c>
      <c r="M134" s="97"/>
      <c r="N134" s="52"/>
      <c r="O134" s="444"/>
      <c r="P134" s="453"/>
      <c r="Q134" s="98">
        <v>0</v>
      </c>
      <c r="R134" s="97"/>
      <c r="S134" s="52"/>
      <c r="T134" s="444"/>
      <c r="U134" s="453"/>
      <c r="V134" s="98">
        <v>0</v>
      </c>
      <c r="W134" s="97"/>
      <c r="X134" s="52"/>
      <c r="Y134" s="444"/>
      <c r="Z134" s="453"/>
      <c r="AA134" s="98">
        <v>0</v>
      </c>
      <c r="AB134" s="97"/>
      <c r="AC134" s="52"/>
      <c r="AD134" s="444"/>
      <c r="AE134" s="453"/>
      <c r="AF134" s="98">
        <v>0</v>
      </c>
      <c r="AG134" s="97"/>
      <c r="AH134" s="52"/>
      <c r="AI134" s="444"/>
      <c r="AJ134" s="453"/>
      <c r="AK134" s="98">
        <v>0</v>
      </c>
      <c r="AL134" s="97"/>
      <c r="AM134" s="52"/>
      <c r="AN134" s="444"/>
      <c r="AO134" s="453"/>
      <c r="AP134" s="98">
        <v>0</v>
      </c>
      <c r="AQ134" s="97"/>
      <c r="AR134" s="52"/>
      <c r="AS134" s="444"/>
      <c r="AT134" s="453"/>
      <c r="AU134" s="98">
        <v>0</v>
      </c>
      <c r="AV134" s="97"/>
      <c r="AW134" s="52"/>
      <c r="AX134" s="444"/>
      <c r="AY134" s="453"/>
      <c r="AZ134" s="98">
        <v>0</v>
      </c>
      <c r="BA134" s="97"/>
      <c r="BB134" s="52"/>
      <c r="BC134" s="444"/>
      <c r="BD134" s="453"/>
      <c r="BE134" s="98">
        <v>0</v>
      </c>
      <c r="BF134" s="97"/>
      <c r="BG134" s="52"/>
      <c r="BH134" s="444"/>
      <c r="BI134" s="453"/>
      <c r="BJ134" s="98">
        <v>0</v>
      </c>
      <c r="BK134" s="97"/>
      <c r="BL134" s="52"/>
      <c r="BM134" s="444"/>
      <c r="BN134" s="453"/>
      <c r="BO134" s="98">
        <v>0</v>
      </c>
      <c r="BP134" s="97"/>
      <c r="BQ134" s="52"/>
      <c r="BR134" s="444"/>
      <c r="BS134" s="453"/>
      <c r="BT134" s="98">
        <f>SUM(L134:BO134)</f>
        <v>0</v>
      </c>
      <c r="BU134" s="97"/>
      <c r="BV134" s="52"/>
      <c r="BW134" s="118"/>
    </row>
    <row r="135" spans="4:75" hidden="1" x14ac:dyDescent="0.3">
      <c r="D135" s="118"/>
      <c r="E135" s="379"/>
      <c r="G135" s="52"/>
      <c r="H135" s="52"/>
      <c r="I135" s="52"/>
      <c r="J135" s="444"/>
      <c r="K135" s="52"/>
      <c r="L135" s="52"/>
      <c r="M135" s="52"/>
      <c r="N135" s="52"/>
      <c r="O135" s="444"/>
      <c r="P135" s="52"/>
      <c r="Q135" s="52"/>
      <c r="R135" s="52"/>
      <c r="S135" s="52"/>
      <c r="T135" s="444"/>
      <c r="U135" s="52"/>
      <c r="V135" s="52"/>
      <c r="W135" s="52"/>
      <c r="X135" s="52"/>
      <c r="Y135" s="444"/>
      <c r="Z135" s="52"/>
      <c r="AA135" s="52"/>
      <c r="AB135" s="52"/>
      <c r="AC135" s="52"/>
      <c r="AD135" s="444"/>
      <c r="AE135" s="52"/>
      <c r="AF135" s="52"/>
      <c r="AG135" s="52"/>
      <c r="AH135" s="52"/>
      <c r="AI135" s="444"/>
      <c r="AJ135" s="52"/>
      <c r="AK135" s="52"/>
      <c r="AL135" s="52"/>
      <c r="AM135" s="52"/>
      <c r="AN135" s="444"/>
      <c r="AO135" s="52"/>
      <c r="AP135" s="52"/>
      <c r="AQ135" s="52"/>
      <c r="AR135" s="52"/>
      <c r="AS135" s="444"/>
      <c r="AT135" s="52"/>
      <c r="AU135" s="52"/>
      <c r="AV135" s="52"/>
      <c r="AW135" s="52"/>
      <c r="AX135" s="444"/>
      <c r="AY135" s="52"/>
      <c r="AZ135" s="52"/>
      <c r="BA135" s="52"/>
      <c r="BB135" s="52"/>
      <c r="BC135" s="444"/>
      <c r="BD135" s="52"/>
      <c r="BE135" s="52"/>
      <c r="BF135" s="52"/>
      <c r="BG135" s="52"/>
      <c r="BH135" s="444"/>
      <c r="BI135" s="52"/>
      <c r="BJ135" s="52"/>
      <c r="BK135" s="52"/>
      <c r="BL135" s="52"/>
      <c r="BM135" s="444"/>
      <c r="BN135" s="52"/>
      <c r="BO135" s="52"/>
      <c r="BP135" s="52"/>
      <c r="BQ135" s="52"/>
      <c r="BR135" s="444"/>
      <c r="BS135" s="52"/>
      <c r="BT135" s="52"/>
      <c r="BU135" s="52"/>
      <c r="BV135" s="52"/>
      <c r="BW135" s="118"/>
    </row>
    <row r="136" spans="4:75" hidden="1" x14ac:dyDescent="0.3">
      <c r="D136" s="118" t="s">
        <v>443</v>
      </c>
      <c r="E136" s="379"/>
      <c r="G136" s="52">
        <f>SUM(G137:G138)</f>
        <v>0</v>
      </c>
      <c r="H136" s="52"/>
      <c r="I136" s="52"/>
      <c r="J136" s="444"/>
      <c r="K136" s="52"/>
      <c r="L136" s="52">
        <f>SUM(L137:L138)</f>
        <v>0</v>
      </c>
      <c r="M136" s="52"/>
      <c r="N136" s="52"/>
      <c r="O136" s="444"/>
      <c r="P136" s="52"/>
      <c r="Q136" s="52">
        <f>SUM(Q137:Q138)</f>
        <v>0</v>
      </c>
      <c r="R136" s="52"/>
      <c r="S136" s="52"/>
      <c r="T136" s="444"/>
      <c r="U136" s="52"/>
      <c r="V136" s="52">
        <f>SUM(V137:V138)</f>
        <v>0</v>
      </c>
      <c r="W136" s="52"/>
      <c r="X136" s="52"/>
      <c r="Y136" s="444"/>
      <c r="Z136" s="52"/>
      <c r="AA136" s="52">
        <f>SUM(AA137:AA138)</f>
        <v>0</v>
      </c>
      <c r="AB136" s="52"/>
      <c r="AC136" s="52"/>
      <c r="AD136" s="444"/>
      <c r="AE136" s="52"/>
      <c r="AF136" s="52">
        <f>SUM(AF137:AF138)</f>
        <v>0</v>
      </c>
      <c r="AG136" s="52"/>
      <c r="AH136" s="52"/>
      <c r="AI136" s="444"/>
      <c r="AJ136" s="52"/>
      <c r="AK136" s="52">
        <f>SUM(AK137:AK138)</f>
        <v>0</v>
      </c>
      <c r="AL136" s="52"/>
      <c r="AM136" s="52"/>
      <c r="AN136" s="444"/>
      <c r="AO136" s="52"/>
      <c r="AP136" s="52">
        <f>SUM(AP137:AP138)</f>
        <v>0</v>
      </c>
      <c r="AQ136" s="52"/>
      <c r="AR136" s="52"/>
      <c r="AS136" s="444"/>
      <c r="AT136" s="52"/>
      <c r="AU136" s="52">
        <f>SUM(AU137:AU138)</f>
        <v>0</v>
      </c>
      <c r="AV136" s="52"/>
      <c r="AW136" s="52"/>
      <c r="AX136" s="444"/>
      <c r="AY136" s="52"/>
      <c r="AZ136" s="52">
        <f>SUM(AZ137:AZ138)</f>
        <v>0</v>
      </c>
      <c r="BA136" s="52"/>
      <c r="BB136" s="52"/>
      <c r="BC136" s="444"/>
      <c r="BD136" s="52"/>
      <c r="BE136" s="52">
        <f>SUM(BE137:BE138)</f>
        <v>0</v>
      </c>
      <c r="BF136" s="52"/>
      <c r="BG136" s="52"/>
      <c r="BH136" s="444"/>
      <c r="BI136" s="52"/>
      <c r="BJ136" s="52">
        <f>SUM(BJ137:BJ138)</f>
        <v>0</v>
      </c>
      <c r="BK136" s="52"/>
      <c r="BL136" s="52"/>
      <c r="BM136" s="444"/>
      <c r="BN136" s="52"/>
      <c r="BO136" s="52">
        <f>SUM(BO137:BO138)</f>
        <v>0</v>
      </c>
      <c r="BP136" s="52"/>
      <c r="BQ136" s="52"/>
      <c r="BR136" s="444"/>
      <c r="BS136" s="52"/>
      <c r="BT136" s="52">
        <f>SUM(BT137:BT138)</f>
        <v>0</v>
      </c>
      <c r="BU136" s="52"/>
      <c r="BV136" s="52"/>
      <c r="BW136" s="118"/>
    </row>
    <row r="137" spans="4:75" hidden="1" x14ac:dyDescent="0.3">
      <c r="D137" s="118" t="s">
        <v>436</v>
      </c>
      <c r="E137" s="379"/>
      <c r="F137" s="385"/>
      <c r="G137" s="442">
        <v>0</v>
      </c>
      <c r="H137" s="443"/>
      <c r="I137" s="52"/>
      <c r="J137" s="444"/>
      <c r="K137" s="445"/>
      <c r="L137" s="442">
        <v>0</v>
      </c>
      <c r="M137" s="443"/>
      <c r="N137" s="52"/>
      <c r="O137" s="444"/>
      <c r="P137" s="445"/>
      <c r="Q137" s="442">
        <v>0</v>
      </c>
      <c r="R137" s="443"/>
      <c r="S137" s="52"/>
      <c r="T137" s="444"/>
      <c r="U137" s="445"/>
      <c r="V137" s="442">
        <v>0</v>
      </c>
      <c r="W137" s="443"/>
      <c r="X137" s="52"/>
      <c r="Y137" s="444"/>
      <c r="Z137" s="445"/>
      <c r="AA137" s="442">
        <v>0</v>
      </c>
      <c r="AB137" s="443"/>
      <c r="AC137" s="52"/>
      <c r="AD137" s="444"/>
      <c r="AE137" s="445"/>
      <c r="AF137" s="442">
        <v>0</v>
      </c>
      <c r="AG137" s="443"/>
      <c r="AH137" s="52"/>
      <c r="AI137" s="444"/>
      <c r="AJ137" s="445"/>
      <c r="AK137" s="442">
        <v>0</v>
      </c>
      <c r="AL137" s="443"/>
      <c r="AM137" s="52"/>
      <c r="AN137" s="444"/>
      <c r="AO137" s="445"/>
      <c r="AP137" s="442">
        <v>0</v>
      </c>
      <c r="AQ137" s="443"/>
      <c r="AR137" s="52"/>
      <c r="AS137" s="444"/>
      <c r="AT137" s="445"/>
      <c r="AU137" s="442">
        <v>0</v>
      </c>
      <c r="AV137" s="443"/>
      <c r="AW137" s="52"/>
      <c r="AX137" s="444"/>
      <c r="AY137" s="445"/>
      <c r="AZ137" s="442">
        <v>0</v>
      </c>
      <c r="BA137" s="443"/>
      <c r="BB137" s="52"/>
      <c r="BC137" s="444"/>
      <c r="BD137" s="445"/>
      <c r="BE137" s="442">
        <v>0</v>
      </c>
      <c r="BF137" s="443"/>
      <c r="BG137" s="52"/>
      <c r="BH137" s="444"/>
      <c r="BI137" s="445"/>
      <c r="BJ137" s="442">
        <v>0</v>
      </c>
      <c r="BK137" s="443"/>
      <c r="BL137" s="52"/>
      <c r="BM137" s="444"/>
      <c r="BN137" s="445"/>
      <c r="BO137" s="442">
        <v>0</v>
      </c>
      <c r="BP137" s="443"/>
      <c r="BQ137" s="52"/>
      <c r="BR137" s="444"/>
      <c r="BS137" s="445"/>
      <c r="BT137" s="442">
        <v>0</v>
      </c>
      <c r="BU137" s="443"/>
      <c r="BV137" s="52"/>
      <c r="BW137" s="118"/>
    </row>
    <row r="138" spans="4:75" hidden="1" x14ac:dyDescent="0.3">
      <c r="D138" s="118" t="s">
        <v>437</v>
      </c>
      <c r="E138" s="379"/>
      <c r="F138" s="398"/>
      <c r="G138" s="98">
        <v>0</v>
      </c>
      <c r="H138" s="97"/>
      <c r="I138" s="52"/>
      <c r="J138" s="444"/>
      <c r="K138" s="453"/>
      <c r="L138" s="98">
        <v>0</v>
      </c>
      <c r="M138" s="97"/>
      <c r="N138" s="52"/>
      <c r="O138" s="444"/>
      <c r="P138" s="453"/>
      <c r="Q138" s="98">
        <v>0</v>
      </c>
      <c r="R138" s="97"/>
      <c r="S138" s="52"/>
      <c r="T138" s="444"/>
      <c r="U138" s="453"/>
      <c r="V138" s="98">
        <v>0</v>
      </c>
      <c r="W138" s="97"/>
      <c r="X138" s="52"/>
      <c r="Y138" s="444"/>
      <c r="Z138" s="453"/>
      <c r="AA138" s="98">
        <v>0</v>
      </c>
      <c r="AB138" s="97"/>
      <c r="AC138" s="52"/>
      <c r="AD138" s="444"/>
      <c r="AE138" s="453"/>
      <c r="AF138" s="98">
        <v>0</v>
      </c>
      <c r="AG138" s="97"/>
      <c r="AH138" s="52"/>
      <c r="AI138" s="444"/>
      <c r="AJ138" s="453"/>
      <c r="AK138" s="98">
        <v>0</v>
      </c>
      <c r="AL138" s="97"/>
      <c r="AM138" s="52"/>
      <c r="AN138" s="444"/>
      <c r="AO138" s="453"/>
      <c r="AP138" s="98">
        <v>0</v>
      </c>
      <c r="AQ138" s="97"/>
      <c r="AR138" s="52"/>
      <c r="AS138" s="444"/>
      <c r="AT138" s="453"/>
      <c r="AU138" s="98">
        <v>0</v>
      </c>
      <c r="AV138" s="97"/>
      <c r="AW138" s="52"/>
      <c r="AX138" s="444"/>
      <c r="AY138" s="453"/>
      <c r="AZ138" s="98">
        <v>0</v>
      </c>
      <c r="BA138" s="97"/>
      <c r="BB138" s="52"/>
      <c r="BC138" s="444"/>
      <c r="BD138" s="453"/>
      <c r="BE138" s="98">
        <v>0</v>
      </c>
      <c r="BF138" s="97"/>
      <c r="BG138" s="52"/>
      <c r="BH138" s="444"/>
      <c r="BI138" s="453"/>
      <c r="BJ138" s="98">
        <v>0</v>
      </c>
      <c r="BK138" s="97"/>
      <c r="BL138" s="52"/>
      <c r="BM138" s="444"/>
      <c r="BN138" s="453"/>
      <c r="BO138" s="98">
        <v>0</v>
      </c>
      <c r="BP138" s="97"/>
      <c r="BQ138" s="52"/>
      <c r="BR138" s="444"/>
      <c r="BS138" s="453"/>
      <c r="BT138" s="98">
        <v>0</v>
      </c>
      <c r="BU138" s="97"/>
      <c r="BV138" s="52"/>
      <c r="BW138" s="118"/>
    </row>
    <row r="139" spans="4:75" ht="12.75" hidden="1" customHeight="1" x14ac:dyDescent="0.3">
      <c r="D139" s="118"/>
      <c r="E139" s="379"/>
      <c r="G139" s="52"/>
      <c r="H139" s="52"/>
      <c r="I139" s="52"/>
      <c r="J139" s="444"/>
      <c r="K139" s="52"/>
      <c r="L139" s="52"/>
      <c r="M139" s="52"/>
      <c r="N139" s="52"/>
      <c r="O139" s="444"/>
      <c r="P139" s="52"/>
      <c r="Q139" s="52"/>
      <c r="R139" s="52"/>
      <c r="S139" s="52"/>
      <c r="T139" s="444"/>
      <c r="U139" s="52"/>
      <c r="V139" s="52"/>
      <c r="W139" s="52"/>
      <c r="X139" s="52"/>
      <c r="Y139" s="444"/>
      <c r="Z139" s="52"/>
      <c r="AA139" s="52"/>
      <c r="AB139" s="52"/>
      <c r="AC139" s="52"/>
      <c r="AD139" s="444"/>
      <c r="AE139" s="52"/>
      <c r="AF139" s="52"/>
      <c r="AG139" s="52"/>
      <c r="AH139" s="52"/>
      <c r="AI139" s="444"/>
      <c r="AJ139" s="52"/>
      <c r="AK139" s="52"/>
      <c r="AL139" s="52"/>
      <c r="AM139" s="52"/>
      <c r="AN139" s="444"/>
      <c r="AO139" s="52"/>
      <c r="AP139" s="52"/>
      <c r="AQ139" s="52"/>
      <c r="AR139" s="52"/>
      <c r="AS139" s="444"/>
      <c r="AT139" s="52"/>
      <c r="AU139" s="52"/>
      <c r="AV139" s="52"/>
      <c r="AW139" s="52"/>
      <c r="AX139" s="444"/>
      <c r="AY139" s="52"/>
      <c r="AZ139" s="52"/>
      <c r="BA139" s="52"/>
      <c r="BB139" s="52"/>
      <c r="BC139" s="444"/>
      <c r="BD139" s="52"/>
      <c r="BE139" s="52"/>
      <c r="BF139" s="52"/>
      <c r="BG139" s="52"/>
      <c r="BH139" s="444"/>
      <c r="BI139" s="52"/>
      <c r="BJ139" s="52"/>
      <c r="BK139" s="52"/>
      <c r="BL139" s="52"/>
      <c r="BM139" s="444"/>
      <c r="BN139" s="52"/>
      <c r="BO139" s="52"/>
      <c r="BP139" s="52"/>
      <c r="BQ139" s="52"/>
      <c r="BR139" s="444"/>
      <c r="BS139" s="52"/>
      <c r="BT139" s="52"/>
      <c r="BU139" s="52"/>
      <c r="BV139" s="52"/>
      <c r="BW139" s="118"/>
    </row>
    <row r="140" spans="4:75" ht="12.75" hidden="1" customHeight="1" x14ac:dyDescent="0.3">
      <c r="D140" s="118" t="s">
        <v>444</v>
      </c>
      <c r="E140" s="379"/>
      <c r="G140" s="52">
        <f>SUM(G141:G142)</f>
        <v>0</v>
      </c>
      <c r="H140" s="52"/>
      <c r="I140" s="52"/>
      <c r="J140" s="444"/>
      <c r="K140" s="52"/>
      <c r="L140" s="52">
        <f>SUM(L141:L142)</f>
        <v>0</v>
      </c>
      <c r="M140" s="52"/>
      <c r="N140" s="52"/>
      <c r="O140" s="444"/>
      <c r="P140" s="52"/>
      <c r="Q140" s="52">
        <f>SUM(Q141:Q142)</f>
        <v>0</v>
      </c>
      <c r="R140" s="52"/>
      <c r="S140" s="52"/>
      <c r="T140" s="444"/>
      <c r="U140" s="52"/>
      <c r="V140" s="52">
        <f>SUM(V141:V142)</f>
        <v>0</v>
      </c>
      <c r="W140" s="52"/>
      <c r="X140" s="52"/>
      <c r="Y140" s="444"/>
      <c r="Z140" s="52"/>
      <c r="AA140" s="52">
        <f>SUM(AA141:AA142)</f>
        <v>0</v>
      </c>
      <c r="AB140" s="52"/>
      <c r="AC140" s="52"/>
      <c r="AD140" s="444"/>
      <c r="AE140" s="52"/>
      <c r="AF140" s="52">
        <f>SUM(AF141:AF142)</f>
        <v>0</v>
      </c>
      <c r="AG140" s="52"/>
      <c r="AH140" s="52"/>
      <c r="AI140" s="444"/>
      <c r="AJ140" s="52"/>
      <c r="AK140" s="52">
        <f>SUM(AK141:AK142)</f>
        <v>0</v>
      </c>
      <c r="AL140" s="52"/>
      <c r="AM140" s="52"/>
      <c r="AN140" s="444"/>
      <c r="AO140" s="52"/>
      <c r="AP140" s="52">
        <f>SUM(AP141:AP142)</f>
        <v>0</v>
      </c>
      <c r="AQ140" s="52"/>
      <c r="AR140" s="52"/>
      <c r="AS140" s="444"/>
      <c r="AT140" s="52"/>
      <c r="AU140" s="52">
        <f>SUM(AU141:AU142)</f>
        <v>0</v>
      </c>
      <c r="AV140" s="52"/>
      <c r="AW140" s="52"/>
      <c r="AX140" s="444"/>
      <c r="AY140" s="52"/>
      <c r="AZ140" s="52">
        <f>SUM(AZ141:AZ142)</f>
        <v>0</v>
      </c>
      <c r="BA140" s="52"/>
      <c r="BB140" s="52"/>
      <c r="BC140" s="444"/>
      <c r="BD140" s="52"/>
      <c r="BE140" s="52">
        <f>SUM(BE141:BE142)</f>
        <v>0</v>
      </c>
      <c r="BF140" s="52"/>
      <c r="BG140" s="52"/>
      <c r="BH140" s="444"/>
      <c r="BI140" s="52"/>
      <c r="BJ140" s="52">
        <f>SUM(BJ141:BJ142)</f>
        <v>0</v>
      </c>
      <c r="BK140" s="52"/>
      <c r="BL140" s="52"/>
      <c r="BM140" s="444"/>
      <c r="BN140" s="52"/>
      <c r="BO140" s="52">
        <f>SUM(BO141:BO142)</f>
        <v>0</v>
      </c>
      <c r="BP140" s="52"/>
      <c r="BQ140" s="52"/>
      <c r="BR140" s="444"/>
      <c r="BS140" s="52"/>
      <c r="BT140" s="52">
        <f>SUM(BT141:BT142)</f>
        <v>0</v>
      </c>
      <c r="BU140" s="52"/>
      <c r="BV140" s="52"/>
      <c r="BW140" s="118"/>
    </row>
    <row r="141" spans="4:75" ht="12.75" hidden="1" customHeight="1" x14ac:dyDescent="0.3">
      <c r="D141" s="118" t="s">
        <v>436</v>
      </c>
      <c r="E141" s="379"/>
      <c r="F141" s="385"/>
      <c r="G141" s="442">
        <v>0</v>
      </c>
      <c r="H141" s="443"/>
      <c r="I141" s="52"/>
      <c r="J141" s="444"/>
      <c r="K141" s="385"/>
      <c r="L141" s="442">
        <v>0</v>
      </c>
      <c r="M141" s="443"/>
      <c r="N141" s="52"/>
      <c r="O141" s="444"/>
      <c r="P141" s="385"/>
      <c r="Q141" s="442">
        <v>0</v>
      </c>
      <c r="R141" s="443"/>
      <c r="S141" s="52"/>
      <c r="T141" s="444"/>
      <c r="U141" s="385"/>
      <c r="V141" s="442">
        <v>0</v>
      </c>
      <c r="W141" s="443"/>
      <c r="X141" s="52"/>
      <c r="Y141" s="444"/>
      <c r="Z141" s="385"/>
      <c r="AA141" s="442">
        <v>0</v>
      </c>
      <c r="AB141" s="443"/>
      <c r="AC141" s="52"/>
      <c r="AD141" s="444"/>
      <c r="AE141" s="385"/>
      <c r="AF141" s="442">
        <v>0</v>
      </c>
      <c r="AG141" s="443"/>
      <c r="AH141" s="52"/>
      <c r="AI141" s="444"/>
      <c r="AJ141" s="385"/>
      <c r="AK141" s="442">
        <v>0</v>
      </c>
      <c r="AL141" s="443"/>
      <c r="AM141" s="52"/>
      <c r="AN141" s="444"/>
      <c r="AO141" s="385"/>
      <c r="AP141" s="442">
        <v>0</v>
      </c>
      <c r="AQ141" s="443"/>
      <c r="AR141" s="52"/>
      <c r="AS141" s="444"/>
      <c r="AT141" s="385"/>
      <c r="AU141" s="442">
        <v>0</v>
      </c>
      <c r="AV141" s="443"/>
      <c r="AW141" s="52"/>
      <c r="AX141" s="444"/>
      <c r="AY141" s="385"/>
      <c r="AZ141" s="442">
        <v>0</v>
      </c>
      <c r="BA141" s="443"/>
      <c r="BB141" s="52"/>
      <c r="BC141" s="444"/>
      <c r="BD141" s="385"/>
      <c r="BE141" s="442">
        <v>0</v>
      </c>
      <c r="BF141" s="443"/>
      <c r="BG141" s="52"/>
      <c r="BH141" s="444"/>
      <c r="BI141" s="385"/>
      <c r="BJ141" s="442">
        <v>0</v>
      </c>
      <c r="BK141" s="443"/>
      <c r="BL141" s="52"/>
      <c r="BM141" s="444"/>
      <c r="BN141" s="385"/>
      <c r="BO141" s="442">
        <v>0</v>
      </c>
      <c r="BP141" s="443"/>
      <c r="BQ141" s="52"/>
      <c r="BR141" s="444"/>
      <c r="BS141" s="385"/>
      <c r="BT141" s="442">
        <v>0</v>
      </c>
      <c r="BU141" s="443"/>
      <c r="BV141" s="52"/>
      <c r="BW141" s="118"/>
    </row>
    <row r="142" spans="4:75" ht="12.75" hidden="1" customHeight="1" x14ac:dyDescent="0.3">
      <c r="D142" s="118" t="s">
        <v>437</v>
      </c>
      <c r="E142" s="379"/>
      <c r="F142" s="398"/>
      <c r="G142" s="98">
        <v>0</v>
      </c>
      <c r="H142" s="97"/>
      <c r="I142" s="52"/>
      <c r="J142" s="444"/>
      <c r="K142" s="398"/>
      <c r="L142" s="98">
        <v>0</v>
      </c>
      <c r="M142" s="97"/>
      <c r="N142" s="52"/>
      <c r="O142" s="444"/>
      <c r="P142" s="398"/>
      <c r="Q142" s="98">
        <v>0</v>
      </c>
      <c r="R142" s="97"/>
      <c r="S142" s="52"/>
      <c r="T142" s="444"/>
      <c r="U142" s="398"/>
      <c r="V142" s="98">
        <v>0</v>
      </c>
      <c r="W142" s="97"/>
      <c r="X142" s="52"/>
      <c r="Y142" s="444"/>
      <c r="Z142" s="398"/>
      <c r="AA142" s="98">
        <v>0</v>
      </c>
      <c r="AB142" s="97"/>
      <c r="AC142" s="52"/>
      <c r="AD142" s="444"/>
      <c r="AE142" s="398"/>
      <c r="AF142" s="98">
        <v>0</v>
      </c>
      <c r="AG142" s="97"/>
      <c r="AH142" s="52"/>
      <c r="AI142" s="444"/>
      <c r="AJ142" s="398"/>
      <c r="AK142" s="98">
        <v>0</v>
      </c>
      <c r="AL142" s="97"/>
      <c r="AM142" s="52"/>
      <c r="AN142" s="444"/>
      <c r="AO142" s="398"/>
      <c r="AP142" s="98">
        <v>0</v>
      </c>
      <c r="AQ142" s="97"/>
      <c r="AR142" s="52"/>
      <c r="AS142" s="444"/>
      <c r="AT142" s="398"/>
      <c r="AU142" s="98">
        <v>0</v>
      </c>
      <c r="AV142" s="97"/>
      <c r="AW142" s="52"/>
      <c r="AX142" s="444"/>
      <c r="AY142" s="398"/>
      <c r="AZ142" s="98">
        <v>0</v>
      </c>
      <c r="BA142" s="97"/>
      <c r="BB142" s="52"/>
      <c r="BC142" s="444"/>
      <c r="BD142" s="398"/>
      <c r="BE142" s="98">
        <v>0</v>
      </c>
      <c r="BF142" s="97"/>
      <c r="BG142" s="52"/>
      <c r="BH142" s="444"/>
      <c r="BI142" s="398"/>
      <c r="BJ142" s="98">
        <v>0</v>
      </c>
      <c r="BK142" s="97"/>
      <c r="BL142" s="52"/>
      <c r="BM142" s="444"/>
      <c r="BN142" s="398"/>
      <c r="BO142" s="98">
        <v>0</v>
      </c>
      <c r="BP142" s="97"/>
      <c r="BQ142" s="52"/>
      <c r="BR142" s="444"/>
      <c r="BS142" s="398"/>
      <c r="BT142" s="98">
        <v>0</v>
      </c>
      <c r="BU142" s="97"/>
      <c r="BV142" s="52"/>
      <c r="BW142" s="118"/>
    </row>
    <row r="143" spans="4:75" hidden="1" x14ac:dyDescent="0.3">
      <c r="D143" s="118"/>
      <c r="E143" s="379"/>
      <c r="G143" s="52"/>
      <c r="H143" s="52"/>
      <c r="I143" s="52"/>
      <c r="J143" s="444"/>
      <c r="K143" s="52"/>
      <c r="L143" s="52"/>
      <c r="M143" s="52"/>
      <c r="N143" s="52"/>
      <c r="O143" s="444"/>
      <c r="P143" s="52"/>
      <c r="Q143" s="52"/>
      <c r="R143" s="52"/>
      <c r="S143" s="52"/>
      <c r="T143" s="444"/>
      <c r="U143" s="52"/>
      <c r="V143" s="52"/>
      <c r="W143" s="52"/>
      <c r="X143" s="52"/>
      <c r="Y143" s="444"/>
      <c r="Z143" s="52"/>
      <c r="AA143" s="52"/>
      <c r="AB143" s="52"/>
      <c r="AC143" s="52"/>
      <c r="AD143" s="444"/>
      <c r="AE143" s="52"/>
      <c r="AF143" s="52"/>
      <c r="AG143" s="52"/>
      <c r="AH143" s="52"/>
      <c r="AI143" s="444"/>
      <c r="AJ143" s="52"/>
      <c r="AK143" s="52"/>
      <c r="AL143" s="52"/>
      <c r="AM143" s="52"/>
      <c r="AN143" s="444"/>
      <c r="AO143" s="52"/>
      <c r="AP143" s="52"/>
      <c r="AQ143" s="52"/>
      <c r="AR143" s="52"/>
      <c r="AS143" s="444"/>
      <c r="AT143" s="52"/>
      <c r="AU143" s="52"/>
      <c r="AV143" s="52"/>
      <c r="AW143" s="52"/>
      <c r="AX143" s="444"/>
      <c r="AY143" s="52"/>
      <c r="AZ143" s="52"/>
      <c r="BA143" s="52"/>
      <c r="BB143" s="52"/>
      <c r="BC143" s="444"/>
      <c r="BD143" s="52"/>
      <c r="BE143" s="52"/>
      <c r="BF143" s="52"/>
      <c r="BG143" s="52"/>
      <c r="BH143" s="444"/>
      <c r="BI143" s="52"/>
      <c r="BJ143" s="52"/>
      <c r="BK143" s="52"/>
      <c r="BL143" s="52"/>
      <c r="BM143" s="444"/>
      <c r="BN143" s="52"/>
      <c r="BO143" s="52"/>
      <c r="BP143" s="52"/>
      <c r="BQ143" s="52"/>
      <c r="BR143" s="444"/>
      <c r="BS143" s="52"/>
      <c r="BT143" s="52"/>
      <c r="BU143" s="52"/>
      <c r="BV143" s="52"/>
      <c r="BW143" s="118"/>
    </row>
    <row r="144" spans="4:75" hidden="1" x14ac:dyDescent="0.3">
      <c r="D144" s="118" t="s">
        <v>445</v>
      </c>
      <c r="E144" s="379"/>
      <c r="G144" s="52">
        <f>SUM(G145:G146)</f>
        <v>0</v>
      </c>
      <c r="H144" s="52"/>
      <c r="I144" s="52"/>
      <c r="J144" s="444"/>
      <c r="K144" s="52"/>
      <c r="L144" s="52">
        <f>SUM(L145:L146)</f>
        <v>0</v>
      </c>
      <c r="M144" s="52"/>
      <c r="N144" s="52"/>
      <c r="O144" s="444"/>
      <c r="P144" s="52"/>
      <c r="Q144" s="52">
        <f>SUM(Q145:Q146)</f>
        <v>0</v>
      </c>
      <c r="R144" s="52"/>
      <c r="S144" s="52"/>
      <c r="T144" s="444"/>
      <c r="U144" s="52"/>
      <c r="V144" s="52">
        <f>SUM(V145:V146)</f>
        <v>0</v>
      </c>
      <c r="W144" s="52"/>
      <c r="X144" s="52"/>
      <c r="Y144" s="444"/>
      <c r="Z144" s="52"/>
      <c r="AA144" s="52">
        <f>SUM(AA145:AA146)</f>
        <v>0</v>
      </c>
      <c r="AB144" s="52"/>
      <c r="AC144" s="52"/>
      <c r="AD144" s="444"/>
      <c r="AE144" s="52"/>
      <c r="AF144" s="52">
        <f>SUM(AF145:AF146)</f>
        <v>0</v>
      </c>
      <c r="AG144" s="52"/>
      <c r="AH144" s="52"/>
      <c r="AI144" s="444"/>
      <c r="AJ144" s="52"/>
      <c r="AK144" s="52">
        <f>SUM(AK145:AK146)</f>
        <v>0</v>
      </c>
      <c r="AL144" s="52"/>
      <c r="AM144" s="52"/>
      <c r="AN144" s="444"/>
      <c r="AO144" s="52"/>
      <c r="AP144" s="52">
        <f>SUM(AP145:AP146)</f>
        <v>0</v>
      </c>
      <c r="AQ144" s="52"/>
      <c r="AR144" s="52"/>
      <c r="AS144" s="444"/>
      <c r="AT144" s="52"/>
      <c r="AU144" s="52">
        <f>SUM(AU145:AU146)</f>
        <v>0</v>
      </c>
      <c r="AV144" s="52"/>
      <c r="AW144" s="52"/>
      <c r="AX144" s="444"/>
      <c r="AY144" s="52"/>
      <c r="AZ144" s="52">
        <f>SUM(AZ145:AZ146)</f>
        <v>0</v>
      </c>
      <c r="BA144" s="52"/>
      <c r="BB144" s="52"/>
      <c r="BC144" s="444"/>
      <c r="BD144" s="52"/>
      <c r="BE144" s="52">
        <f>SUM(BE145:BE146)</f>
        <v>0</v>
      </c>
      <c r="BF144" s="52"/>
      <c r="BG144" s="52"/>
      <c r="BH144" s="444"/>
      <c r="BI144" s="52"/>
      <c r="BJ144" s="52">
        <f>SUM(BJ145:BJ146)</f>
        <v>0</v>
      </c>
      <c r="BK144" s="52"/>
      <c r="BL144" s="52"/>
      <c r="BM144" s="444"/>
      <c r="BN144" s="52"/>
      <c r="BO144" s="52">
        <f>SUM(BO145:BO146)</f>
        <v>0</v>
      </c>
      <c r="BP144" s="52"/>
      <c r="BQ144" s="52"/>
      <c r="BR144" s="444"/>
      <c r="BS144" s="52"/>
      <c r="BT144" s="52">
        <f>SUM(BT145:BT146)</f>
        <v>0</v>
      </c>
      <c r="BU144" s="52"/>
      <c r="BV144" s="52"/>
      <c r="BW144" s="118"/>
    </row>
    <row r="145" spans="4:78" hidden="1" x14ac:dyDescent="0.3">
      <c r="D145" s="118" t="s">
        <v>436</v>
      </c>
      <c r="E145" s="379"/>
      <c r="F145" s="385"/>
      <c r="G145" s="442">
        <v>0</v>
      </c>
      <c r="H145" s="443"/>
      <c r="I145" s="52"/>
      <c r="J145" s="444"/>
      <c r="K145" s="385"/>
      <c r="L145" s="442">
        <v>0</v>
      </c>
      <c r="M145" s="443"/>
      <c r="N145" s="52"/>
      <c r="O145" s="444"/>
      <c r="P145" s="385"/>
      <c r="Q145" s="442">
        <v>0</v>
      </c>
      <c r="R145" s="443"/>
      <c r="S145" s="52"/>
      <c r="T145" s="444"/>
      <c r="U145" s="385"/>
      <c r="V145" s="442">
        <v>0</v>
      </c>
      <c r="W145" s="443"/>
      <c r="X145" s="52"/>
      <c r="Y145" s="444"/>
      <c r="Z145" s="385"/>
      <c r="AA145" s="442">
        <v>0</v>
      </c>
      <c r="AB145" s="443"/>
      <c r="AC145" s="52"/>
      <c r="AD145" s="444"/>
      <c r="AE145" s="385"/>
      <c r="AF145" s="442">
        <v>0</v>
      </c>
      <c r="AG145" s="443"/>
      <c r="AH145" s="52"/>
      <c r="AI145" s="444"/>
      <c r="AJ145" s="385"/>
      <c r="AK145" s="442">
        <v>0</v>
      </c>
      <c r="AL145" s="443"/>
      <c r="AM145" s="52"/>
      <c r="AN145" s="444"/>
      <c r="AO145" s="385"/>
      <c r="AP145" s="442">
        <v>0</v>
      </c>
      <c r="AQ145" s="443"/>
      <c r="AR145" s="52"/>
      <c r="AS145" s="444"/>
      <c r="AT145" s="385"/>
      <c r="AU145" s="442">
        <v>0</v>
      </c>
      <c r="AV145" s="443"/>
      <c r="AW145" s="52"/>
      <c r="AX145" s="444"/>
      <c r="AY145" s="385"/>
      <c r="AZ145" s="442">
        <v>0</v>
      </c>
      <c r="BA145" s="443"/>
      <c r="BB145" s="52"/>
      <c r="BC145" s="444"/>
      <c r="BD145" s="385"/>
      <c r="BE145" s="442">
        <v>0</v>
      </c>
      <c r="BF145" s="443"/>
      <c r="BG145" s="52"/>
      <c r="BH145" s="444"/>
      <c r="BI145" s="385"/>
      <c r="BJ145" s="442">
        <v>0</v>
      </c>
      <c r="BK145" s="443"/>
      <c r="BL145" s="52"/>
      <c r="BM145" s="444"/>
      <c r="BN145" s="385"/>
      <c r="BO145" s="442">
        <v>0</v>
      </c>
      <c r="BP145" s="443"/>
      <c r="BQ145" s="52"/>
      <c r="BR145" s="444"/>
      <c r="BS145" s="385"/>
      <c r="BT145" s="442">
        <v>0</v>
      </c>
      <c r="BU145" s="443"/>
      <c r="BV145" s="52"/>
      <c r="BW145" s="118"/>
    </row>
    <row r="146" spans="4:78" hidden="1" x14ac:dyDescent="0.3">
      <c r="D146" s="118" t="s">
        <v>437</v>
      </c>
      <c r="E146" s="379"/>
      <c r="F146" s="398"/>
      <c r="G146" s="98">
        <v>0</v>
      </c>
      <c r="H146" s="97"/>
      <c r="I146" s="52"/>
      <c r="J146" s="444"/>
      <c r="K146" s="398"/>
      <c r="L146" s="98">
        <v>0</v>
      </c>
      <c r="M146" s="97"/>
      <c r="N146" s="52"/>
      <c r="O146" s="444"/>
      <c r="P146" s="398"/>
      <c r="Q146" s="98">
        <v>0</v>
      </c>
      <c r="R146" s="97"/>
      <c r="S146" s="52"/>
      <c r="T146" s="444"/>
      <c r="U146" s="398"/>
      <c r="V146" s="98">
        <v>0</v>
      </c>
      <c r="W146" s="97"/>
      <c r="X146" s="52"/>
      <c r="Y146" s="444"/>
      <c r="Z146" s="398"/>
      <c r="AA146" s="98">
        <v>0</v>
      </c>
      <c r="AB146" s="97"/>
      <c r="AC146" s="52"/>
      <c r="AD146" s="444"/>
      <c r="AE146" s="398"/>
      <c r="AF146" s="98">
        <v>0</v>
      </c>
      <c r="AG146" s="97"/>
      <c r="AH146" s="52"/>
      <c r="AI146" s="444"/>
      <c r="AJ146" s="398"/>
      <c r="AK146" s="98">
        <v>0</v>
      </c>
      <c r="AL146" s="97"/>
      <c r="AM146" s="52"/>
      <c r="AN146" s="444"/>
      <c r="AO146" s="398"/>
      <c r="AP146" s="98">
        <v>0</v>
      </c>
      <c r="AQ146" s="97"/>
      <c r="AR146" s="52"/>
      <c r="AS146" s="444"/>
      <c r="AT146" s="398"/>
      <c r="AU146" s="98">
        <v>0</v>
      </c>
      <c r="AV146" s="97"/>
      <c r="AW146" s="52"/>
      <c r="AX146" s="444"/>
      <c r="AY146" s="398"/>
      <c r="AZ146" s="98">
        <v>0</v>
      </c>
      <c r="BA146" s="97"/>
      <c r="BB146" s="52"/>
      <c r="BC146" s="444"/>
      <c r="BD146" s="398"/>
      <c r="BE146" s="98">
        <v>0</v>
      </c>
      <c r="BF146" s="97"/>
      <c r="BG146" s="52"/>
      <c r="BH146" s="444"/>
      <c r="BI146" s="398"/>
      <c r="BJ146" s="98">
        <v>0</v>
      </c>
      <c r="BK146" s="97"/>
      <c r="BL146" s="52"/>
      <c r="BM146" s="444"/>
      <c r="BN146" s="398"/>
      <c r="BO146" s="98">
        <v>0</v>
      </c>
      <c r="BP146" s="97"/>
      <c r="BQ146" s="52"/>
      <c r="BR146" s="444"/>
      <c r="BS146" s="398"/>
      <c r="BT146" s="98">
        <v>0</v>
      </c>
      <c r="BU146" s="97"/>
      <c r="BV146" s="52"/>
      <c r="BW146" s="118"/>
    </row>
    <row r="147" spans="4:78" hidden="1" x14ac:dyDescent="0.3">
      <c r="D147" s="118"/>
      <c r="E147" s="379"/>
      <c r="G147" s="52"/>
      <c r="H147" s="52"/>
      <c r="I147" s="52"/>
      <c r="J147" s="444"/>
      <c r="L147" s="52"/>
      <c r="M147" s="52"/>
      <c r="N147" s="52"/>
      <c r="O147" s="444"/>
      <c r="Q147" s="52"/>
      <c r="R147" s="52"/>
      <c r="S147" s="52"/>
      <c r="T147" s="444"/>
      <c r="V147" s="52"/>
      <c r="W147" s="52"/>
      <c r="X147" s="52"/>
      <c r="Y147" s="444"/>
      <c r="AA147" s="52"/>
      <c r="AB147" s="52"/>
      <c r="AC147" s="52"/>
      <c r="AD147" s="444"/>
      <c r="AF147" s="52"/>
      <c r="AG147" s="52"/>
      <c r="AH147" s="52"/>
      <c r="AI147" s="444"/>
      <c r="AK147" s="52"/>
      <c r="AL147" s="52"/>
      <c r="AM147" s="52"/>
      <c r="AN147" s="444"/>
      <c r="AP147" s="52"/>
      <c r="AQ147" s="52"/>
      <c r="AR147" s="52"/>
      <c r="AS147" s="444"/>
      <c r="AU147" s="52"/>
      <c r="AV147" s="52"/>
      <c r="AW147" s="52"/>
      <c r="AX147" s="444"/>
      <c r="AZ147" s="52"/>
      <c r="BA147" s="52"/>
      <c r="BB147" s="52"/>
      <c r="BC147" s="444"/>
      <c r="BE147" s="52"/>
      <c r="BF147" s="52"/>
      <c r="BG147" s="52"/>
      <c r="BH147" s="444"/>
      <c r="BJ147" s="52"/>
      <c r="BK147" s="52"/>
      <c r="BL147" s="52"/>
      <c r="BM147" s="444"/>
      <c r="BO147" s="52"/>
      <c r="BP147" s="52"/>
      <c r="BQ147" s="52"/>
      <c r="BR147" s="444"/>
      <c r="BT147" s="52"/>
      <c r="BU147" s="52"/>
      <c r="BV147" s="52"/>
      <c r="BW147" s="118"/>
    </row>
    <row r="148" spans="4:78" hidden="1" x14ac:dyDescent="0.3">
      <c r="D148" s="118" t="s">
        <v>446</v>
      </c>
      <c r="E148" s="379"/>
      <c r="G148" s="52">
        <f>SUM(G149:G150)</f>
        <v>0</v>
      </c>
      <c r="H148" s="52"/>
      <c r="I148" s="52"/>
      <c r="J148" s="444"/>
      <c r="K148" s="52"/>
      <c r="L148" s="52">
        <f>SUM(L149:L150)</f>
        <v>0</v>
      </c>
      <c r="M148" s="52"/>
      <c r="N148" s="52"/>
      <c r="O148" s="444"/>
      <c r="P148" s="52"/>
      <c r="Q148" s="52">
        <f>SUM(Q149:Q150)</f>
        <v>0</v>
      </c>
      <c r="R148" s="52"/>
      <c r="S148" s="52"/>
      <c r="T148" s="444"/>
      <c r="U148" s="52"/>
      <c r="V148" s="52">
        <f>SUM(V149:V150)</f>
        <v>0</v>
      </c>
      <c r="W148" s="52"/>
      <c r="X148" s="52"/>
      <c r="Y148" s="444"/>
      <c r="Z148" s="52"/>
      <c r="AA148" s="52">
        <f>SUM(AA149:AA150)</f>
        <v>0</v>
      </c>
      <c r="AB148" s="52"/>
      <c r="AC148" s="52"/>
      <c r="AD148" s="444"/>
      <c r="AE148" s="52"/>
      <c r="AF148" s="52">
        <f>SUM(AF149:AF150)</f>
        <v>0</v>
      </c>
      <c r="AG148" s="52"/>
      <c r="AH148" s="52"/>
      <c r="AI148" s="444"/>
      <c r="AJ148" s="52"/>
      <c r="AK148" s="52">
        <f>SUM(AK149:AK150)</f>
        <v>0</v>
      </c>
      <c r="AL148" s="52"/>
      <c r="AM148" s="52"/>
      <c r="AN148" s="444"/>
      <c r="AO148" s="52"/>
      <c r="AP148" s="52">
        <f>SUM(AP149:AP150)</f>
        <v>0</v>
      </c>
      <c r="AQ148" s="52"/>
      <c r="AR148" s="52"/>
      <c r="AS148" s="444"/>
      <c r="AT148" s="52"/>
      <c r="AU148" s="52">
        <f>SUM(AU149:AU150)</f>
        <v>0</v>
      </c>
      <c r="AV148" s="52"/>
      <c r="AW148" s="52"/>
      <c r="AX148" s="444"/>
      <c r="AY148" s="52"/>
      <c r="AZ148" s="52">
        <f>SUM(AZ149:AZ150)</f>
        <v>0</v>
      </c>
      <c r="BA148" s="52"/>
      <c r="BB148" s="52"/>
      <c r="BC148" s="444"/>
      <c r="BD148" s="52"/>
      <c r="BE148" s="52">
        <f>SUM(BE149:BE150)</f>
        <v>0</v>
      </c>
      <c r="BF148" s="52"/>
      <c r="BG148" s="52"/>
      <c r="BH148" s="444"/>
      <c r="BI148" s="52"/>
      <c r="BJ148" s="52">
        <f>SUM(BJ149:BJ150)</f>
        <v>0</v>
      </c>
      <c r="BK148" s="52"/>
      <c r="BL148" s="52"/>
      <c r="BM148" s="444"/>
      <c r="BN148" s="52"/>
      <c r="BO148" s="52">
        <f>SUM(BO149:BO150)</f>
        <v>0</v>
      </c>
      <c r="BP148" s="52"/>
      <c r="BQ148" s="52"/>
      <c r="BR148" s="444"/>
      <c r="BS148" s="52"/>
      <c r="BT148" s="52">
        <f>SUM(BT149:BT150)</f>
        <v>0</v>
      </c>
      <c r="BU148" s="52"/>
      <c r="BV148" s="52"/>
      <c r="BW148" s="118"/>
    </row>
    <row r="149" spans="4:78" hidden="1" x14ac:dyDescent="0.3">
      <c r="D149" s="118" t="s">
        <v>436</v>
      </c>
      <c r="E149" s="379"/>
      <c r="F149" s="385"/>
      <c r="G149" s="442">
        <v>0</v>
      </c>
      <c r="H149" s="443"/>
      <c r="I149" s="52"/>
      <c r="J149" s="444"/>
      <c r="K149" s="385"/>
      <c r="L149" s="442">
        <v>0</v>
      </c>
      <c r="M149" s="443"/>
      <c r="N149" s="52"/>
      <c r="O149" s="444"/>
      <c r="P149" s="385"/>
      <c r="Q149" s="442">
        <v>0</v>
      </c>
      <c r="R149" s="443"/>
      <c r="S149" s="52"/>
      <c r="T149" s="444"/>
      <c r="U149" s="385"/>
      <c r="V149" s="442">
        <v>0</v>
      </c>
      <c r="W149" s="443"/>
      <c r="X149" s="52"/>
      <c r="Y149" s="444"/>
      <c r="Z149" s="385"/>
      <c r="AA149" s="442">
        <v>0</v>
      </c>
      <c r="AB149" s="443"/>
      <c r="AC149" s="52"/>
      <c r="AD149" s="444"/>
      <c r="AE149" s="385"/>
      <c r="AF149" s="442">
        <v>0</v>
      </c>
      <c r="AG149" s="443"/>
      <c r="AH149" s="52"/>
      <c r="AI149" s="444"/>
      <c r="AJ149" s="385"/>
      <c r="AK149" s="442">
        <v>0</v>
      </c>
      <c r="AL149" s="443"/>
      <c r="AM149" s="52"/>
      <c r="AN149" s="444"/>
      <c r="AO149" s="385"/>
      <c r="AP149" s="442">
        <v>0</v>
      </c>
      <c r="AQ149" s="443"/>
      <c r="AR149" s="52"/>
      <c r="AS149" s="444"/>
      <c r="AT149" s="385"/>
      <c r="AU149" s="442">
        <v>0</v>
      </c>
      <c r="AV149" s="443"/>
      <c r="AW149" s="52"/>
      <c r="AX149" s="444"/>
      <c r="AY149" s="385"/>
      <c r="AZ149" s="442">
        <v>0</v>
      </c>
      <c r="BA149" s="443"/>
      <c r="BB149" s="52"/>
      <c r="BC149" s="444"/>
      <c r="BD149" s="385"/>
      <c r="BE149" s="442">
        <v>0</v>
      </c>
      <c r="BF149" s="443"/>
      <c r="BG149" s="52"/>
      <c r="BH149" s="444"/>
      <c r="BI149" s="385"/>
      <c r="BJ149" s="442">
        <v>0</v>
      </c>
      <c r="BK149" s="443"/>
      <c r="BL149" s="52"/>
      <c r="BM149" s="444"/>
      <c r="BN149" s="385"/>
      <c r="BO149" s="442">
        <v>0</v>
      </c>
      <c r="BP149" s="443"/>
      <c r="BQ149" s="52"/>
      <c r="BR149" s="444"/>
      <c r="BS149" s="385"/>
      <c r="BT149" s="442">
        <v>0</v>
      </c>
      <c r="BU149" s="443"/>
      <c r="BV149" s="52"/>
      <c r="BW149" s="118"/>
    </row>
    <row r="150" spans="4:78" hidden="1" x14ac:dyDescent="0.3">
      <c r="D150" s="118" t="s">
        <v>437</v>
      </c>
      <c r="E150" s="379"/>
      <c r="F150" s="398"/>
      <c r="G150" s="98">
        <v>0</v>
      </c>
      <c r="H150" s="97"/>
      <c r="I150" s="52"/>
      <c r="J150" s="444"/>
      <c r="K150" s="398"/>
      <c r="L150" s="98">
        <v>0</v>
      </c>
      <c r="M150" s="97"/>
      <c r="N150" s="52"/>
      <c r="O150" s="444"/>
      <c r="P150" s="398"/>
      <c r="Q150" s="98">
        <v>0</v>
      </c>
      <c r="R150" s="97"/>
      <c r="S150" s="52"/>
      <c r="T150" s="444"/>
      <c r="U150" s="398"/>
      <c r="V150" s="98">
        <v>0</v>
      </c>
      <c r="W150" s="97"/>
      <c r="X150" s="52"/>
      <c r="Y150" s="444"/>
      <c r="Z150" s="398"/>
      <c r="AA150" s="98">
        <v>0</v>
      </c>
      <c r="AB150" s="97"/>
      <c r="AC150" s="52"/>
      <c r="AD150" s="444"/>
      <c r="AE150" s="398"/>
      <c r="AF150" s="98">
        <v>0</v>
      </c>
      <c r="AG150" s="97"/>
      <c r="AH150" s="52"/>
      <c r="AI150" s="444"/>
      <c r="AJ150" s="398"/>
      <c r="AK150" s="98">
        <v>0</v>
      </c>
      <c r="AL150" s="97"/>
      <c r="AM150" s="52"/>
      <c r="AN150" s="444"/>
      <c r="AO150" s="398"/>
      <c r="AP150" s="98">
        <v>0</v>
      </c>
      <c r="AQ150" s="97"/>
      <c r="AR150" s="52"/>
      <c r="AS150" s="444"/>
      <c r="AT150" s="398"/>
      <c r="AU150" s="98">
        <v>0</v>
      </c>
      <c r="AV150" s="97"/>
      <c r="AW150" s="52"/>
      <c r="AX150" s="444"/>
      <c r="AY150" s="398"/>
      <c r="AZ150" s="98">
        <v>0</v>
      </c>
      <c r="BA150" s="97"/>
      <c r="BB150" s="52"/>
      <c r="BC150" s="444"/>
      <c r="BD150" s="398"/>
      <c r="BE150" s="98">
        <v>0</v>
      </c>
      <c r="BF150" s="97"/>
      <c r="BG150" s="52"/>
      <c r="BH150" s="444"/>
      <c r="BI150" s="398"/>
      <c r="BJ150" s="98">
        <v>0</v>
      </c>
      <c r="BK150" s="97"/>
      <c r="BL150" s="52"/>
      <c r="BM150" s="444"/>
      <c r="BN150" s="398"/>
      <c r="BO150" s="98">
        <v>0</v>
      </c>
      <c r="BP150" s="97"/>
      <c r="BQ150" s="52"/>
      <c r="BR150" s="444"/>
      <c r="BS150" s="398"/>
      <c r="BT150" s="98">
        <v>0</v>
      </c>
      <c r="BU150" s="97"/>
      <c r="BV150" s="52"/>
      <c r="BW150" s="118"/>
    </row>
    <row r="151" spans="4:78" ht="12.75" hidden="1" customHeight="1" x14ac:dyDescent="0.3">
      <c r="D151" s="118"/>
      <c r="E151" s="379"/>
      <c r="G151" s="52"/>
      <c r="H151" s="52"/>
      <c r="I151" s="52"/>
      <c r="J151" s="444"/>
      <c r="K151" s="52"/>
      <c r="L151" s="52"/>
      <c r="M151" s="52"/>
      <c r="N151" s="52"/>
      <c r="O151" s="444"/>
      <c r="P151" s="52"/>
      <c r="Q151" s="52"/>
      <c r="R151" s="52"/>
      <c r="S151" s="52"/>
      <c r="T151" s="444"/>
      <c r="U151" s="52"/>
      <c r="V151" s="52"/>
      <c r="W151" s="52"/>
      <c r="X151" s="52"/>
      <c r="Y151" s="444"/>
      <c r="Z151" s="52"/>
      <c r="AA151" s="52"/>
      <c r="AB151" s="52"/>
      <c r="AC151" s="52"/>
      <c r="AD151" s="444"/>
      <c r="AE151" s="52"/>
      <c r="AF151" s="52"/>
      <c r="AG151" s="52"/>
      <c r="AH151" s="52"/>
      <c r="AI151" s="444"/>
      <c r="AJ151" s="52"/>
      <c r="AK151" s="52"/>
      <c r="AL151" s="52"/>
      <c r="AM151" s="52"/>
      <c r="AN151" s="444"/>
      <c r="AO151" s="52"/>
      <c r="AP151" s="52"/>
      <c r="AQ151" s="52"/>
      <c r="AR151" s="52"/>
      <c r="AS151" s="444"/>
      <c r="AT151" s="52"/>
      <c r="AU151" s="52"/>
      <c r="AV151" s="52"/>
      <c r="AW151" s="52"/>
      <c r="AX151" s="444"/>
      <c r="AY151" s="52"/>
      <c r="AZ151" s="52"/>
      <c r="BA151" s="52"/>
      <c r="BB151" s="52"/>
      <c r="BC151" s="444"/>
      <c r="BD151" s="52"/>
      <c r="BE151" s="52"/>
      <c r="BF151" s="52"/>
      <c r="BG151" s="52"/>
      <c r="BH151" s="444"/>
      <c r="BI151" s="52"/>
      <c r="BJ151" s="52"/>
      <c r="BK151" s="52"/>
      <c r="BL151" s="52"/>
      <c r="BM151" s="444"/>
      <c r="BN151" s="52"/>
      <c r="BO151" s="52"/>
      <c r="BP151" s="52"/>
      <c r="BQ151" s="52"/>
      <c r="BR151" s="444"/>
      <c r="BS151" s="52"/>
      <c r="BT151" s="52"/>
      <c r="BU151" s="52"/>
      <c r="BV151" s="52"/>
      <c r="BW151" s="118"/>
    </row>
    <row r="152" spans="4:78" ht="12.75" hidden="1" customHeight="1" x14ac:dyDescent="0.3">
      <c r="D152" s="118" t="s">
        <v>447</v>
      </c>
      <c r="E152" s="379"/>
      <c r="G152" s="52">
        <f>SUM(G153:G154)</f>
        <v>0</v>
      </c>
      <c r="H152" s="52"/>
      <c r="I152" s="52"/>
      <c r="J152" s="444"/>
      <c r="K152" s="52"/>
      <c r="L152" s="52">
        <f>SUM(L153:L154)</f>
        <v>0</v>
      </c>
      <c r="M152" s="52"/>
      <c r="N152" s="52"/>
      <c r="O152" s="444"/>
      <c r="P152" s="52"/>
      <c r="Q152" s="52">
        <f>SUM(Q153:Q154)</f>
        <v>0</v>
      </c>
      <c r="R152" s="52"/>
      <c r="S152" s="52"/>
      <c r="T152" s="444"/>
      <c r="U152" s="52"/>
      <c r="V152" s="52">
        <f>SUM(V153:V154)</f>
        <v>0</v>
      </c>
      <c r="W152" s="52"/>
      <c r="X152" s="52"/>
      <c r="Y152" s="444"/>
      <c r="Z152" s="52"/>
      <c r="AA152" s="52">
        <f>SUM(AA153:AA154)</f>
        <v>0</v>
      </c>
      <c r="AB152" s="52"/>
      <c r="AC152" s="52"/>
      <c r="AD152" s="444"/>
      <c r="AE152" s="52"/>
      <c r="AF152" s="52">
        <f>SUM(AF153:AF154)</f>
        <v>0</v>
      </c>
      <c r="AG152" s="52"/>
      <c r="AH152" s="52"/>
      <c r="AI152" s="444"/>
      <c r="AJ152" s="52"/>
      <c r="AK152" s="52">
        <f>SUM(AK153:AK154)</f>
        <v>0</v>
      </c>
      <c r="AL152" s="52"/>
      <c r="AM152" s="52"/>
      <c r="AN152" s="444"/>
      <c r="AO152" s="52"/>
      <c r="AP152" s="52">
        <f>SUM(AP153:AP154)</f>
        <v>0</v>
      </c>
      <c r="AQ152" s="52"/>
      <c r="AR152" s="52"/>
      <c r="AS152" s="444"/>
      <c r="AT152" s="52"/>
      <c r="AU152" s="52">
        <f>SUM(AU153:AU154)</f>
        <v>0</v>
      </c>
      <c r="AV152" s="52"/>
      <c r="AW152" s="52"/>
      <c r="AX152" s="444"/>
      <c r="AY152" s="52"/>
      <c r="AZ152" s="52">
        <f>SUM(AZ153:AZ154)</f>
        <v>0</v>
      </c>
      <c r="BA152" s="52"/>
      <c r="BB152" s="52"/>
      <c r="BC152" s="444"/>
      <c r="BD152" s="52"/>
      <c r="BE152" s="52">
        <f>SUM(BE153:BE154)</f>
        <v>0</v>
      </c>
      <c r="BF152" s="52"/>
      <c r="BG152" s="52"/>
      <c r="BH152" s="444"/>
      <c r="BI152" s="52"/>
      <c r="BJ152" s="52">
        <f>SUM(BJ153:BJ154)</f>
        <v>0</v>
      </c>
      <c r="BK152" s="52"/>
      <c r="BL152" s="52"/>
      <c r="BM152" s="444"/>
      <c r="BN152" s="52"/>
      <c r="BO152" s="52">
        <f>SUM(BO153:BO154)</f>
        <v>0</v>
      </c>
      <c r="BP152" s="52"/>
      <c r="BQ152" s="52"/>
      <c r="BR152" s="444"/>
      <c r="BS152" s="52"/>
      <c r="BT152" s="52">
        <f>SUM(BT153:BT154)</f>
        <v>0</v>
      </c>
      <c r="BU152" s="52"/>
      <c r="BV152" s="52"/>
      <c r="BW152" s="118"/>
    </row>
    <row r="153" spans="4:78" ht="12.75" hidden="1" customHeight="1" x14ac:dyDescent="0.3">
      <c r="D153" s="118" t="s">
        <v>436</v>
      </c>
      <c r="E153" s="379"/>
      <c r="F153" s="385"/>
      <c r="G153" s="442">
        <v>0</v>
      </c>
      <c r="H153" s="443"/>
      <c r="I153" s="52"/>
      <c r="J153" s="444"/>
      <c r="K153" s="445"/>
      <c r="L153" s="442">
        <v>0</v>
      </c>
      <c r="M153" s="443"/>
      <c r="N153" s="52"/>
      <c r="O153" s="444"/>
      <c r="P153" s="445"/>
      <c r="Q153" s="442">
        <v>0</v>
      </c>
      <c r="R153" s="443"/>
      <c r="S153" s="52"/>
      <c r="T153" s="444"/>
      <c r="U153" s="445"/>
      <c r="V153" s="442">
        <v>0</v>
      </c>
      <c r="W153" s="443"/>
      <c r="X153" s="52"/>
      <c r="Y153" s="444"/>
      <c r="Z153" s="445"/>
      <c r="AA153" s="442">
        <v>0</v>
      </c>
      <c r="AB153" s="443"/>
      <c r="AC153" s="52"/>
      <c r="AD153" s="444"/>
      <c r="AE153" s="445"/>
      <c r="AF153" s="442">
        <v>0</v>
      </c>
      <c r="AG153" s="443"/>
      <c r="AH153" s="52"/>
      <c r="AI153" s="444"/>
      <c r="AJ153" s="445"/>
      <c r="AK153" s="442">
        <v>0</v>
      </c>
      <c r="AL153" s="443"/>
      <c r="AM153" s="52"/>
      <c r="AN153" s="444"/>
      <c r="AO153" s="445"/>
      <c r="AP153" s="442">
        <v>0</v>
      </c>
      <c r="AQ153" s="443"/>
      <c r="AR153" s="52"/>
      <c r="AS153" s="444"/>
      <c r="AT153" s="445"/>
      <c r="AU153" s="442">
        <v>0</v>
      </c>
      <c r="AV153" s="443"/>
      <c r="AW153" s="52"/>
      <c r="AX153" s="444"/>
      <c r="AY153" s="445"/>
      <c r="AZ153" s="442">
        <v>0</v>
      </c>
      <c r="BA153" s="443"/>
      <c r="BB153" s="52"/>
      <c r="BC153" s="444"/>
      <c r="BD153" s="445"/>
      <c r="BE153" s="442">
        <v>0</v>
      </c>
      <c r="BF153" s="443"/>
      <c r="BG153" s="52"/>
      <c r="BH153" s="444"/>
      <c r="BI153" s="445"/>
      <c r="BJ153" s="442">
        <v>0</v>
      </c>
      <c r="BK153" s="443"/>
      <c r="BL153" s="52"/>
      <c r="BM153" s="444"/>
      <c r="BN153" s="445"/>
      <c r="BO153" s="442">
        <v>0</v>
      </c>
      <c r="BP153" s="443"/>
      <c r="BQ153" s="52"/>
      <c r="BR153" s="444"/>
      <c r="BS153" s="445"/>
      <c r="BT153" s="442">
        <f>SUM(L153:BO153)</f>
        <v>0</v>
      </c>
      <c r="BU153" s="443"/>
      <c r="BV153" s="52"/>
      <c r="BW153" s="118"/>
    </row>
    <row r="154" spans="4:78" ht="12.75" hidden="1" customHeight="1" x14ac:dyDescent="0.3">
      <c r="D154" s="118" t="s">
        <v>437</v>
      </c>
      <c r="E154" s="379"/>
      <c r="F154" s="398"/>
      <c r="G154" s="98">
        <v>0</v>
      </c>
      <c r="H154" s="97"/>
      <c r="I154" s="52"/>
      <c r="J154" s="444"/>
      <c r="K154" s="453"/>
      <c r="L154" s="98">
        <v>0</v>
      </c>
      <c r="M154" s="97"/>
      <c r="N154" s="52"/>
      <c r="O154" s="444"/>
      <c r="P154" s="453"/>
      <c r="Q154" s="98">
        <v>0</v>
      </c>
      <c r="R154" s="97"/>
      <c r="S154" s="52"/>
      <c r="T154" s="444"/>
      <c r="U154" s="453"/>
      <c r="V154" s="98">
        <v>0</v>
      </c>
      <c r="W154" s="97"/>
      <c r="X154" s="52"/>
      <c r="Y154" s="444"/>
      <c r="Z154" s="453"/>
      <c r="AA154" s="98">
        <v>0</v>
      </c>
      <c r="AB154" s="97"/>
      <c r="AC154" s="52"/>
      <c r="AD154" s="444"/>
      <c r="AE154" s="453"/>
      <c r="AF154" s="98">
        <v>0</v>
      </c>
      <c r="AG154" s="97"/>
      <c r="AH154" s="52"/>
      <c r="AI154" s="444"/>
      <c r="AJ154" s="453"/>
      <c r="AK154" s="98">
        <v>0</v>
      </c>
      <c r="AL154" s="97"/>
      <c r="AM154" s="52"/>
      <c r="AN154" s="444"/>
      <c r="AO154" s="453"/>
      <c r="AP154" s="98">
        <v>0</v>
      </c>
      <c r="AQ154" s="97"/>
      <c r="AR154" s="52"/>
      <c r="AS154" s="444"/>
      <c r="AT154" s="453"/>
      <c r="AU154" s="98">
        <v>0</v>
      </c>
      <c r="AV154" s="97"/>
      <c r="AW154" s="52"/>
      <c r="AX154" s="444"/>
      <c r="AY154" s="453"/>
      <c r="AZ154" s="98">
        <v>0</v>
      </c>
      <c r="BA154" s="97"/>
      <c r="BB154" s="52"/>
      <c r="BC154" s="444"/>
      <c r="BD154" s="453"/>
      <c r="BE154" s="98">
        <v>0</v>
      </c>
      <c r="BF154" s="97"/>
      <c r="BG154" s="52"/>
      <c r="BH154" s="444"/>
      <c r="BI154" s="453"/>
      <c r="BJ154" s="98">
        <v>0</v>
      </c>
      <c r="BK154" s="97"/>
      <c r="BL154" s="52"/>
      <c r="BM154" s="444"/>
      <c r="BN154" s="453"/>
      <c r="BO154" s="98">
        <v>0</v>
      </c>
      <c r="BP154" s="97"/>
      <c r="BQ154" s="52"/>
      <c r="BR154" s="444"/>
      <c r="BS154" s="453"/>
      <c r="BT154" s="98">
        <f>SUM(L154:BO154)</f>
        <v>0</v>
      </c>
      <c r="BU154" s="97"/>
      <c r="BV154" s="52"/>
      <c r="BW154" s="118"/>
    </row>
    <row r="155" spans="4:78" ht="12.75" hidden="1" customHeight="1" x14ac:dyDescent="0.3">
      <c r="D155" s="118"/>
      <c r="E155" s="379"/>
      <c r="G155" s="52"/>
      <c r="H155" s="52"/>
      <c r="I155" s="52"/>
      <c r="J155" s="444"/>
      <c r="K155" s="52"/>
      <c r="L155" s="52"/>
      <c r="M155" s="52"/>
      <c r="N155" s="52"/>
      <c r="O155" s="444"/>
      <c r="P155" s="52"/>
      <c r="Q155" s="52"/>
      <c r="R155" s="52"/>
      <c r="S155" s="52"/>
      <c r="T155" s="444"/>
      <c r="U155" s="52"/>
      <c r="V155" s="52"/>
      <c r="W155" s="52"/>
      <c r="X155" s="52"/>
      <c r="Y155" s="444"/>
      <c r="Z155" s="52"/>
      <c r="AA155" s="52"/>
      <c r="AB155" s="52"/>
      <c r="AC155" s="52"/>
      <c r="AD155" s="444"/>
      <c r="AE155" s="52"/>
      <c r="AF155" s="52"/>
      <c r="AG155" s="52"/>
      <c r="AH155" s="52"/>
      <c r="AI155" s="444"/>
      <c r="AJ155" s="52"/>
      <c r="AK155" s="52"/>
      <c r="AL155" s="52"/>
      <c r="AM155" s="52"/>
      <c r="AN155" s="444"/>
      <c r="AO155" s="52"/>
      <c r="AP155" s="52"/>
      <c r="AQ155" s="52"/>
      <c r="AR155" s="52"/>
      <c r="AS155" s="444"/>
      <c r="AT155" s="52"/>
      <c r="AU155" s="52"/>
      <c r="AV155" s="52"/>
      <c r="AW155" s="52"/>
      <c r="AX155" s="444"/>
      <c r="AY155" s="52"/>
      <c r="AZ155" s="52"/>
      <c r="BA155" s="52"/>
      <c r="BB155" s="52"/>
      <c r="BC155" s="444"/>
      <c r="BD155" s="52"/>
      <c r="BE155" s="52"/>
      <c r="BF155" s="52"/>
      <c r="BG155" s="52"/>
      <c r="BH155" s="444"/>
      <c r="BI155" s="52"/>
      <c r="BJ155" s="52"/>
      <c r="BK155" s="52"/>
      <c r="BL155" s="52"/>
      <c r="BM155" s="444"/>
      <c r="BN155" s="52"/>
      <c r="BO155" s="52"/>
      <c r="BP155" s="52"/>
      <c r="BQ155" s="52"/>
      <c r="BR155" s="444"/>
      <c r="BS155" s="52"/>
      <c r="BT155" s="52"/>
      <c r="BU155" s="52"/>
      <c r="BV155" s="52"/>
      <c r="BW155" s="118"/>
    </row>
    <row r="156" spans="4:78" ht="12.75" hidden="1" customHeight="1" x14ac:dyDescent="0.3">
      <c r="D156" s="118" t="s">
        <v>448</v>
      </c>
      <c r="E156" s="379"/>
      <c r="G156" s="52">
        <f>SUM(G157:G158)</f>
        <v>0</v>
      </c>
      <c r="H156" s="52"/>
      <c r="I156" s="52"/>
      <c r="J156" s="444"/>
      <c r="K156" s="52"/>
      <c r="L156" s="52">
        <f>SUM(L157:L158)</f>
        <v>0</v>
      </c>
      <c r="M156" s="52"/>
      <c r="N156" s="52"/>
      <c r="O156" s="444"/>
      <c r="P156" s="52"/>
      <c r="Q156" s="52">
        <f>SUM(Q157:Q158)</f>
        <v>0</v>
      </c>
      <c r="R156" s="52"/>
      <c r="S156" s="52"/>
      <c r="T156" s="444"/>
      <c r="U156" s="52"/>
      <c r="V156" s="52">
        <f>SUM(V157:V158)</f>
        <v>0</v>
      </c>
      <c r="W156" s="52"/>
      <c r="X156" s="52"/>
      <c r="Y156" s="444"/>
      <c r="Z156" s="52"/>
      <c r="AA156" s="52">
        <f>SUM(AA157:AA158)</f>
        <v>0</v>
      </c>
      <c r="AB156" s="52"/>
      <c r="AC156" s="52"/>
      <c r="AD156" s="444"/>
      <c r="AE156" s="52"/>
      <c r="AF156" s="52">
        <f>SUM(AF157:AF158)</f>
        <v>0</v>
      </c>
      <c r="AG156" s="52"/>
      <c r="AH156" s="52"/>
      <c r="AI156" s="444"/>
      <c r="AJ156" s="52"/>
      <c r="AK156" s="52">
        <f>SUM(AK157:AK158)</f>
        <v>0</v>
      </c>
      <c r="AL156" s="52"/>
      <c r="AM156" s="52"/>
      <c r="AN156" s="444"/>
      <c r="AO156" s="52"/>
      <c r="AP156" s="52">
        <f>SUM(AP157:AP158)</f>
        <v>0</v>
      </c>
      <c r="AQ156" s="52"/>
      <c r="AR156" s="52"/>
      <c r="AS156" s="444"/>
      <c r="AT156" s="52"/>
      <c r="AU156" s="52">
        <f>SUM(AU157:AU158)</f>
        <v>0</v>
      </c>
      <c r="AV156" s="52"/>
      <c r="AW156" s="52"/>
      <c r="AX156" s="444"/>
      <c r="AY156" s="52"/>
      <c r="AZ156" s="52">
        <f>SUM(AZ157:AZ158)</f>
        <v>0</v>
      </c>
      <c r="BA156" s="52"/>
      <c r="BB156" s="52"/>
      <c r="BC156" s="444"/>
      <c r="BD156" s="52"/>
      <c r="BE156" s="52">
        <f>SUM(BE157:BE158)</f>
        <v>0</v>
      </c>
      <c r="BF156" s="52"/>
      <c r="BG156" s="52"/>
      <c r="BH156" s="444"/>
      <c r="BI156" s="52"/>
      <c r="BJ156" s="52">
        <f>SUM(BJ157:BJ158)</f>
        <v>0</v>
      </c>
      <c r="BK156" s="52"/>
      <c r="BL156" s="52"/>
      <c r="BM156" s="444"/>
      <c r="BN156" s="52"/>
      <c r="BO156" s="52">
        <f>SUM(BO157:BO158)</f>
        <v>0</v>
      </c>
      <c r="BP156" s="52"/>
      <c r="BQ156" s="52"/>
      <c r="BR156" s="444"/>
      <c r="BS156" s="52"/>
      <c r="BT156" s="52">
        <f>SUM(BT157:BT158)</f>
        <v>0</v>
      </c>
      <c r="BU156" s="52"/>
      <c r="BV156" s="52"/>
      <c r="BW156" s="118"/>
    </row>
    <row r="157" spans="4:78" ht="12.75" hidden="1" customHeight="1" x14ac:dyDescent="0.3">
      <c r="D157" s="118" t="s">
        <v>436</v>
      </c>
      <c r="E157" s="379"/>
      <c r="F157" s="385"/>
      <c r="G157" s="442">
        <v>0</v>
      </c>
      <c r="H157" s="443"/>
      <c r="I157" s="52"/>
      <c r="J157" s="444"/>
      <c r="K157" s="445"/>
      <c r="L157" s="442">
        <v>0</v>
      </c>
      <c r="M157" s="443"/>
      <c r="N157" s="52"/>
      <c r="O157" s="444"/>
      <c r="P157" s="445"/>
      <c r="Q157" s="442">
        <v>0</v>
      </c>
      <c r="R157" s="443"/>
      <c r="S157" s="52"/>
      <c r="T157" s="444"/>
      <c r="U157" s="445"/>
      <c r="V157" s="442">
        <v>0</v>
      </c>
      <c r="W157" s="443"/>
      <c r="X157" s="52"/>
      <c r="Y157" s="444"/>
      <c r="Z157" s="445"/>
      <c r="AA157" s="442">
        <v>0</v>
      </c>
      <c r="AB157" s="443"/>
      <c r="AC157" s="52"/>
      <c r="AD157" s="444"/>
      <c r="AE157" s="445"/>
      <c r="AF157" s="442">
        <v>0</v>
      </c>
      <c r="AG157" s="443"/>
      <c r="AH157" s="52"/>
      <c r="AI157" s="444"/>
      <c r="AJ157" s="445"/>
      <c r="AK157" s="442">
        <v>0</v>
      </c>
      <c r="AL157" s="443"/>
      <c r="AM157" s="52"/>
      <c r="AN157" s="444"/>
      <c r="AO157" s="445"/>
      <c r="AP157" s="442">
        <v>0</v>
      </c>
      <c r="AQ157" s="443"/>
      <c r="AR157" s="52"/>
      <c r="AS157" s="444"/>
      <c r="AT157" s="445"/>
      <c r="AU157" s="442">
        <v>0</v>
      </c>
      <c r="AV157" s="443"/>
      <c r="AW157" s="52"/>
      <c r="AX157" s="444"/>
      <c r="AY157" s="445"/>
      <c r="AZ157" s="442">
        <v>0</v>
      </c>
      <c r="BA157" s="443"/>
      <c r="BB157" s="52"/>
      <c r="BC157" s="444"/>
      <c r="BD157" s="445"/>
      <c r="BE157" s="442">
        <v>0</v>
      </c>
      <c r="BF157" s="443"/>
      <c r="BG157" s="52"/>
      <c r="BH157" s="444"/>
      <c r="BI157" s="445"/>
      <c r="BJ157" s="442">
        <v>0</v>
      </c>
      <c r="BK157" s="443"/>
      <c r="BL157" s="52"/>
      <c r="BM157" s="444"/>
      <c r="BN157" s="445"/>
      <c r="BO157" s="442">
        <v>0</v>
      </c>
      <c r="BP157" s="443"/>
      <c r="BQ157" s="52"/>
      <c r="BR157" s="444"/>
      <c r="BS157" s="445"/>
      <c r="BT157" s="442">
        <f>SUM(L157:BO157)</f>
        <v>0</v>
      </c>
      <c r="BU157" s="443"/>
      <c r="BV157" s="52"/>
      <c r="BW157" s="118"/>
    </row>
    <row r="158" spans="4:78" ht="12.75" hidden="1" customHeight="1" x14ac:dyDescent="0.3">
      <c r="D158" s="118" t="s">
        <v>437</v>
      </c>
      <c r="E158" s="379"/>
      <c r="F158" s="398"/>
      <c r="G158" s="98">
        <v>0</v>
      </c>
      <c r="H158" s="97"/>
      <c r="I158" s="52"/>
      <c r="J158" s="444"/>
      <c r="K158" s="453"/>
      <c r="L158" s="98">
        <v>0</v>
      </c>
      <c r="M158" s="97"/>
      <c r="N158" s="52"/>
      <c r="O158" s="444"/>
      <c r="P158" s="453"/>
      <c r="Q158" s="98">
        <v>0</v>
      </c>
      <c r="R158" s="97"/>
      <c r="S158" s="52"/>
      <c r="T158" s="444"/>
      <c r="U158" s="453"/>
      <c r="V158" s="98">
        <v>0</v>
      </c>
      <c r="W158" s="97"/>
      <c r="X158" s="52"/>
      <c r="Y158" s="444"/>
      <c r="Z158" s="453"/>
      <c r="AA158" s="98">
        <v>0</v>
      </c>
      <c r="AB158" s="97"/>
      <c r="AC158" s="52"/>
      <c r="AD158" s="444"/>
      <c r="AE158" s="453"/>
      <c r="AF158" s="98">
        <v>0</v>
      </c>
      <c r="AG158" s="97"/>
      <c r="AH158" s="52"/>
      <c r="AI158" s="444"/>
      <c r="AJ158" s="453"/>
      <c r="AK158" s="98">
        <v>0</v>
      </c>
      <c r="AL158" s="97"/>
      <c r="AM158" s="52"/>
      <c r="AN158" s="444"/>
      <c r="AO158" s="453"/>
      <c r="AP158" s="98">
        <v>0</v>
      </c>
      <c r="AQ158" s="97"/>
      <c r="AR158" s="52"/>
      <c r="AS158" s="444"/>
      <c r="AT158" s="453"/>
      <c r="AU158" s="98">
        <v>0</v>
      </c>
      <c r="AV158" s="97"/>
      <c r="AW158" s="52"/>
      <c r="AX158" s="444"/>
      <c r="AY158" s="453"/>
      <c r="AZ158" s="98">
        <v>0</v>
      </c>
      <c r="BA158" s="97"/>
      <c r="BB158" s="52"/>
      <c r="BC158" s="444"/>
      <c r="BD158" s="453"/>
      <c r="BE158" s="98">
        <v>0</v>
      </c>
      <c r="BF158" s="97"/>
      <c r="BG158" s="52"/>
      <c r="BH158" s="444"/>
      <c r="BI158" s="453"/>
      <c r="BJ158" s="98">
        <v>0</v>
      </c>
      <c r="BK158" s="97"/>
      <c r="BL158" s="52"/>
      <c r="BM158" s="444"/>
      <c r="BN158" s="453"/>
      <c r="BO158" s="98">
        <v>0</v>
      </c>
      <c r="BP158" s="97"/>
      <c r="BQ158" s="52"/>
      <c r="BR158" s="444"/>
      <c r="BS158" s="453"/>
      <c r="BT158" s="98">
        <f>SUM(L158:BO158)</f>
        <v>0</v>
      </c>
      <c r="BU158" s="97"/>
      <c r="BV158" s="52"/>
      <c r="BW158" s="118"/>
    </row>
    <row r="159" spans="4:78" ht="12.75" hidden="1" customHeight="1" x14ac:dyDescent="0.3">
      <c r="D159" s="118"/>
      <c r="E159" s="379"/>
      <c r="G159" s="52"/>
      <c r="H159" s="52"/>
      <c r="I159" s="52"/>
      <c r="J159" s="444"/>
      <c r="K159" s="52"/>
      <c r="L159" s="52"/>
      <c r="M159" s="52"/>
      <c r="N159" s="52"/>
      <c r="O159" s="444"/>
      <c r="P159" s="52"/>
      <c r="Q159" s="52"/>
      <c r="R159" s="52"/>
      <c r="S159" s="52"/>
      <c r="T159" s="444"/>
      <c r="U159" s="52"/>
      <c r="V159" s="52"/>
      <c r="W159" s="52"/>
      <c r="X159" s="52"/>
      <c r="Y159" s="444"/>
      <c r="Z159" s="52"/>
      <c r="AA159" s="52"/>
      <c r="AB159" s="52"/>
      <c r="AC159" s="52"/>
      <c r="AD159" s="444"/>
      <c r="AE159" s="52"/>
      <c r="AF159" s="52"/>
      <c r="AG159" s="52"/>
      <c r="AH159" s="52"/>
      <c r="AI159" s="444"/>
      <c r="AJ159" s="52"/>
      <c r="AK159" s="52"/>
      <c r="AL159" s="52"/>
      <c r="AM159" s="52"/>
      <c r="AN159" s="444"/>
      <c r="AO159" s="52"/>
      <c r="AP159" s="52"/>
      <c r="AQ159" s="52"/>
      <c r="AR159" s="52"/>
      <c r="AS159" s="444"/>
      <c r="AT159" s="52"/>
      <c r="AU159" s="52"/>
      <c r="AV159" s="52"/>
      <c r="AW159" s="52"/>
      <c r="AX159" s="444"/>
      <c r="AY159" s="52"/>
      <c r="AZ159" s="52"/>
      <c r="BA159" s="52"/>
      <c r="BB159" s="52"/>
      <c r="BC159" s="444"/>
      <c r="BD159" s="52"/>
      <c r="BE159" s="52"/>
      <c r="BF159" s="52"/>
      <c r="BG159" s="52"/>
      <c r="BH159" s="444"/>
      <c r="BI159" s="52"/>
      <c r="BJ159" s="52"/>
      <c r="BK159" s="52"/>
      <c r="BL159" s="52"/>
      <c r="BM159" s="444"/>
      <c r="BN159" s="52"/>
      <c r="BO159" s="52"/>
      <c r="BP159" s="52"/>
      <c r="BQ159" s="52"/>
      <c r="BR159" s="444"/>
      <c r="BS159" s="52"/>
      <c r="BT159" s="52"/>
      <c r="BU159" s="52"/>
      <c r="BV159" s="52"/>
      <c r="BW159" s="118"/>
    </row>
    <row r="160" spans="4:78" s="38" customFormat="1" ht="12.75" hidden="1" customHeight="1" x14ac:dyDescent="0.3">
      <c r="D160" s="188" t="s">
        <v>449</v>
      </c>
      <c r="E160" s="381"/>
      <c r="G160" s="40">
        <f>SUM(G161:G162)</f>
        <v>0</v>
      </c>
      <c r="H160" s="40"/>
      <c r="I160" s="40"/>
      <c r="J160" s="441"/>
      <c r="K160" s="40"/>
      <c r="L160" s="40">
        <f>SUM(L161:L162)</f>
        <v>0</v>
      </c>
      <c r="M160" s="40"/>
      <c r="N160" s="40"/>
      <c r="O160" s="441"/>
      <c r="P160" s="40"/>
      <c r="Q160" s="40">
        <f>SUM(Q161:Q162)</f>
        <v>0</v>
      </c>
      <c r="R160" s="40"/>
      <c r="S160" s="40"/>
      <c r="T160" s="441"/>
      <c r="U160" s="40"/>
      <c r="V160" s="40">
        <f>SUM(V161:V162)</f>
        <v>0</v>
      </c>
      <c r="W160" s="40"/>
      <c r="X160" s="40"/>
      <c r="Y160" s="441"/>
      <c r="Z160" s="40"/>
      <c r="AA160" s="40">
        <f>SUM(AA161:AA162)</f>
        <v>0</v>
      </c>
      <c r="AB160" s="40"/>
      <c r="AC160" s="40"/>
      <c r="AD160" s="441"/>
      <c r="AE160" s="40"/>
      <c r="AF160" s="40">
        <f>SUM(AF161:AF162)</f>
        <v>0</v>
      </c>
      <c r="AG160" s="40"/>
      <c r="AH160" s="40"/>
      <c r="AI160" s="441"/>
      <c r="AJ160" s="40"/>
      <c r="AK160" s="40">
        <f>SUM(AK161:AK162)</f>
        <v>0</v>
      </c>
      <c r="AL160" s="40"/>
      <c r="AM160" s="40"/>
      <c r="AN160" s="441"/>
      <c r="AO160" s="40"/>
      <c r="AP160" s="40">
        <f>SUM(AP161:AP162)</f>
        <v>0</v>
      </c>
      <c r="AQ160" s="40"/>
      <c r="AR160" s="40"/>
      <c r="AS160" s="441"/>
      <c r="AT160" s="40"/>
      <c r="AU160" s="40">
        <f>SUM(AU161:AU162)</f>
        <v>0</v>
      </c>
      <c r="AV160" s="40"/>
      <c r="AW160" s="40"/>
      <c r="AX160" s="441"/>
      <c r="AY160" s="40"/>
      <c r="AZ160" s="40">
        <f>SUM(AZ161:AZ162)</f>
        <v>0</v>
      </c>
      <c r="BA160" s="40"/>
      <c r="BB160" s="40"/>
      <c r="BC160" s="441"/>
      <c r="BD160" s="40"/>
      <c r="BE160" s="40">
        <f>SUM(BE161:BE162)</f>
        <v>0</v>
      </c>
      <c r="BF160" s="40"/>
      <c r="BG160" s="40"/>
      <c r="BH160" s="441"/>
      <c r="BI160" s="40"/>
      <c r="BJ160" s="40">
        <f>SUM(BJ161:BJ162)</f>
        <v>0</v>
      </c>
      <c r="BK160" s="40"/>
      <c r="BL160" s="40"/>
      <c r="BM160" s="441"/>
      <c r="BN160" s="40"/>
      <c r="BO160" s="40">
        <f>SUM(BO161:BO162)</f>
        <v>0</v>
      </c>
      <c r="BP160" s="40"/>
      <c r="BQ160" s="40"/>
      <c r="BR160" s="441"/>
      <c r="BS160" s="40"/>
      <c r="BT160" s="40">
        <f>SUM(BT161:BT162)</f>
        <v>0</v>
      </c>
      <c r="BU160" s="40"/>
      <c r="BV160" s="40"/>
      <c r="BW160" s="188"/>
      <c r="BY160" s="112"/>
      <c r="BZ160" s="112"/>
    </row>
    <row r="161" spans="4:78" ht="12.75" hidden="1" customHeight="1" x14ac:dyDescent="0.3">
      <c r="D161" s="118" t="s">
        <v>436</v>
      </c>
      <c r="E161" s="379"/>
      <c r="F161" s="385"/>
      <c r="G161" s="442">
        <v>0</v>
      </c>
      <c r="H161" s="443"/>
      <c r="I161" s="52"/>
      <c r="J161" s="444"/>
      <c r="K161" s="445"/>
      <c r="L161" s="442">
        <f>L165+L169</f>
        <v>0</v>
      </c>
      <c r="M161" s="443"/>
      <c r="N161" s="52"/>
      <c r="O161" s="444"/>
      <c r="P161" s="445"/>
      <c r="Q161" s="442">
        <f>Q165+Q169</f>
        <v>0</v>
      </c>
      <c r="R161" s="443"/>
      <c r="S161" s="52"/>
      <c r="T161" s="444"/>
      <c r="U161" s="445"/>
      <c r="V161" s="442">
        <f>V165+V169</f>
        <v>0</v>
      </c>
      <c r="W161" s="443"/>
      <c r="X161" s="52"/>
      <c r="Y161" s="444"/>
      <c r="Z161" s="445"/>
      <c r="AA161" s="442">
        <f>AA165+AA169</f>
        <v>0</v>
      </c>
      <c r="AB161" s="443"/>
      <c r="AC161" s="52"/>
      <c r="AD161" s="444"/>
      <c r="AE161" s="445"/>
      <c r="AF161" s="442">
        <f>AF165+AF169</f>
        <v>0</v>
      </c>
      <c r="AG161" s="443"/>
      <c r="AH161" s="52"/>
      <c r="AI161" s="444"/>
      <c r="AJ161" s="445"/>
      <c r="AK161" s="442">
        <f>AK165+AK169</f>
        <v>0</v>
      </c>
      <c r="AL161" s="443"/>
      <c r="AM161" s="52"/>
      <c r="AN161" s="444"/>
      <c r="AO161" s="445"/>
      <c r="AP161" s="442">
        <v>0</v>
      </c>
      <c r="AQ161" s="443"/>
      <c r="AR161" s="52"/>
      <c r="AS161" s="444"/>
      <c r="AT161" s="445"/>
      <c r="AU161" s="442">
        <f>AU165+AU169</f>
        <v>0</v>
      </c>
      <c r="AV161" s="443"/>
      <c r="AW161" s="52"/>
      <c r="AX161" s="444"/>
      <c r="AY161" s="445"/>
      <c r="AZ161" s="442">
        <f>AZ165+AZ169</f>
        <v>0</v>
      </c>
      <c r="BA161" s="443"/>
      <c r="BB161" s="52"/>
      <c r="BC161" s="444"/>
      <c r="BD161" s="445"/>
      <c r="BE161" s="442">
        <f>BE165+BE169</f>
        <v>0</v>
      </c>
      <c r="BF161" s="443"/>
      <c r="BG161" s="52"/>
      <c r="BH161" s="444"/>
      <c r="BI161" s="445"/>
      <c r="BJ161" s="442">
        <f>BJ165+BJ169</f>
        <v>0</v>
      </c>
      <c r="BK161" s="443"/>
      <c r="BL161" s="52"/>
      <c r="BM161" s="444"/>
      <c r="BN161" s="445"/>
      <c r="BO161" s="442">
        <f>BO165+BO169</f>
        <v>0</v>
      </c>
      <c r="BP161" s="443"/>
      <c r="BQ161" s="52"/>
      <c r="BR161" s="444"/>
      <c r="BS161" s="445"/>
      <c r="BT161" s="442">
        <f>BT165+BT169</f>
        <v>0</v>
      </c>
      <c r="BU161" s="443"/>
      <c r="BV161" s="52"/>
      <c r="BW161" s="118"/>
    </row>
    <row r="162" spans="4:78" ht="12.75" hidden="1" customHeight="1" x14ac:dyDescent="0.3">
      <c r="D162" s="118" t="s">
        <v>437</v>
      </c>
      <c r="E162" s="379"/>
      <c r="F162" s="398"/>
      <c r="G162" s="98">
        <v>0</v>
      </c>
      <c r="H162" s="97"/>
      <c r="I162" s="52"/>
      <c r="J162" s="444"/>
      <c r="K162" s="453"/>
      <c r="L162" s="98">
        <f>L166+L170</f>
        <v>0</v>
      </c>
      <c r="M162" s="97"/>
      <c r="N162" s="52"/>
      <c r="O162" s="444"/>
      <c r="P162" s="453"/>
      <c r="Q162" s="98">
        <f>Q166+Q170</f>
        <v>0</v>
      </c>
      <c r="R162" s="97"/>
      <c r="S162" s="52"/>
      <c r="T162" s="444"/>
      <c r="U162" s="453"/>
      <c r="V162" s="98">
        <f>V166+V170</f>
        <v>0</v>
      </c>
      <c r="W162" s="97"/>
      <c r="X162" s="52"/>
      <c r="Y162" s="444"/>
      <c r="Z162" s="453"/>
      <c r="AA162" s="98">
        <f>AA166+AA170</f>
        <v>0</v>
      </c>
      <c r="AB162" s="97"/>
      <c r="AC162" s="52"/>
      <c r="AD162" s="444"/>
      <c r="AE162" s="453"/>
      <c r="AF162" s="98">
        <f>AF166+AF170</f>
        <v>0</v>
      </c>
      <c r="AG162" s="97"/>
      <c r="AH162" s="52"/>
      <c r="AI162" s="444"/>
      <c r="AJ162" s="453"/>
      <c r="AK162" s="98">
        <f>AK166+AK170</f>
        <v>0</v>
      </c>
      <c r="AL162" s="97"/>
      <c r="AM162" s="52"/>
      <c r="AN162" s="444"/>
      <c r="AO162" s="453"/>
      <c r="AP162" s="98">
        <v>0</v>
      </c>
      <c r="AQ162" s="97"/>
      <c r="AR162" s="52"/>
      <c r="AS162" s="444"/>
      <c r="AT162" s="453"/>
      <c r="AU162" s="98">
        <f>AU166+AU170</f>
        <v>0</v>
      </c>
      <c r="AV162" s="97"/>
      <c r="AW162" s="52"/>
      <c r="AX162" s="444"/>
      <c r="AY162" s="453"/>
      <c r="AZ162" s="98">
        <f>AZ166+AZ170</f>
        <v>0</v>
      </c>
      <c r="BA162" s="97"/>
      <c r="BB162" s="52"/>
      <c r="BC162" s="444"/>
      <c r="BD162" s="453"/>
      <c r="BE162" s="98">
        <f>BE166+BE170</f>
        <v>0</v>
      </c>
      <c r="BF162" s="97"/>
      <c r="BG162" s="52"/>
      <c r="BH162" s="444"/>
      <c r="BI162" s="453"/>
      <c r="BJ162" s="98">
        <f>BJ166+BJ170</f>
        <v>0</v>
      </c>
      <c r="BK162" s="97"/>
      <c r="BL162" s="52"/>
      <c r="BM162" s="444"/>
      <c r="BN162" s="453"/>
      <c r="BO162" s="98">
        <f>BO166+BO170</f>
        <v>0</v>
      </c>
      <c r="BP162" s="97"/>
      <c r="BQ162" s="52"/>
      <c r="BR162" s="444"/>
      <c r="BS162" s="453"/>
      <c r="BT162" s="98">
        <f>BT166+BT170</f>
        <v>0</v>
      </c>
      <c r="BU162" s="97"/>
      <c r="BV162" s="52"/>
      <c r="BW162" s="118"/>
    </row>
    <row r="163" spans="4:78" ht="12.75" hidden="1" customHeight="1" x14ac:dyDescent="0.3">
      <c r="D163" s="118"/>
      <c r="E163" s="379"/>
      <c r="G163" s="52"/>
      <c r="H163" s="52"/>
      <c r="I163" s="52"/>
      <c r="J163" s="444"/>
      <c r="K163" s="52"/>
      <c r="L163" s="52"/>
      <c r="M163" s="52"/>
      <c r="N163" s="52"/>
      <c r="O163" s="444"/>
      <c r="P163" s="52"/>
      <c r="Q163" s="52"/>
      <c r="R163" s="52"/>
      <c r="S163" s="52"/>
      <c r="T163" s="444"/>
      <c r="U163" s="52"/>
      <c r="V163" s="52"/>
      <c r="W163" s="52"/>
      <c r="X163" s="52"/>
      <c r="Y163" s="444"/>
      <c r="Z163" s="52"/>
      <c r="AA163" s="52"/>
      <c r="AB163" s="52"/>
      <c r="AC163" s="52"/>
      <c r="AD163" s="444"/>
      <c r="AE163" s="52"/>
      <c r="AF163" s="52"/>
      <c r="AG163" s="52"/>
      <c r="AH163" s="52"/>
      <c r="AI163" s="444"/>
      <c r="AJ163" s="52"/>
      <c r="AK163" s="52"/>
      <c r="AL163" s="52"/>
      <c r="AM163" s="52"/>
      <c r="AN163" s="444"/>
      <c r="AO163" s="52"/>
      <c r="AP163" s="52"/>
      <c r="AQ163" s="52"/>
      <c r="AR163" s="52"/>
      <c r="AS163" s="444"/>
      <c r="AT163" s="52"/>
      <c r="AU163" s="52"/>
      <c r="AV163" s="52"/>
      <c r="AW163" s="52"/>
      <c r="AX163" s="444"/>
      <c r="AY163" s="52"/>
      <c r="AZ163" s="52"/>
      <c r="BA163" s="52"/>
      <c r="BB163" s="52"/>
      <c r="BC163" s="444"/>
      <c r="BD163" s="52"/>
      <c r="BE163" s="52"/>
      <c r="BF163" s="52"/>
      <c r="BG163" s="52"/>
      <c r="BH163" s="444"/>
      <c r="BI163" s="52"/>
      <c r="BJ163" s="52"/>
      <c r="BK163" s="52"/>
      <c r="BL163" s="52"/>
      <c r="BM163" s="444"/>
      <c r="BN163" s="52"/>
      <c r="BO163" s="52"/>
      <c r="BP163" s="52"/>
      <c r="BQ163" s="52"/>
      <c r="BR163" s="444"/>
      <c r="BS163" s="52"/>
      <c r="BT163" s="52"/>
      <c r="BU163" s="52"/>
      <c r="BV163" s="52"/>
      <c r="BW163" s="118"/>
    </row>
    <row r="164" spans="4:78" ht="12.75" hidden="1" customHeight="1" x14ac:dyDescent="0.3">
      <c r="D164" s="118" t="s">
        <v>450</v>
      </c>
      <c r="E164" s="379"/>
      <c r="G164" s="52">
        <v>0</v>
      </c>
      <c r="H164" s="52"/>
      <c r="I164" s="52"/>
      <c r="J164" s="444"/>
      <c r="K164" s="52"/>
      <c r="L164" s="52">
        <f>SUM(L165:L166)</f>
        <v>0</v>
      </c>
      <c r="M164" s="52"/>
      <c r="N164" s="52"/>
      <c r="O164" s="444"/>
      <c r="P164" s="52"/>
      <c r="Q164" s="52">
        <f>SUM(Q165:Q166)</f>
        <v>0</v>
      </c>
      <c r="R164" s="52"/>
      <c r="S164" s="52"/>
      <c r="T164" s="444"/>
      <c r="U164" s="52"/>
      <c r="V164" s="52">
        <f>SUM(V165:V166)</f>
        <v>0</v>
      </c>
      <c r="W164" s="52"/>
      <c r="X164" s="52"/>
      <c r="Y164" s="444"/>
      <c r="Z164" s="52"/>
      <c r="AA164" s="52">
        <f>SUM(AA165:AA166)</f>
        <v>0</v>
      </c>
      <c r="AB164" s="52"/>
      <c r="AC164" s="52"/>
      <c r="AD164" s="444"/>
      <c r="AE164" s="52"/>
      <c r="AF164" s="52">
        <f>SUM(AF165:AF166)</f>
        <v>0</v>
      </c>
      <c r="AG164" s="52"/>
      <c r="AH164" s="52"/>
      <c r="AI164" s="444"/>
      <c r="AJ164" s="52"/>
      <c r="AK164" s="52">
        <f>SUM(AK165:AK166)</f>
        <v>0</v>
      </c>
      <c r="AL164" s="52"/>
      <c r="AM164" s="52"/>
      <c r="AN164" s="444"/>
      <c r="AO164" s="52"/>
      <c r="AP164" s="52">
        <f>SUM(AP165:AP166)</f>
        <v>0</v>
      </c>
      <c r="AQ164" s="52"/>
      <c r="AR164" s="52"/>
      <c r="AS164" s="444"/>
      <c r="AT164" s="52"/>
      <c r="AU164" s="52">
        <f>SUM(AU165:AU166)</f>
        <v>0</v>
      </c>
      <c r="AV164" s="52"/>
      <c r="AW164" s="52"/>
      <c r="AX164" s="444"/>
      <c r="AY164" s="52"/>
      <c r="AZ164" s="52">
        <f>SUM(AZ165:AZ166)</f>
        <v>0</v>
      </c>
      <c r="BA164" s="52"/>
      <c r="BB164" s="52"/>
      <c r="BC164" s="444"/>
      <c r="BD164" s="52"/>
      <c r="BE164" s="52">
        <f>SUM(BE165:BE166)</f>
        <v>0</v>
      </c>
      <c r="BF164" s="52"/>
      <c r="BG164" s="52"/>
      <c r="BH164" s="444"/>
      <c r="BI164" s="52"/>
      <c r="BJ164" s="52">
        <f>SUM(BJ165:BJ166)</f>
        <v>0</v>
      </c>
      <c r="BK164" s="52"/>
      <c r="BL164" s="52"/>
      <c r="BM164" s="444"/>
      <c r="BN164" s="52"/>
      <c r="BO164" s="52">
        <f>SUM(BO165:BO166)</f>
        <v>0</v>
      </c>
      <c r="BP164" s="52"/>
      <c r="BQ164" s="52"/>
      <c r="BR164" s="444"/>
      <c r="BS164" s="52"/>
      <c r="BT164" s="52">
        <f>SUM(BT165:BT166)</f>
        <v>0</v>
      </c>
      <c r="BU164" s="52"/>
      <c r="BV164" s="52"/>
      <c r="BW164" s="118"/>
    </row>
    <row r="165" spans="4:78" ht="12.75" hidden="1" customHeight="1" x14ac:dyDescent="0.3">
      <c r="D165" s="118" t="s">
        <v>436</v>
      </c>
      <c r="E165" s="379"/>
      <c r="F165" s="385"/>
      <c r="G165" s="442">
        <v>0</v>
      </c>
      <c r="H165" s="443"/>
      <c r="I165" s="52"/>
      <c r="J165" s="444"/>
      <c r="K165" s="445"/>
      <c r="L165" s="442">
        <v>0</v>
      </c>
      <c r="M165" s="443"/>
      <c r="N165" s="52"/>
      <c r="O165" s="444"/>
      <c r="P165" s="445"/>
      <c r="Q165" s="442">
        <v>0</v>
      </c>
      <c r="R165" s="443"/>
      <c r="S165" s="52"/>
      <c r="T165" s="444"/>
      <c r="U165" s="445"/>
      <c r="V165" s="442">
        <v>0</v>
      </c>
      <c r="W165" s="443"/>
      <c r="X165" s="52"/>
      <c r="Y165" s="444"/>
      <c r="Z165" s="445"/>
      <c r="AA165" s="442">
        <v>0</v>
      </c>
      <c r="AB165" s="443"/>
      <c r="AC165" s="52"/>
      <c r="AD165" s="444"/>
      <c r="AE165" s="445"/>
      <c r="AF165" s="442">
        <v>0</v>
      </c>
      <c r="AG165" s="443"/>
      <c r="AH165" s="52"/>
      <c r="AI165" s="444"/>
      <c r="AJ165" s="445"/>
      <c r="AK165" s="442">
        <v>0</v>
      </c>
      <c r="AL165" s="443"/>
      <c r="AM165" s="52"/>
      <c r="AN165" s="444"/>
      <c r="AO165" s="445"/>
      <c r="AP165" s="442">
        <v>0</v>
      </c>
      <c r="AQ165" s="443"/>
      <c r="AR165" s="52"/>
      <c r="AS165" s="444"/>
      <c r="AT165" s="445"/>
      <c r="AU165" s="442">
        <v>0</v>
      </c>
      <c r="AV165" s="443"/>
      <c r="AW165" s="52"/>
      <c r="AX165" s="444"/>
      <c r="AY165" s="445"/>
      <c r="AZ165" s="442">
        <v>0</v>
      </c>
      <c r="BA165" s="443"/>
      <c r="BB165" s="52"/>
      <c r="BC165" s="444"/>
      <c r="BD165" s="445"/>
      <c r="BE165" s="442">
        <v>0</v>
      </c>
      <c r="BF165" s="443"/>
      <c r="BG165" s="52"/>
      <c r="BH165" s="444"/>
      <c r="BI165" s="445"/>
      <c r="BJ165" s="442">
        <v>0</v>
      </c>
      <c r="BK165" s="443"/>
      <c r="BL165" s="52"/>
      <c r="BM165" s="444"/>
      <c r="BN165" s="445"/>
      <c r="BO165" s="442">
        <v>0</v>
      </c>
      <c r="BP165" s="443"/>
      <c r="BQ165" s="52"/>
      <c r="BR165" s="444"/>
      <c r="BS165" s="445"/>
      <c r="BT165" s="442">
        <f>SUM(L165:BO165)</f>
        <v>0</v>
      </c>
      <c r="BU165" s="443"/>
      <c r="BV165" s="52"/>
      <c r="BW165" s="118"/>
    </row>
    <row r="166" spans="4:78" ht="12.75" hidden="1" customHeight="1" x14ac:dyDescent="0.3">
      <c r="D166" s="118" t="s">
        <v>437</v>
      </c>
      <c r="E166" s="379"/>
      <c r="F166" s="398"/>
      <c r="G166" s="98">
        <v>0</v>
      </c>
      <c r="H166" s="97"/>
      <c r="I166" s="52"/>
      <c r="J166" s="444"/>
      <c r="K166" s="453"/>
      <c r="L166" s="98">
        <v>0</v>
      </c>
      <c r="M166" s="97"/>
      <c r="N166" s="52"/>
      <c r="O166" s="444"/>
      <c r="P166" s="453"/>
      <c r="Q166" s="98">
        <v>0</v>
      </c>
      <c r="R166" s="97"/>
      <c r="S166" s="52"/>
      <c r="T166" s="444"/>
      <c r="U166" s="453"/>
      <c r="V166" s="98">
        <v>0</v>
      </c>
      <c r="W166" s="97"/>
      <c r="X166" s="52"/>
      <c r="Y166" s="444"/>
      <c r="Z166" s="453"/>
      <c r="AA166" s="98">
        <v>0</v>
      </c>
      <c r="AB166" s="97"/>
      <c r="AC166" s="52"/>
      <c r="AD166" s="444"/>
      <c r="AE166" s="453"/>
      <c r="AF166" s="98">
        <v>0</v>
      </c>
      <c r="AG166" s="97"/>
      <c r="AH166" s="52"/>
      <c r="AI166" s="444"/>
      <c r="AJ166" s="453"/>
      <c r="AK166" s="98">
        <v>0</v>
      </c>
      <c r="AL166" s="97"/>
      <c r="AM166" s="52"/>
      <c r="AN166" s="444"/>
      <c r="AO166" s="453"/>
      <c r="AP166" s="98">
        <v>0</v>
      </c>
      <c r="AQ166" s="97"/>
      <c r="AR166" s="52"/>
      <c r="AS166" s="444"/>
      <c r="AT166" s="453"/>
      <c r="AU166" s="98">
        <v>0</v>
      </c>
      <c r="AV166" s="97"/>
      <c r="AW166" s="52"/>
      <c r="AX166" s="444"/>
      <c r="AY166" s="453"/>
      <c r="AZ166" s="98">
        <v>0</v>
      </c>
      <c r="BA166" s="97"/>
      <c r="BB166" s="52"/>
      <c r="BC166" s="444"/>
      <c r="BD166" s="453"/>
      <c r="BE166" s="98">
        <v>0</v>
      </c>
      <c r="BF166" s="97"/>
      <c r="BG166" s="52"/>
      <c r="BH166" s="444"/>
      <c r="BI166" s="453"/>
      <c r="BJ166" s="98">
        <v>0</v>
      </c>
      <c r="BK166" s="97"/>
      <c r="BL166" s="52"/>
      <c r="BM166" s="444"/>
      <c r="BN166" s="453"/>
      <c r="BO166" s="98">
        <v>0</v>
      </c>
      <c r="BP166" s="97"/>
      <c r="BQ166" s="52"/>
      <c r="BR166" s="444"/>
      <c r="BS166" s="453"/>
      <c r="BT166" s="98">
        <f>SUM(L166:BO166)</f>
        <v>0</v>
      </c>
      <c r="BU166" s="97"/>
      <c r="BV166" s="52"/>
      <c r="BW166" s="118"/>
    </row>
    <row r="167" spans="4:78" ht="12.75" hidden="1" customHeight="1" x14ac:dyDescent="0.3">
      <c r="D167" s="118"/>
      <c r="E167" s="379"/>
      <c r="G167" s="52"/>
      <c r="H167" s="52"/>
      <c r="I167" s="52"/>
      <c r="J167" s="444"/>
      <c r="K167" s="52"/>
      <c r="L167" s="52"/>
      <c r="M167" s="52"/>
      <c r="N167" s="52"/>
      <c r="O167" s="444"/>
      <c r="P167" s="52"/>
      <c r="Q167" s="52"/>
      <c r="R167" s="52"/>
      <c r="S167" s="52"/>
      <c r="T167" s="444"/>
      <c r="U167" s="52"/>
      <c r="V167" s="52"/>
      <c r="W167" s="52"/>
      <c r="X167" s="52"/>
      <c r="Y167" s="444"/>
      <c r="Z167" s="52"/>
      <c r="AA167" s="52"/>
      <c r="AB167" s="52"/>
      <c r="AC167" s="52"/>
      <c r="AD167" s="444"/>
      <c r="AE167" s="52"/>
      <c r="AF167" s="52"/>
      <c r="AG167" s="52"/>
      <c r="AH167" s="52"/>
      <c r="AI167" s="444"/>
      <c r="AJ167" s="52"/>
      <c r="AK167" s="52"/>
      <c r="AL167" s="52"/>
      <c r="AM167" s="52"/>
      <c r="AN167" s="444"/>
      <c r="AO167" s="52"/>
      <c r="AP167" s="52"/>
      <c r="AQ167" s="52"/>
      <c r="AR167" s="52"/>
      <c r="AS167" s="444"/>
      <c r="AT167" s="52"/>
      <c r="AU167" s="52"/>
      <c r="AV167" s="52"/>
      <c r="AW167" s="52"/>
      <c r="AX167" s="444"/>
      <c r="AY167" s="52"/>
      <c r="AZ167" s="52"/>
      <c r="BA167" s="52"/>
      <c r="BB167" s="52"/>
      <c r="BC167" s="444"/>
      <c r="BD167" s="52"/>
      <c r="BE167" s="52"/>
      <c r="BF167" s="52"/>
      <c r="BG167" s="52"/>
      <c r="BH167" s="444"/>
      <c r="BI167" s="52"/>
      <c r="BJ167" s="52"/>
      <c r="BK167" s="52"/>
      <c r="BL167" s="52"/>
      <c r="BM167" s="444"/>
      <c r="BN167" s="52"/>
      <c r="BO167" s="52"/>
      <c r="BP167" s="52"/>
      <c r="BQ167" s="52"/>
      <c r="BR167" s="444"/>
      <c r="BS167" s="52"/>
      <c r="BT167" s="52"/>
      <c r="BU167" s="52"/>
      <c r="BV167" s="52"/>
      <c r="BW167" s="118"/>
    </row>
    <row r="168" spans="4:78" ht="12.75" hidden="1" customHeight="1" x14ac:dyDescent="0.3">
      <c r="D168" s="118" t="s">
        <v>451</v>
      </c>
      <c r="E168" s="379"/>
      <c r="G168" s="52">
        <v>0</v>
      </c>
      <c r="H168" s="52"/>
      <c r="I168" s="52"/>
      <c r="J168" s="444"/>
      <c r="K168" s="52"/>
      <c r="L168" s="52">
        <f>SUM(L169:L170)</f>
        <v>0</v>
      </c>
      <c r="M168" s="52"/>
      <c r="N168" s="52"/>
      <c r="O168" s="444"/>
      <c r="P168" s="52"/>
      <c r="Q168" s="52">
        <f>SUM(Q169:Q170)</f>
        <v>0</v>
      </c>
      <c r="R168" s="52"/>
      <c r="S168" s="52"/>
      <c r="T168" s="444"/>
      <c r="U168" s="52"/>
      <c r="V168" s="52">
        <f>SUM(V169:V170)</f>
        <v>0</v>
      </c>
      <c r="W168" s="52"/>
      <c r="X168" s="52"/>
      <c r="Y168" s="444"/>
      <c r="Z168" s="52"/>
      <c r="AA168" s="52">
        <f>SUM(AA169:AA170)</f>
        <v>0</v>
      </c>
      <c r="AB168" s="52"/>
      <c r="AC168" s="52"/>
      <c r="AD168" s="444"/>
      <c r="AE168" s="52"/>
      <c r="AF168" s="52">
        <f>SUM(AF169:AF170)</f>
        <v>0</v>
      </c>
      <c r="AG168" s="52"/>
      <c r="AH168" s="52"/>
      <c r="AI168" s="444"/>
      <c r="AJ168" s="52"/>
      <c r="AK168" s="52">
        <f>SUM(AK169:AK170)</f>
        <v>0</v>
      </c>
      <c r="AL168" s="52"/>
      <c r="AM168" s="52"/>
      <c r="AN168" s="444"/>
      <c r="AO168" s="52"/>
      <c r="AP168" s="52">
        <f>SUM(AP169:AP170)</f>
        <v>0</v>
      </c>
      <c r="AQ168" s="52"/>
      <c r="AR168" s="52"/>
      <c r="AS168" s="444"/>
      <c r="AT168" s="52"/>
      <c r="AU168" s="52">
        <f>SUM(AU169:AU170)</f>
        <v>0</v>
      </c>
      <c r="AV168" s="52"/>
      <c r="AW168" s="52"/>
      <c r="AX168" s="444"/>
      <c r="AY168" s="52"/>
      <c r="AZ168" s="52">
        <f>SUM(AZ169:AZ170)</f>
        <v>0</v>
      </c>
      <c r="BA168" s="52"/>
      <c r="BB168" s="52"/>
      <c r="BC168" s="444"/>
      <c r="BD168" s="52"/>
      <c r="BE168" s="52">
        <f>SUM(BE169:BE170)</f>
        <v>0</v>
      </c>
      <c r="BF168" s="52"/>
      <c r="BG168" s="52"/>
      <c r="BH168" s="444"/>
      <c r="BI168" s="52"/>
      <c r="BJ168" s="52">
        <f>SUM(BJ169:BJ170)</f>
        <v>0</v>
      </c>
      <c r="BK168" s="52"/>
      <c r="BL168" s="52"/>
      <c r="BM168" s="444"/>
      <c r="BN168" s="52"/>
      <c r="BO168" s="52">
        <f>SUM(BO169:BO170)</f>
        <v>0</v>
      </c>
      <c r="BP168" s="52"/>
      <c r="BQ168" s="52"/>
      <c r="BR168" s="444"/>
      <c r="BS168" s="52"/>
      <c r="BT168" s="52">
        <f>SUM(BT169:BT170)</f>
        <v>0</v>
      </c>
      <c r="BU168" s="52"/>
      <c r="BV168" s="52"/>
      <c r="BW168" s="118"/>
    </row>
    <row r="169" spans="4:78" ht="12" hidden="1" customHeight="1" x14ac:dyDescent="0.3">
      <c r="D169" s="118" t="s">
        <v>436</v>
      </c>
      <c r="E169" s="379"/>
      <c r="F169" s="385"/>
      <c r="G169" s="442">
        <v>0</v>
      </c>
      <c r="H169" s="443"/>
      <c r="I169" s="52"/>
      <c r="J169" s="444"/>
      <c r="K169" s="445"/>
      <c r="L169" s="442">
        <v>0</v>
      </c>
      <c r="M169" s="443"/>
      <c r="N169" s="52"/>
      <c r="O169" s="444"/>
      <c r="P169" s="445"/>
      <c r="Q169" s="442">
        <v>0</v>
      </c>
      <c r="R169" s="443"/>
      <c r="S169" s="52"/>
      <c r="T169" s="444"/>
      <c r="U169" s="445"/>
      <c r="V169" s="442">
        <v>0</v>
      </c>
      <c r="W169" s="443"/>
      <c r="X169" s="52"/>
      <c r="Y169" s="444"/>
      <c r="Z169" s="445"/>
      <c r="AA169" s="442">
        <v>0</v>
      </c>
      <c r="AB169" s="443"/>
      <c r="AC169" s="52"/>
      <c r="AD169" s="444"/>
      <c r="AE169" s="445"/>
      <c r="AF169" s="442">
        <v>0</v>
      </c>
      <c r="AG169" s="443"/>
      <c r="AH169" s="52"/>
      <c r="AI169" s="444"/>
      <c r="AJ169" s="445"/>
      <c r="AK169" s="442">
        <v>0</v>
      </c>
      <c r="AL169" s="443"/>
      <c r="AM169" s="52"/>
      <c r="AN169" s="444"/>
      <c r="AO169" s="445"/>
      <c r="AP169" s="442">
        <v>0</v>
      </c>
      <c r="AQ169" s="443"/>
      <c r="AR169" s="52"/>
      <c r="AS169" s="444"/>
      <c r="AT169" s="445"/>
      <c r="AU169" s="442">
        <v>0</v>
      </c>
      <c r="AV169" s="443"/>
      <c r="AW169" s="52"/>
      <c r="AX169" s="444"/>
      <c r="AY169" s="445"/>
      <c r="AZ169" s="442">
        <v>0</v>
      </c>
      <c r="BA169" s="443"/>
      <c r="BB169" s="52"/>
      <c r="BC169" s="444"/>
      <c r="BD169" s="445"/>
      <c r="BE169" s="442">
        <v>0</v>
      </c>
      <c r="BF169" s="443"/>
      <c r="BG169" s="52"/>
      <c r="BH169" s="444"/>
      <c r="BI169" s="445"/>
      <c r="BJ169" s="442">
        <v>0</v>
      </c>
      <c r="BK169" s="443"/>
      <c r="BL169" s="52"/>
      <c r="BM169" s="444"/>
      <c r="BN169" s="445"/>
      <c r="BO169" s="442">
        <v>0</v>
      </c>
      <c r="BP169" s="443"/>
      <c r="BQ169" s="52"/>
      <c r="BR169" s="444"/>
      <c r="BS169" s="445"/>
      <c r="BT169" s="442">
        <f>SUM(L169:BO169)</f>
        <v>0</v>
      </c>
      <c r="BU169" s="443"/>
      <c r="BV169" s="52"/>
      <c r="BW169" s="118"/>
    </row>
    <row r="170" spans="4:78" ht="12.75" hidden="1" customHeight="1" x14ac:dyDescent="0.3">
      <c r="D170" s="118" t="s">
        <v>437</v>
      </c>
      <c r="E170" s="379"/>
      <c r="F170" s="398"/>
      <c r="G170" s="98">
        <v>0</v>
      </c>
      <c r="H170" s="97"/>
      <c r="I170" s="52"/>
      <c r="J170" s="444"/>
      <c r="K170" s="453"/>
      <c r="L170" s="98">
        <v>0</v>
      </c>
      <c r="M170" s="97"/>
      <c r="N170" s="52"/>
      <c r="O170" s="444"/>
      <c r="P170" s="453"/>
      <c r="Q170" s="98">
        <v>0</v>
      </c>
      <c r="R170" s="97"/>
      <c r="S170" s="52"/>
      <c r="T170" s="444"/>
      <c r="U170" s="453"/>
      <c r="V170" s="98">
        <v>0</v>
      </c>
      <c r="W170" s="97"/>
      <c r="X170" s="52"/>
      <c r="Y170" s="444"/>
      <c r="Z170" s="453"/>
      <c r="AA170" s="98">
        <v>0</v>
      </c>
      <c r="AB170" s="97"/>
      <c r="AC170" s="52"/>
      <c r="AD170" s="444"/>
      <c r="AE170" s="453"/>
      <c r="AF170" s="98">
        <v>0</v>
      </c>
      <c r="AG170" s="97"/>
      <c r="AH170" s="52"/>
      <c r="AI170" s="444"/>
      <c r="AJ170" s="453"/>
      <c r="AK170" s="98">
        <v>0</v>
      </c>
      <c r="AL170" s="97"/>
      <c r="AM170" s="52"/>
      <c r="AN170" s="444"/>
      <c r="AO170" s="453"/>
      <c r="AP170" s="98">
        <v>0</v>
      </c>
      <c r="AQ170" s="97"/>
      <c r="AR170" s="52"/>
      <c r="AS170" s="444"/>
      <c r="AT170" s="453"/>
      <c r="AU170" s="98">
        <v>0</v>
      </c>
      <c r="AV170" s="97"/>
      <c r="AW170" s="52"/>
      <c r="AX170" s="444"/>
      <c r="AY170" s="453"/>
      <c r="AZ170" s="98">
        <v>0</v>
      </c>
      <c r="BA170" s="97"/>
      <c r="BB170" s="52"/>
      <c r="BC170" s="444"/>
      <c r="BD170" s="453"/>
      <c r="BE170" s="98">
        <v>0</v>
      </c>
      <c r="BF170" s="97"/>
      <c r="BG170" s="52"/>
      <c r="BH170" s="444"/>
      <c r="BI170" s="453"/>
      <c r="BJ170" s="98">
        <v>0</v>
      </c>
      <c r="BK170" s="97"/>
      <c r="BL170" s="52"/>
      <c r="BM170" s="444"/>
      <c r="BN170" s="453"/>
      <c r="BO170" s="98">
        <v>0</v>
      </c>
      <c r="BP170" s="97"/>
      <c r="BQ170" s="52"/>
      <c r="BR170" s="444"/>
      <c r="BS170" s="453"/>
      <c r="BT170" s="98">
        <f>SUM(L170:BO170)</f>
        <v>0</v>
      </c>
      <c r="BU170" s="97"/>
      <c r="BV170" s="52"/>
      <c r="BW170" s="118"/>
    </row>
    <row r="171" spans="4:78" hidden="1" x14ac:dyDescent="0.3">
      <c r="D171" s="118"/>
      <c r="E171" s="379"/>
      <c r="G171" s="52"/>
      <c r="H171" s="52"/>
      <c r="I171" s="52"/>
      <c r="J171" s="444"/>
      <c r="K171" s="52"/>
      <c r="L171" s="52"/>
      <c r="M171" s="52"/>
      <c r="N171" s="52"/>
      <c r="O171" s="444"/>
      <c r="P171" s="52"/>
      <c r="Q171" s="52"/>
      <c r="R171" s="52"/>
      <c r="S171" s="52"/>
      <c r="T171" s="444"/>
      <c r="U171" s="52"/>
      <c r="V171" s="52"/>
      <c r="W171" s="52"/>
      <c r="X171" s="52"/>
      <c r="Y171" s="444"/>
      <c r="Z171" s="52"/>
      <c r="AA171" s="52"/>
      <c r="AB171" s="52"/>
      <c r="AC171" s="52"/>
      <c r="AD171" s="444"/>
      <c r="AE171" s="52"/>
      <c r="AF171" s="52"/>
      <c r="AG171" s="52"/>
      <c r="AH171" s="52"/>
      <c r="AI171" s="444"/>
      <c r="AJ171" s="52"/>
      <c r="AK171" s="52"/>
      <c r="AL171" s="52"/>
      <c r="AM171" s="52"/>
      <c r="AN171" s="444"/>
      <c r="AO171" s="52"/>
      <c r="AP171" s="52"/>
      <c r="AQ171" s="52"/>
      <c r="AR171" s="52"/>
      <c r="AS171" s="444"/>
      <c r="AT171" s="52"/>
      <c r="AU171" s="52"/>
      <c r="AV171" s="52"/>
      <c r="AW171" s="52"/>
      <c r="AX171" s="444"/>
      <c r="AY171" s="52"/>
      <c r="AZ171" s="52"/>
      <c r="BA171" s="52"/>
      <c r="BB171" s="52"/>
      <c r="BC171" s="444"/>
      <c r="BD171" s="52"/>
      <c r="BE171" s="52"/>
      <c r="BF171" s="52"/>
      <c r="BG171" s="52"/>
      <c r="BH171" s="444"/>
      <c r="BI171" s="52"/>
      <c r="BJ171" s="52"/>
      <c r="BK171" s="52"/>
      <c r="BL171" s="52"/>
      <c r="BM171" s="444"/>
      <c r="BN171" s="52"/>
      <c r="BO171" s="52"/>
      <c r="BP171" s="52"/>
      <c r="BQ171" s="52"/>
      <c r="BR171" s="444"/>
      <c r="BS171" s="52"/>
      <c r="BT171" s="52"/>
      <c r="BU171" s="52"/>
      <c r="BV171" s="52"/>
      <c r="BW171" s="118"/>
    </row>
    <row r="172" spans="4:78" s="38" customFormat="1" hidden="1" x14ac:dyDescent="0.3">
      <c r="D172" s="188" t="s">
        <v>452</v>
      </c>
      <c r="E172" s="381"/>
      <c r="G172" s="40">
        <v>0</v>
      </c>
      <c r="H172" s="40"/>
      <c r="I172" s="40"/>
      <c r="J172" s="441"/>
      <c r="K172" s="40"/>
      <c r="L172" s="40">
        <f>SUM(L173:L174)</f>
        <v>0</v>
      </c>
      <c r="M172" s="40"/>
      <c r="N172" s="40"/>
      <c r="O172" s="441"/>
      <c r="P172" s="40"/>
      <c r="Q172" s="40">
        <f>SUM(Q173:Q174)</f>
        <v>0</v>
      </c>
      <c r="R172" s="40"/>
      <c r="S172" s="40"/>
      <c r="T172" s="441"/>
      <c r="U172" s="40"/>
      <c r="V172" s="40">
        <f>SUM(V173:V174)</f>
        <v>0</v>
      </c>
      <c r="W172" s="40"/>
      <c r="X172" s="40"/>
      <c r="Y172" s="441"/>
      <c r="Z172" s="40"/>
      <c r="AA172" s="40">
        <f>SUM(AA173:AA174)</f>
        <v>0</v>
      </c>
      <c r="AB172" s="40"/>
      <c r="AC172" s="40"/>
      <c r="AD172" s="441"/>
      <c r="AE172" s="40"/>
      <c r="AF172" s="40">
        <f>SUM(AF173:AF174)</f>
        <v>0</v>
      </c>
      <c r="AG172" s="40"/>
      <c r="AH172" s="40"/>
      <c r="AI172" s="441"/>
      <c r="AJ172" s="40"/>
      <c r="AK172" s="40">
        <f>SUM(AK173:AK174)</f>
        <v>0</v>
      </c>
      <c r="AL172" s="40"/>
      <c r="AM172" s="40"/>
      <c r="AN172" s="441"/>
      <c r="AO172" s="40"/>
      <c r="AP172" s="40">
        <f>SUM(AP173:AP174)</f>
        <v>0</v>
      </c>
      <c r="AQ172" s="40"/>
      <c r="AR172" s="40"/>
      <c r="AS172" s="441"/>
      <c r="AT172" s="40"/>
      <c r="AU172" s="40">
        <f>SUM(AU173:AU174)</f>
        <v>0</v>
      </c>
      <c r="AV172" s="40"/>
      <c r="AW172" s="40"/>
      <c r="AX172" s="441"/>
      <c r="AY172" s="40"/>
      <c r="AZ172" s="40">
        <f>SUM(AZ173:AZ174)</f>
        <v>0</v>
      </c>
      <c r="BA172" s="40"/>
      <c r="BB172" s="40"/>
      <c r="BC172" s="441"/>
      <c r="BD172" s="40"/>
      <c r="BE172" s="40">
        <f>SUM(BE173:BE174)</f>
        <v>0</v>
      </c>
      <c r="BF172" s="40"/>
      <c r="BG172" s="40"/>
      <c r="BH172" s="441"/>
      <c r="BI172" s="40"/>
      <c r="BJ172" s="40">
        <f>SUM(BJ173:BJ174)</f>
        <v>0</v>
      </c>
      <c r="BK172" s="40"/>
      <c r="BL172" s="40"/>
      <c r="BM172" s="441"/>
      <c r="BN172" s="40"/>
      <c r="BO172" s="40">
        <f>SUM(BO173:BO174)</f>
        <v>0</v>
      </c>
      <c r="BP172" s="40"/>
      <c r="BQ172" s="40"/>
      <c r="BR172" s="441"/>
      <c r="BS172" s="40"/>
      <c r="BT172" s="40">
        <f>SUM(BT173:BT174)</f>
        <v>0</v>
      </c>
      <c r="BU172" s="40"/>
      <c r="BV172" s="40"/>
      <c r="BW172" s="188"/>
      <c r="BY172" s="112"/>
      <c r="BZ172" s="112"/>
    </row>
    <row r="173" spans="4:78" hidden="1" x14ac:dyDescent="0.3">
      <c r="D173" s="118" t="s">
        <v>436</v>
      </c>
      <c r="E173" s="379"/>
      <c r="F173" s="385"/>
      <c r="G173" s="442">
        <v>0</v>
      </c>
      <c r="H173" s="443"/>
      <c r="I173" s="52"/>
      <c r="J173" s="444"/>
      <c r="K173" s="445"/>
      <c r="L173" s="442">
        <f>L177+L181+L185+L189</f>
        <v>0</v>
      </c>
      <c r="M173" s="443"/>
      <c r="N173" s="52"/>
      <c r="O173" s="444"/>
      <c r="P173" s="445"/>
      <c r="Q173" s="442">
        <f>Q177+Q181+Q185+Q189</f>
        <v>0</v>
      </c>
      <c r="R173" s="443"/>
      <c r="S173" s="52"/>
      <c r="T173" s="444"/>
      <c r="U173" s="445"/>
      <c r="V173" s="442">
        <f>V177+V181+V185+V189</f>
        <v>0</v>
      </c>
      <c r="W173" s="443"/>
      <c r="X173" s="52"/>
      <c r="Y173" s="444"/>
      <c r="Z173" s="445"/>
      <c r="AA173" s="442">
        <f>AA177+AA181+AA185+AA189</f>
        <v>0</v>
      </c>
      <c r="AB173" s="443"/>
      <c r="AC173" s="52"/>
      <c r="AD173" s="444"/>
      <c r="AE173" s="445"/>
      <c r="AF173" s="442">
        <f>AF177+AF181+AF185+AF189</f>
        <v>0</v>
      </c>
      <c r="AG173" s="443"/>
      <c r="AH173" s="52"/>
      <c r="AI173" s="444"/>
      <c r="AJ173" s="445"/>
      <c r="AK173" s="442">
        <f>AK177+AK181+AK185+AK189</f>
        <v>0</v>
      </c>
      <c r="AL173" s="443"/>
      <c r="AM173" s="52"/>
      <c r="AN173" s="444"/>
      <c r="AO173" s="445"/>
      <c r="AP173" s="442">
        <f>AP177+AP181+AP185+AP189</f>
        <v>0</v>
      </c>
      <c r="AQ173" s="443"/>
      <c r="AR173" s="52"/>
      <c r="AS173" s="444"/>
      <c r="AT173" s="445"/>
      <c r="AU173" s="442">
        <f>AU177+AU181+AU185+AU189</f>
        <v>0</v>
      </c>
      <c r="AV173" s="443"/>
      <c r="AW173" s="52"/>
      <c r="AX173" s="444"/>
      <c r="AY173" s="445"/>
      <c r="AZ173" s="442">
        <f>AZ177+AZ181+AZ185+AZ189</f>
        <v>0</v>
      </c>
      <c r="BA173" s="443"/>
      <c r="BB173" s="52"/>
      <c r="BC173" s="444"/>
      <c r="BD173" s="445"/>
      <c r="BE173" s="442">
        <f>BE177+BE181+BE185+BE189</f>
        <v>0</v>
      </c>
      <c r="BF173" s="443"/>
      <c r="BG173" s="52"/>
      <c r="BH173" s="444"/>
      <c r="BI173" s="445"/>
      <c r="BJ173" s="442">
        <f>BJ177+BJ181+BJ185+BJ189</f>
        <v>0</v>
      </c>
      <c r="BK173" s="443"/>
      <c r="BL173" s="52"/>
      <c r="BM173" s="444"/>
      <c r="BN173" s="445"/>
      <c r="BO173" s="442">
        <f>BO177+BO181+BO185+BO189</f>
        <v>0</v>
      </c>
      <c r="BP173" s="443"/>
      <c r="BQ173" s="52"/>
      <c r="BR173" s="444"/>
      <c r="BS173" s="445"/>
      <c r="BT173" s="442">
        <f>BT177+BT181+BT185+BT189</f>
        <v>0</v>
      </c>
      <c r="BU173" s="443"/>
      <c r="BV173" s="52"/>
      <c r="BW173" s="118"/>
    </row>
    <row r="174" spans="4:78" hidden="1" x14ac:dyDescent="0.3">
      <c r="D174" s="118" t="s">
        <v>437</v>
      </c>
      <c r="E174" s="379"/>
      <c r="F174" s="398"/>
      <c r="G174" s="98">
        <v>0</v>
      </c>
      <c r="H174" s="97"/>
      <c r="I174" s="52"/>
      <c r="J174" s="444"/>
      <c r="K174" s="453"/>
      <c r="L174" s="98">
        <f>L178+L182+L186+L190</f>
        <v>0</v>
      </c>
      <c r="M174" s="97"/>
      <c r="N174" s="52"/>
      <c r="O174" s="444"/>
      <c r="P174" s="453"/>
      <c r="Q174" s="98">
        <f>Q178+Q182+Q186+Q190</f>
        <v>0</v>
      </c>
      <c r="R174" s="97"/>
      <c r="S174" s="52"/>
      <c r="T174" s="444"/>
      <c r="U174" s="453"/>
      <c r="V174" s="98">
        <f>V178+V182+V186+V190</f>
        <v>0</v>
      </c>
      <c r="W174" s="97"/>
      <c r="X174" s="52"/>
      <c r="Y174" s="444"/>
      <c r="Z174" s="453"/>
      <c r="AA174" s="98">
        <f>AA178+AA182+AA186+AA190</f>
        <v>0</v>
      </c>
      <c r="AB174" s="97"/>
      <c r="AC174" s="52"/>
      <c r="AD174" s="444"/>
      <c r="AE174" s="453"/>
      <c r="AF174" s="98">
        <f>AF178+AF182+AF186+AF190</f>
        <v>0</v>
      </c>
      <c r="AG174" s="97"/>
      <c r="AH174" s="52"/>
      <c r="AI174" s="444"/>
      <c r="AJ174" s="453"/>
      <c r="AK174" s="98">
        <f>AK178+AK182+AK186+AK190</f>
        <v>0</v>
      </c>
      <c r="AL174" s="97"/>
      <c r="AM174" s="52"/>
      <c r="AN174" s="444"/>
      <c r="AO174" s="453"/>
      <c r="AP174" s="98">
        <f>AP178+AP182+AP186+AP190</f>
        <v>0</v>
      </c>
      <c r="AQ174" s="97"/>
      <c r="AR174" s="52"/>
      <c r="AS174" s="444"/>
      <c r="AT174" s="453"/>
      <c r="AU174" s="98">
        <f>AU178+AU182+AU186+AU190</f>
        <v>0</v>
      </c>
      <c r="AV174" s="97"/>
      <c r="AW174" s="52"/>
      <c r="AX174" s="444"/>
      <c r="AY174" s="453"/>
      <c r="AZ174" s="98">
        <f>AZ178+AZ182+AZ186+AZ190</f>
        <v>0</v>
      </c>
      <c r="BA174" s="97"/>
      <c r="BB174" s="52"/>
      <c r="BC174" s="444"/>
      <c r="BD174" s="453"/>
      <c r="BE174" s="98">
        <f>BE178+BE182+BE186+BE190</f>
        <v>0</v>
      </c>
      <c r="BF174" s="97"/>
      <c r="BG174" s="52"/>
      <c r="BH174" s="444"/>
      <c r="BI174" s="453"/>
      <c r="BJ174" s="98">
        <f>BJ178+BJ182+BJ186+BJ190</f>
        <v>0</v>
      </c>
      <c r="BK174" s="97"/>
      <c r="BL174" s="52"/>
      <c r="BM174" s="444"/>
      <c r="BN174" s="453"/>
      <c r="BO174" s="98">
        <f>BO178+BO182+BO186+BO190</f>
        <v>0</v>
      </c>
      <c r="BP174" s="97"/>
      <c r="BQ174" s="52"/>
      <c r="BR174" s="444"/>
      <c r="BS174" s="453"/>
      <c r="BT174" s="98">
        <f>BT178+BT182+BT186+BT190</f>
        <v>0</v>
      </c>
      <c r="BU174" s="97"/>
      <c r="BV174" s="52"/>
      <c r="BW174" s="118"/>
    </row>
    <row r="175" spans="4:78" hidden="1" x14ac:dyDescent="0.3">
      <c r="D175" s="118"/>
      <c r="E175" s="379"/>
      <c r="G175" s="52"/>
      <c r="H175" s="52"/>
      <c r="I175" s="52"/>
      <c r="J175" s="444"/>
      <c r="K175" s="52"/>
      <c r="L175" s="52"/>
      <c r="M175" s="52"/>
      <c r="N175" s="52"/>
      <c r="O175" s="444"/>
      <c r="P175" s="52"/>
      <c r="Q175" s="52"/>
      <c r="R175" s="52"/>
      <c r="S175" s="52"/>
      <c r="T175" s="444"/>
      <c r="U175" s="52"/>
      <c r="V175" s="52"/>
      <c r="W175" s="52"/>
      <c r="X175" s="52"/>
      <c r="Y175" s="444"/>
      <c r="Z175" s="52"/>
      <c r="AA175" s="52"/>
      <c r="AB175" s="52"/>
      <c r="AC175" s="52"/>
      <c r="AD175" s="444"/>
      <c r="AE175" s="52"/>
      <c r="AF175" s="52"/>
      <c r="AG175" s="52"/>
      <c r="AH175" s="52"/>
      <c r="AI175" s="444"/>
      <c r="AJ175" s="52"/>
      <c r="AK175" s="52"/>
      <c r="AL175" s="52"/>
      <c r="AM175" s="52"/>
      <c r="AN175" s="444"/>
      <c r="AO175" s="52"/>
      <c r="AP175" s="52"/>
      <c r="AQ175" s="52"/>
      <c r="AR175" s="52"/>
      <c r="AS175" s="444"/>
      <c r="AT175" s="52"/>
      <c r="AU175" s="52"/>
      <c r="AV175" s="52"/>
      <c r="AW175" s="52"/>
      <c r="AX175" s="444"/>
      <c r="AY175" s="52"/>
      <c r="AZ175" s="52"/>
      <c r="BA175" s="52"/>
      <c r="BB175" s="52"/>
      <c r="BC175" s="444"/>
      <c r="BD175" s="52"/>
      <c r="BE175" s="52"/>
      <c r="BF175" s="52"/>
      <c r="BG175" s="52"/>
      <c r="BH175" s="444"/>
      <c r="BI175" s="52"/>
      <c r="BJ175" s="52"/>
      <c r="BK175" s="52"/>
      <c r="BL175" s="52"/>
      <c r="BM175" s="444"/>
      <c r="BN175" s="52"/>
      <c r="BO175" s="52"/>
      <c r="BP175" s="52"/>
      <c r="BQ175" s="52"/>
      <c r="BR175" s="444"/>
      <c r="BS175" s="52"/>
      <c r="BT175" s="52"/>
      <c r="BU175" s="52"/>
      <c r="BV175" s="52"/>
      <c r="BW175" s="118"/>
    </row>
    <row r="176" spans="4:78" hidden="1" x14ac:dyDescent="0.3">
      <c r="D176" s="118" t="s">
        <v>453</v>
      </c>
      <c r="E176" s="379"/>
      <c r="G176" s="52">
        <v>0</v>
      </c>
      <c r="H176" s="52"/>
      <c r="I176" s="52"/>
      <c r="J176" s="444"/>
      <c r="K176" s="52"/>
      <c r="L176" s="52">
        <f>SUM(L177:L178)</f>
        <v>0</v>
      </c>
      <c r="M176" s="52"/>
      <c r="N176" s="52"/>
      <c r="O176" s="444"/>
      <c r="P176" s="52"/>
      <c r="Q176" s="52">
        <f>SUM(Q177:Q178)</f>
        <v>0</v>
      </c>
      <c r="R176" s="52"/>
      <c r="S176" s="52"/>
      <c r="T176" s="444"/>
      <c r="U176" s="52"/>
      <c r="V176" s="52">
        <f>SUM(V177:V178)</f>
        <v>0</v>
      </c>
      <c r="W176" s="52"/>
      <c r="X176" s="52"/>
      <c r="Y176" s="444"/>
      <c r="Z176" s="52"/>
      <c r="AA176" s="52">
        <f>SUM(AA177:AA178)</f>
        <v>0</v>
      </c>
      <c r="AB176" s="52"/>
      <c r="AC176" s="52"/>
      <c r="AD176" s="444"/>
      <c r="AE176" s="52"/>
      <c r="AF176" s="52">
        <f>SUM(AF177:AF178)</f>
        <v>0</v>
      </c>
      <c r="AG176" s="52"/>
      <c r="AH176" s="52"/>
      <c r="AI176" s="444"/>
      <c r="AJ176" s="52"/>
      <c r="AK176" s="52">
        <f>SUM(AK177:AK178)</f>
        <v>0</v>
      </c>
      <c r="AL176" s="52"/>
      <c r="AM176" s="52"/>
      <c r="AN176" s="444"/>
      <c r="AO176" s="52"/>
      <c r="AP176" s="52">
        <f>SUM(AP177:AP178)</f>
        <v>0</v>
      </c>
      <c r="AQ176" s="52"/>
      <c r="AR176" s="52"/>
      <c r="AS176" s="444"/>
      <c r="AT176" s="52"/>
      <c r="AU176" s="52">
        <f>SUM(AU177:AU178)</f>
        <v>0</v>
      </c>
      <c r="AV176" s="52"/>
      <c r="AW176" s="52"/>
      <c r="AX176" s="444"/>
      <c r="AY176" s="52"/>
      <c r="AZ176" s="52">
        <f>SUM(AZ177:AZ178)</f>
        <v>0</v>
      </c>
      <c r="BA176" s="52"/>
      <c r="BB176" s="52"/>
      <c r="BC176" s="444"/>
      <c r="BD176" s="52"/>
      <c r="BE176" s="52">
        <f>SUM(BE177:BE178)</f>
        <v>0</v>
      </c>
      <c r="BF176" s="52"/>
      <c r="BG176" s="52"/>
      <c r="BH176" s="444"/>
      <c r="BI176" s="52"/>
      <c r="BJ176" s="52">
        <f>SUM(BJ177:BJ178)</f>
        <v>0</v>
      </c>
      <c r="BK176" s="52"/>
      <c r="BL176" s="52"/>
      <c r="BM176" s="444"/>
      <c r="BN176" s="52"/>
      <c r="BO176" s="52">
        <f>SUM(BO177:BO178)</f>
        <v>0</v>
      </c>
      <c r="BP176" s="52"/>
      <c r="BQ176" s="52"/>
      <c r="BR176" s="444"/>
      <c r="BS176" s="52"/>
      <c r="BT176" s="52">
        <f>SUM(BT177:BT178)</f>
        <v>0</v>
      </c>
      <c r="BU176" s="52"/>
      <c r="BV176" s="52"/>
      <c r="BW176" s="118"/>
    </row>
    <row r="177" spans="4:75" hidden="1" x14ac:dyDescent="0.3">
      <c r="D177" s="118" t="s">
        <v>436</v>
      </c>
      <c r="E177" s="379"/>
      <c r="F177" s="385"/>
      <c r="G177" s="442">
        <v>0</v>
      </c>
      <c r="H177" s="443"/>
      <c r="I177" s="52"/>
      <c r="J177" s="444"/>
      <c r="K177" s="445"/>
      <c r="L177" s="442">
        <v>0</v>
      </c>
      <c r="M177" s="443"/>
      <c r="N177" s="52"/>
      <c r="O177" s="444"/>
      <c r="P177" s="445"/>
      <c r="Q177" s="442">
        <v>0</v>
      </c>
      <c r="R177" s="443"/>
      <c r="S177" s="52"/>
      <c r="T177" s="444"/>
      <c r="U177" s="445"/>
      <c r="V177" s="442">
        <v>0</v>
      </c>
      <c r="W177" s="443"/>
      <c r="X177" s="52"/>
      <c r="Y177" s="444"/>
      <c r="Z177" s="445"/>
      <c r="AA177" s="442">
        <v>0</v>
      </c>
      <c r="AB177" s="443"/>
      <c r="AC177" s="52"/>
      <c r="AD177" s="444"/>
      <c r="AE177" s="445"/>
      <c r="AF177" s="442">
        <v>0</v>
      </c>
      <c r="AG177" s="443"/>
      <c r="AH177" s="52"/>
      <c r="AI177" s="444"/>
      <c r="AJ177" s="445"/>
      <c r="AK177" s="442">
        <v>0</v>
      </c>
      <c r="AL177" s="443"/>
      <c r="AM177" s="52"/>
      <c r="AN177" s="444"/>
      <c r="AO177" s="445"/>
      <c r="AP177" s="442">
        <v>0</v>
      </c>
      <c r="AQ177" s="443"/>
      <c r="AR177" s="52"/>
      <c r="AS177" s="444"/>
      <c r="AT177" s="445"/>
      <c r="AU177" s="442">
        <v>0</v>
      </c>
      <c r="AV177" s="443"/>
      <c r="AW177" s="52"/>
      <c r="AX177" s="444"/>
      <c r="AY177" s="445"/>
      <c r="AZ177" s="442">
        <v>0</v>
      </c>
      <c r="BA177" s="443"/>
      <c r="BB177" s="52"/>
      <c r="BC177" s="444"/>
      <c r="BD177" s="445"/>
      <c r="BE177" s="442">
        <v>0</v>
      </c>
      <c r="BF177" s="443"/>
      <c r="BG177" s="52"/>
      <c r="BH177" s="444"/>
      <c r="BI177" s="445"/>
      <c r="BJ177" s="442">
        <v>0</v>
      </c>
      <c r="BK177" s="443"/>
      <c r="BL177" s="52"/>
      <c r="BM177" s="444"/>
      <c r="BN177" s="445"/>
      <c r="BO177" s="442">
        <v>0</v>
      </c>
      <c r="BP177" s="443"/>
      <c r="BQ177" s="52"/>
      <c r="BR177" s="444"/>
      <c r="BS177" s="445"/>
      <c r="BT177" s="442">
        <f>SUM(L177:BO177)</f>
        <v>0</v>
      </c>
      <c r="BU177" s="443"/>
      <c r="BV177" s="52"/>
      <c r="BW177" s="118"/>
    </row>
    <row r="178" spans="4:75" hidden="1" x14ac:dyDescent="0.3">
      <c r="D178" s="118" t="s">
        <v>437</v>
      </c>
      <c r="E178" s="379"/>
      <c r="F178" s="398"/>
      <c r="G178" s="98">
        <v>0</v>
      </c>
      <c r="H178" s="97"/>
      <c r="I178" s="52"/>
      <c r="J178" s="444"/>
      <c r="K178" s="453"/>
      <c r="L178" s="98">
        <v>0</v>
      </c>
      <c r="M178" s="97"/>
      <c r="N178" s="52"/>
      <c r="O178" s="444"/>
      <c r="P178" s="453"/>
      <c r="Q178" s="98">
        <v>0</v>
      </c>
      <c r="R178" s="97"/>
      <c r="S178" s="52"/>
      <c r="T178" s="444"/>
      <c r="U178" s="453"/>
      <c r="V178" s="98">
        <v>0</v>
      </c>
      <c r="W178" s="97"/>
      <c r="X178" s="52"/>
      <c r="Y178" s="444"/>
      <c r="Z178" s="453"/>
      <c r="AA178" s="98">
        <v>0</v>
      </c>
      <c r="AB178" s="97"/>
      <c r="AC178" s="52"/>
      <c r="AD178" s="444"/>
      <c r="AE178" s="453"/>
      <c r="AF178" s="98">
        <v>0</v>
      </c>
      <c r="AG178" s="97"/>
      <c r="AH178" s="52"/>
      <c r="AI178" s="444"/>
      <c r="AJ178" s="453"/>
      <c r="AK178" s="98">
        <v>0</v>
      </c>
      <c r="AL178" s="97"/>
      <c r="AM178" s="52"/>
      <c r="AN178" s="444"/>
      <c r="AO178" s="453"/>
      <c r="AP178" s="98">
        <v>0</v>
      </c>
      <c r="AQ178" s="97"/>
      <c r="AR178" s="52"/>
      <c r="AS178" s="444"/>
      <c r="AT178" s="453"/>
      <c r="AU178" s="98">
        <v>0</v>
      </c>
      <c r="AV178" s="97"/>
      <c r="AW178" s="52"/>
      <c r="AX178" s="444"/>
      <c r="AY178" s="453"/>
      <c r="AZ178" s="98">
        <v>0</v>
      </c>
      <c r="BA178" s="97"/>
      <c r="BB178" s="52"/>
      <c r="BC178" s="444"/>
      <c r="BD178" s="453"/>
      <c r="BE178" s="98">
        <v>0</v>
      </c>
      <c r="BF178" s="97"/>
      <c r="BG178" s="52"/>
      <c r="BH178" s="444"/>
      <c r="BI178" s="453"/>
      <c r="BJ178" s="98">
        <v>0</v>
      </c>
      <c r="BK178" s="97"/>
      <c r="BL178" s="52"/>
      <c r="BM178" s="444"/>
      <c r="BN178" s="453"/>
      <c r="BO178" s="98">
        <v>0</v>
      </c>
      <c r="BP178" s="97"/>
      <c r="BQ178" s="52"/>
      <c r="BR178" s="444"/>
      <c r="BS178" s="453"/>
      <c r="BT178" s="98">
        <f>SUM(L178:BO178)</f>
        <v>0</v>
      </c>
      <c r="BU178" s="97"/>
      <c r="BV178" s="52"/>
      <c r="BW178" s="118"/>
    </row>
    <row r="179" spans="4:75" hidden="1" x14ac:dyDescent="0.3">
      <c r="D179" s="118"/>
      <c r="E179" s="379"/>
      <c r="G179" s="52"/>
      <c r="H179" s="52"/>
      <c r="I179" s="52"/>
      <c r="J179" s="444"/>
      <c r="K179" s="52"/>
      <c r="L179" s="52"/>
      <c r="M179" s="52"/>
      <c r="N179" s="52"/>
      <c r="O179" s="444"/>
      <c r="P179" s="52"/>
      <c r="Q179" s="52"/>
      <c r="R179" s="52"/>
      <c r="S179" s="52"/>
      <c r="T179" s="444"/>
      <c r="U179" s="52"/>
      <c r="V179" s="52"/>
      <c r="W179" s="52"/>
      <c r="X179" s="52"/>
      <c r="Y179" s="444"/>
      <c r="Z179" s="52"/>
      <c r="AA179" s="52"/>
      <c r="AB179" s="52"/>
      <c r="AC179" s="52"/>
      <c r="AD179" s="444"/>
      <c r="AE179" s="52"/>
      <c r="AF179" s="52"/>
      <c r="AG179" s="52"/>
      <c r="AH179" s="52"/>
      <c r="AI179" s="444"/>
      <c r="AJ179" s="52"/>
      <c r="AK179" s="52"/>
      <c r="AL179" s="52"/>
      <c r="AM179" s="52"/>
      <c r="AN179" s="444"/>
      <c r="AO179" s="52"/>
      <c r="AP179" s="52"/>
      <c r="AQ179" s="52"/>
      <c r="AR179" s="52"/>
      <c r="AS179" s="444"/>
      <c r="AT179" s="52"/>
      <c r="AU179" s="52"/>
      <c r="AV179" s="52"/>
      <c r="AW179" s="52"/>
      <c r="AX179" s="444"/>
      <c r="AY179" s="52"/>
      <c r="AZ179" s="52"/>
      <c r="BA179" s="52"/>
      <c r="BB179" s="52"/>
      <c r="BC179" s="444"/>
      <c r="BD179" s="52"/>
      <c r="BE179" s="52"/>
      <c r="BF179" s="52"/>
      <c r="BG179" s="52"/>
      <c r="BH179" s="444"/>
      <c r="BI179" s="52"/>
      <c r="BJ179" s="52"/>
      <c r="BK179" s="52"/>
      <c r="BL179" s="52"/>
      <c r="BM179" s="444"/>
      <c r="BN179" s="52"/>
      <c r="BO179" s="52"/>
      <c r="BP179" s="52"/>
      <c r="BQ179" s="52"/>
      <c r="BR179" s="444"/>
      <c r="BS179" s="52"/>
      <c r="BT179" s="52"/>
      <c r="BU179" s="52"/>
      <c r="BV179" s="52"/>
      <c r="BW179" s="118"/>
    </row>
    <row r="180" spans="4:75" hidden="1" x14ac:dyDescent="0.3">
      <c r="D180" s="118" t="s">
        <v>454</v>
      </c>
      <c r="E180" s="379"/>
      <c r="G180" s="52">
        <f>SUM(G181:G182)</f>
        <v>0</v>
      </c>
      <c r="H180" s="52"/>
      <c r="I180" s="52"/>
      <c r="J180" s="444"/>
      <c r="K180" s="52"/>
      <c r="L180" s="52">
        <f>SUM(L181:L182)</f>
        <v>0</v>
      </c>
      <c r="M180" s="52"/>
      <c r="N180" s="52"/>
      <c r="O180" s="444"/>
      <c r="P180" s="52"/>
      <c r="Q180" s="52">
        <f>SUM(Q181:Q182)</f>
        <v>0</v>
      </c>
      <c r="R180" s="52"/>
      <c r="S180" s="52"/>
      <c r="T180" s="444"/>
      <c r="U180" s="52"/>
      <c r="V180" s="52">
        <f>SUM(V181:V182)</f>
        <v>0</v>
      </c>
      <c r="W180" s="52"/>
      <c r="X180" s="52"/>
      <c r="Y180" s="444"/>
      <c r="Z180" s="52"/>
      <c r="AA180" s="52">
        <f>SUM(AA181:AA182)</f>
        <v>0</v>
      </c>
      <c r="AB180" s="52"/>
      <c r="AC180" s="52"/>
      <c r="AD180" s="444"/>
      <c r="AE180" s="52"/>
      <c r="AF180" s="52">
        <f>SUM(AF181:AF182)</f>
        <v>0</v>
      </c>
      <c r="AG180" s="52"/>
      <c r="AH180" s="52"/>
      <c r="AI180" s="444"/>
      <c r="AJ180" s="52"/>
      <c r="AK180" s="52">
        <f>SUM(AK181:AK182)</f>
        <v>0</v>
      </c>
      <c r="AL180" s="52"/>
      <c r="AM180" s="52"/>
      <c r="AN180" s="444"/>
      <c r="AO180" s="52"/>
      <c r="AP180" s="52">
        <f>SUM(AP181:AP182)</f>
        <v>0</v>
      </c>
      <c r="AQ180" s="52"/>
      <c r="AR180" s="52"/>
      <c r="AS180" s="444"/>
      <c r="AT180" s="52"/>
      <c r="AU180" s="52">
        <f>SUM(AU181:AU182)</f>
        <v>0</v>
      </c>
      <c r="AV180" s="52"/>
      <c r="AW180" s="52"/>
      <c r="AX180" s="444"/>
      <c r="AY180" s="52"/>
      <c r="AZ180" s="52">
        <f>SUM(AZ181:AZ182)</f>
        <v>0</v>
      </c>
      <c r="BA180" s="52"/>
      <c r="BB180" s="52"/>
      <c r="BC180" s="444"/>
      <c r="BD180" s="52"/>
      <c r="BE180" s="52">
        <f>SUM(BE181:BE182)</f>
        <v>0</v>
      </c>
      <c r="BF180" s="52"/>
      <c r="BG180" s="52"/>
      <c r="BH180" s="444"/>
      <c r="BI180" s="52"/>
      <c r="BJ180" s="52">
        <f>SUM(BJ181:BJ182)</f>
        <v>0</v>
      </c>
      <c r="BK180" s="52"/>
      <c r="BL180" s="52"/>
      <c r="BM180" s="444"/>
      <c r="BN180" s="52"/>
      <c r="BO180" s="52">
        <f>SUM(BO181:BO182)</f>
        <v>0</v>
      </c>
      <c r="BP180" s="52"/>
      <c r="BQ180" s="52"/>
      <c r="BR180" s="444"/>
      <c r="BS180" s="52"/>
      <c r="BT180" s="52">
        <f>SUM(BT181:BT182)</f>
        <v>0</v>
      </c>
      <c r="BU180" s="52"/>
      <c r="BV180" s="52"/>
      <c r="BW180" s="118"/>
    </row>
    <row r="181" spans="4:75" hidden="1" x14ac:dyDescent="0.3">
      <c r="D181" s="118" t="s">
        <v>436</v>
      </c>
      <c r="E181" s="379"/>
      <c r="F181" s="385"/>
      <c r="G181" s="442">
        <v>0</v>
      </c>
      <c r="H181" s="443"/>
      <c r="I181" s="52"/>
      <c r="J181" s="444"/>
      <c r="K181" s="445"/>
      <c r="L181" s="442">
        <v>0</v>
      </c>
      <c r="M181" s="443"/>
      <c r="N181" s="52"/>
      <c r="O181" s="444"/>
      <c r="P181" s="445"/>
      <c r="Q181" s="442">
        <v>0</v>
      </c>
      <c r="R181" s="443"/>
      <c r="S181" s="52"/>
      <c r="T181" s="444"/>
      <c r="U181" s="445"/>
      <c r="V181" s="442">
        <v>0</v>
      </c>
      <c r="W181" s="443"/>
      <c r="X181" s="52"/>
      <c r="Y181" s="444"/>
      <c r="Z181" s="445"/>
      <c r="AA181" s="442">
        <v>0</v>
      </c>
      <c r="AB181" s="443"/>
      <c r="AC181" s="52"/>
      <c r="AD181" s="444"/>
      <c r="AE181" s="445"/>
      <c r="AF181" s="442">
        <v>0</v>
      </c>
      <c r="AG181" s="443"/>
      <c r="AH181" s="52"/>
      <c r="AI181" s="444"/>
      <c r="AJ181" s="445"/>
      <c r="AK181" s="442">
        <v>0</v>
      </c>
      <c r="AL181" s="443"/>
      <c r="AM181" s="52"/>
      <c r="AN181" s="444"/>
      <c r="AO181" s="445"/>
      <c r="AP181" s="442">
        <v>0</v>
      </c>
      <c r="AQ181" s="443"/>
      <c r="AR181" s="52"/>
      <c r="AS181" s="444"/>
      <c r="AT181" s="445"/>
      <c r="AU181" s="442">
        <v>0</v>
      </c>
      <c r="AV181" s="443"/>
      <c r="AW181" s="52"/>
      <c r="AX181" s="444"/>
      <c r="AY181" s="445"/>
      <c r="AZ181" s="442">
        <v>0</v>
      </c>
      <c r="BA181" s="443"/>
      <c r="BB181" s="52"/>
      <c r="BC181" s="444"/>
      <c r="BD181" s="445"/>
      <c r="BE181" s="442">
        <v>0</v>
      </c>
      <c r="BF181" s="443"/>
      <c r="BG181" s="52"/>
      <c r="BH181" s="444"/>
      <c r="BI181" s="445"/>
      <c r="BJ181" s="442">
        <v>0</v>
      </c>
      <c r="BK181" s="443"/>
      <c r="BL181" s="52"/>
      <c r="BM181" s="444"/>
      <c r="BN181" s="445"/>
      <c r="BO181" s="442">
        <v>0</v>
      </c>
      <c r="BP181" s="443"/>
      <c r="BQ181" s="52"/>
      <c r="BR181" s="444"/>
      <c r="BS181" s="445"/>
      <c r="BT181" s="442">
        <f>SUM(L181:BO181)</f>
        <v>0</v>
      </c>
      <c r="BU181" s="443"/>
      <c r="BV181" s="52"/>
      <c r="BW181" s="118"/>
    </row>
    <row r="182" spans="4:75" hidden="1" x14ac:dyDescent="0.3">
      <c r="D182" s="118" t="s">
        <v>437</v>
      </c>
      <c r="E182" s="379"/>
      <c r="F182" s="398"/>
      <c r="G182" s="98">
        <v>0</v>
      </c>
      <c r="H182" s="97"/>
      <c r="I182" s="52"/>
      <c r="J182" s="444"/>
      <c r="K182" s="453"/>
      <c r="L182" s="98">
        <v>0</v>
      </c>
      <c r="M182" s="97"/>
      <c r="N182" s="52"/>
      <c r="O182" s="444"/>
      <c r="P182" s="453"/>
      <c r="Q182" s="98">
        <v>0</v>
      </c>
      <c r="R182" s="97"/>
      <c r="S182" s="52"/>
      <c r="T182" s="444"/>
      <c r="U182" s="453"/>
      <c r="V182" s="98">
        <v>0</v>
      </c>
      <c r="W182" s="97"/>
      <c r="X182" s="52"/>
      <c r="Y182" s="444"/>
      <c r="Z182" s="453"/>
      <c r="AA182" s="98">
        <v>0</v>
      </c>
      <c r="AB182" s="97"/>
      <c r="AC182" s="52"/>
      <c r="AD182" s="444"/>
      <c r="AE182" s="453"/>
      <c r="AF182" s="98">
        <v>0</v>
      </c>
      <c r="AG182" s="97"/>
      <c r="AH182" s="52"/>
      <c r="AI182" s="444"/>
      <c r="AJ182" s="453"/>
      <c r="AK182" s="98">
        <v>0</v>
      </c>
      <c r="AL182" s="97"/>
      <c r="AM182" s="52"/>
      <c r="AN182" s="444"/>
      <c r="AO182" s="453"/>
      <c r="AP182" s="98">
        <v>0</v>
      </c>
      <c r="AQ182" s="97"/>
      <c r="AR182" s="52"/>
      <c r="AS182" s="444"/>
      <c r="AT182" s="453"/>
      <c r="AU182" s="98">
        <v>0</v>
      </c>
      <c r="AV182" s="97"/>
      <c r="AW182" s="52"/>
      <c r="AX182" s="444"/>
      <c r="AY182" s="453"/>
      <c r="AZ182" s="98">
        <v>0</v>
      </c>
      <c r="BA182" s="97"/>
      <c r="BB182" s="52"/>
      <c r="BC182" s="444"/>
      <c r="BD182" s="453"/>
      <c r="BE182" s="98">
        <v>0</v>
      </c>
      <c r="BF182" s="97"/>
      <c r="BG182" s="52"/>
      <c r="BH182" s="444"/>
      <c r="BI182" s="453"/>
      <c r="BJ182" s="98">
        <v>0</v>
      </c>
      <c r="BK182" s="97"/>
      <c r="BL182" s="52"/>
      <c r="BM182" s="444"/>
      <c r="BN182" s="453"/>
      <c r="BO182" s="98">
        <v>0</v>
      </c>
      <c r="BP182" s="97"/>
      <c r="BQ182" s="52"/>
      <c r="BR182" s="444"/>
      <c r="BS182" s="453"/>
      <c r="BT182" s="98">
        <f>SUM(L182:BO182)</f>
        <v>0</v>
      </c>
      <c r="BU182" s="97"/>
      <c r="BV182" s="52"/>
      <c r="BW182" s="118"/>
    </row>
    <row r="183" spans="4:75" hidden="1" x14ac:dyDescent="0.3">
      <c r="D183" s="118"/>
      <c r="E183" s="379"/>
      <c r="G183" s="52"/>
      <c r="H183" s="52"/>
      <c r="I183" s="52"/>
      <c r="J183" s="444"/>
      <c r="K183" s="52"/>
      <c r="L183" s="52"/>
      <c r="M183" s="52"/>
      <c r="N183" s="52"/>
      <c r="O183" s="444"/>
      <c r="P183" s="52"/>
      <c r="Q183" s="52"/>
      <c r="R183" s="52"/>
      <c r="S183" s="52"/>
      <c r="T183" s="444"/>
      <c r="U183" s="52"/>
      <c r="V183" s="52"/>
      <c r="W183" s="52"/>
      <c r="X183" s="52"/>
      <c r="Y183" s="444"/>
      <c r="Z183" s="52"/>
      <c r="AA183" s="52"/>
      <c r="AB183" s="52"/>
      <c r="AC183" s="52"/>
      <c r="AD183" s="444"/>
      <c r="AE183" s="52"/>
      <c r="AF183" s="52"/>
      <c r="AG183" s="52"/>
      <c r="AH183" s="52"/>
      <c r="AI183" s="444"/>
      <c r="AJ183" s="52"/>
      <c r="AK183" s="52"/>
      <c r="AL183" s="52"/>
      <c r="AM183" s="52"/>
      <c r="AN183" s="444"/>
      <c r="AO183" s="52"/>
      <c r="AP183" s="52"/>
      <c r="AQ183" s="52"/>
      <c r="AR183" s="52"/>
      <c r="AS183" s="444"/>
      <c r="AT183" s="52"/>
      <c r="AU183" s="52"/>
      <c r="AV183" s="52"/>
      <c r="AW183" s="52"/>
      <c r="AX183" s="444"/>
      <c r="AY183" s="52"/>
      <c r="AZ183" s="52"/>
      <c r="BA183" s="52"/>
      <c r="BB183" s="52"/>
      <c r="BC183" s="444"/>
      <c r="BD183" s="52"/>
      <c r="BE183" s="52"/>
      <c r="BF183" s="52"/>
      <c r="BG183" s="52"/>
      <c r="BH183" s="444"/>
      <c r="BI183" s="52"/>
      <c r="BJ183" s="52"/>
      <c r="BK183" s="52"/>
      <c r="BL183" s="52"/>
      <c r="BM183" s="444"/>
      <c r="BN183" s="52"/>
      <c r="BO183" s="52"/>
      <c r="BP183" s="52"/>
      <c r="BQ183" s="52"/>
      <c r="BR183" s="444"/>
      <c r="BS183" s="52"/>
      <c r="BT183" s="52"/>
      <c r="BU183" s="52"/>
      <c r="BV183" s="52"/>
      <c r="BW183" s="118"/>
    </row>
    <row r="184" spans="4:75" hidden="1" x14ac:dyDescent="0.3">
      <c r="D184" s="118" t="s">
        <v>455</v>
      </c>
      <c r="E184" s="379"/>
      <c r="G184" s="52">
        <f>SUM(G185:G186)</f>
        <v>0</v>
      </c>
      <c r="H184" s="52"/>
      <c r="I184" s="52"/>
      <c r="J184" s="444"/>
      <c r="K184" s="52"/>
      <c r="L184" s="52">
        <f>SUM(L185:L186)</f>
        <v>0</v>
      </c>
      <c r="M184" s="52"/>
      <c r="N184" s="52"/>
      <c r="O184" s="444"/>
      <c r="P184" s="52"/>
      <c r="Q184" s="52">
        <f>SUM(Q185:Q186)</f>
        <v>0</v>
      </c>
      <c r="R184" s="52"/>
      <c r="S184" s="52"/>
      <c r="T184" s="444"/>
      <c r="U184" s="52"/>
      <c r="V184" s="52">
        <f>SUM(V185:V186)</f>
        <v>0</v>
      </c>
      <c r="W184" s="52"/>
      <c r="X184" s="52"/>
      <c r="Y184" s="444"/>
      <c r="Z184" s="52"/>
      <c r="AA184" s="52">
        <f>SUM(AA185:AA186)</f>
        <v>0</v>
      </c>
      <c r="AB184" s="52"/>
      <c r="AC184" s="52"/>
      <c r="AD184" s="444"/>
      <c r="AE184" s="52"/>
      <c r="AF184" s="52">
        <f>SUM(AF185:AF186)</f>
        <v>0</v>
      </c>
      <c r="AG184" s="52"/>
      <c r="AH184" s="52"/>
      <c r="AI184" s="444"/>
      <c r="AJ184" s="52"/>
      <c r="AK184" s="52">
        <f>SUM(AK185:AK186)</f>
        <v>0</v>
      </c>
      <c r="AL184" s="52"/>
      <c r="AM184" s="52"/>
      <c r="AN184" s="444"/>
      <c r="AO184" s="52"/>
      <c r="AP184" s="52">
        <f>SUM(AP185:AP186)</f>
        <v>0</v>
      </c>
      <c r="AQ184" s="52"/>
      <c r="AR184" s="52"/>
      <c r="AS184" s="444"/>
      <c r="AT184" s="52"/>
      <c r="AU184" s="52">
        <f>SUM(AU185:AU186)</f>
        <v>0</v>
      </c>
      <c r="AV184" s="52"/>
      <c r="AW184" s="52"/>
      <c r="AX184" s="444"/>
      <c r="AY184" s="52"/>
      <c r="AZ184" s="52">
        <f>SUM(AZ185:AZ186)</f>
        <v>0</v>
      </c>
      <c r="BA184" s="52"/>
      <c r="BB184" s="52"/>
      <c r="BC184" s="444"/>
      <c r="BD184" s="52"/>
      <c r="BE184" s="52">
        <f>SUM(BE185:BE186)</f>
        <v>0</v>
      </c>
      <c r="BF184" s="52"/>
      <c r="BG184" s="52"/>
      <c r="BH184" s="444"/>
      <c r="BI184" s="52"/>
      <c r="BJ184" s="52">
        <f>SUM(BJ185:BJ186)</f>
        <v>0</v>
      </c>
      <c r="BK184" s="52"/>
      <c r="BL184" s="52"/>
      <c r="BM184" s="444"/>
      <c r="BN184" s="52"/>
      <c r="BO184" s="52">
        <f>SUM(BO185:BO186)</f>
        <v>0</v>
      </c>
      <c r="BP184" s="52"/>
      <c r="BQ184" s="52"/>
      <c r="BR184" s="444"/>
      <c r="BS184" s="52"/>
      <c r="BT184" s="52">
        <f>SUM(BT185:BT186)</f>
        <v>0</v>
      </c>
      <c r="BU184" s="52"/>
      <c r="BV184" s="52"/>
      <c r="BW184" s="118"/>
    </row>
    <row r="185" spans="4:75" hidden="1" x14ac:dyDescent="0.3">
      <c r="D185" s="118" t="s">
        <v>436</v>
      </c>
      <c r="E185" s="379"/>
      <c r="F185" s="385"/>
      <c r="G185" s="442">
        <v>0</v>
      </c>
      <c r="H185" s="443"/>
      <c r="I185" s="52"/>
      <c r="J185" s="444"/>
      <c r="K185" s="445"/>
      <c r="L185" s="442">
        <v>0</v>
      </c>
      <c r="M185" s="443"/>
      <c r="N185" s="52"/>
      <c r="O185" s="444"/>
      <c r="P185" s="445"/>
      <c r="Q185" s="442">
        <v>0</v>
      </c>
      <c r="R185" s="443"/>
      <c r="S185" s="52"/>
      <c r="T185" s="444"/>
      <c r="U185" s="445"/>
      <c r="V185" s="442">
        <v>0</v>
      </c>
      <c r="W185" s="443"/>
      <c r="X185" s="52"/>
      <c r="Y185" s="444"/>
      <c r="Z185" s="445"/>
      <c r="AA185" s="442">
        <v>0</v>
      </c>
      <c r="AB185" s="443"/>
      <c r="AC185" s="52"/>
      <c r="AD185" s="444"/>
      <c r="AE185" s="445"/>
      <c r="AF185" s="442">
        <v>0</v>
      </c>
      <c r="AG185" s="443"/>
      <c r="AH185" s="52"/>
      <c r="AI185" s="444"/>
      <c r="AJ185" s="445"/>
      <c r="AK185" s="442">
        <v>0</v>
      </c>
      <c r="AL185" s="443"/>
      <c r="AM185" s="52"/>
      <c r="AN185" s="444"/>
      <c r="AO185" s="445"/>
      <c r="AP185" s="442">
        <v>0</v>
      </c>
      <c r="AQ185" s="443"/>
      <c r="AR185" s="52"/>
      <c r="AS185" s="444"/>
      <c r="AT185" s="445"/>
      <c r="AU185" s="442">
        <v>0</v>
      </c>
      <c r="AV185" s="443"/>
      <c r="AW185" s="52"/>
      <c r="AX185" s="444"/>
      <c r="AY185" s="445"/>
      <c r="AZ185" s="442">
        <v>0</v>
      </c>
      <c r="BA185" s="443"/>
      <c r="BB185" s="52"/>
      <c r="BC185" s="444"/>
      <c r="BD185" s="445"/>
      <c r="BE185" s="442">
        <v>0</v>
      </c>
      <c r="BF185" s="443"/>
      <c r="BG185" s="52"/>
      <c r="BH185" s="444"/>
      <c r="BI185" s="445"/>
      <c r="BJ185" s="442">
        <v>0</v>
      </c>
      <c r="BK185" s="443"/>
      <c r="BL185" s="52"/>
      <c r="BM185" s="444"/>
      <c r="BN185" s="445"/>
      <c r="BO185" s="442">
        <v>0</v>
      </c>
      <c r="BP185" s="443"/>
      <c r="BQ185" s="52"/>
      <c r="BR185" s="444"/>
      <c r="BS185" s="445"/>
      <c r="BT185" s="442">
        <f>SUM(L185:BO185)</f>
        <v>0</v>
      </c>
      <c r="BU185" s="443"/>
      <c r="BV185" s="52"/>
      <c r="BW185" s="118"/>
    </row>
    <row r="186" spans="4:75" hidden="1" x14ac:dyDescent="0.3">
      <c r="D186" s="118" t="s">
        <v>437</v>
      </c>
      <c r="E186" s="379"/>
      <c r="F186" s="398"/>
      <c r="G186" s="98">
        <v>0</v>
      </c>
      <c r="H186" s="97"/>
      <c r="I186" s="52"/>
      <c r="J186" s="444"/>
      <c r="K186" s="453"/>
      <c r="L186" s="98">
        <v>0</v>
      </c>
      <c r="M186" s="97"/>
      <c r="N186" s="52"/>
      <c r="O186" s="444"/>
      <c r="P186" s="453"/>
      <c r="Q186" s="98">
        <v>0</v>
      </c>
      <c r="R186" s="97"/>
      <c r="S186" s="52"/>
      <c r="T186" s="444"/>
      <c r="U186" s="453"/>
      <c r="V186" s="98">
        <v>0</v>
      </c>
      <c r="W186" s="97"/>
      <c r="X186" s="52"/>
      <c r="Y186" s="444"/>
      <c r="Z186" s="453"/>
      <c r="AA186" s="98">
        <v>0</v>
      </c>
      <c r="AB186" s="97"/>
      <c r="AC186" s="52"/>
      <c r="AD186" s="444"/>
      <c r="AE186" s="453"/>
      <c r="AF186" s="98">
        <v>0</v>
      </c>
      <c r="AG186" s="97"/>
      <c r="AH186" s="52"/>
      <c r="AI186" s="444"/>
      <c r="AJ186" s="453"/>
      <c r="AK186" s="98">
        <v>0</v>
      </c>
      <c r="AL186" s="97"/>
      <c r="AM186" s="52"/>
      <c r="AN186" s="444"/>
      <c r="AO186" s="453"/>
      <c r="AP186" s="98">
        <v>0</v>
      </c>
      <c r="AQ186" s="97"/>
      <c r="AR186" s="52"/>
      <c r="AS186" s="444"/>
      <c r="AT186" s="453"/>
      <c r="AU186" s="98">
        <v>0</v>
      </c>
      <c r="AV186" s="97"/>
      <c r="AW186" s="52"/>
      <c r="AX186" s="444"/>
      <c r="AY186" s="453"/>
      <c r="AZ186" s="98">
        <v>0</v>
      </c>
      <c r="BA186" s="97"/>
      <c r="BB186" s="52"/>
      <c r="BC186" s="444"/>
      <c r="BD186" s="453"/>
      <c r="BE186" s="98">
        <v>0</v>
      </c>
      <c r="BF186" s="97"/>
      <c r="BG186" s="52"/>
      <c r="BH186" s="444"/>
      <c r="BI186" s="453"/>
      <c r="BJ186" s="98">
        <v>0</v>
      </c>
      <c r="BK186" s="97"/>
      <c r="BL186" s="52"/>
      <c r="BM186" s="444"/>
      <c r="BN186" s="453"/>
      <c r="BO186" s="98">
        <v>0</v>
      </c>
      <c r="BP186" s="97"/>
      <c r="BQ186" s="52"/>
      <c r="BR186" s="444"/>
      <c r="BS186" s="453"/>
      <c r="BT186" s="98">
        <f>SUM(L186:BO186)</f>
        <v>0</v>
      </c>
      <c r="BU186" s="97"/>
      <c r="BV186" s="52"/>
      <c r="BW186" s="118"/>
    </row>
    <row r="187" spans="4:75" hidden="1" x14ac:dyDescent="0.3">
      <c r="D187" s="118"/>
      <c r="E187" s="379"/>
      <c r="G187" s="52"/>
      <c r="H187" s="52"/>
      <c r="I187" s="52"/>
      <c r="J187" s="444"/>
      <c r="K187" s="52"/>
      <c r="L187" s="52"/>
      <c r="M187" s="52"/>
      <c r="N187" s="52"/>
      <c r="O187" s="444"/>
      <c r="P187" s="52"/>
      <c r="Q187" s="52"/>
      <c r="R187" s="52"/>
      <c r="S187" s="52"/>
      <c r="T187" s="444"/>
      <c r="U187" s="52"/>
      <c r="V187" s="52"/>
      <c r="W187" s="52"/>
      <c r="X187" s="52"/>
      <c r="Y187" s="444"/>
      <c r="Z187" s="52"/>
      <c r="AA187" s="52"/>
      <c r="AB187" s="52"/>
      <c r="AC187" s="52"/>
      <c r="AD187" s="444"/>
      <c r="AE187" s="52"/>
      <c r="AF187" s="52"/>
      <c r="AG187" s="52"/>
      <c r="AH187" s="52"/>
      <c r="AI187" s="444"/>
      <c r="AJ187" s="52"/>
      <c r="AK187" s="52"/>
      <c r="AL187" s="52"/>
      <c r="AM187" s="52"/>
      <c r="AN187" s="444"/>
      <c r="AO187" s="52"/>
      <c r="AP187" s="52"/>
      <c r="AQ187" s="52"/>
      <c r="AR187" s="52"/>
      <c r="AS187" s="444"/>
      <c r="AT187" s="52"/>
      <c r="AU187" s="52"/>
      <c r="AV187" s="52"/>
      <c r="AW187" s="52"/>
      <c r="AX187" s="444"/>
      <c r="AY187" s="52"/>
      <c r="AZ187" s="52"/>
      <c r="BA187" s="52"/>
      <c r="BB187" s="52"/>
      <c r="BC187" s="444"/>
      <c r="BD187" s="52"/>
      <c r="BE187" s="52"/>
      <c r="BF187" s="52"/>
      <c r="BG187" s="52"/>
      <c r="BH187" s="444"/>
      <c r="BI187" s="52"/>
      <c r="BJ187" s="52"/>
      <c r="BK187" s="52"/>
      <c r="BL187" s="52"/>
      <c r="BM187" s="444"/>
      <c r="BN187" s="52"/>
      <c r="BO187" s="52"/>
      <c r="BP187" s="52"/>
      <c r="BQ187" s="52"/>
      <c r="BR187" s="444"/>
      <c r="BS187" s="52"/>
      <c r="BT187" s="52"/>
      <c r="BU187" s="52"/>
      <c r="BV187" s="52"/>
      <c r="BW187" s="118"/>
    </row>
    <row r="188" spans="4:75" hidden="1" x14ac:dyDescent="0.3">
      <c r="D188" s="118" t="s">
        <v>456</v>
      </c>
      <c r="E188" s="379"/>
      <c r="G188" s="52">
        <f>SUM(G189:G190)</f>
        <v>0</v>
      </c>
      <c r="H188" s="52"/>
      <c r="I188" s="52"/>
      <c r="J188" s="444"/>
      <c r="K188" s="52"/>
      <c r="L188" s="52">
        <f>SUM(L189:L190)</f>
        <v>0</v>
      </c>
      <c r="M188" s="52"/>
      <c r="N188" s="52"/>
      <c r="O188" s="444"/>
      <c r="P188" s="52"/>
      <c r="Q188" s="52">
        <f>SUM(Q189:Q190)</f>
        <v>0</v>
      </c>
      <c r="R188" s="52"/>
      <c r="S188" s="52"/>
      <c r="T188" s="444"/>
      <c r="U188" s="52"/>
      <c r="V188" s="52">
        <f>SUM(V189:V190)</f>
        <v>0</v>
      </c>
      <c r="W188" s="52"/>
      <c r="X188" s="52"/>
      <c r="Y188" s="444"/>
      <c r="Z188" s="52"/>
      <c r="AA188" s="52">
        <f>SUM(AA189:AA190)</f>
        <v>0</v>
      </c>
      <c r="AB188" s="52"/>
      <c r="AC188" s="52"/>
      <c r="AD188" s="444"/>
      <c r="AE188" s="52"/>
      <c r="AF188" s="52">
        <f>SUM(AF189:AF190)</f>
        <v>0</v>
      </c>
      <c r="AG188" s="52"/>
      <c r="AH188" s="52"/>
      <c r="AI188" s="444"/>
      <c r="AJ188" s="52"/>
      <c r="AK188" s="52">
        <f>SUM(AK189:AK190)</f>
        <v>0</v>
      </c>
      <c r="AL188" s="52"/>
      <c r="AM188" s="52"/>
      <c r="AN188" s="444"/>
      <c r="AO188" s="52"/>
      <c r="AP188" s="52">
        <f>SUM(AP189:AP190)</f>
        <v>0</v>
      </c>
      <c r="AQ188" s="52"/>
      <c r="AR188" s="52"/>
      <c r="AS188" s="444"/>
      <c r="AT188" s="52"/>
      <c r="AU188" s="52">
        <f>SUM(AU189:AU190)</f>
        <v>0</v>
      </c>
      <c r="AV188" s="52"/>
      <c r="AW188" s="52"/>
      <c r="AX188" s="444"/>
      <c r="AY188" s="52"/>
      <c r="AZ188" s="52">
        <f>SUM(AZ189:AZ190)</f>
        <v>0</v>
      </c>
      <c r="BA188" s="52"/>
      <c r="BB188" s="52"/>
      <c r="BC188" s="444"/>
      <c r="BD188" s="52"/>
      <c r="BE188" s="52">
        <f>SUM(BE189:BE190)</f>
        <v>0</v>
      </c>
      <c r="BF188" s="52"/>
      <c r="BG188" s="52"/>
      <c r="BH188" s="444"/>
      <c r="BI188" s="52"/>
      <c r="BJ188" s="52">
        <f>SUM(BJ189:BJ190)</f>
        <v>0</v>
      </c>
      <c r="BK188" s="52"/>
      <c r="BL188" s="52"/>
      <c r="BM188" s="444"/>
      <c r="BN188" s="52"/>
      <c r="BO188" s="52">
        <f>SUM(BO189:BO190)</f>
        <v>0</v>
      </c>
      <c r="BP188" s="52"/>
      <c r="BQ188" s="52"/>
      <c r="BR188" s="444"/>
      <c r="BS188" s="52"/>
      <c r="BT188" s="52">
        <f>SUM(BT189:BT190)</f>
        <v>0</v>
      </c>
      <c r="BU188" s="52"/>
      <c r="BV188" s="52"/>
      <c r="BW188" s="118"/>
    </row>
    <row r="189" spans="4:75" hidden="1" x14ac:dyDescent="0.3">
      <c r="D189" s="118" t="s">
        <v>436</v>
      </c>
      <c r="E189" s="379"/>
      <c r="F189" s="385"/>
      <c r="G189" s="442">
        <v>0</v>
      </c>
      <c r="H189" s="443"/>
      <c r="I189" s="52"/>
      <c r="J189" s="444"/>
      <c r="K189" s="445"/>
      <c r="L189" s="442">
        <v>0</v>
      </c>
      <c r="M189" s="443"/>
      <c r="N189" s="52"/>
      <c r="O189" s="444"/>
      <c r="P189" s="445"/>
      <c r="Q189" s="442">
        <v>0</v>
      </c>
      <c r="R189" s="443"/>
      <c r="S189" s="52"/>
      <c r="T189" s="444"/>
      <c r="U189" s="445"/>
      <c r="V189" s="442">
        <v>0</v>
      </c>
      <c r="W189" s="443"/>
      <c r="X189" s="52"/>
      <c r="Y189" s="444"/>
      <c r="Z189" s="445"/>
      <c r="AA189" s="442">
        <v>0</v>
      </c>
      <c r="AB189" s="443"/>
      <c r="AC189" s="52"/>
      <c r="AD189" s="444"/>
      <c r="AE189" s="445"/>
      <c r="AF189" s="442">
        <v>0</v>
      </c>
      <c r="AG189" s="443"/>
      <c r="AH189" s="52"/>
      <c r="AI189" s="444"/>
      <c r="AJ189" s="445"/>
      <c r="AK189" s="442">
        <v>0</v>
      </c>
      <c r="AL189" s="443"/>
      <c r="AM189" s="52"/>
      <c r="AN189" s="444"/>
      <c r="AO189" s="445"/>
      <c r="AP189" s="442">
        <v>0</v>
      </c>
      <c r="AQ189" s="443"/>
      <c r="AR189" s="52"/>
      <c r="AS189" s="444"/>
      <c r="AT189" s="445"/>
      <c r="AU189" s="442">
        <v>0</v>
      </c>
      <c r="AV189" s="443"/>
      <c r="AW189" s="52"/>
      <c r="AX189" s="444"/>
      <c r="AY189" s="445"/>
      <c r="AZ189" s="442">
        <v>0</v>
      </c>
      <c r="BA189" s="443"/>
      <c r="BB189" s="52"/>
      <c r="BC189" s="444"/>
      <c r="BD189" s="445"/>
      <c r="BE189" s="442">
        <v>0</v>
      </c>
      <c r="BF189" s="443"/>
      <c r="BG189" s="52"/>
      <c r="BH189" s="444"/>
      <c r="BI189" s="445"/>
      <c r="BJ189" s="442">
        <v>0</v>
      </c>
      <c r="BK189" s="443"/>
      <c r="BL189" s="52"/>
      <c r="BM189" s="444"/>
      <c r="BN189" s="445"/>
      <c r="BO189" s="442">
        <v>0</v>
      </c>
      <c r="BP189" s="443"/>
      <c r="BQ189" s="52"/>
      <c r="BR189" s="444"/>
      <c r="BS189" s="445"/>
      <c r="BT189" s="442">
        <f>SUM(L189:BO189)</f>
        <v>0</v>
      </c>
      <c r="BU189" s="443"/>
      <c r="BV189" s="52"/>
      <c r="BW189" s="118"/>
    </row>
    <row r="190" spans="4:75" hidden="1" x14ac:dyDescent="0.3">
      <c r="D190" s="118" t="s">
        <v>437</v>
      </c>
      <c r="E190" s="379"/>
      <c r="F190" s="398"/>
      <c r="G190" s="98">
        <v>0</v>
      </c>
      <c r="H190" s="97"/>
      <c r="I190" s="52"/>
      <c r="J190" s="444"/>
      <c r="K190" s="453"/>
      <c r="L190" s="98">
        <v>0</v>
      </c>
      <c r="M190" s="97"/>
      <c r="N190" s="52"/>
      <c r="O190" s="444"/>
      <c r="P190" s="453"/>
      <c r="Q190" s="98">
        <v>0</v>
      </c>
      <c r="R190" s="97"/>
      <c r="S190" s="52"/>
      <c r="T190" s="444"/>
      <c r="U190" s="453"/>
      <c r="V190" s="98">
        <v>0</v>
      </c>
      <c r="W190" s="97"/>
      <c r="X190" s="52"/>
      <c r="Y190" s="444"/>
      <c r="Z190" s="453"/>
      <c r="AA190" s="98">
        <v>0</v>
      </c>
      <c r="AB190" s="97"/>
      <c r="AC190" s="52"/>
      <c r="AD190" s="444"/>
      <c r="AE190" s="453"/>
      <c r="AF190" s="98">
        <v>0</v>
      </c>
      <c r="AG190" s="97"/>
      <c r="AH190" s="52"/>
      <c r="AI190" s="444"/>
      <c r="AJ190" s="453"/>
      <c r="AK190" s="98">
        <v>0</v>
      </c>
      <c r="AL190" s="97"/>
      <c r="AM190" s="52"/>
      <c r="AN190" s="444"/>
      <c r="AO190" s="453"/>
      <c r="AP190" s="98">
        <v>0</v>
      </c>
      <c r="AQ190" s="97"/>
      <c r="AR190" s="52"/>
      <c r="AS190" s="444"/>
      <c r="AT190" s="453"/>
      <c r="AU190" s="98">
        <v>0</v>
      </c>
      <c r="AV190" s="97"/>
      <c r="AW190" s="52"/>
      <c r="AX190" s="444"/>
      <c r="AY190" s="453"/>
      <c r="AZ190" s="98">
        <v>0</v>
      </c>
      <c r="BA190" s="97"/>
      <c r="BB190" s="52"/>
      <c r="BC190" s="444"/>
      <c r="BD190" s="453"/>
      <c r="BE190" s="98">
        <v>0</v>
      </c>
      <c r="BF190" s="97"/>
      <c r="BG190" s="52"/>
      <c r="BH190" s="444"/>
      <c r="BI190" s="453"/>
      <c r="BJ190" s="98">
        <v>0</v>
      </c>
      <c r="BK190" s="97"/>
      <c r="BL190" s="52"/>
      <c r="BM190" s="444"/>
      <c r="BN190" s="453"/>
      <c r="BO190" s="98">
        <v>0</v>
      </c>
      <c r="BP190" s="97"/>
      <c r="BQ190" s="52"/>
      <c r="BR190" s="444"/>
      <c r="BS190" s="453"/>
      <c r="BT190" s="98">
        <f>SUM(L190:BO190)</f>
        <v>0</v>
      </c>
      <c r="BU190" s="97"/>
      <c r="BV190" s="52"/>
      <c r="BW190" s="118"/>
    </row>
    <row r="191" spans="4:75" hidden="1" x14ac:dyDescent="0.3">
      <c r="D191" s="118"/>
      <c r="E191" s="379"/>
      <c r="G191" s="52"/>
      <c r="H191" s="52"/>
      <c r="I191" s="52"/>
      <c r="J191" s="444"/>
      <c r="K191" s="52"/>
      <c r="L191" s="52"/>
      <c r="M191" s="52"/>
      <c r="N191" s="52"/>
      <c r="O191" s="444"/>
      <c r="P191" s="52"/>
      <c r="Q191" s="52"/>
      <c r="R191" s="52"/>
      <c r="S191" s="52"/>
      <c r="T191" s="444"/>
      <c r="U191" s="52"/>
      <c r="V191" s="52"/>
      <c r="W191" s="52"/>
      <c r="X191" s="52"/>
      <c r="Y191" s="444"/>
      <c r="Z191" s="52"/>
      <c r="AA191" s="52"/>
      <c r="AB191" s="52"/>
      <c r="AC191" s="52"/>
      <c r="AD191" s="444"/>
      <c r="AE191" s="52"/>
      <c r="AF191" s="52"/>
      <c r="AG191" s="52"/>
      <c r="AH191" s="52"/>
      <c r="AI191" s="444"/>
      <c r="AJ191" s="52"/>
      <c r="AK191" s="52"/>
      <c r="AL191" s="52"/>
      <c r="AM191" s="52"/>
      <c r="AN191" s="444"/>
      <c r="AO191" s="52"/>
      <c r="AP191" s="52"/>
      <c r="AQ191" s="52"/>
      <c r="AR191" s="52"/>
      <c r="AS191" s="444"/>
      <c r="AT191" s="52"/>
      <c r="AU191" s="52"/>
      <c r="AV191" s="52"/>
      <c r="AW191" s="52"/>
      <c r="AX191" s="444"/>
      <c r="AY191" s="52"/>
      <c r="AZ191" s="52"/>
      <c r="BA191" s="52"/>
      <c r="BB191" s="52"/>
      <c r="BC191" s="444"/>
      <c r="BD191" s="52"/>
      <c r="BE191" s="52"/>
      <c r="BF191" s="52"/>
      <c r="BG191" s="52"/>
      <c r="BH191" s="444"/>
      <c r="BI191" s="52"/>
      <c r="BJ191" s="52"/>
      <c r="BK191" s="52"/>
      <c r="BL191" s="52"/>
      <c r="BM191" s="444"/>
      <c r="BN191" s="52"/>
      <c r="BO191" s="52"/>
      <c r="BP191" s="52"/>
      <c r="BQ191" s="52"/>
      <c r="BR191" s="444"/>
      <c r="BS191" s="52"/>
      <c r="BT191" s="52"/>
      <c r="BU191" s="52"/>
      <c r="BV191" s="52"/>
      <c r="BW191" s="118"/>
    </row>
    <row r="192" spans="4:75" x14ac:dyDescent="0.3">
      <c r="D192" s="184"/>
      <c r="E192" s="458"/>
      <c r="F192" s="114"/>
      <c r="G192" s="105"/>
      <c r="H192" s="105"/>
      <c r="I192" s="105"/>
      <c r="J192" s="459"/>
      <c r="K192" s="105"/>
      <c r="L192" s="105"/>
      <c r="M192" s="105"/>
      <c r="N192" s="105"/>
      <c r="O192" s="459"/>
      <c r="P192" s="105"/>
      <c r="Q192" s="105"/>
      <c r="R192" s="105"/>
      <c r="S192" s="105"/>
      <c r="T192" s="459"/>
      <c r="U192" s="105"/>
      <c r="V192" s="105"/>
      <c r="W192" s="105"/>
      <c r="X192" s="105"/>
      <c r="Y192" s="459"/>
      <c r="Z192" s="105"/>
      <c r="AA192" s="105"/>
      <c r="AB192" s="105"/>
      <c r="AC192" s="105"/>
      <c r="AD192" s="459"/>
      <c r="AE192" s="105"/>
      <c r="AF192" s="105"/>
      <c r="AG192" s="105"/>
      <c r="AH192" s="105"/>
      <c r="AI192" s="459"/>
      <c r="AJ192" s="105"/>
      <c r="AK192" s="105"/>
      <c r="AL192" s="105"/>
      <c r="AM192" s="105"/>
      <c r="AN192" s="459"/>
      <c r="AO192" s="105"/>
      <c r="AP192" s="105"/>
      <c r="AQ192" s="105"/>
      <c r="AR192" s="105"/>
      <c r="AS192" s="459"/>
      <c r="AT192" s="105"/>
      <c r="AU192" s="105"/>
      <c r="AV192" s="105"/>
      <c r="AW192" s="105"/>
      <c r="AX192" s="459"/>
      <c r="AY192" s="105"/>
      <c r="AZ192" s="105"/>
      <c r="BA192" s="105"/>
      <c r="BB192" s="105"/>
      <c r="BC192" s="459"/>
      <c r="BD192" s="105"/>
      <c r="BE192" s="105"/>
      <c r="BF192" s="105"/>
      <c r="BG192" s="105"/>
      <c r="BH192" s="459"/>
      <c r="BI192" s="105"/>
      <c r="BJ192" s="105"/>
      <c r="BK192" s="105"/>
      <c r="BL192" s="105"/>
      <c r="BM192" s="459"/>
      <c r="BN192" s="105"/>
      <c r="BO192" s="105"/>
      <c r="BP192" s="105"/>
      <c r="BQ192" s="105"/>
      <c r="BR192" s="459"/>
      <c r="BS192" s="105"/>
      <c r="BT192" s="105"/>
      <c r="BU192" s="105"/>
      <c r="BV192" s="105"/>
      <c r="BW192" s="118"/>
    </row>
    <row r="193" spans="4:74" x14ac:dyDescent="0.3">
      <c r="D193" s="423" t="s">
        <v>41</v>
      </c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</row>
    <row r="194" spans="4:74" ht="6" customHeight="1" x14ac:dyDescent="0.3"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</row>
    <row r="195" spans="4:74" x14ac:dyDescent="0.3"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</row>
    <row r="196" spans="4:74" x14ac:dyDescent="0.3">
      <c r="D196" s="131"/>
      <c r="E196" s="131"/>
      <c r="F196" s="131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</row>
    <row r="198" spans="4:74" ht="13.5" customHeight="1" x14ac:dyDescent="0.3"/>
    <row r="199" spans="4:74" hidden="1" x14ac:dyDescent="0.3">
      <c r="L199" s="112" t="e">
        <f>L7-#REF!</f>
        <v>#REF!</v>
      </c>
      <c r="M199" s="112" t="e">
        <f>M7-#REF!</f>
        <v>#REF!</v>
      </c>
      <c r="N199" s="112" t="e">
        <f>N7-#REF!</f>
        <v>#REF!</v>
      </c>
      <c r="O199" s="112" t="e">
        <f>O7-#REF!</f>
        <v>#REF!</v>
      </c>
      <c r="P199" s="112" t="e">
        <f>P7-#REF!</f>
        <v>#REF!</v>
      </c>
      <c r="Q199" s="112" t="e">
        <f>Q7-#REF!</f>
        <v>#REF!</v>
      </c>
      <c r="R199" s="112" t="e">
        <f>R7-#REF!</f>
        <v>#REF!</v>
      </c>
      <c r="S199" s="112" t="e">
        <f>S7-#REF!</f>
        <v>#REF!</v>
      </c>
      <c r="T199" s="112" t="e">
        <f>T7-#REF!</f>
        <v>#REF!</v>
      </c>
      <c r="U199" s="112" t="e">
        <f>U7-#REF!</f>
        <v>#REF!</v>
      </c>
      <c r="V199" s="112" t="e">
        <f>V7-#REF!</f>
        <v>#REF!</v>
      </c>
      <c r="W199" s="112" t="e">
        <f>W7-#REF!</f>
        <v>#REF!</v>
      </c>
      <c r="X199" s="112" t="e">
        <f>X7-#REF!</f>
        <v>#REF!</v>
      </c>
      <c r="Y199" s="112" t="e">
        <f>Y7-#REF!</f>
        <v>#REF!</v>
      </c>
      <c r="Z199" s="112" t="e">
        <f>Z7-#REF!</f>
        <v>#REF!</v>
      </c>
      <c r="AA199" s="112" t="e">
        <f>AA7-#REF!</f>
        <v>#REF!</v>
      </c>
      <c r="AB199" s="112" t="e">
        <f>AB7-#REF!</f>
        <v>#REF!</v>
      </c>
      <c r="AC199" s="112" t="e">
        <f>AC7-#REF!</f>
        <v>#REF!</v>
      </c>
      <c r="AD199" s="112" t="e">
        <f>AD7-#REF!</f>
        <v>#REF!</v>
      </c>
      <c r="AE199" s="112" t="e">
        <f>AE7-#REF!</f>
        <v>#REF!</v>
      </c>
      <c r="AF199" s="112" t="e">
        <f>AF7-#REF!</f>
        <v>#REF!</v>
      </c>
      <c r="AG199" s="112" t="e">
        <f>AG7-#REF!</f>
        <v>#REF!</v>
      </c>
      <c r="AH199" s="112" t="e">
        <f>AH7-#REF!</f>
        <v>#REF!</v>
      </c>
      <c r="AI199" s="112" t="e">
        <f>AI7-#REF!</f>
        <v>#REF!</v>
      </c>
      <c r="AJ199" s="112" t="e">
        <f>AJ7-#REF!</f>
        <v>#REF!</v>
      </c>
      <c r="AK199" s="112" t="e">
        <f>AK7-#REF!</f>
        <v>#REF!</v>
      </c>
      <c r="AL199" s="112" t="e">
        <f>AL7-#REF!</f>
        <v>#REF!</v>
      </c>
      <c r="AM199" s="112" t="e">
        <f>AM7-#REF!</f>
        <v>#REF!</v>
      </c>
      <c r="AN199" s="112" t="e">
        <f>AN7-#REF!</f>
        <v>#REF!</v>
      </c>
      <c r="AO199" s="112" t="e">
        <f>AO7-#REF!</f>
        <v>#REF!</v>
      </c>
      <c r="AP199" s="112" t="e">
        <f>AP7-#REF!</f>
        <v>#REF!</v>
      </c>
      <c r="AQ199" s="112" t="e">
        <f>AQ7-#REF!</f>
        <v>#REF!</v>
      </c>
      <c r="AR199" s="112" t="e">
        <f>AR7-#REF!</f>
        <v>#REF!</v>
      </c>
      <c r="AS199" s="112" t="e">
        <f>AS7-#REF!</f>
        <v>#REF!</v>
      </c>
      <c r="AT199" s="112" t="e">
        <f>AT7-#REF!</f>
        <v>#REF!</v>
      </c>
      <c r="AU199" s="112" t="e">
        <f>AU7-#REF!</f>
        <v>#REF!</v>
      </c>
      <c r="AV199" s="112" t="e">
        <f>AV7-#REF!</f>
        <v>#REF!</v>
      </c>
      <c r="AW199" s="112" t="e">
        <f>AW7-#REF!</f>
        <v>#REF!</v>
      </c>
      <c r="AX199" s="112" t="e">
        <f>AX7-#REF!</f>
        <v>#REF!</v>
      </c>
      <c r="AY199" s="112" t="e">
        <f>AY7-#REF!</f>
        <v>#REF!</v>
      </c>
      <c r="AZ199" s="112" t="e">
        <f>AZ7-#REF!</f>
        <v>#REF!</v>
      </c>
      <c r="BA199" s="112" t="e">
        <f>BA7-#REF!</f>
        <v>#REF!</v>
      </c>
      <c r="BB199" s="112" t="e">
        <f>BB7-#REF!</f>
        <v>#REF!</v>
      </c>
      <c r="BC199" s="112" t="e">
        <f>BC7-#REF!</f>
        <v>#REF!</v>
      </c>
      <c r="BD199" s="112" t="e">
        <f>BD7-#REF!</f>
        <v>#REF!</v>
      </c>
      <c r="BE199" s="112" t="e">
        <f>BE7-#REF!</f>
        <v>#REF!</v>
      </c>
      <c r="BF199" s="112" t="e">
        <f>BF7-#REF!</f>
        <v>#REF!</v>
      </c>
      <c r="BG199" s="112" t="e">
        <f>BG7-#REF!</f>
        <v>#REF!</v>
      </c>
      <c r="BH199" s="112" t="e">
        <f>BH7-#REF!</f>
        <v>#REF!</v>
      </c>
      <c r="BI199" s="112" t="e">
        <f>BI7-#REF!</f>
        <v>#REF!</v>
      </c>
      <c r="BJ199" s="112" t="e">
        <f>BJ7-#REF!</f>
        <v>#REF!</v>
      </c>
      <c r="BK199" s="112" t="e">
        <f>BK7-#REF!</f>
        <v>#REF!</v>
      </c>
      <c r="BL199" s="112" t="e">
        <f>BL7-#REF!</f>
        <v>#REF!</v>
      </c>
      <c r="BM199" s="112" t="e">
        <f>BM7-#REF!</f>
        <v>#REF!</v>
      </c>
      <c r="BN199" s="112" t="e">
        <f>BN7-#REF!</f>
        <v>#REF!</v>
      </c>
      <c r="BO199" s="112" t="e">
        <f>BO7-#REF!</f>
        <v>#REF!</v>
      </c>
    </row>
    <row r="200" spans="4:74" hidden="1" x14ac:dyDescent="0.3">
      <c r="L200" s="112" t="e">
        <f>L8-#REF!</f>
        <v>#REF!</v>
      </c>
      <c r="M200" s="112" t="e">
        <f>M8-#REF!</f>
        <v>#REF!</v>
      </c>
      <c r="N200" s="112" t="e">
        <f>N8-#REF!</f>
        <v>#REF!</v>
      </c>
      <c r="O200" s="112" t="e">
        <f>O8-#REF!</f>
        <v>#REF!</v>
      </c>
      <c r="P200" s="112" t="e">
        <f>P8-#REF!</f>
        <v>#REF!</v>
      </c>
      <c r="Q200" s="112" t="e">
        <f>Q8-#REF!</f>
        <v>#REF!</v>
      </c>
      <c r="R200" s="112" t="e">
        <f>R8-#REF!</f>
        <v>#REF!</v>
      </c>
      <c r="S200" s="112" t="e">
        <f>S8-#REF!</f>
        <v>#REF!</v>
      </c>
      <c r="T200" s="112" t="e">
        <f>T8-#REF!</f>
        <v>#REF!</v>
      </c>
      <c r="U200" s="112" t="e">
        <f>U8-#REF!</f>
        <v>#REF!</v>
      </c>
      <c r="V200" s="112" t="e">
        <f>V8-#REF!</f>
        <v>#REF!</v>
      </c>
      <c r="W200" s="112" t="e">
        <f>W8-#REF!</f>
        <v>#REF!</v>
      </c>
      <c r="X200" s="112" t="e">
        <f>X8-#REF!</f>
        <v>#REF!</v>
      </c>
      <c r="Y200" s="112" t="e">
        <f>Y8-#REF!</f>
        <v>#REF!</v>
      </c>
      <c r="Z200" s="112" t="e">
        <f>Z8-#REF!</f>
        <v>#REF!</v>
      </c>
      <c r="AA200" s="112" t="e">
        <f>AA8-#REF!</f>
        <v>#REF!</v>
      </c>
      <c r="AB200" s="112" t="e">
        <f>AB8-#REF!</f>
        <v>#REF!</v>
      </c>
      <c r="AC200" s="112" t="e">
        <f>AC8-#REF!</f>
        <v>#REF!</v>
      </c>
      <c r="AD200" s="112" t="e">
        <f>AD8-#REF!</f>
        <v>#REF!</v>
      </c>
      <c r="AE200" s="112" t="e">
        <f>AE8-#REF!</f>
        <v>#REF!</v>
      </c>
      <c r="AF200" s="112" t="e">
        <f>AF8-#REF!</f>
        <v>#REF!</v>
      </c>
      <c r="AG200" s="112" t="e">
        <f>AG8-#REF!</f>
        <v>#REF!</v>
      </c>
      <c r="AH200" s="112" t="e">
        <f>AH8-#REF!</f>
        <v>#REF!</v>
      </c>
      <c r="AI200" s="112" t="e">
        <f>AI8-#REF!</f>
        <v>#REF!</v>
      </c>
      <c r="AJ200" s="112" t="e">
        <f>AJ8-#REF!</f>
        <v>#REF!</v>
      </c>
      <c r="AK200" s="112" t="e">
        <f>AK8-#REF!</f>
        <v>#REF!</v>
      </c>
      <c r="AL200" s="112" t="e">
        <f>AL8-#REF!</f>
        <v>#REF!</v>
      </c>
      <c r="AM200" s="112" t="e">
        <f>AM8-#REF!</f>
        <v>#REF!</v>
      </c>
      <c r="AN200" s="112" t="e">
        <f>AN8-#REF!</f>
        <v>#REF!</v>
      </c>
      <c r="AO200" s="112" t="e">
        <f>AO8-#REF!</f>
        <v>#REF!</v>
      </c>
      <c r="AP200" s="112" t="e">
        <f>AP8-#REF!</f>
        <v>#REF!</v>
      </c>
      <c r="AQ200" s="112" t="e">
        <f>AQ8-#REF!</f>
        <v>#REF!</v>
      </c>
      <c r="AR200" s="112" t="e">
        <f>AR8-#REF!</f>
        <v>#REF!</v>
      </c>
      <c r="AS200" s="112" t="e">
        <f>AS8-#REF!</f>
        <v>#REF!</v>
      </c>
      <c r="AT200" s="112" t="e">
        <f>AT8-#REF!</f>
        <v>#REF!</v>
      </c>
      <c r="AU200" s="112" t="e">
        <f>AU8-#REF!</f>
        <v>#REF!</v>
      </c>
      <c r="AV200" s="112" t="e">
        <f>AV8-#REF!</f>
        <v>#REF!</v>
      </c>
      <c r="AW200" s="112" t="e">
        <f>AW8-#REF!</f>
        <v>#REF!</v>
      </c>
      <c r="AX200" s="112" t="e">
        <f>AX8-#REF!</f>
        <v>#REF!</v>
      </c>
      <c r="AY200" s="112" t="e">
        <f>AY8-#REF!</f>
        <v>#REF!</v>
      </c>
      <c r="AZ200" s="112" t="e">
        <f>AZ8-#REF!</f>
        <v>#REF!</v>
      </c>
      <c r="BA200" s="112" t="e">
        <f>BA8-#REF!</f>
        <v>#REF!</v>
      </c>
      <c r="BB200" s="112" t="e">
        <f>BB8-#REF!</f>
        <v>#REF!</v>
      </c>
      <c r="BC200" s="112" t="e">
        <f>BC8-#REF!</f>
        <v>#REF!</v>
      </c>
      <c r="BD200" s="112" t="e">
        <f>BD8-#REF!</f>
        <v>#REF!</v>
      </c>
      <c r="BE200" s="112" t="e">
        <f>BE8-#REF!</f>
        <v>#REF!</v>
      </c>
      <c r="BF200" s="112" t="e">
        <f>BF8-#REF!</f>
        <v>#REF!</v>
      </c>
      <c r="BG200" s="112" t="e">
        <f>BG8-#REF!</f>
        <v>#REF!</v>
      </c>
      <c r="BH200" s="112" t="e">
        <f>BH8-#REF!</f>
        <v>#REF!</v>
      </c>
      <c r="BI200" s="112" t="e">
        <f>BI8-#REF!</f>
        <v>#REF!</v>
      </c>
      <c r="BJ200" s="112" t="e">
        <f>BJ8-#REF!</f>
        <v>#REF!</v>
      </c>
      <c r="BK200" s="112" t="e">
        <f>BK8-#REF!</f>
        <v>#REF!</v>
      </c>
      <c r="BL200" s="112" t="e">
        <f>BL8-#REF!</f>
        <v>#REF!</v>
      </c>
      <c r="BM200" s="112" t="e">
        <f>BM8-#REF!</f>
        <v>#REF!</v>
      </c>
      <c r="BN200" s="112" t="e">
        <f>BN8-#REF!</f>
        <v>#REF!</v>
      </c>
      <c r="BO200" s="112" t="e">
        <f>BO8-#REF!</f>
        <v>#REF!</v>
      </c>
    </row>
    <row r="201" spans="4:74" hidden="1" x14ac:dyDescent="0.3">
      <c r="L201" s="112" t="e">
        <f>L9-#REF!</f>
        <v>#REF!</v>
      </c>
      <c r="M201" s="112" t="e">
        <f>M9-#REF!</f>
        <v>#REF!</v>
      </c>
      <c r="N201" s="112" t="e">
        <f>N9-#REF!</f>
        <v>#REF!</v>
      </c>
      <c r="O201" s="112" t="e">
        <f>O9-#REF!</f>
        <v>#REF!</v>
      </c>
      <c r="P201" s="112" t="e">
        <f>P9-#REF!</f>
        <v>#REF!</v>
      </c>
      <c r="Q201" s="112" t="e">
        <f>Q9-#REF!</f>
        <v>#REF!</v>
      </c>
      <c r="R201" s="112" t="e">
        <f>R9-#REF!</f>
        <v>#REF!</v>
      </c>
      <c r="S201" s="112" t="e">
        <f>S9-#REF!</f>
        <v>#REF!</v>
      </c>
      <c r="T201" s="112" t="e">
        <f>T9-#REF!</f>
        <v>#REF!</v>
      </c>
      <c r="U201" s="112" t="e">
        <f>U9-#REF!</f>
        <v>#REF!</v>
      </c>
      <c r="V201" s="112" t="e">
        <f>V9-#REF!</f>
        <v>#REF!</v>
      </c>
      <c r="W201" s="112" t="e">
        <f>W9-#REF!</f>
        <v>#REF!</v>
      </c>
      <c r="X201" s="112" t="e">
        <f>X9-#REF!</f>
        <v>#REF!</v>
      </c>
      <c r="Y201" s="112" t="e">
        <f>Y9-#REF!</f>
        <v>#REF!</v>
      </c>
      <c r="Z201" s="112" t="e">
        <f>Z9-#REF!</f>
        <v>#REF!</v>
      </c>
      <c r="AA201" s="112" t="e">
        <f>AA9-#REF!</f>
        <v>#REF!</v>
      </c>
      <c r="AB201" s="112" t="e">
        <f>AB9-#REF!</f>
        <v>#REF!</v>
      </c>
      <c r="AC201" s="112" t="e">
        <f>AC9-#REF!</f>
        <v>#REF!</v>
      </c>
      <c r="AD201" s="112" t="e">
        <f>AD9-#REF!</f>
        <v>#REF!</v>
      </c>
      <c r="AE201" s="112" t="e">
        <f>AE9-#REF!</f>
        <v>#REF!</v>
      </c>
      <c r="AF201" s="112" t="e">
        <f>AF9-#REF!</f>
        <v>#REF!</v>
      </c>
      <c r="AG201" s="112" t="e">
        <f>AG9-#REF!</f>
        <v>#REF!</v>
      </c>
      <c r="AH201" s="112" t="e">
        <f>AH9-#REF!</f>
        <v>#REF!</v>
      </c>
      <c r="AI201" s="112" t="e">
        <f>AI9-#REF!</f>
        <v>#REF!</v>
      </c>
      <c r="AJ201" s="112" t="e">
        <f>AJ9-#REF!</f>
        <v>#REF!</v>
      </c>
      <c r="AK201" s="112" t="e">
        <f>AK9-#REF!</f>
        <v>#REF!</v>
      </c>
      <c r="AL201" s="112" t="e">
        <f>AL9-#REF!</f>
        <v>#REF!</v>
      </c>
      <c r="AM201" s="112" t="e">
        <f>AM9-#REF!</f>
        <v>#REF!</v>
      </c>
      <c r="AN201" s="112" t="e">
        <f>AN9-#REF!</f>
        <v>#REF!</v>
      </c>
      <c r="AO201" s="112" t="e">
        <f>AO9-#REF!</f>
        <v>#REF!</v>
      </c>
      <c r="AP201" s="112" t="e">
        <f>AP9-#REF!</f>
        <v>#REF!</v>
      </c>
      <c r="AQ201" s="112" t="e">
        <f>AQ9-#REF!</f>
        <v>#REF!</v>
      </c>
      <c r="AR201" s="112" t="e">
        <f>AR9-#REF!</f>
        <v>#REF!</v>
      </c>
      <c r="AS201" s="112" t="e">
        <f>AS9-#REF!</f>
        <v>#REF!</v>
      </c>
      <c r="AT201" s="112" t="e">
        <f>AT9-#REF!</f>
        <v>#REF!</v>
      </c>
      <c r="AU201" s="112" t="e">
        <f>AU9-#REF!</f>
        <v>#REF!</v>
      </c>
      <c r="AV201" s="112" t="e">
        <f>AV9-#REF!</f>
        <v>#REF!</v>
      </c>
      <c r="AW201" s="112" t="e">
        <f>AW9-#REF!</f>
        <v>#REF!</v>
      </c>
      <c r="AX201" s="112" t="e">
        <f>AX9-#REF!</f>
        <v>#REF!</v>
      </c>
      <c r="AY201" s="112" t="e">
        <f>AY9-#REF!</f>
        <v>#REF!</v>
      </c>
      <c r="AZ201" s="112" t="e">
        <f>AZ9-#REF!</f>
        <v>#REF!</v>
      </c>
      <c r="BA201" s="112" t="e">
        <f>BA9-#REF!</f>
        <v>#REF!</v>
      </c>
      <c r="BB201" s="112" t="e">
        <f>BB9-#REF!</f>
        <v>#REF!</v>
      </c>
      <c r="BC201" s="112" t="e">
        <f>BC9-#REF!</f>
        <v>#REF!</v>
      </c>
      <c r="BD201" s="112" t="e">
        <f>BD9-#REF!</f>
        <v>#REF!</v>
      </c>
      <c r="BE201" s="112" t="e">
        <f>BE9-#REF!</f>
        <v>#REF!</v>
      </c>
      <c r="BF201" s="112" t="e">
        <f>BF9-#REF!</f>
        <v>#REF!</v>
      </c>
      <c r="BG201" s="112" t="e">
        <f>BG9-#REF!</f>
        <v>#REF!</v>
      </c>
      <c r="BH201" s="112" t="e">
        <f>BH9-#REF!</f>
        <v>#REF!</v>
      </c>
      <c r="BI201" s="112" t="e">
        <f>BI9-#REF!</f>
        <v>#REF!</v>
      </c>
      <c r="BJ201" s="112" t="e">
        <f>BJ9-#REF!</f>
        <v>#REF!</v>
      </c>
      <c r="BK201" s="112" t="e">
        <f>BK9-#REF!</f>
        <v>#REF!</v>
      </c>
      <c r="BL201" s="112" t="e">
        <f>BL9-#REF!</f>
        <v>#REF!</v>
      </c>
      <c r="BM201" s="112" t="e">
        <f>BM9-#REF!</f>
        <v>#REF!</v>
      </c>
      <c r="BN201" s="112" t="e">
        <f>BN9-#REF!</f>
        <v>#REF!</v>
      </c>
      <c r="BO201" s="112" t="e">
        <f>BO9-#REF!</f>
        <v>#REF!</v>
      </c>
      <c r="BU201" s="112" t="e">
        <f>BU7-#REF!</f>
        <v>#REF!</v>
      </c>
      <c r="BV201" s="112" t="e">
        <f>BV7-#REF!</f>
        <v>#REF!</v>
      </c>
    </row>
    <row r="202" spans="4:74" hidden="1" x14ac:dyDescent="0.3">
      <c r="L202" s="112" t="e">
        <f>L10-#REF!</f>
        <v>#REF!</v>
      </c>
      <c r="M202" s="112" t="e">
        <f>M10-#REF!</f>
        <v>#REF!</v>
      </c>
      <c r="N202" s="112" t="e">
        <f>N10-#REF!</f>
        <v>#REF!</v>
      </c>
      <c r="O202" s="112" t="e">
        <f>O10-#REF!</f>
        <v>#REF!</v>
      </c>
      <c r="P202" s="112" t="e">
        <f>P10-#REF!</f>
        <v>#REF!</v>
      </c>
      <c r="Q202" s="112" t="e">
        <f>Q10-#REF!</f>
        <v>#REF!</v>
      </c>
      <c r="R202" s="112" t="e">
        <f>R10-#REF!</f>
        <v>#REF!</v>
      </c>
      <c r="S202" s="112" t="e">
        <f>S10-#REF!</f>
        <v>#REF!</v>
      </c>
      <c r="T202" s="112" t="e">
        <f>T10-#REF!</f>
        <v>#REF!</v>
      </c>
      <c r="U202" s="112" t="e">
        <f>U10-#REF!</f>
        <v>#REF!</v>
      </c>
      <c r="V202" s="112" t="e">
        <f>V10-#REF!</f>
        <v>#REF!</v>
      </c>
      <c r="W202" s="112" t="e">
        <f>W10-#REF!</f>
        <v>#REF!</v>
      </c>
      <c r="X202" s="112" t="e">
        <f>X10-#REF!</f>
        <v>#REF!</v>
      </c>
      <c r="Y202" s="112" t="e">
        <f>Y10-#REF!</f>
        <v>#REF!</v>
      </c>
      <c r="Z202" s="112" t="e">
        <f>Z10-#REF!</f>
        <v>#REF!</v>
      </c>
      <c r="AA202" s="112" t="e">
        <f>AA10-#REF!</f>
        <v>#REF!</v>
      </c>
      <c r="AB202" s="112" t="e">
        <f>AB10-#REF!</f>
        <v>#REF!</v>
      </c>
      <c r="AC202" s="112" t="e">
        <f>AC10-#REF!</f>
        <v>#REF!</v>
      </c>
      <c r="AD202" s="112" t="e">
        <f>AD10-#REF!</f>
        <v>#REF!</v>
      </c>
      <c r="AE202" s="112" t="e">
        <f>AE10-#REF!</f>
        <v>#REF!</v>
      </c>
      <c r="AF202" s="112" t="e">
        <f>AF10-#REF!</f>
        <v>#REF!</v>
      </c>
      <c r="AG202" s="112" t="e">
        <f>AG10-#REF!</f>
        <v>#REF!</v>
      </c>
      <c r="AH202" s="112" t="e">
        <f>AH10-#REF!</f>
        <v>#REF!</v>
      </c>
      <c r="AI202" s="112" t="e">
        <f>AI10-#REF!</f>
        <v>#REF!</v>
      </c>
      <c r="AJ202" s="112" t="e">
        <f>AJ10-#REF!</f>
        <v>#REF!</v>
      </c>
      <c r="AK202" s="112" t="e">
        <f>AK10-#REF!</f>
        <v>#REF!</v>
      </c>
      <c r="AL202" s="112" t="e">
        <f>AL10-#REF!</f>
        <v>#REF!</v>
      </c>
      <c r="AM202" s="112" t="e">
        <f>AM10-#REF!</f>
        <v>#REF!</v>
      </c>
      <c r="AN202" s="112" t="e">
        <f>AN10-#REF!</f>
        <v>#REF!</v>
      </c>
      <c r="AO202" s="112" t="e">
        <f>AO10-#REF!</f>
        <v>#REF!</v>
      </c>
      <c r="AP202" s="112" t="e">
        <f>AP10-#REF!</f>
        <v>#REF!</v>
      </c>
      <c r="AQ202" s="112" t="e">
        <f>AQ10-#REF!</f>
        <v>#REF!</v>
      </c>
      <c r="AR202" s="112" t="e">
        <f>AR10-#REF!</f>
        <v>#REF!</v>
      </c>
      <c r="AS202" s="112" t="e">
        <f>AS10-#REF!</f>
        <v>#REF!</v>
      </c>
      <c r="AT202" s="112" t="e">
        <f>AT10-#REF!</f>
        <v>#REF!</v>
      </c>
      <c r="AU202" s="112" t="e">
        <f>AU10-#REF!</f>
        <v>#REF!</v>
      </c>
      <c r="AV202" s="112" t="e">
        <f>AV10-#REF!</f>
        <v>#REF!</v>
      </c>
      <c r="AW202" s="112" t="e">
        <f>AW10-#REF!</f>
        <v>#REF!</v>
      </c>
      <c r="AX202" s="112" t="e">
        <f>AX10-#REF!</f>
        <v>#REF!</v>
      </c>
      <c r="AY202" s="112" t="e">
        <f>AY10-#REF!</f>
        <v>#REF!</v>
      </c>
      <c r="AZ202" s="112" t="e">
        <f>AZ10-#REF!</f>
        <v>#REF!</v>
      </c>
      <c r="BA202" s="112" t="e">
        <f>BA10-#REF!</f>
        <v>#REF!</v>
      </c>
      <c r="BB202" s="112" t="e">
        <f>BB10-#REF!</f>
        <v>#REF!</v>
      </c>
      <c r="BC202" s="112" t="e">
        <f>BC10-#REF!</f>
        <v>#REF!</v>
      </c>
      <c r="BD202" s="112" t="e">
        <f>BD10-#REF!</f>
        <v>#REF!</v>
      </c>
      <c r="BE202" s="112" t="e">
        <f>BE10-#REF!</f>
        <v>#REF!</v>
      </c>
      <c r="BF202" s="112" t="e">
        <f>BF10-#REF!</f>
        <v>#REF!</v>
      </c>
      <c r="BG202" s="112" t="e">
        <f>BG10-#REF!</f>
        <v>#REF!</v>
      </c>
      <c r="BH202" s="112" t="e">
        <f>BH10-#REF!</f>
        <v>#REF!</v>
      </c>
      <c r="BI202" s="112" t="e">
        <f>BI10-#REF!</f>
        <v>#REF!</v>
      </c>
      <c r="BJ202" s="112" t="e">
        <f>BJ10-#REF!</f>
        <v>#REF!</v>
      </c>
      <c r="BK202" s="112" t="e">
        <f>BK10-#REF!</f>
        <v>#REF!</v>
      </c>
      <c r="BL202" s="112" t="e">
        <f>BL10-#REF!</f>
        <v>#REF!</v>
      </c>
      <c r="BM202" s="112" t="e">
        <f>BM10-#REF!</f>
        <v>#REF!</v>
      </c>
      <c r="BN202" s="112" t="e">
        <f>BN10-#REF!</f>
        <v>#REF!</v>
      </c>
      <c r="BO202" s="112" t="e">
        <f>BO10-#REF!</f>
        <v>#REF!</v>
      </c>
      <c r="BU202" s="112" t="e">
        <f>BU8-#REF!</f>
        <v>#REF!</v>
      </c>
      <c r="BV202" s="112" t="e">
        <f>BV8-#REF!</f>
        <v>#REF!</v>
      </c>
    </row>
    <row r="203" spans="4:74" hidden="1" x14ac:dyDescent="0.3">
      <c r="L203" s="112" t="e">
        <f>L11-#REF!</f>
        <v>#REF!</v>
      </c>
      <c r="M203" s="112" t="e">
        <f>M11-#REF!</f>
        <v>#REF!</v>
      </c>
      <c r="N203" s="112" t="e">
        <f>N11-#REF!</f>
        <v>#REF!</v>
      </c>
      <c r="O203" s="112" t="e">
        <f>O11-#REF!</f>
        <v>#REF!</v>
      </c>
      <c r="P203" s="112" t="e">
        <f>P11-#REF!</f>
        <v>#REF!</v>
      </c>
      <c r="Q203" s="112" t="e">
        <f>Q11-#REF!</f>
        <v>#REF!</v>
      </c>
      <c r="R203" s="112" t="e">
        <f>R11-#REF!</f>
        <v>#REF!</v>
      </c>
      <c r="S203" s="112" t="e">
        <f>S11-#REF!</f>
        <v>#REF!</v>
      </c>
      <c r="T203" s="112" t="e">
        <f>T11-#REF!</f>
        <v>#REF!</v>
      </c>
      <c r="U203" s="112" t="e">
        <f>U11-#REF!</f>
        <v>#REF!</v>
      </c>
      <c r="V203" s="112" t="e">
        <f>V11-#REF!</f>
        <v>#REF!</v>
      </c>
      <c r="W203" s="112" t="e">
        <f>W11-#REF!</f>
        <v>#REF!</v>
      </c>
      <c r="X203" s="112" t="e">
        <f>X11-#REF!</f>
        <v>#REF!</v>
      </c>
      <c r="Y203" s="112" t="e">
        <f>Y11-#REF!</f>
        <v>#REF!</v>
      </c>
      <c r="Z203" s="112" t="e">
        <f>Z11-#REF!</f>
        <v>#REF!</v>
      </c>
      <c r="AA203" s="112" t="e">
        <f>AA11-#REF!</f>
        <v>#REF!</v>
      </c>
      <c r="AB203" s="112" t="e">
        <f>AB11-#REF!</f>
        <v>#REF!</v>
      </c>
      <c r="AC203" s="112" t="e">
        <f>AC11-#REF!</f>
        <v>#REF!</v>
      </c>
      <c r="AD203" s="112" t="e">
        <f>AD11-#REF!</f>
        <v>#REF!</v>
      </c>
      <c r="AE203" s="112" t="e">
        <f>AE11-#REF!</f>
        <v>#REF!</v>
      </c>
      <c r="AF203" s="112" t="e">
        <f>AF11-#REF!</f>
        <v>#REF!</v>
      </c>
      <c r="AG203" s="112" t="e">
        <f>AG11-#REF!</f>
        <v>#REF!</v>
      </c>
      <c r="AH203" s="112" t="e">
        <f>AH11-#REF!</f>
        <v>#REF!</v>
      </c>
      <c r="AI203" s="112" t="e">
        <f>AI11-#REF!</f>
        <v>#REF!</v>
      </c>
      <c r="AJ203" s="112" t="e">
        <f>AJ11-#REF!</f>
        <v>#REF!</v>
      </c>
      <c r="AK203" s="112" t="e">
        <f>AK11-#REF!</f>
        <v>#REF!</v>
      </c>
      <c r="AL203" s="112" t="e">
        <f>AL11-#REF!</f>
        <v>#REF!</v>
      </c>
      <c r="AM203" s="112" t="e">
        <f>AM11-#REF!</f>
        <v>#REF!</v>
      </c>
      <c r="AN203" s="112" t="e">
        <f>AN11-#REF!</f>
        <v>#REF!</v>
      </c>
      <c r="AO203" s="112" t="e">
        <f>AO11-#REF!</f>
        <v>#REF!</v>
      </c>
      <c r="AP203" s="112" t="e">
        <f>AP11-#REF!</f>
        <v>#REF!</v>
      </c>
      <c r="AQ203" s="112" t="e">
        <f>AQ11-#REF!</f>
        <v>#REF!</v>
      </c>
      <c r="AR203" s="112" t="e">
        <f>AR11-#REF!</f>
        <v>#REF!</v>
      </c>
      <c r="AS203" s="112" t="e">
        <f>AS11-#REF!</f>
        <v>#REF!</v>
      </c>
      <c r="AT203" s="112" t="e">
        <f>AT11-#REF!</f>
        <v>#REF!</v>
      </c>
      <c r="AU203" s="112" t="e">
        <f>AU11-#REF!</f>
        <v>#REF!</v>
      </c>
      <c r="AV203" s="112" t="e">
        <f>AV11-#REF!</f>
        <v>#REF!</v>
      </c>
      <c r="AW203" s="112" t="e">
        <f>AW11-#REF!</f>
        <v>#REF!</v>
      </c>
      <c r="AX203" s="112" t="e">
        <f>AX11-#REF!</f>
        <v>#REF!</v>
      </c>
      <c r="AY203" s="112" t="e">
        <f>AY11-#REF!</f>
        <v>#REF!</v>
      </c>
      <c r="AZ203" s="112" t="e">
        <f>AZ11-#REF!</f>
        <v>#REF!</v>
      </c>
      <c r="BA203" s="112" t="e">
        <f>BA11-#REF!</f>
        <v>#REF!</v>
      </c>
      <c r="BB203" s="112" t="e">
        <f>BB11-#REF!</f>
        <v>#REF!</v>
      </c>
      <c r="BC203" s="112" t="e">
        <f>BC11-#REF!</f>
        <v>#REF!</v>
      </c>
      <c r="BD203" s="112" t="e">
        <f>BD11-#REF!</f>
        <v>#REF!</v>
      </c>
      <c r="BE203" s="112" t="e">
        <f>BE11-#REF!</f>
        <v>#REF!</v>
      </c>
      <c r="BF203" s="112" t="e">
        <f>BF11-#REF!</f>
        <v>#REF!</v>
      </c>
      <c r="BG203" s="112" t="e">
        <f>BG11-#REF!</f>
        <v>#REF!</v>
      </c>
      <c r="BH203" s="112" t="e">
        <f>BH11-#REF!</f>
        <v>#REF!</v>
      </c>
      <c r="BI203" s="112" t="e">
        <f>BI11-#REF!</f>
        <v>#REF!</v>
      </c>
      <c r="BJ203" s="112" t="e">
        <f>BJ11-#REF!</f>
        <v>#REF!</v>
      </c>
      <c r="BK203" s="112" t="e">
        <f>BK11-#REF!</f>
        <v>#REF!</v>
      </c>
      <c r="BL203" s="112" t="e">
        <f>BL11-#REF!</f>
        <v>#REF!</v>
      </c>
      <c r="BM203" s="112" t="e">
        <f>BM11-#REF!</f>
        <v>#REF!</v>
      </c>
      <c r="BN203" s="112" t="e">
        <f>BN11-#REF!</f>
        <v>#REF!</v>
      </c>
      <c r="BO203" s="112" t="e">
        <f>BO11-#REF!</f>
        <v>#REF!</v>
      </c>
      <c r="BU203" s="112" t="e">
        <f>BU9-#REF!</f>
        <v>#REF!</v>
      </c>
      <c r="BV203" s="112" t="e">
        <f>BV9-#REF!</f>
        <v>#REF!</v>
      </c>
    </row>
    <row r="204" spans="4:74" hidden="1" x14ac:dyDescent="0.3">
      <c r="L204" s="112" t="e">
        <f>L12-#REF!</f>
        <v>#REF!</v>
      </c>
      <c r="M204" s="112" t="e">
        <f>M12-#REF!</f>
        <v>#REF!</v>
      </c>
      <c r="N204" s="112" t="e">
        <f>N12-#REF!</f>
        <v>#REF!</v>
      </c>
      <c r="O204" s="112" t="e">
        <f>O12-#REF!</f>
        <v>#REF!</v>
      </c>
      <c r="P204" s="112" t="e">
        <f>P12-#REF!</f>
        <v>#REF!</v>
      </c>
      <c r="Q204" s="112" t="e">
        <f>Q12-#REF!</f>
        <v>#REF!</v>
      </c>
      <c r="R204" s="112" t="e">
        <f>R12-#REF!</f>
        <v>#REF!</v>
      </c>
      <c r="S204" s="112" t="e">
        <f>S12-#REF!</f>
        <v>#REF!</v>
      </c>
      <c r="T204" s="112" t="e">
        <f>T12-#REF!</f>
        <v>#REF!</v>
      </c>
      <c r="U204" s="112" t="e">
        <f>U12-#REF!</f>
        <v>#REF!</v>
      </c>
      <c r="V204" s="112" t="e">
        <f>V12-#REF!</f>
        <v>#REF!</v>
      </c>
      <c r="W204" s="112" t="e">
        <f>W12-#REF!</f>
        <v>#REF!</v>
      </c>
      <c r="X204" s="112" t="e">
        <f>X12-#REF!</f>
        <v>#REF!</v>
      </c>
      <c r="Y204" s="112" t="e">
        <f>Y12-#REF!</f>
        <v>#REF!</v>
      </c>
      <c r="Z204" s="112" t="e">
        <f>Z12-#REF!</f>
        <v>#REF!</v>
      </c>
      <c r="AA204" s="112" t="e">
        <f>AA12-#REF!</f>
        <v>#REF!</v>
      </c>
      <c r="AB204" s="112" t="e">
        <f>AB12-#REF!</f>
        <v>#REF!</v>
      </c>
      <c r="AC204" s="112" t="e">
        <f>AC12-#REF!</f>
        <v>#REF!</v>
      </c>
      <c r="AD204" s="112" t="e">
        <f>AD12-#REF!</f>
        <v>#REF!</v>
      </c>
      <c r="AE204" s="112" t="e">
        <f>AE12-#REF!</f>
        <v>#REF!</v>
      </c>
      <c r="AF204" s="112" t="e">
        <f>AF12-#REF!</f>
        <v>#REF!</v>
      </c>
      <c r="AG204" s="112" t="e">
        <f>AG12-#REF!</f>
        <v>#REF!</v>
      </c>
      <c r="AH204" s="112" t="e">
        <f>AH12-#REF!</f>
        <v>#REF!</v>
      </c>
      <c r="AI204" s="112" t="e">
        <f>AI12-#REF!</f>
        <v>#REF!</v>
      </c>
      <c r="AJ204" s="112" t="e">
        <f>AJ12-#REF!</f>
        <v>#REF!</v>
      </c>
      <c r="AK204" s="112" t="e">
        <f>AK12-#REF!</f>
        <v>#REF!</v>
      </c>
      <c r="AL204" s="112" t="e">
        <f>AL12-#REF!</f>
        <v>#REF!</v>
      </c>
      <c r="AM204" s="112" t="e">
        <f>AM12-#REF!</f>
        <v>#REF!</v>
      </c>
      <c r="AN204" s="112" t="e">
        <f>AN12-#REF!</f>
        <v>#REF!</v>
      </c>
      <c r="AO204" s="112" t="e">
        <f>AO12-#REF!</f>
        <v>#REF!</v>
      </c>
      <c r="AP204" s="112" t="e">
        <f>AP12-#REF!</f>
        <v>#REF!</v>
      </c>
      <c r="AQ204" s="112" t="e">
        <f>AQ12-#REF!</f>
        <v>#REF!</v>
      </c>
      <c r="AR204" s="112" t="e">
        <f>AR12-#REF!</f>
        <v>#REF!</v>
      </c>
      <c r="AS204" s="112" t="e">
        <f>AS12-#REF!</f>
        <v>#REF!</v>
      </c>
      <c r="AT204" s="112" t="e">
        <f>AT12-#REF!</f>
        <v>#REF!</v>
      </c>
      <c r="AU204" s="112" t="e">
        <f>AU12-#REF!</f>
        <v>#REF!</v>
      </c>
      <c r="AV204" s="112" t="e">
        <f>AV12-#REF!</f>
        <v>#REF!</v>
      </c>
      <c r="AW204" s="112" t="e">
        <f>AW12-#REF!</f>
        <v>#REF!</v>
      </c>
      <c r="AX204" s="112" t="e">
        <f>AX12-#REF!</f>
        <v>#REF!</v>
      </c>
      <c r="AY204" s="112" t="e">
        <f>AY12-#REF!</f>
        <v>#REF!</v>
      </c>
      <c r="AZ204" s="112" t="e">
        <f>AZ12-#REF!</f>
        <v>#REF!</v>
      </c>
      <c r="BA204" s="112" t="e">
        <f>BA12-#REF!</f>
        <v>#REF!</v>
      </c>
      <c r="BB204" s="112" t="e">
        <f>BB12-#REF!</f>
        <v>#REF!</v>
      </c>
      <c r="BC204" s="112" t="e">
        <f>BC12-#REF!</f>
        <v>#REF!</v>
      </c>
      <c r="BD204" s="112" t="e">
        <f>BD12-#REF!</f>
        <v>#REF!</v>
      </c>
      <c r="BE204" s="112" t="e">
        <f>BE12-#REF!</f>
        <v>#REF!</v>
      </c>
      <c r="BF204" s="112" t="e">
        <f>BF12-#REF!</f>
        <v>#REF!</v>
      </c>
      <c r="BG204" s="112" t="e">
        <f>BG12-#REF!</f>
        <v>#REF!</v>
      </c>
      <c r="BH204" s="112" t="e">
        <f>BH12-#REF!</f>
        <v>#REF!</v>
      </c>
      <c r="BI204" s="112" t="e">
        <f>BI12-#REF!</f>
        <v>#REF!</v>
      </c>
      <c r="BJ204" s="112" t="e">
        <f>BJ12-#REF!</f>
        <v>#REF!</v>
      </c>
      <c r="BK204" s="112" t="e">
        <f>BK12-#REF!</f>
        <v>#REF!</v>
      </c>
      <c r="BL204" s="112" t="e">
        <f>BL12-#REF!</f>
        <v>#REF!</v>
      </c>
      <c r="BM204" s="112" t="e">
        <f>BM12-#REF!</f>
        <v>#REF!</v>
      </c>
      <c r="BN204" s="112" t="e">
        <f>BN12-#REF!</f>
        <v>#REF!</v>
      </c>
      <c r="BO204" s="112" t="e">
        <f>BO12-#REF!</f>
        <v>#REF!</v>
      </c>
      <c r="BU204" s="112" t="e">
        <f>BU10-#REF!</f>
        <v>#REF!</v>
      </c>
      <c r="BV204" s="112" t="e">
        <f>BV10-#REF!</f>
        <v>#REF!</v>
      </c>
    </row>
    <row r="205" spans="4:74" hidden="1" x14ac:dyDescent="0.3">
      <c r="L205" s="112" t="e">
        <f>L13-#REF!</f>
        <v>#REF!</v>
      </c>
      <c r="M205" s="112" t="e">
        <f>M13-#REF!</f>
        <v>#REF!</v>
      </c>
      <c r="N205" s="112" t="e">
        <f>N13-#REF!</f>
        <v>#REF!</v>
      </c>
      <c r="O205" s="112" t="e">
        <f>O13-#REF!</f>
        <v>#REF!</v>
      </c>
      <c r="P205" s="112" t="e">
        <f>P13-#REF!</f>
        <v>#REF!</v>
      </c>
      <c r="Q205" s="112" t="e">
        <f>Q13-#REF!</f>
        <v>#REF!</v>
      </c>
      <c r="R205" s="112" t="e">
        <f>R13-#REF!</f>
        <v>#REF!</v>
      </c>
      <c r="S205" s="112" t="e">
        <f>S13-#REF!</f>
        <v>#REF!</v>
      </c>
      <c r="T205" s="112" t="e">
        <f>T13-#REF!</f>
        <v>#REF!</v>
      </c>
      <c r="U205" s="112" t="e">
        <f>U13-#REF!</f>
        <v>#REF!</v>
      </c>
      <c r="V205" s="112" t="e">
        <f>V13-#REF!</f>
        <v>#REF!</v>
      </c>
      <c r="W205" s="112" t="e">
        <f>W13-#REF!</f>
        <v>#REF!</v>
      </c>
      <c r="X205" s="112" t="e">
        <f>X13-#REF!</f>
        <v>#REF!</v>
      </c>
      <c r="Y205" s="112" t="e">
        <f>Y13-#REF!</f>
        <v>#REF!</v>
      </c>
      <c r="Z205" s="112" t="e">
        <f>Z13-#REF!</f>
        <v>#REF!</v>
      </c>
      <c r="AA205" s="112" t="e">
        <f>AA13-#REF!</f>
        <v>#REF!</v>
      </c>
      <c r="AB205" s="112" t="e">
        <f>AB13-#REF!</f>
        <v>#REF!</v>
      </c>
      <c r="AC205" s="112" t="e">
        <f>AC13-#REF!</f>
        <v>#REF!</v>
      </c>
      <c r="AD205" s="112" t="e">
        <f>AD13-#REF!</f>
        <v>#REF!</v>
      </c>
      <c r="AE205" s="112" t="e">
        <f>AE13-#REF!</f>
        <v>#REF!</v>
      </c>
      <c r="AF205" s="112" t="e">
        <f>AF13-#REF!</f>
        <v>#REF!</v>
      </c>
      <c r="AG205" s="112" t="e">
        <f>AG13-#REF!</f>
        <v>#REF!</v>
      </c>
      <c r="AH205" s="112" t="e">
        <f>AH13-#REF!</f>
        <v>#REF!</v>
      </c>
      <c r="AI205" s="112" t="e">
        <f>AI13-#REF!</f>
        <v>#REF!</v>
      </c>
      <c r="AJ205" s="112" t="e">
        <f>AJ13-#REF!</f>
        <v>#REF!</v>
      </c>
      <c r="AK205" s="112" t="e">
        <f>AK13-#REF!</f>
        <v>#REF!</v>
      </c>
      <c r="AL205" s="112" t="e">
        <f>AL13-#REF!</f>
        <v>#REF!</v>
      </c>
      <c r="AM205" s="112" t="e">
        <f>AM13-#REF!</f>
        <v>#REF!</v>
      </c>
      <c r="AN205" s="112" t="e">
        <f>AN13-#REF!</f>
        <v>#REF!</v>
      </c>
      <c r="AO205" s="112" t="e">
        <f>AO13-#REF!</f>
        <v>#REF!</v>
      </c>
      <c r="AP205" s="112" t="e">
        <f>AP13-#REF!</f>
        <v>#REF!</v>
      </c>
      <c r="AQ205" s="112" t="e">
        <f>AQ13-#REF!</f>
        <v>#REF!</v>
      </c>
      <c r="AR205" s="112" t="e">
        <f>AR13-#REF!</f>
        <v>#REF!</v>
      </c>
      <c r="AS205" s="112" t="e">
        <f>AS13-#REF!</f>
        <v>#REF!</v>
      </c>
      <c r="AT205" s="112" t="e">
        <f>AT13-#REF!</f>
        <v>#REF!</v>
      </c>
      <c r="AU205" s="112" t="e">
        <f>AU13-#REF!</f>
        <v>#REF!</v>
      </c>
      <c r="AV205" s="112" t="e">
        <f>AV13-#REF!</f>
        <v>#REF!</v>
      </c>
      <c r="AW205" s="112" t="e">
        <f>AW13-#REF!</f>
        <v>#REF!</v>
      </c>
      <c r="AX205" s="112" t="e">
        <f>AX13-#REF!</f>
        <v>#REF!</v>
      </c>
      <c r="AY205" s="112" t="e">
        <f>AY13-#REF!</f>
        <v>#REF!</v>
      </c>
      <c r="AZ205" s="112" t="e">
        <f>AZ13-#REF!</f>
        <v>#REF!</v>
      </c>
      <c r="BA205" s="112" t="e">
        <f>BA13-#REF!</f>
        <v>#REF!</v>
      </c>
      <c r="BB205" s="112" t="e">
        <f>BB13-#REF!</f>
        <v>#REF!</v>
      </c>
      <c r="BC205" s="112" t="e">
        <f>BC13-#REF!</f>
        <v>#REF!</v>
      </c>
      <c r="BD205" s="112" t="e">
        <f>BD13-#REF!</f>
        <v>#REF!</v>
      </c>
      <c r="BE205" s="112" t="e">
        <f>BE13-#REF!</f>
        <v>#REF!</v>
      </c>
      <c r="BF205" s="112" t="e">
        <f>BF13-#REF!</f>
        <v>#REF!</v>
      </c>
      <c r="BG205" s="112" t="e">
        <f>BG13-#REF!</f>
        <v>#REF!</v>
      </c>
      <c r="BH205" s="112" t="e">
        <f>BH13-#REF!</f>
        <v>#REF!</v>
      </c>
      <c r="BI205" s="112" t="e">
        <f>BI13-#REF!</f>
        <v>#REF!</v>
      </c>
      <c r="BJ205" s="112" t="e">
        <f>BJ13-#REF!</f>
        <v>#REF!</v>
      </c>
      <c r="BK205" s="112" t="e">
        <f>BK13-#REF!</f>
        <v>#REF!</v>
      </c>
      <c r="BL205" s="112" t="e">
        <f>BL13-#REF!</f>
        <v>#REF!</v>
      </c>
      <c r="BM205" s="112" t="e">
        <f>BM13-#REF!</f>
        <v>#REF!</v>
      </c>
      <c r="BN205" s="112" t="e">
        <f>BN13-#REF!</f>
        <v>#REF!</v>
      </c>
      <c r="BO205" s="112" t="e">
        <f>BO13-#REF!</f>
        <v>#REF!</v>
      </c>
      <c r="BU205" s="112" t="e">
        <f>BU11-#REF!</f>
        <v>#REF!</v>
      </c>
      <c r="BV205" s="112" t="e">
        <f>BV11-#REF!</f>
        <v>#REF!</v>
      </c>
    </row>
    <row r="206" spans="4:74" hidden="1" x14ac:dyDescent="0.3">
      <c r="L206" s="112" t="e">
        <f>L14-#REF!</f>
        <v>#REF!</v>
      </c>
      <c r="M206" s="112" t="e">
        <f>M14-#REF!</f>
        <v>#REF!</v>
      </c>
      <c r="N206" s="112" t="e">
        <f>N14-#REF!</f>
        <v>#REF!</v>
      </c>
      <c r="O206" s="112" t="e">
        <f>O14-#REF!</f>
        <v>#REF!</v>
      </c>
      <c r="P206" s="112" t="e">
        <f>P14-#REF!</f>
        <v>#REF!</v>
      </c>
      <c r="Q206" s="112" t="e">
        <f>Q14-#REF!</f>
        <v>#REF!</v>
      </c>
      <c r="R206" s="112" t="e">
        <f>R14-#REF!</f>
        <v>#REF!</v>
      </c>
      <c r="S206" s="112" t="e">
        <f>S14-#REF!</f>
        <v>#REF!</v>
      </c>
      <c r="T206" s="112" t="e">
        <f>T14-#REF!</f>
        <v>#REF!</v>
      </c>
      <c r="U206" s="112" t="e">
        <f>U14-#REF!</f>
        <v>#REF!</v>
      </c>
      <c r="V206" s="112" t="e">
        <f>V14-#REF!</f>
        <v>#REF!</v>
      </c>
      <c r="W206" s="112" t="e">
        <f>W14-#REF!</f>
        <v>#REF!</v>
      </c>
      <c r="X206" s="112" t="e">
        <f>X14-#REF!</f>
        <v>#REF!</v>
      </c>
      <c r="Y206" s="112" t="e">
        <f>Y14-#REF!</f>
        <v>#REF!</v>
      </c>
      <c r="Z206" s="112" t="e">
        <f>Z14-#REF!</f>
        <v>#REF!</v>
      </c>
      <c r="AA206" s="112" t="e">
        <f>AA14-#REF!</f>
        <v>#REF!</v>
      </c>
      <c r="AB206" s="112" t="e">
        <f>AB14-#REF!</f>
        <v>#REF!</v>
      </c>
      <c r="AC206" s="112" t="e">
        <f>AC14-#REF!</f>
        <v>#REF!</v>
      </c>
      <c r="AD206" s="112" t="e">
        <f>AD14-#REF!</f>
        <v>#REF!</v>
      </c>
      <c r="AE206" s="112" t="e">
        <f>AE14-#REF!</f>
        <v>#REF!</v>
      </c>
      <c r="AF206" s="112" t="e">
        <f>AF14-#REF!</f>
        <v>#REF!</v>
      </c>
      <c r="AG206" s="112" t="e">
        <f>AG14-#REF!</f>
        <v>#REF!</v>
      </c>
      <c r="AH206" s="112" t="e">
        <f>AH14-#REF!</f>
        <v>#REF!</v>
      </c>
      <c r="AI206" s="112" t="e">
        <f>AI14-#REF!</f>
        <v>#REF!</v>
      </c>
      <c r="AJ206" s="112" t="e">
        <f>AJ14-#REF!</f>
        <v>#REF!</v>
      </c>
      <c r="AK206" s="112" t="e">
        <f>AK14-#REF!</f>
        <v>#REF!</v>
      </c>
      <c r="AL206" s="112" t="e">
        <f>AL14-#REF!</f>
        <v>#REF!</v>
      </c>
      <c r="AM206" s="112" t="e">
        <f>AM14-#REF!</f>
        <v>#REF!</v>
      </c>
      <c r="AN206" s="112" t="e">
        <f>AN14-#REF!</f>
        <v>#REF!</v>
      </c>
      <c r="AO206" s="112" t="e">
        <f>AO14-#REF!</f>
        <v>#REF!</v>
      </c>
      <c r="AP206" s="112" t="e">
        <f>AP14-#REF!</f>
        <v>#REF!</v>
      </c>
      <c r="AQ206" s="112" t="e">
        <f>AQ14-#REF!</f>
        <v>#REF!</v>
      </c>
      <c r="AR206" s="112" t="e">
        <f>AR14-#REF!</f>
        <v>#REF!</v>
      </c>
      <c r="AS206" s="112" t="e">
        <f>AS14-#REF!</f>
        <v>#REF!</v>
      </c>
      <c r="AT206" s="112" t="e">
        <f>AT14-#REF!</f>
        <v>#REF!</v>
      </c>
      <c r="AU206" s="112" t="e">
        <f>AU14-#REF!</f>
        <v>#REF!</v>
      </c>
      <c r="AV206" s="112" t="e">
        <f>AV14-#REF!</f>
        <v>#REF!</v>
      </c>
      <c r="AW206" s="112" t="e">
        <f>AW14-#REF!</f>
        <v>#REF!</v>
      </c>
      <c r="AX206" s="112" t="e">
        <f>AX14-#REF!</f>
        <v>#REF!</v>
      </c>
      <c r="AY206" s="112" t="e">
        <f>AY14-#REF!</f>
        <v>#REF!</v>
      </c>
      <c r="AZ206" s="112" t="e">
        <f>AZ14-#REF!</f>
        <v>#REF!</v>
      </c>
      <c r="BA206" s="112" t="e">
        <f>BA14-#REF!</f>
        <v>#REF!</v>
      </c>
      <c r="BB206" s="112" t="e">
        <f>BB14-#REF!</f>
        <v>#REF!</v>
      </c>
      <c r="BC206" s="112" t="e">
        <f>BC14-#REF!</f>
        <v>#REF!</v>
      </c>
      <c r="BD206" s="112" t="e">
        <f>BD14-#REF!</f>
        <v>#REF!</v>
      </c>
      <c r="BE206" s="112" t="e">
        <f>BE14-#REF!</f>
        <v>#REF!</v>
      </c>
      <c r="BF206" s="112" t="e">
        <f>BF14-#REF!</f>
        <v>#REF!</v>
      </c>
      <c r="BG206" s="112" t="e">
        <f>BG14-#REF!</f>
        <v>#REF!</v>
      </c>
      <c r="BH206" s="112" t="e">
        <f>BH14-#REF!</f>
        <v>#REF!</v>
      </c>
      <c r="BI206" s="112" t="e">
        <f>BI14-#REF!</f>
        <v>#REF!</v>
      </c>
      <c r="BJ206" s="112" t="e">
        <f>BJ14-#REF!</f>
        <v>#REF!</v>
      </c>
      <c r="BK206" s="112" t="e">
        <f>BK14-#REF!</f>
        <v>#REF!</v>
      </c>
      <c r="BL206" s="112" t="e">
        <f>BL14-#REF!</f>
        <v>#REF!</v>
      </c>
      <c r="BM206" s="112" t="e">
        <f>BM14-#REF!</f>
        <v>#REF!</v>
      </c>
      <c r="BN206" s="112" t="e">
        <f>BN14-#REF!</f>
        <v>#REF!</v>
      </c>
      <c r="BO206" s="112" t="e">
        <f>BO14-#REF!</f>
        <v>#REF!</v>
      </c>
      <c r="BU206" s="112" t="e">
        <f>BU12-#REF!</f>
        <v>#REF!</v>
      </c>
      <c r="BV206" s="112" t="e">
        <f>BV12-#REF!</f>
        <v>#REF!</v>
      </c>
    </row>
    <row r="207" spans="4:74" hidden="1" x14ac:dyDescent="0.3">
      <c r="L207" s="112" t="e">
        <f>L15-#REF!</f>
        <v>#REF!</v>
      </c>
      <c r="M207" s="112" t="e">
        <f>M15-#REF!</f>
        <v>#REF!</v>
      </c>
      <c r="N207" s="112" t="e">
        <f>N15-#REF!</f>
        <v>#REF!</v>
      </c>
      <c r="O207" s="112" t="e">
        <f>O15-#REF!</f>
        <v>#REF!</v>
      </c>
      <c r="P207" s="112" t="e">
        <f>P15-#REF!</f>
        <v>#REF!</v>
      </c>
      <c r="Q207" s="112" t="e">
        <f>Q15-#REF!</f>
        <v>#REF!</v>
      </c>
      <c r="R207" s="112" t="e">
        <f>R15-#REF!</f>
        <v>#REF!</v>
      </c>
      <c r="S207" s="112" t="e">
        <f>S15-#REF!</f>
        <v>#REF!</v>
      </c>
      <c r="T207" s="112" t="e">
        <f>T15-#REF!</f>
        <v>#REF!</v>
      </c>
      <c r="U207" s="112" t="e">
        <f>U15-#REF!</f>
        <v>#REF!</v>
      </c>
      <c r="V207" s="112" t="e">
        <f>V15-#REF!</f>
        <v>#REF!</v>
      </c>
      <c r="W207" s="112" t="e">
        <f>W15-#REF!</f>
        <v>#REF!</v>
      </c>
      <c r="X207" s="112" t="e">
        <f>X15-#REF!</f>
        <v>#REF!</v>
      </c>
      <c r="Y207" s="112" t="e">
        <f>Y15-#REF!</f>
        <v>#REF!</v>
      </c>
      <c r="Z207" s="112" t="e">
        <f>Z15-#REF!</f>
        <v>#REF!</v>
      </c>
      <c r="AA207" s="112" t="e">
        <f>AA15-#REF!</f>
        <v>#REF!</v>
      </c>
      <c r="AB207" s="112" t="e">
        <f>AB15-#REF!</f>
        <v>#REF!</v>
      </c>
      <c r="AC207" s="112" t="e">
        <f>AC15-#REF!</f>
        <v>#REF!</v>
      </c>
      <c r="AD207" s="112" t="e">
        <f>AD15-#REF!</f>
        <v>#REF!</v>
      </c>
      <c r="AE207" s="112" t="e">
        <f>AE15-#REF!</f>
        <v>#REF!</v>
      </c>
      <c r="AF207" s="112" t="e">
        <f>AF15-#REF!</f>
        <v>#REF!</v>
      </c>
      <c r="AG207" s="112" t="e">
        <f>AG15-#REF!</f>
        <v>#REF!</v>
      </c>
      <c r="AH207" s="112" t="e">
        <f>AH15-#REF!</f>
        <v>#REF!</v>
      </c>
      <c r="AI207" s="112" t="e">
        <f>AI15-#REF!</f>
        <v>#REF!</v>
      </c>
      <c r="AJ207" s="112" t="e">
        <f>AJ15-#REF!</f>
        <v>#REF!</v>
      </c>
      <c r="AK207" s="112" t="e">
        <f>AK15-#REF!</f>
        <v>#REF!</v>
      </c>
      <c r="AL207" s="112" t="e">
        <f>AL15-#REF!</f>
        <v>#REF!</v>
      </c>
      <c r="AM207" s="112" t="e">
        <f>AM15-#REF!</f>
        <v>#REF!</v>
      </c>
      <c r="AN207" s="112" t="e">
        <f>AN15-#REF!</f>
        <v>#REF!</v>
      </c>
      <c r="AO207" s="112" t="e">
        <f>AO15-#REF!</f>
        <v>#REF!</v>
      </c>
      <c r="AP207" s="112" t="e">
        <f>AP15-#REF!</f>
        <v>#REF!</v>
      </c>
      <c r="AQ207" s="112" t="e">
        <f>AQ15-#REF!</f>
        <v>#REF!</v>
      </c>
      <c r="AR207" s="112" t="e">
        <f>AR15-#REF!</f>
        <v>#REF!</v>
      </c>
      <c r="AS207" s="112" t="e">
        <f>AS15-#REF!</f>
        <v>#REF!</v>
      </c>
      <c r="AT207" s="112" t="e">
        <f>AT15-#REF!</f>
        <v>#REF!</v>
      </c>
      <c r="AU207" s="112" t="e">
        <f>AU15-#REF!</f>
        <v>#REF!</v>
      </c>
      <c r="AV207" s="112" t="e">
        <f>AV15-#REF!</f>
        <v>#REF!</v>
      </c>
      <c r="AW207" s="112" t="e">
        <f>AW15-#REF!</f>
        <v>#REF!</v>
      </c>
      <c r="AX207" s="112" t="e">
        <f>AX15-#REF!</f>
        <v>#REF!</v>
      </c>
      <c r="AY207" s="112" t="e">
        <f>AY15-#REF!</f>
        <v>#REF!</v>
      </c>
      <c r="AZ207" s="112" t="e">
        <f>AZ15-#REF!</f>
        <v>#REF!</v>
      </c>
      <c r="BA207" s="112" t="e">
        <f>BA15-#REF!</f>
        <v>#REF!</v>
      </c>
      <c r="BB207" s="112" t="e">
        <f>BB15-#REF!</f>
        <v>#REF!</v>
      </c>
      <c r="BC207" s="112" t="e">
        <f>BC15-#REF!</f>
        <v>#REF!</v>
      </c>
      <c r="BD207" s="112" t="e">
        <f>BD15-#REF!</f>
        <v>#REF!</v>
      </c>
      <c r="BE207" s="112" t="e">
        <f>BE15-#REF!</f>
        <v>#REF!</v>
      </c>
      <c r="BF207" s="112" t="e">
        <f>BF15-#REF!</f>
        <v>#REF!</v>
      </c>
      <c r="BG207" s="112" t="e">
        <f>BG15-#REF!</f>
        <v>#REF!</v>
      </c>
      <c r="BH207" s="112" t="e">
        <f>BH15-#REF!</f>
        <v>#REF!</v>
      </c>
      <c r="BI207" s="112" t="e">
        <f>BI15-#REF!</f>
        <v>#REF!</v>
      </c>
      <c r="BJ207" s="112" t="e">
        <f>BJ15-#REF!</f>
        <v>#REF!</v>
      </c>
      <c r="BK207" s="112" t="e">
        <f>BK15-#REF!</f>
        <v>#REF!</v>
      </c>
      <c r="BL207" s="112" t="e">
        <f>BL15-#REF!</f>
        <v>#REF!</v>
      </c>
      <c r="BM207" s="112" t="e">
        <f>BM15-#REF!</f>
        <v>#REF!</v>
      </c>
      <c r="BN207" s="112" t="e">
        <f>BN15-#REF!</f>
        <v>#REF!</v>
      </c>
      <c r="BO207" s="112" t="e">
        <f>BO15-#REF!</f>
        <v>#REF!</v>
      </c>
      <c r="BU207" s="112" t="e">
        <f>BU13-#REF!</f>
        <v>#REF!</v>
      </c>
      <c r="BV207" s="112" t="e">
        <f>BV13-#REF!</f>
        <v>#REF!</v>
      </c>
    </row>
    <row r="208" spans="4:74" hidden="1" x14ac:dyDescent="0.3">
      <c r="L208" s="112" t="e">
        <f>L16-#REF!</f>
        <v>#REF!</v>
      </c>
      <c r="M208" s="112" t="e">
        <f>M16-#REF!</f>
        <v>#REF!</v>
      </c>
      <c r="N208" s="112" t="e">
        <f>N16-#REF!</f>
        <v>#REF!</v>
      </c>
      <c r="O208" s="112" t="e">
        <f>O16-#REF!</f>
        <v>#REF!</v>
      </c>
      <c r="P208" s="112" t="e">
        <f>P16-#REF!</f>
        <v>#REF!</v>
      </c>
      <c r="Q208" s="112" t="e">
        <f>Q16-#REF!</f>
        <v>#REF!</v>
      </c>
      <c r="R208" s="112" t="e">
        <f>R16-#REF!</f>
        <v>#REF!</v>
      </c>
      <c r="S208" s="112" t="e">
        <f>S16-#REF!</f>
        <v>#REF!</v>
      </c>
      <c r="T208" s="112" t="e">
        <f>T16-#REF!</f>
        <v>#REF!</v>
      </c>
      <c r="U208" s="112" t="e">
        <f>U16-#REF!</f>
        <v>#REF!</v>
      </c>
      <c r="V208" s="112" t="e">
        <f>V16-#REF!</f>
        <v>#REF!</v>
      </c>
      <c r="W208" s="112" t="e">
        <f>W16-#REF!</f>
        <v>#REF!</v>
      </c>
      <c r="X208" s="112" t="e">
        <f>X16-#REF!</f>
        <v>#REF!</v>
      </c>
      <c r="Y208" s="112" t="e">
        <f>Y16-#REF!</f>
        <v>#REF!</v>
      </c>
      <c r="Z208" s="112" t="e">
        <f>Z16-#REF!</f>
        <v>#REF!</v>
      </c>
      <c r="AA208" s="112" t="e">
        <f>AA16-#REF!</f>
        <v>#REF!</v>
      </c>
      <c r="AB208" s="112" t="e">
        <f>AB16-#REF!</f>
        <v>#REF!</v>
      </c>
      <c r="AC208" s="112" t="e">
        <f>AC16-#REF!</f>
        <v>#REF!</v>
      </c>
      <c r="AD208" s="112" t="e">
        <f>AD16-#REF!</f>
        <v>#REF!</v>
      </c>
      <c r="AE208" s="112" t="e">
        <f>AE16-#REF!</f>
        <v>#REF!</v>
      </c>
      <c r="AF208" s="112" t="e">
        <f>AF16-#REF!</f>
        <v>#REF!</v>
      </c>
      <c r="AG208" s="112" t="e">
        <f>AG16-#REF!</f>
        <v>#REF!</v>
      </c>
      <c r="AH208" s="112" t="e">
        <f>AH16-#REF!</f>
        <v>#REF!</v>
      </c>
      <c r="AI208" s="112" t="e">
        <f>AI16-#REF!</f>
        <v>#REF!</v>
      </c>
      <c r="AJ208" s="112" t="e">
        <f>AJ16-#REF!</f>
        <v>#REF!</v>
      </c>
      <c r="AK208" s="112" t="e">
        <f>AK16-#REF!</f>
        <v>#REF!</v>
      </c>
      <c r="AL208" s="112" t="e">
        <f>AL16-#REF!</f>
        <v>#REF!</v>
      </c>
      <c r="AM208" s="112" t="e">
        <f>AM16-#REF!</f>
        <v>#REF!</v>
      </c>
      <c r="AN208" s="112" t="e">
        <f>AN16-#REF!</f>
        <v>#REF!</v>
      </c>
      <c r="AO208" s="112" t="e">
        <f>AO16-#REF!</f>
        <v>#REF!</v>
      </c>
      <c r="AP208" s="112" t="e">
        <f>AP16-#REF!</f>
        <v>#REF!</v>
      </c>
      <c r="AQ208" s="112" t="e">
        <f>AQ16-#REF!</f>
        <v>#REF!</v>
      </c>
      <c r="AR208" s="112" t="e">
        <f>AR16-#REF!</f>
        <v>#REF!</v>
      </c>
      <c r="AS208" s="112" t="e">
        <f>AS16-#REF!</f>
        <v>#REF!</v>
      </c>
      <c r="AT208" s="112" t="e">
        <f>AT16-#REF!</f>
        <v>#REF!</v>
      </c>
      <c r="AU208" s="112" t="e">
        <f>AU16-#REF!</f>
        <v>#REF!</v>
      </c>
      <c r="AV208" s="112" t="e">
        <f>AV16-#REF!</f>
        <v>#REF!</v>
      </c>
      <c r="AW208" s="112" t="e">
        <f>AW16-#REF!</f>
        <v>#REF!</v>
      </c>
      <c r="AX208" s="112" t="e">
        <f>AX16-#REF!</f>
        <v>#REF!</v>
      </c>
      <c r="AY208" s="112" t="e">
        <f>AY16-#REF!</f>
        <v>#REF!</v>
      </c>
      <c r="AZ208" s="112" t="e">
        <f>AZ16-#REF!</f>
        <v>#REF!</v>
      </c>
      <c r="BA208" s="112" t="e">
        <f>BA16-#REF!</f>
        <v>#REF!</v>
      </c>
      <c r="BB208" s="112" t="e">
        <f>BB16-#REF!</f>
        <v>#REF!</v>
      </c>
      <c r="BC208" s="112" t="e">
        <f>BC16-#REF!</f>
        <v>#REF!</v>
      </c>
      <c r="BD208" s="112" t="e">
        <f>BD16-#REF!</f>
        <v>#REF!</v>
      </c>
      <c r="BE208" s="112" t="e">
        <f>BE16-#REF!</f>
        <v>#REF!</v>
      </c>
      <c r="BF208" s="112" t="e">
        <f>BF16-#REF!</f>
        <v>#REF!</v>
      </c>
      <c r="BG208" s="112" t="e">
        <f>BG16-#REF!</f>
        <v>#REF!</v>
      </c>
      <c r="BH208" s="112" t="e">
        <f>BH16-#REF!</f>
        <v>#REF!</v>
      </c>
      <c r="BI208" s="112" t="e">
        <f>BI16-#REF!</f>
        <v>#REF!</v>
      </c>
      <c r="BJ208" s="112" t="e">
        <f>BJ16-#REF!</f>
        <v>#REF!</v>
      </c>
      <c r="BK208" s="112" t="e">
        <f>BK16-#REF!</f>
        <v>#REF!</v>
      </c>
      <c r="BL208" s="112" t="e">
        <f>BL16-#REF!</f>
        <v>#REF!</v>
      </c>
      <c r="BM208" s="112" t="e">
        <f>BM16-#REF!</f>
        <v>#REF!</v>
      </c>
      <c r="BN208" s="112" t="e">
        <f>BN16-#REF!</f>
        <v>#REF!</v>
      </c>
      <c r="BO208" s="112" t="e">
        <f>BO16-#REF!</f>
        <v>#REF!</v>
      </c>
      <c r="BU208" s="112" t="e">
        <f>BU14-#REF!</f>
        <v>#REF!</v>
      </c>
      <c r="BV208" s="112" t="e">
        <f>BV14-#REF!</f>
        <v>#REF!</v>
      </c>
    </row>
    <row r="209" spans="12:74" hidden="1" x14ac:dyDescent="0.3">
      <c r="L209" s="112" t="e">
        <f>L27-#REF!</f>
        <v>#REF!</v>
      </c>
      <c r="M209" s="112" t="e">
        <f>M27-#REF!</f>
        <v>#REF!</v>
      </c>
      <c r="N209" s="112" t="e">
        <f>N27-#REF!</f>
        <v>#REF!</v>
      </c>
      <c r="O209" s="112" t="e">
        <f>O27-#REF!</f>
        <v>#REF!</v>
      </c>
      <c r="P209" s="112" t="e">
        <f>P27-#REF!</f>
        <v>#REF!</v>
      </c>
      <c r="Q209" s="112" t="e">
        <f>Q27-#REF!</f>
        <v>#REF!</v>
      </c>
      <c r="R209" s="112" t="e">
        <f>R27-#REF!</f>
        <v>#REF!</v>
      </c>
      <c r="S209" s="112" t="e">
        <f>S27-#REF!</f>
        <v>#REF!</v>
      </c>
      <c r="T209" s="112" t="e">
        <f>T27-#REF!</f>
        <v>#REF!</v>
      </c>
      <c r="U209" s="112" t="e">
        <f>U27-#REF!</f>
        <v>#REF!</v>
      </c>
      <c r="V209" s="112" t="e">
        <f>V27-#REF!</f>
        <v>#REF!</v>
      </c>
      <c r="W209" s="112" t="e">
        <f>W27-#REF!</f>
        <v>#REF!</v>
      </c>
      <c r="X209" s="112" t="e">
        <f>X27-#REF!</f>
        <v>#REF!</v>
      </c>
      <c r="Y209" s="112" t="e">
        <f>Y27-#REF!</f>
        <v>#REF!</v>
      </c>
      <c r="Z209" s="112" t="e">
        <f>Z27-#REF!</f>
        <v>#REF!</v>
      </c>
      <c r="AA209" s="112" t="e">
        <f>AA27-#REF!</f>
        <v>#REF!</v>
      </c>
      <c r="AB209" s="112" t="e">
        <f>AB27-#REF!</f>
        <v>#REF!</v>
      </c>
      <c r="AC209" s="112" t="e">
        <f>AC27-#REF!</f>
        <v>#REF!</v>
      </c>
      <c r="AD209" s="112" t="e">
        <f>AD27-#REF!</f>
        <v>#REF!</v>
      </c>
      <c r="AE209" s="112" t="e">
        <f>AE27-#REF!</f>
        <v>#REF!</v>
      </c>
      <c r="AF209" s="112" t="e">
        <f>AF27-#REF!</f>
        <v>#REF!</v>
      </c>
      <c r="AG209" s="112" t="e">
        <f>AG27-#REF!</f>
        <v>#REF!</v>
      </c>
      <c r="AH209" s="112" t="e">
        <f>AH27-#REF!</f>
        <v>#REF!</v>
      </c>
      <c r="AI209" s="112" t="e">
        <f>AI27-#REF!</f>
        <v>#REF!</v>
      </c>
      <c r="AJ209" s="112" t="e">
        <f>AJ27-#REF!</f>
        <v>#REF!</v>
      </c>
      <c r="AK209" s="112" t="e">
        <f>AK27-#REF!</f>
        <v>#REF!</v>
      </c>
      <c r="AL209" s="112" t="e">
        <f>AL27-#REF!</f>
        <v>#REF!</v>
      </c>
      <c r="AM209" s="112" t="e">
        <f>AM27-#REF!</f>
        <v>#REF!</v>
      </c>
      <c r="AN209" s="112" t="e">
        <f>AN27-#REF!</f>
        <v>#REF!</v>
      </c>
      <c r="AO209" s="112" t="e">
        <f>AO27-#REF!</f>
        <v>#REF!</v>
      </c>
      <c r="AP209" s="112" t="e">
        <f>AP27-#REF!</f>
        <v>#REF!</v>
      </c>
      <c r="AQ209" s="112" t="e">
        <f>AQ27-#REF!</f>
        <v>#REF!</v>
      </c>
      <c r="AR209" s="112" t="e">
        <f>AR27-#REF!</f>
        <v>#REF!</v>
      </c>
      <c r="AS209" s="112" t="e">
        <f>AS27-#REF!</f>
        <v>#REF!</v>
      </c>
      <c r="AT209" s="112" t="e">
        <f>AT27-#REF!</f>
        <v>#REF!</v>
      </c>
      <c r="AU209" s="112" t="e">
        <f>AU27-#REF!</f>
        <v>#REF!</v>
      </c>
      <c r="AV209" s="112" t="e">
        <f>AV27-#REF!</f>
        <v>#REF!</v>
      </c>
      <c r="AW209" s="112" t="e">
        <f>AW27-#REF!</f>
        <v>#REF!</v>
      </c>
      <c r="AX209" s="112" t="e">
        <f>AX27-#REF!</f>
        <v>#REF!</v>
      </c>
      <c r="AY209" s="112" t="e">
        <f>AY27-#REF!</f>
        <v>#REF!</v>
      </c>
      <c r="AZ209" s="112" t="e">
        <f>AZ27-#REF!</f>
        <v>#REF!</v>
      </c>
      <c r="BA209" s="112" t="e">
        <f>BA27-#REF!</f>
        <v>#REF!</v>
      </c>
      <c r="BB209" s="112" t="e">
        <f>BB27-#REF!</f>
        <v>#REF!</v>
      </c>
      <c r="BC209" s="112" t="e">
        <f>BC27-#REF!</f>
        <v>#REF!</v>
      </c>
      <c r="BD209" s="112" t="e">
        <f>BD27-#REF!</f>
        <v>#REF!</v>
      </c>
      <c r="BE209" s="112" t="e">
        <f>BE27-#REF!</f>
        <v>#REF!</v>
      </c>
      <c r="BF209" s="112" t="e">
        <f>BF27-#REF!</f>
        <v>#REF!</v>
      </c>
      <c r="BG209" s="112" t="e">
        <f>BG27-#REF!</f>
        <v>#REF!</v>
      </c>
      <c r="BH209" s="112" t="e">
        <f>BH27-#REF!</f>
        <v>#REF!</v>
      </c>
      <c r="BI209" s="112" t="e">
        <f>BI27-#REF!</f>
        <v>#REF!</v>
      </c>
      <c r="BJ209" s="112" t="e">
        <f>BJ27-#REF!</f>
        <v>#REF!</v>
      </c>
      <c r="BK209" s="112" t="e">
        <f>BK27-#REF!</f>
        <v>#REF!</v>
      </c>
      <c r="BL209" s="112" t="e">
        <f>BL27-#REF!</f>
        <v>#REF!</v>
      </c>
      <c r="BM209" s="112" t="e">
        <f>BM27-#REF!</f>
        <v>#REF!</v>
      </c>
      <c r="BN209" s="112" t="e">
        <f>BN27-#REF!</f>
        <v>#REF!</v>
      </c>
      <c r="BO209" s="112" t="e">
        <f>BO27-#REF!</f>
        <v>#REF!</v>
      </c>
      <c r="BU209" s="112" t="e">
        <f>BU15-#REF!</f>
        <v>#REF!</v>
      </c>
      <c r="BV209" s="112" t="e">
        <f>BV15-#REF!</f>
        <v>#REF!</v>
      </c>
    </row>
    <row r="210" spans="12:74" hidden="1" x14ac:dyDescent="0.3">
      <c r="L210" s="112" t="e">
        <f>L28-#REF!</f>
        <v>#REF!</v>
      </c>
      <c r="M210" s="112" t="e">
        <f>M28-#REF!</f>
        <v>#REF!</v>
      </c>
      <c r="N210" s="112" t="e">
        <f>N28-#REF!</f>
        <v>#REF!</v>
      </c>
      <c r="O210" s="112" t="e">
        <f>O28-#REF!</f>
        <v>#REF!</v>
      </c>
      <c r="P210" s="112" t="e">
        <f>P28-#REF!</f>
        <v>#REF!</v>
      </c>
      <c r="Q210" s="112" t="e">
        <f>Q28-#REF!</f>
        <v>#REF!</v>
      </c>
      <c r="R210" s="112" t="e">
        <f>R28-#REF!</f>
        <v>#REF!</v>
      </c>
      <c r="S210" s="112" t="e">
        <f>S28-#REF!</f>
        <v>#REF!</v>
      </c>
      <c r="T210" s="112" t="e">
        <f>T28-#REF!</f>
        <v>#REF!</v>
      </c>
      <c r="U210" s="112" t="e">
        <f>U28-#REF!</f>
        <v>#REF!</v>
      </c>
      <c r="V210" s="112" t="e">
        <f>V28-#REF!</f>
        <v>#REF!</v>
      </c>
      <c r="W210" s="112" t="e">
        <f>W28-#REF!</f>
        <v>#REF!</v>
      </c>
      <c r="X210" s="112" t="e">
        <f>X28-#REF!</f>
        <v>#REF!</v>
      </c>
      <c r="Y210" s="112" t="e">
        <f>Y28-#REF!</f>
        <v>#REF!</v>
      </c>
      <c r="Z210" s="112" t="e">
        <f>Z28-#REF!</f>
        <v>#REF!</v>
      </c>
      <c r="AA210" s="112" t="e">
        <f>AA28-#REF!</f>
        <v>#REF!</v>
      </c>
      <c r="AB210" s="112" t="e">
        <f>AB28-#REF!</f>
        <v>#REF!</v>
      </c>
      <c r="AC210" s="112" t="e">
        <f>AC28-#REF!</f>
        <v>#REF!</v>
      </c>
      <c r="AD210" s="112" t="e">
        <f>AD28-#REF!</f>
        <v>#REF!</v>
      </c>
      <c r="AE210" s="112" t="e">
        <f>AE28-#REF!</f>
        <v>#REF!</v>
      </c>
      <c r="AF210" s="112" t="e">
        <f>AF28-#REF!</f>
        <v>#REF!</v>
      </c>
      <c r="AG210" s="112" t="e">
        <f>AG28-#REF!</f>
        <v>#REF!</v>
      </c>
      <c r="AH210" s="112" t="e">
        <f>AH28-#REF!</f>
        <v>#REF!</v>
      </c>
      <c r="AI210" s="112" t="e">
        <f>AI28-#REF!</f>
        <v>#REF!</v>
      </c>
      <c r="AJ210" s="112" t="e">
        <f>AJ28-#REF!</f>
        <v>#REF!</v>
      </c>
      <c r="AK210" s="112" t="e">
        <f>AK28-#REF!</f>
        <v>#REF!</v>
      </c>
      <c r="AL210" s="112" t="e">
        <f>AL28-#REF!</f>
        <v>#REF!</v>
      </c>
      <c r="AM210" s="112" t="e">
        <f>AM28-#REF!</f>
        <v>#REF!</v>
      </c>
      <c r="AN210" s="112" t="e">
        <f>AN28-#REF!</f>
        <v>#REF!</v>
      </c>
      <c r="AO210" s="112" t="e">
        <f>AO28-#REF!</f>
        <v>#REF!</v>
      </c>
      <c r="AP210" s="112" t="e">
        <f>AP28-#REF!</f>
        <v>#REF!</v>
      </c>
      <c r="AQ210" s="112" t="e">
        <f>AQ28-#REF!</f>
        <v>#REF!</v>
      </c>
      <c r="AR210" s="112" t="e">
        <f>AR28-#REF!</f>
        <v>#REF!</v>
      </c>
      <c r="AS210" s="112" t="e">
        <f>AS28-#REF!</f>
        <v>#REF!</v>
      </c>
      <c r="AT210" s="112" t="e">
        <f>AT28-#REF!</f>
        <v>#REF!</v>
      </c>
      <c r="AU210" s="112" t="e">
        <f>AU28-#REF!</f>
        <v>#REF!</v>
      </c>
      <c r="AV210" s="112" t="e">
        <f>AV28-#REF!</f>
        <v>#REF!</v>
      </c>
      <c r="AW210" s="112" t="e">
        <f>AW28-#REF!</f>
        <v>#REF!</v>
      </c>
      <c r="AX210" s="112" t="e">
        <f>AX28-#REF!</f>
        <v>#REF!</v>
      </c>
      <c r="AY210" s="112" t="e">
        <f>AY28-#REF!</f>
        <v>#REF!</v>
      </c>
      <c r="AZ210" s="112" t="e">
        <f>AZ28-#REF!</f>
        <v>#REF!</v>
      </c>
      <c r="BA210" s="112" t="e">
        <f>BA28-#REF!</f>
        <v>#REF!</v>
      </c>
      <c r="BB210" s="112" t="e">
        <f>BB28-#REF!</f>
        <v>#REF!</v>
      </c>
      <c r="BC210" s="112" t="e">
        <f>BC28-#REF!</f>
        <v>#REF!</v>
      </c>
      <c r="BD210" s="112" t="e">
        <f>BD28-#REF!</f>
        <v>#REF!</v>
      </c>
      <c r="BE210" s="112" t="e">
        <f>BE28-#REF!</f>
        <v>#REF!</v>
      </c>
      <c r="BF210" s="112" t="e">
        <f>BF28-#REF!</f>
        <v>#REF!</v>
      </c>
      <c r="BG210" s="112" t="e">
        <f>BG28-#REF!</f>
        <v>#REF!</v>
      </c>
      <c r="BH210" s="112" t="e">
        <f>BH28-#REF!</f>
        <v>#REF!</v>
      </c>
      <c r="BI210" s="112" t="e">
        <f>BI28-#REF!</f>
        <v>#REF!</v>
      </c>
      <c r="BJ210" s="112" t="e">
        <f>BJ28-#REF!</f>
        <v>#REF!</v>
      </c>
      <c r="BK210" s="112" t="e">
        <f>BK28-#REF!</f>
        <v>#REF!</v>
      </c>
      <c r="BL210" s="112" t="e">
        <f>BL28-#REF!</f>
        <v>#REF!</v>
      </c>
      <c r="BM210" s="112" t="e">
        <f>BM28-#REF!</f>
        <v>#REF!</v>
      </c>
      <c r="BN210" s="112" t="e">
        <f>BN28-#REF!</f>
        <v>#REF!</v>
      </c>
      <c r="BO210" s="112" t="e">
        <f>BO28-#REF!</f>
        <v>#REF!</v>
      </c>
      <c r="BU210" s="112" t="e">
        <f>BU16-#REF!</f>
        <v>#REF!</v>
      </c>
      <c r="BV210" s="112" t="e">
        <f>BV16-#REF!</f>
        <v>#REF!</v>
      </c>
    </row>
    <row r="211" spans="12:74" hidden="1" x14ac:dyDescent="0.3">
      <c r="L211" s="112" t="e">
        <f>L29-#REF!</f>
        <v>#REF!</v>
      </c>
      <c r="M211" s="112" t="e">
        <f>M29-#REF!</f>
        <v>#REF!</v>
      </c>
      <c r="N211" s="112" t="e">
        <f>N29-#REF!</f>
        <v>#REF!</v>
      </c>
      <c r="O211" s="112" t="e">
        <f>O29-#REF!</f>
        <v>#REF!</v>
      </c>
      <c r="P211" s="112" t="e">
        <f>P29-#REF!</f>
        <v>#REF!</v>
      </c>
      <c r="Q211" s="112" t="e">
        <f>Q29-#REF!</f>
        <v>#REF!</v>
      </c>
      <c r="R211" s="112" t="e">
        <f>R29-#REF!</f>
        <v>#REF!</v>
      </c>
      <c r="S211" s="112" t="e">
        <f>S29-#REF!</f>
        <v>#REF!</v>
      </c>
      <c r="T211" s="112" t="e">
        <f>T29-#REF!</f>
        <v>#REF!</v>
      </c>
      <c r="U211" s="112" t="e">
        <f>U29-#REF!</f>
        <v>#REF!</v>
      </c>
      <c r="V211" s="112" t="e">
        <f>V29-#REF!</f>
        <v>#REF!</v>
      </c>
      <c r="W211" s="112" t="e">
        <f>W29-#REF!</f>
        <v>#REF!</v>
      </c>
      <c r="X211" s="112" t="e">
        <f>X29-#REF!</f>
        <v>#REF!</v>
      </c>
      <c r="Y211" s="112" t="e">
        <f>Y29-#REF!</f>
        <v>#REF!</v>
      </c>
      <c r="Z211" s="112" t="e">
        <f>Z29-#REF!</f>
        <v>#REF!</v>
      </c>
      <c r="AA211" s="112" t="e">
        <f>AA29-#REF!</f>
        <v>#REF!</v>
      </c>
      <c r="AB211" s="112" t="e">
        <f>AB29-#REF!</f>
        <v>#REF!</v>
      </c>
      <c r="AC211" s="112" t="e">
        <f>AC29-#REF!</f>
        <v>#REF!</v>
      </c>
      <c r="AD211" s="112" t="e">
        <f>AD29-#REF!</f>
        <v>#REF!</v>
      </c>
      <c r="AE211" s="112" t="e">
        <f>AE29-#REF!</f>
        <v>#REF!</v>
      </c>
      <c r="AF211" s="112" t="e">
        <f>AF29-#REF!</f>
        <v>#REF!</v>
      </c>
      <c r="AG211" s="112" t="e">
        <f>AG29-#REF!</f>
        <v>#REF!</v>
      </c>
      <c r="AH211" s="112" t="e">
        <f>AH29-#REF!</f>
        <v>#REF!</v>
      </c>
      <c r="AI211" s="112" t="e">
        <f>AI29-#REF!</f>
        <v>#REF!</v>
      </c>
      <c r="AJ211" s="112" t="e">
        <f>AJ29-#REF!</f>
        <v>#REF!</v>
      </c>
      <c r="AK211" s="112" t="e">
        <f>AK29-#REF!</f>
        <v>#REF!</v>
      </c>
      <c r="AL211" s="112" t="e">
        <f>AL29-#REF!</f>
        <v>#REF!</v>
      </c>
      <c r="AM211" s="112" t="e">
        <f>AM29-#REF!</f>
        <v>#REF!</v>
      </c>
      <c r="AN211" s="112" t="e">
        <f>AN29-#REF!</f>
        <v>#REF!</v>
      </c>
      <c r="AO211" s="112" t="e">
        <f>AO29-#REF!</f>
        <v>#REF!</v>
      </c>
      <c r="AP211" s="112" t="e">
        <f>AP29-#REF!</f>
        <v>#REF!</v>
      </c>
      <c r="AQ211" s="112" t="e">
        <f>AQ29-#REF!</f>
        <v>#REF!</v>
      </c>
      <c r="AR211" s="112" t="e">
        <f>AR29-#REF!</f>
        <v>#REF!</v>
      </c>
      <c r="AS211" s="112" t="e">
        <f>AS29-#REF!</f>
        <v>#REF!</v>
      </c>
      <c r="AT211" s="112" t="e">
        <f>AT29-#REF!</f>
        <v>#REF!</v>
      </c>
      <c r="AU211" s="112" t="e">
        <f>AU29-#REF!</f>
        <v>#REF!</v>
      </c>
      <c r="AV211" s="112" t="e">
        <f>AV29-#REF!</f>
        <v>#REF!</v>
      </c>
      <c r="AW211" s="112" t="e">
        <f>AW29-#REF!</f>
        <v>#REF!</v>
      </c>
      <c r="AX211" s="112" t="e">
        <f>AX29-#REF!</f>
        <v>#REF!</v>
      </c>
      <c r="AY211" s="112" t="e">
        <f>AY29-#REF!</f>
        <v>#REF!</v>
      </c>
      <c r="AZ211" s="112" t="e">
        <f>AZ29-#REF!</f>
        <v>#REF!</v>
      </c>
      <c r="BA211" s="112" t="e">
        <f>BA29-#REF!</f>
        <v>#REF!</v>
      </c>
      <c r="BB211" s="112" t="e">
        <f>BB29-#REF!</f>
        <v>#REF!</v>
      </c>
      <c r="BC211" s="112" t="e">
        <f>BC29-#REF!</f>
        <v>#REF!</v>
      </c>
      <c r="BD211" s="112" t="e">
        <f>BD29-#REF!</f>
        <v>#REF!</v>
      </c>
      <c r="BE211" s="112" t="e">
        <f>BE29-#REF!</f>
        <v>#REF!</v>
      </c>
      <c r="BF211" s="112" t="e">
        <f>BF29-#REF!</f>
        <v>#REF!</v>
      </c>
      <c r="BG211" s="112" t="e">
        <f>BG29-#REF!</f>
        <v>#REF!</v>
      </c>
      <c r="BH211" s="112" t="e">
        <f>BH29-#REF!</f>
        <v>#REF!</v>
      </c>
      <c r="BI211" s="112" t="e">
        <f>BI29-#REF!</f>
        <v>#REF!</v>
      </c>
      <c r="BJ211" s="112" t="e">
        <f>BJ29-#REF!</f>
        <v>#REF!</v>
      </c>
      <c r="BK211" s="112" t="e">
        <f>BK29-#REF!</f>
        <v>#REF!</v>
      </c>
      <c r="BL211" s="112" t="e">
        <f>BL29-#REF!</f>
        <v>#REF!</v>
      </c>
      <c r="BM211" s="112" t="e">
        <f>BM29-#REF!</f>
        <v>#REF!</v>
      </c>
      <c r="BN211" s="112" t="e">
        <f>BN29-#REF!</f>
        <v>#REF!</v>
      </c>
      <c r="BO211" s="112" t="e">
        <f>BO29-#REF!</f>
        <v>#REF!</v>
      </c>
      <c r="BU211" s="112" t="e">
        <f>BU27-#REF!</f>
        <v>#REF!</v>
      </c>
      <c r="BV211" s="112" t="e">
        <f>BV27-#REF!</f>
        <v>#REF!</v>
      </c>
    </row>
    <row r="212" spans="12:74" hidden="1" x14ac:dyDescent="0.3">
      <c r="L212" s="112" t="e">
        <f>L30-#REF!</f>
        <v>#REF!</v>
      </c>
      <c r="M212" s="112" t="e">
        <f>M30-#REF!</f>
        <v>#REF!</v>
      </c>
      <c r="N212" s="112" t="e">
        <f>N30-#REF!</f>
        <v>#REF!</v>
      </c>
      <c r="O212" s="112" t="e">
        <f>O30-#REF!</f>
        <v>#REF!</v>
      </c>
      <c r="P212" s="112" t="e">
        <f>P30-#REF!</f>
        <v>#REF!</v>
      </c>
      <c r="Q212" s="112" t="e">
        <f>Q30-#REF!</f>
        <v>#REF!</v>
      </c>
      <c r="R212" s="112" t="e">
        <f>R30-#REF!</f>
        <v>#REF!</v>
      </c>
      <c r="S212" s="112" t="e">
        <f>S30-#REF!</f>
        <v>#REF!</v>
      </c>
      <c r="T212" s="112" t="e">
        <f>T30-#REF!</f>
        <v>#REF!</v>
      </c>
      <c r="U212" s="112" t="e">
        <f>U30-#REF!</f>
        <v>#REF!</v>
      </c>
      <c r="V212" s="112" t="e">
        <f>V30-#REF!</f>
        <v>#REF!</v>
      </c>
      <c r="W212" s="112" t="e">
        <f>W30-#REF!</f>
        <v>#REF!</v>
      </c>
      <c r="X212" s="112" t="e">
        <f>X30-#REF!</f>
        <v>#REF!</v>
      </c>
      <c r="Y212" s="112" t="e">
        <f>Y30-#REF!</f>
        <v>#REF!</v>
      </c>
      <c r="Z212" s="112" t="e">
        <f>Z30-#REF!</f>
        <v>#REF!</v>
      </c>
      <c r="AA212" s="112" t="e">
        <f>AA30-#REF!</f>
        <v>#REF!</v>
      </c>
      <c r="AB212" s="112" t="e">
        <f>AB30-#REF!</f>
        <v>#REF!</v>
      </c>
      <c r="AC212" s="112" t="e">
        <f>AC30-#REF!</f>
        <v>#REF!</v>
      </c>
      <c r="AD212" s="112" t="e">
        <f>AD30-#REF!</f>
        <v>#REF!</v>
      </c>
      <c r="AE212" s="112" t="e">
        <f>AE30-#REF!</f>
        <v>#REF!</v>
      </c>
      <c r="AF212" s="112" t="e">
        <f>AF30-#REF!</f>
        <v>#REF!</v>
      </c>
      <c r="AG212" s="112" t="e">
        <f>AG30-#REF!</f>
        <v>#REF!</v>
      </c>
      <c r="AH212" s="112" t="e">
        <f>AH30-#REF!</f>
        <v>#REF!</v>
      </c>
      <c r="AI212" s="112" t="e">
        <f>AI30-#REF!</f>
        <v>#REF!</v>
      </c>
      <c r="AJ212" s="112" t="e">
        <f>AJ30-#REF!</f>
        <v>#REF!</v>
      </c>
      <c r="AK212" s="112" t="e">
        <f>AK30-#REF!</f>
        <v>#REF!</v>
      </c>
      <c r="AL212" s="112" t="e">
        <f>AL30-#REF!</f>
        <v>#REF!</v>
      </c>
      <c r="AM212" s="112" t="e">
        <f>AM30-#REF!</f>
        <v>#REF!</v>
      </c>
      <c r="AN212" s="112" t="e">
        <f>AN30-#REF!</f>
        <v>#REF!</v>
      </c>
      <c r="AO212" s="112" t="e">
        <f>AO30-#REF!</f>
        <v>#REF!</v>
      </c>
      <c r="AP212" s="112" t="e">
        <f>AP30-#REF!</f>
        <v>#REF!</v>
      </c>
      <c r="AQ212" s="112" t="e">
        <f>AQ30-#REF!</f>
        <v>#REF!</v>
      </c>
      <c r="AR212" s="112" t="e">
        <f>AR30-#REF!</f>
        <v>#REF!</v>
      </c>
      <c r="AS212" s="112" t="e">
        <f>AS30-#REF!</f>
        <v>#REF!</v>
      </c>
      <c r="AT212" s="112" t="e">
        <f>AT30-#REF!</f>
        <v>#REF!</v>
      </c>
      <c r="AU212" s="112" t="e">
        <f>AU30-#REF!</f>
        <v>#REF!</v>
      </c>
      <c r="AV212" s="112" t="e">
        <f>AV30-#REF!</f>
        <v>#REF!</v>
      </c>
      <c r="AW212" s="112" t="e">
        <f>AW30-#REF!</f>
        <v>#REF!</v>
      </c>
      <c r="AX212" s="112" t="e">
        <f>AX30-#REF!</f>
        <v>#REF!</v>
      </c>
      <c r="AY212" s="112" t="e">
        <f>AY30-#REF!</f>
        <v>#REF!</v>
      </c>
      <c r="AZ212" s="112" t="e">
        <f>AZ30-#REF!</f>
        <v>#REF!</v>
      </c>
      <c r="BA212" s="112" t="e">
        <f>BA30-#REF!</f>
        <v>#REF!</v>
      </c>
      <c r="BB212" s="112" t="e">
        <f>BB30-#REF!</f>
        <v>#REF!</v>
      </c>
      <c r="BC212" s="112" t="e">
        <f>BC30-#REF!</f>
        <v>#REF!</v>
      </c>
      <c r="BD212" s="112" t="e">
        <f>BD30-#REF!</f>
        <v>#REF!</v>
      </c>
      <c r="BE212" s="112" t="e">
        <f>BE30-#REF!</f>
        <v>#REF!</v>
      </c>
      <c r="BF212" s="112" t="e">
        <f>BF30-#REF!</f>
        <v>#REF!</v>
      </c>
      <c r="BG212" s="112" t="e">
        <f>BG30-#REF!</f>
        <v>#REF!</v>
      </c>
      <c r="BH212" s="112" t="e">
        <f>BH30-#REF!</f>
        <v>#REF!</v>
      </c>
      <c r="BI212" s="112" t="e">
        <f>BI30-#REF!</f>
        <v>#REF!</v>
      </c>
      <c r="BJ212" s="112" t="e">
        <f>BJ30-#REF!</f>
        <v>#REF!</v>
      </c>
      <c r="BK212" s="112" t="e">
        <f>BK30-#REF!</f>
        <v>#REF!</v>
      </c>
      <c r="BL212" s="112" t="e">
        <f>BL30-#REF!</f>
        <v>#REF!</v>
      </c>
      <c r="BM212" s="112" t="e">
        <f>BM30-#REF!</f>
        <v>#REF!</v>
      </c>
      <c r="BN212" s="112" t="e">
        <f>BN30-#REF!</f>
        <v>#REF!</v>
      </c>
      <c r="BO212" s="112" t="e">
        <f>BO30-#REF!</f>
        <v>#REF!</v>
      </c>
      <c r="BU212" s="112" t="e">
        <f>BU28-#REF!</f>
        <v>#REF!</v>
      </c>
      <c r="BV212" s="112" t="e">
        <f>BV28-#REF!</f>
        <v>#REF!</v>
      </c>
    </row>
    <row r="213" spans="12:74" hidden="1" x14ac:dyDescent="0.3">
      <c r="L213" s="112" t="e">
        <f>L31-#REF!</f>
        <v>#REF!</v>
      </c>
      <c r="M213" s="112" t="e">
        <f>M31-#REF!</f>
        <v>#REF!</v>
      </c>
      <c r="N213" s="112" t="e">
        <f>N31-#REF!</f>
        <v>#REF!</v>
      </c>
      <c r="O213" s="112" t="e">
        <f>O31-#REF!</f>
        <v>#REF!</v>
      </c>
      <c r="P213" s="112" t="e">
        <f>P31-#REF!</f>
        <v>#REF!</v>
      </c>
      <c r="Q213" s="112" t="e">
        <f>Q31-#REF!</f>
        <v>#REF!</v>
      </c>
      <c r="R213" s="112" t="e">
        <f>R31-#REF!</f>
        <v>#REF!</v>
      </c>
      <c r="S213" s="112" t="e">
        <f>S31-#REF!</f>
        <v>#REF!</v>
      </c>
      <c r="T213" s="112" t="e">
        <f>T31-#REF!</f>
        <v>#REF!</v>
      </c>
      <c r="U213" s="112" t="e">
        <f>U31-#REF!</f>
        <v>#REF!</v>
      </c>
      <c r="V213" s="112" t="e">
        <f>V31-#REF!</f>
        <v>#REF!</v>
      </c>
      <c r="W213" s="112" t="e">
        <f>W31-#REF!</f>
        <v>#REF!</v>
      </c>
      <c r="X213" s="112" t="e">
        <f>X31-#REF!</f>
        <v>#REF!</v>
      </c>
      <c r="Y213" s="112" t="e">
        <f>Y31-#REF!</f>
        <v>#REF!</v>
      </c>
      <c r="Z213" s="112" t="e">
        <f>Z31-#REF!</f>
        <v>#REF!</v>
      </c>
      <c r="AA213" s="112" t="e">
        <f>AA31-#REF!</f>
        <v>#REF!</v>
      </c>
      <c r="AB213" s="112" t="e">
        <f>AB31-#REF!</f>
        <v>#REF!</v>
      </c>
      <c r="AC213" s="112" t="e">
        <f>AC31-#REF!</f>
        <v>#REF!</v>
      </c>
      <c r="AD213" s="112" t="e">
        <f>AD31-#REF!</f>
        <v>#REF!</v>
      </c>
      <c r="AE213" s="112" t="e">
        <f>AE31-#REF!</f>
        <v>#REF!</v>
      </c>
      <c r="AF213" s="112" t="e">
        <f>AF31-#REF!</f>
        <v>#REF!</v>
      </c>
      <c r="AG213" s="112" t="e">
        <f>AG31-#REF!</f>
        <v>#REF!</v>
      </c>
      <c r="AH213" s="112" t="e">
        <f>AH31-#REF!</f>
        <v>#REF!</v>
      </c>
      <c r="AI213" s="112" t="e">
        <f>AI31-#REF!</f>
        <v>#REF!</v>
      </c>
      <c r="AJ213" s="112" t="e">
        <f>AJ31-#REF!</f>
        <v>#REF!</v>
      </c>
      <c r="AK213" s="112" t="e">
        <f>AK31-#REF!</f>
        <v>#REF!</v>
      </c>
      <c r="AL213" s="112" t="e">
        <f>AL31-#REF!</f>
        <v>#REF!</v>
      </c>
      <c r="AM213" s="112" t="e">
        <f>AM31-#REF!</f>
        <v>#REF!</v>
      </c>
      <c r="AN213" s="112" t="e">
        <f>AN31-#REF!</f>
        <v>#REF!</v>
      </c>
      <c r="AO213" s="112" t="e">
        <f>AO31-#REF!</f>
        <v>#REF!</v>
      </c>
      <c r="AP213" s="112" t="e">
        <f>AP31-#REF!</f>
        <v>#REF!</v>
      </c>
      <c r="AQ213" s="112" t="e">
        <f>AQ31-#REF!</f>
        <v>#REF!</v>
      </c>
      <c r="AR213" s="112" t="e">
        <f>AR31-#REF!</f>
        <v>#REF!</v>
      </c>
      <c r="AS213" s="112" t="e">
        <f>AS31-#REF!</f>
        <v>#REF!</v>
      </c>
      <c r="AT213" s="112" t="e">
        <f>AT31-#REF!</f>
        <v>#REF!</v>
      </c>
      <c r="AU213" s="112" t="e">
        <f>AU31-#REF!</f>
        <v>#REF!</v>
      </c>
      <c r="AV213" s="112" t="e">
        <f>AV31-#REF!</f>
        <v>#REF!</v>
      </c>
      <c r="AW213" s="112" t="e">
        <f>AW31-#REF!</f>
        <v>#REF!</v>
      </c>
      <c r="AX213" s="112" t="e">
        <f>AX31-#REF!</f>
        <v>#REF!</v>
      </c>
      <c r="AY213" s="112" t="e">
        <f>AY31-#REF!</f>
        <v>#REF!</v>
      </c>
      <c r="AZ213" s="112" t="e">
        <f>AZ31-#REF!</f>
        <v>#REF!</v>
      </c>
      <c r="BA213" s="112" t="e">
        <f>BA31-#REF!</f>
        <v>#REF!</v>
      </c>
      <c r="BB213" s="112" t="e">
        <f>BB31-#REF!</f>
        <v>#REF!</v>
      </c>
      <c r="BC213" s="112" t="e">
        <f>BC31-#REF!</f>
        <v>#REF!</v>
      </c>
      <c r="BD213" s="112" t="e">
        <f>BD31-#REF!</f>
        <v>#REF!</v>
      </c>
      <c r="BE213" s="112" t="e">
        <f>BE31-#REF!</f>
        <v>#REF!</v>
      </c>
      <c r="BF213" s="112" t="e">
        <f>BF31-#REF!</f>
        <v>#REF!</v>
      </c>
      <c r="BG213" s="112" t="e">
        <f>BG31-#REF!</f>
        <v>#REF!</v>
      </c>
      <c r="BH213" s="112" t="e">
        <f>BH31-#REF!</f>
        <v>#REF!</v>
      </c>
      <c r="BI213" s="112" t="e">
        <f>BI31-#REF!</f>
        <v>#REF!</v>
      </c>
      <c r="BJ213" s="112" t="e">
        <f>BJ31-#REF!</f>
        <v>#REF!</v>
      </c>
      <c r="BK213" s="112" t="e">
        <f>BK31-#REF!</f>
        <v>#REF!</v>
      </c>
      <c r="BL213" s="112" t="e">
        <f>BL31-#REF!</f>
        <v>#REF!</v>
      </c>
      <c r="BM213" s="112" t="e">
        <f>BM31-#REF!</f>
        <v>#REF!</v>
      </c>
      <c r="BN213" s="112" t="e">
        <f>BN31-#REF!</f>
        <v>#REF!</v>
      </c>
      <c r="BO213" s="112" t="e">
        <f>BO31-#REF!</f>
        <v>#REF!</v>
      </c>
      <c r="BU213" s="112" t="e">
        <f>BU29-#REF!</f>
        <v>#REF!</v>
      </c>
      <c r="BV213" s="112" t="e">
        <f>BV29-#REF!</f>
        <v>#REF!</v>
      </c>
    </row>
    <row r="214" spans="12:74" hidden="1" x14ac:dyDescent="0.3">
      <c r="L214" s="112" t="e">
        <f>L32-#REF!</f>
        <v>#REF!</v>
      </c>
      <c r="M214" s="112" t="e">
        <f>M32-#REF!</f>
        <v>#REF!</v>
      </c>
      <c r="N214" s="112" t="e">
        <f>N32-#REF!</f>
        <v>#REF!</v>
      </c>
      <c r="O214" s="112" t="e">
        <f>O32-#REF!</f>
        <v>#REF!</v>
      </c>
      <c r="P214" s="112" t="e">
        <f>P32-#REF!</f>
        <v>#REF!</v>
      </c>
      <c r="Q214" s="112" t="e">
        <f>Q32-#REF!</f>
        <v>#REF!</v>
      </c>
      <c r="R214" s="112" t="e">
        <f>R32-#REF!</f>
        <v>#REF!</v>
      </c>
      <c r="S214" s="112" t="e">
        <f>S32-#REF!</f>
        <v>#REF!</v>
      </c>
      <c r="T214" s="112" t="e">
        <f>T32-#REF!</f>
        <v>#REF!</v>
      </c>
      <c r="U214" s="112" t="e">
        <f>U32-#REF!</f>
        <v>#REF!</v>
      </c>
      <c r="V214" s="112" t="e">
        <f>V32-#REF!</f>
        <v>#REF!</v>
      </c>
      <c r="W214" s="112" t="e">
        <f>W32-#REF!</f>
        <v>#REF!</v>
      </c>
      <c r="X214" s="112" t="e">
        <f>X32-#REF!</f>
        <v>#REF!</v>
      </c>
      <c r="Y214" s="112" t="e">
        <f>Y32-#REF!</f>
        <v>#REF!</v>
      </c>
      <c r="Z214" s="112" t="e">
        <f>Z32-#REF!</f>
        <v>#REF!</v>
      </c>
      <c r="AA214" s="112" t="e">
        <f>AA32-#REF!</f>
        <v>#REF!</v>
      </c>
      <c r="AB214" s="112" t="e">
        <f>AB32-#REF!</f>
        <v>#REF!</v>
      </c>
      <c r="AC214" s="112" t="e">
        <f>AC32-#REF!</f>
        <v>#REF!</v>
      </c>
      <c r="AD214" s="112" t="e">
        <f>AD32-#REF!</f>
        <v>#REF!</v>
      </c>
      <c r="AE214" s="112" t="e">
        <f>AE32-#REF!</f>
        <v>#REF!</v>
      </c>
      <c r="AF214" s="112" t="e">
        <f>AF32-#REF!</f>
        <v>#REF!</v>
      </c>
      <c r="AG214" s="112" t="e">
        <f>AG32-#REF!</f>
        <v>#REF!</v>
      </c>
      <c r="AH214" s="112" t="e">
        <f>AH32-#REF!</f>
        <v>#REF!</v>
      </c>
      <c r="AI214" s="112" t="e">
        <f>AI32-#REF!</f>
        <v>#REF!</v>
      </c>
      <c r="AJ214" s="112" t="e">
        <f>AJ32-#REF!</f>
        <v>#REF!</v>
      </c>
      <c r="AK214" s="112" t="e">
        <f>AK32-#REF!</f>
        <v>#REF!</v>
      </c>
      <c r="AL214" s="112" t="e">
        <f>AL32-#REF!</f>
        <v>#REF!</v>
      </c>
      <c r="AM214" s="112" t="e">
        <f>AM32-#REF!</f>
        <v>#REF!</v>
      </c>
      <c r="AN214" s="112" t="e">
        <f>AN32-#REF!</f>
        <v>#REF!</v>
      </c>
      <c r="AO214" s="112" t="e">
        <f>AO32-#REF!</f>
        <v>#REF!</v>
      </c>
      <c r="AP214" s="112" t="e">
        <f>AP32-#REF!</f>
        <v>#REF!</v>
      </c>
      <c r="AQ214" s="112" t="e">
        <f>AQ32-#REF!</f>
        <v>#REF!</v>
      </c>
      <c r="AR214" s="112" t="e">
        <f>AR32-#REF!</f>
        <v>#REF!</v>
      </c>
      <c r="AS214" s="112" t="e">
        <f>AS32-#REF!</f>
        <v>#REF!</v>
      </c>
      <c r="AT214" s="112" t="e">
        <f>AT32-#REF!</f>
        <v>#REF!</v>
      </c>
      <c r="AU214" s="112" t="e">
        <f>AU32-#REF!</f>
        <v>#REF!</v>
      </c>
      <c r="AV214" s="112" t="e">
        <f>AV32-#REF!</f>
        <v>#REF!</v>
      </c>
      <c r="AW214" s="112" t="e">
        <f>AW32-#REF!</f>
        <v>#REF!</v>
      </c>
      <c r="AX214" s="112" t="e">
        <f>AX32-#REF!</f>
        <v>#REF!</v>
      </c>
      <c r="AY214" s="112" t="e">
        <f>AY32-#REF!</f>
        <v>#REF!</v>
      </c>
      <c r="AZ214" s="112" t="e">
        <f>AZ32-#REF!</f>
        <v>#REF!</v>
      </c>
      <c r="BA214" s="112" t="e">
        <f>BA32-#REF!</f>
        <v>#REF!</v>
      </c>
      <c r="BB214" s="112" t="e">
        <f>BB32-#REF!</f>
        <v>#REF!</v>
      </c>
      <c r="BC214" s="112" t="e">
        <f>BC32-#REF!</f>
        <v>#REF!</v>
      </c>
      <c r="BD214" s="112" t="e">
        <f>BD32-#REF!</f>
        <v>#REF!</v>
      </c>
      <c r="BE214" s="112" t="e">
        <f>BE32-#REF!</f>
        <v>#REF!</v>
      </c>
      <c r="BF214" s="112" t="e">
        <f>BF32-#REF!</f>
        <v>#REF!</v>
      </c>
      <c r="BG214" s="112" t="e">
        <f>BG32-#REF!</f>
        <v>#REF!</v>
      </c>
      <c r="BH214" s="112" t="e">
        <f>BH32-#REF!</f>
        <v>#REF!</v>
      </c>
      <c r="BI214" s="112" t="e">
        <f>BI32-#REF!</f>
        <v>#REF!</v>
      </c>
      <c r="BJ214" s="112" t="e">
        <f>BJ32-#REF!</f>
        <v>#REF!</v>
      </c>
      <c r="BK214" s="112" t="e">
        <f>BK32-#REF!</f>
        <v>#REF!</v>
      </c>
      <c r="BL214" s="112" t="e">
        <f>BL32-#REF!</f>
        <v>#REF!</v>
      </c>
      <c r="BM214" s="112" t="e">
        <f>BM32-#REF!</f>
        <v>#REF!</v>
      </c>
      <c r="BN214" s="112" t="e">
        <f>BN32-#REF!</f>
        <v>#REF!</v>
      </c>
      <c r="BO214" s="112" t="e">
        <f>BO32-#REF!</f>
        <v>#REF!</v>
      </c>
      <c r="BU214" s="112" t="e">
        <f>BU30-#REF!</f>
        <v>#REF!</v>
      </c>
      <c r="BV214" s="112" t="e">
        <f>BV30-#REF!</f>
        <v>#REF!</v>
      </c>
    </row>
    <row r="215" spans="12:74" hidden="1" x14ac:dyDescent="0.3">
      <c r="L215" s="112" t="e">
        <f>L33-#REF!</f>
        <v>#REF!</v>
      </c>
      <c r="M215" s="112" t="e">
        <f>M33-#REF!</f>
        <v>#REF!</v>
      </c>
      <c r="N215" s="112" t="e">
        <f>N33-#REF!</f>
        <v>#REF!</v>
      </c>
      <c r="O215" s="112" t="e">
        <f>O33-#REF!</f>
        <v>#REF!</v>
      </c>
      <c r="P215" s="112" t="e">
        <f>P33-#REF!</f>
        <v>#REF!</v>
      </c>
      <c r="Q215" s="112" t="e">
        <f>Q33-#REF!</f>
        <v>#REF!</v>
      </c>
      <c r="R215" s="112" t="e">
        <f>R33-#REF!</f>
        <v>#REF!</v>
      </c>
      <c r="S215" s="112" t="e">
        <f>S33-#REF!</f>
        <v>#REF!</v>
      </c>
      <c r="T215" s="112" t="e">
        <f>T33-#REF!</f>
        <v>#REF!</v>
      </c>
      <c r="U215" s="112" t="e">
        <f>U33-#REF!</f>
        <v>#REF!</v>
      </c>
      <c r="V215" s="112" t="e">
        <f>V33-#REF!</f>
        <v>#REF!</v>
      </c>
      <c r="W215" s="112" t="e">
        <f>W33-#REF!</f>
        <v>#REF!</v>
      </c>
      <c r="X215" s="112" t="e">
        <f>X33-#REF!</f>
        <v>#REF!</v>
      </c>
      <c r="Y215" s="112" t="e">
        <f>Y33-#REF!</f>
        <v>#REF!</v>
      </c>
      <c r="Z215" s="112" t="e">
        <f>Z33-#REF!</f>
        <v>#REF!</v>
      </c>
      <c r="AA215" s="112" t="e">
        <f>AA33-#REF!</f>
        <v>#REF!</v>
      </c>
      <c r="AB215" s="112" t="e">
        <f>AB33-#REF!</f>
        <v>#REF!</v>
      </c>
      <c r="AC215" s="112" t="e">
        <f>AC33-#REF!</f>
        <v>#REF!</v>
      </c>
      <c r="AD215" s="112" t="e">
        <f>AD33-#REF!</f>
        <v>#REF!</v>
      </c>
      <c r="AE215" s="112" t="e">
        <f>AE33-#REF!</f>
        <v>#REF!</v>
      </c>
      <c r="AF215" s="112" t="e">
        <f>AF33-#REF!</f>
        <v>#REF!</v>
      </c>
      <c r="AG215" s="112" t="e">
        <f>AG33-#REF!</f>
        <v>#REF!</v>
      </c>
      <c r="AH215" s="112" t="e">
        <f>AH33-#REF!</f>
        <v>#REF!</v>
      </c>
      <c r="AI215" s="112" t="e">
        <f>AI33-#REF!</f>
        <v>#REF!</v>
      </c>
      <c r="AJ215" s="112" t="e">
        <f>AJ33-#REF!</f>
        <v>#REF!</v>
      </c>
      <c r="AK215" s="112" t="e">
        <f>AK33-#REF!</f>
        <v>#REF!</v>
      </c>
      <c r="AL215" s="112" t="e">
        <f>AL33-#REF!</f>
        <v>#REF!</v>
      </c>
      <c r="AM215" s="112" t="e">
        <f>AM33-#REF!</f>
        <v>#REF!</v>
      </c>
      <c r="AN215" s="112" t="e">
        <f>AN33-#REF!</f>
        <v>#REF!</v>
      </c>
      <c r="AO215" s="112" t="e">
        <f>AO33-#REF!</f>
        <v>#REF!</v>
      </c>
      <c r="AP215" s="112" t="e">
        <f>AP33-#REF!</f>
        <v>#REF!</v>
      </c>
      <c r="AQ215" s="112" t="e">
        <f>AQ33-#REF!</f>
        <v>#REF!</v>
      </c>
      <c r="AR215" s="112" t="e">
        <f>AR33-#REF!</f>
        <v>#REF!</v>
      </c>
      <c r="AS215" s="112" t="e">
        <f>AS33-#REF!</f>
        <v>#REF!</v>
      </c>
      <c r="AT215" s="112" t="e">
        <f>AT33-#REF!</f>
        <v>#REF!</v>
      </c>
      <c r="AU215" s="112" t="e">
        <f>AU33-#REF!</f>
        <v>#REF!</v>
      </c>
      <c r="AV215" s="112" t="e">
        <f>AV33-#REF!</f>
        <v>#REF!</v>
      </c>
      <c r="AW215" s="112" t="e">
        <f>AW33-#REF!</f>
        <v>#REF!</v>
      </c>
      <c r="AX215" s="112" t="e">
        <f>AX33-#REF!</f>
        <v>#REF!</v>
      </c>
      <c r="AY215" s="112" t="e">
        <f>AY33-#REF!</f>
        <v>#REF!</v>
      </c>
      <c r="AZ215" s="112" t="e">
        <f>AZ33-#REF!</f>
        <v>#REF!</v>
      </c>
      <c r="BA215" s="112" t="e">
        <f>BA33-#REF!</f>
        <v>#REF!</v>
      </c>
      <c r="BB215" s="112" t="e">
        <f>BB33-#REF!</f>
        <v>#REF!</v>
      </c>
      <c r="BC215" s="112" t="e">
        <f>BC33-#REF!</f>
        <v>#REF!</v>
      </c>
      <c r="BD215" s="112" t="e">
        <f>BD33-#REF!</f>
        <v>#REF!</v>
      </c>
      <c r="BE215" s="112" t="e">
        <f>BE33-#REF!</f>
        <v>#REF!</v>
      </c>
      <c r="BF215" s="112" t="e">
        <f>BF33-#REF!</f>
        <v>#REF!</v>
      </c>
      <c r="BG215" s="112" t="e">
        <f>BG33-#REF!</f>
        <v>#REF!</v>
      </c>
      <c r="BH215" s="112" t="e">
        <f>BH33-#REF!</f>
        <v>#REF!</v>
      </c>
      <c r="BI215" s="112" t="e">
        <f>BI33-#REF!</f>
        <v>#REF!</v>
      </c>
      <c r="BJ215" s="112" t="e">
        <f>BJ33-#REF!</f>
        <v>#REF!</v>
      </c>
      <c r="BK215" s="112" t="e">
        <f>BK33-#REF!</f>
        <v>#REF!</v>
      </c>
      <c r="BL215" s="112" t="e">
        <f>BL33-#REF!</f>
        <v>#REF!</v>
      </c>
      <c r="BM215" s="112" t="e">
        <f>BM33-#REF!</f>
        <v>#REF!</v>
      </c>
      <c r="BN215" s="112" t="e">
        <f>BN33-#REF!</f>
        <v>#REF!</v>
      </c>
      <c r="BO215" s="112" t="e">
        <f>BO33-#REF!</f>
        <v>#REF!</v>
      </c>
      <c r="BU215" s="112" t="e">
        <f>BU31-#REF!</f>
        <v>#REF!</v>
      </c>
      <c r="BV215" s="112" t="e">
        <f>BV31-#REF!</f>
        <v>#REF!</v>
      </c>
    </row>
    <row r="216" spans="12:74" hidden="1" x14ac:dyDescent="0.3">
      <c r="L216" s="112" t="e">
        <f>L34-#REF!</f>
        <v>#REF!</v>
      </c>
      <c r="M216" s="112" t="e">
        <f>M34-#REF!</f>
        <v>#REF!</v>
      </c>
      <c r="N216" s="112" t="e">
        <f>N34-#REF!</f>
        <v>#REF!</v>
      </c>
      <c r="O216" s="112" t="e">
        <f>O34-#REF!</f>
        <v>#REF!</v>
      </c>
      <c r="P216" s="112" t="e">
        <f>P34-#REF!</f>
        <v>#REF!</v>
      </c>
      <c r="Q216" s="112" t="e">
        <f>Q34-#REF!</f>
        <v>#REF!</v>
      </c>
      <c r="R216" s="112" t="e">
        <f>R34-#REF!</f>
        <v>#REF!</v>
      </c>
      <c r="S216" s="112" t="e">
        <f>S34-#REF!</f>
        <v>#REF!</v>
      </c>
      <c r="T216" s="112" t="e">
        <f>T34-#REF!</f>
        <v>#REF!</v>
      </c>
      <c r="U216" s="112" t="e">
        <f>U34-#REF!</f>
        <v>#REF!</v>
      </c>
      <c r="V216" s="112" t="e">
        <f>V34-#REF!</f>
        <v>#REF!</v>
      </c>
      <c r="W216" s="112" t="e">
        <f>W34-#REF!</f>
        <v>#REF!</v>
      </c>
      <c r="X216" s="112" t="e">
        <f>X34-#REF!</f>
        <v>#REF!</v>
      </c>
      <c r="Y216" s="112" t="e">
        <f>Y34-#REF!</f>
        <v>#REF!</v>
      </c>
      <c r="Z216" s="112" t="e">
        <f>Z34-#REF!</f>
        <v>#REF!</v>
      </c>
      <c r="AA216" s="112" t="e">
        <f>AA34-#REF!</f>
        <v>#REF!</v>
      </c>
      <c r="AB216" s="112" t="e">
        <f>AB34-#REF!</f>
        <v>#REF!</v>
      </c>
      <c r="AC216" s="112" t="e">
        <f>AC34-#REF!</f>
        <v>#REF!</v>
      </c>
      <c r="AD216" s="112" t="e">
        <f>AD34-#REF!</f>
        <v>#REF!</v>
      </c>
      <c r="AE216" s="112" t="e">
        <f>AE34-#REF!</f>
        <v>#REF!</v>
      </c>
      <c r="AF216" s="112" t="e">
        <f>AF34-#REF!</f>
        <v>#REF!</v>
      </c>
      <c r="AG216" s="112" t="e">
        <f>AG34-#REF!</f>
        <v>#REF!</v>
      </c>
      <c r="AH216" s="112" t="e">
        <f>AH34-#REF!</f>
        <v>#REF!</v>
      </c>
      <c r="AI216" s="112" t="e">
        <f>AI34-#REF!</f>
        <v>#REF!</v>
      </c>
      <c r="AJ216" s="112" t="e">
        <f>AJ34-#REF!</f>
        <v>#REF!</v>
      </c>
      <c r="AK216" s="112" t="e">
        <f>AK34-#REF!</f>
        <v>#REF!</v>
      </c>
      <c r="AL216" s="112" t="e">
        <f>AL34-#REF!</f>
        <v>#REF!</v>
      </c>
      <c r="AM216" s="112" t="e">
        <f>AM34-#REF!</f>
        <v>#REF!</v>
      </c>
      <c r="AN216" s="112" t="e">
        <f>AN34-#REF!</f>
        <v>#REF!</v>
      </c>
      <c r="AO216" s="112" t="e">
        <f>AO34-#REF!</f>
        <v>#REF!</v>
      </c>
      <c r="AP216" s="112" t="e">
        <f>AP34-#REF!</f>
        <v>#REF!</v>
      </c>
      <c r="AQ216" s="112" t="e">
        <f>AQ34-#REF!</f>
        <v>#REF!</v>
      </c>
      <c r="AR216" s="112" t="e">
        <f>AR34-#REF!</f>
        <v>#REF!</v>
      </c>
      <c r="AS216" s="112" t="e">
        <f>AS34-#REF!</f>
        <v>#REF!</v>
      </c>
      <c r="AT216" s="112" t="e">
        <f>AT34-#REF!</f>
        <v>#REF!</v>
      </c>
      <c r="AU216" s="112" t="e">
        <f>AU34-#REF!</f>
        <v>#REF!</v>
      </c>
      <c r="AV216" s="112" t="e">
        <f>AV34-#REF!</f>
        <v>#REF!</v>
      </c>
      <c r="AW216" s="112" t="e">
        <f>AW34-#REF!</f>
        <v>#REF!</v>
      </c>
      <c r="AX216" s="112" t="e">
        <f>AX34-#REF!</f>
        <v>#REF!</v>
      </c>
      <c r="AY216" s="112" t="e">
        <f>AY34-#REF!</f>
        <v>#REF!</v>
      </c>
      <c r="AZ216" s="112" t="e">
        <f>AZ34-#REF!</f>
        <v>#REF!</v>
      </c>
      <c r="BA216" s="112" t="e">
        <f>BA34-#REF!</f>
        <v>#REF!</v>
      </c>
      <c r="BB216" s="112" t="e">
        <f>BB34-#REF!</f>
        <v>#REF!</v>
      </c>
      <c r="BC216" s="112" t="e">
        <f>BC34-#REF!</f>
        <v>#REF!</v>
      </c>
      <c r="BD216" s="112" t="e">
        <f>BD34-#REF!</f>
        <v>#REF!</v>
      </c>
      <c r="BE216" s="112" t="e">
        <f>BE34-#REF!</f>
        <v>#REF!</v>
      </c>
      <c r="BF216" s="112" t="e">
        <f>BF34-#REF!</f>
        <v>#REF!</v>
      </c>
      <c r="BG216" s="112" t="e">
        <f>BG34-#REF!</f>
        <v>#REF!</v>
      </c>
      <c r="BH216" s="112" t="e">
        <f>BH34-#REF!</f>
        <v>#REF!</v>
      </c>
      <c r="BI216" s="112" t="e">
        <f>BI34-#REF!</f>
        <v>#REF!</v>
      </c>
      <c r="BJ216" s="112" t="e">
        <f>BJ34-#REF!</f>
        <v>#REF!</v>
      </c>
      <c r="BK216" s="112" t="e">
        <f>BK34-#REF!</f>
        <v>#REF!</v>
      </c>
      <c r="BL216" s="112" t="e">
        <f>BL34-#REF!</f>
        <v>#REF!</v>
      </c>
      <c r="BM216" s="112" t="e">
        <f>BM34-#REF!</f>
        <v>#REF!</v>
      </c>
      <c r="BN216" s="112" t="e">
        <f>BN34-#REF!</f>
        <v>#REF!</v>
      </c>
      <c r="BO216" s="112" t="e">
        <f>BO34-#REF!</f>
        <v>#REF!</v>
      </c>
      <c r="BU216" s="112" t="e">
        <f>BU32-#REF!</f>
        <v>#REF!</v>
      </c>
      <c r="BV216" s="112" t="e">
        <f>BV32-#REF!</f>
        <v>#REF!</v>
      </c>
    </row>
    <row r="217" spans="12:74" hidden="1" x14ac:dyDescent="0.3">
      <c r="L217" s="112" t="e">
        <f>L35-#REF!</f>
        <v>#REF!</v>
      </c>
      <c r="M217" s="112" t="e">
        <f>M35-#REF!</f>
        <v>#REF!</v>
      </c>
      <c r="N217" s="112" t="e">
        <f>N35-#REF!</f>
        <v>#REF!</v>
      </c>
      <c r="O217" s="112" t="e">
        <f>O35-#REF!</f>
        <v>#REF!</v>
      </c>
      <c r="P217" s="112" t="e">
        <f>P35-#REF!</f>
        <v>#REF!</v>
      </c>
      <c r="Q217" s="112" t="e">
        <f>Q35-#REF!</f>
        <v>#REF!</v>
      </c>
      <c r="R217" s="112" t="e">
        <f>R35-#REF!</f>
        <v>#REF!</v>
      </c>
      <c r="S217" s="112" t="e">
        <f>S35-#REF!</f>
        <v>#REF!</v>
      </c>
      <c r="T217" s="112" t="e">
        <f>T35-#REF!</f>
        <v>#REF!</v>
      </c>
      <c r="U217" s="112" t="e">
        <f>U35-#REF!</f>
        <v>#REF!</v>
      </c>
      <c r="V217" s="112" t="e">
        <f>V35-#REF!</f>
        <v>#REF!</v>
      </c>
      <c r="W217" s="112" t="e">
        <f>W35-#REF!</f>
        <v>#REF!</v>
      </c>
      <c r="X217" s="112" t="e">
        <f>X35-#REF!</f>
        <v>#REF!</v>
      </c>
      <c r="Y217" s="112" t="e">
        <f>Y35-#REF!</f>
        <v>#REF!</v>
      </c>
      <c r="Z217" s="112" t="e">
        <f>Z35-#REF!</f>
        <v>#REF!</v>
      </c>
      <c r="AA217" s="112" t="e">
        <f>AA35-#REF!</f>
        <v>#REF!</v>
      </c>
      <c r="AB217" s="112" t="e">
        <f>AB35-#REF!</f>
        <v>#REF!</v>
      </c>
      <c r="AC217" s="112" t="e">
        <f>AC35-#REF!</f>
        <v>#REF!</v>
      </c>
      <c r="AD217" s="112" t="e">
        <f>AD35-#REF!</f>
        <v>#REF!</v>
      </c>
      <c r="AE217" s="112" t="e">
        <f>AE35-#REF!</f>
        <v>#REF!</v>
      </c>
      <c r="AF217" s="112" t="e">
        <f>AF35-#REF!</f>
        <v>#REF!</v>
      </c>
      <c r="AG217" s="112" t="e">
        <f>AG35-#REF!</f>
        <v>#REF!</v>
      </c>
      <c r="AH217" s="112" t="e">
        <f>AH35-#REF!</f>
        <v>#REF!</v>
      </c>
      <c r="AI217" s="112" t="e">
        <f>AI35-#REF!</f>
        <v>#REF!</v>
      </c>
      <c r="AJ217" s="112" t="e">
        <f>AJ35-#REF!</f>
        <v>#REF!</v>
      </c>
      <c r="AK217" s="112" t="e">
        <f>AK35-#REF!</f>
        <v>#REF!</v>
      </c>
      <c r="AL217" s="112" t="e">
        <f>AL35-#REF!</f>
        <v>#REF!</v>
      </c>
      <c r="AM217" s="112" t="e">
        <f>AM35-#REF!</f>
        <v>#REF!</v>
      </c>
      <c r="AN217" s="112" t="e">
        <f>AN35-#REF!</f>
        <v>#REF!</v>
      </c>
      <c r="AO217" s="112" t="e">
        <f>AO35-#REF!</f>
        <v>#REF!</v>
      </c>
      <c r="AP217" s="112" t="e">
        <f>AP35-#REF!</f>
        <v>#REF!</v>
      </c>
      <c r="AQ217" s="112" t="e">
        <f>AQ35-#REF!</f>
        <v>#REF!</v>
      </c>
      <c r="AR217" s="112" t="e">
        <f>AR35-#REF!</f>
        <v>#REF!</v>
      </c>
      <c r="AS217" s="112" t="e">
        <f>AS35-#REF!</f>
        <v>#REF!</v>
      </c>
      <c r="AT217" s="112" t="e">
        <f>AT35-#REF!</f>
        <v>#REF!</v>
      </c>
      <c r="AU217" s="112" t="e">
        <f>AU35-#REF!</f>
        <v>#REF!</v>
      </c>
      <c r="AV217" s="112" t="e">
        <f>AV35-#REF!</f>
        <v>#REF!</v>
      </c>
      <c r="AW217" s="112" t="e">
        <f>AW35-#REF!</f>
        <v>#REF!</v>
      </c>
      <c r="AX217" s="112" t="e">
        <f>AX35-#REF!</f>
        <v>#REF!</v>
      </c>
      <c r="AY217" s="112" t="e">
        <f>AY35-#REF!</f>
        <v>#REF!</v>
      </c>
      <c r="AZ217" s="112" t="e">
        <f>AZ35-#REF!</f>
        <v>#REF!</v>
      </c>
      <c r="BA217" s="112" t="e">
        <f>BA35-#REF!</f>
        <v>#REF!</v>
      </c>
      <c r="BB217" s="112" t="e">
        <f>BB35-#REF!</f>
        <v>#REF!</v>
      </c>
      <c r="BC217" s="112" t="e">
        <f>BC35-#REF!</f>
        <v>#REF!</v>
      </c>
      <c r="BD217" s="112" t="e">
        <f>BD35-#REF!</f>
        <v>#REF!</v>
      </c>
      <c r="BE217" s="112" t="e">
        <f>BE35-#REF!</f>
        <v>#REF!</v>
      </c>
      <c r="BF217" s="112" t="e">
        <f>BF35-#REF!</f>
        <v>#REF!</v>
      </c>
      <c r="BG217" s="112" t="e">
        <f>BG35-#REF!</f>
        <v>#REF!</v>
      </c>
      <c r="BH217" s="112" t="e">
        <f>BH35-#REF!</f>
        <v>#REF!</v>
      </c>
      <c r="BI217" s="112" t="e">
        <f>BI35-#REF!</f>
        <v>#REF!</v>
      </c>
      <c r="BJ217" s="112" t="e">
        <f>BJ35-#REF!</f>
        <v>#REF!</v>
      </c>
      <c r="BK217" s="112" t="e">
        <f>BK35-#REF!</f>
        <v>#REF!</v>
      </c>
      <c r="BL217" s="112" t="e">
        <f>BL35-#REF!</f>
        <v>#REF!</v>
      </c>
      <c r="BM217" s="112" t="e">
        <f>BM35-#REF!</f>
        <v>#REF!</v>
      </c>
      <c r="BN217" s="112" t="e">
        <f>BN35-#REF!</f>
        <v>#REF!</v>
      </c>
      <c r="BO217" s="112" t="e">
        <f>BO35-#REF!</f>
        <v>#REF!</v>
      </c>
      <c r="BU217" s="112" t="e">
        <f>BU33-#REF!</f>
        <v>#REF!</v>
      </c>
      <c r="BV217" s="112" t="e">
        <f>BV33-#REF!</f>
        <v>#REF!</v>
      </c>
    </row>
    <row r="218" spans="12:74" hidden="1" x14ac:dyDescent="0.3">
      <c r="L218" s="112" t="e">
        <f>L36-#REF!</f>
        <v>#REF!</v>
      </c>
      <c r="M218" s="112" t="e">
        <f>M36-#REF!</f>
        <v>#REF!</v>
      </c>
      <c r="N218" s="112" t="e">
        <f>N36-#REF!</f>
        <v>#REF!</v>
      </c>
      <c r="O218" s="112" t="e">
        <f>O36-#REF!</f>
        <v>#REF!</v>
      </c>
      <c r="P218" s="112" t="e">
        <f>P36-#REF!</f>
        <v>#REF!</v>
      </c>
      <c r="Q218" s="112" t="e">
        <f>Q36-#REF!</f>
        <v>#REF!</v>
      </c>
      <c r="R218" s="112" t="e">
        <f>R36-#REF!</f>
        <v>#REF!</v>
      </c>
      <c r="S218" s="112" t="e">
        <f>S36-#REF!</f>
        <v>#REF!</v>
      </c>
      <c r="T218" s="112" t="e">
        <f>T36-#REF!</f>
        <v>#REF!</v>
      </c>
      <c r="U218" s="112" t="e">
        <f>U36-#REF!</f>
        <v>#REF!</v>
      </c>
      <c r="V218" s="112" t="e">
        <f>V36-#REF!</f>
        <v>#REF!</v>
      </c>
      <c r="W218" s="112" t="e">
        <f>W36-#REF!</f>
        <v>#REF!</v>
      </c>
      <c r="X218" s="112" t="e">
        <f>X36-#REF!</f>
        <v>#REF!</v>
      </c>
      <c r="Y218" s="112" t="e">
        <f>Y36-#REF!</f>
        <v>#REF!</v>
      </c>
      <c r="Z218" s="112" t="e">
        <f>Z36-#REF!</f>
        <v>#REF!</v>
      </c>
      <c r="AA218" s="112" t="e">
        <f>AA36-#REF!</f>
        <v>#REF!</v>
      </c>
      <c r="AB218" s="112" t="e">
        <f>AB36-#REF!</f>
        <v>#REF!</v>
      </c>
      <c r="AC218" s="112" t="e">
        <f>AC36-#REF!</f>
        <v>#REF!</v>
      </c>
      <c r="AD218" s="112" t="e">
        <f>AD36-#REF!</f>
        <v>#REF!</v>
      </c>
      <c r="AE218" s="112" t="e">
        <f>AE36-#REF!</f>
        <v>#REF!</v>
      </c>
      <c r="AF218" s="112" t="e">
        <f>AF36-#REF!</f>
        <v>#REF!</v>
      </c>
      <c r="AG218" s="112" t="e">
        <f>AG36-#REF!</f>
        <v>#REF!</v>
      </c>
      <c r="AH218" s="112" t="e">
        <f>AH36-#REF!</f>
        <v>#REF!</v>
      </c>
      <c r="AI218" s="112" t="e">
        <f>AI36-#REF!</f>
        <v>#REF!</v>
      </c>
      <c r="AJ218" s="112" t="e">
        <f>AJ36-#REF!</f>
        <v>#REF!</v>
      </c>
      <c r="AK218" s="112" t="e">
        <f>AK36-#REF!</f>
        <v>#REF!</v>
      </c>
      <c r="AL218" s="112" t="e">
        <f>AL36-#REF!</f>
        <v>#REF!</v>
      </c>
      <c r="AM218" s="112" t="e">
        <f>AM36-#REF!</f>
        <v>#REF!</v>
      </c>
      <c r="AN218" s="112" t="e">
        <f>AN36-#REF!</f>
        <v>#REF!</v>
      </c>
      <c r="AO218" s="112" t="e">
        <f>AO36-#REF!</f>
        <v>#REF!</v>
      </c>
      <c r="AP218" s="112" t="e">
        <f>AP36-#REF!</f>
        <v>#REF!</v>
      </c>
      <c r="AQ218" s="112" t="e">
        <f>AQ36-#REF!</f>
        <v>#REF!</v>
      </c>
      <c r="AR218" s="112" t="e">
        <f>AR36-#REF!</f>
        <v>#REF!</v>
      </c>
      <c r="AS218" s="112" t="e">
        <f>AS36-#REF!</f>
        <v>#REF!</v>
      </c>
      <c r="AT218" s="112" t="e">
        <f>AT36-#REF!</f>
        <v>#REF!</v>
      </c>
      <c r="AU218" s="112" t="e">
        <f>AU36-#REF!</f>
        <v>#REF!</v>
      </c>
      <c r="AV218" s="112" t="e">
        <f>AV36-#REF!</f>
        <v>#REF!</v>
      </c>
      <c r="AW218" s="112" t="e">
        <f>AW36-#REF!</f>
        <v>#REF!</v>
      </c>
      <c r="AX218" s="112" t="e">
        <f>AX36-#REF!</f>
        <v>#REF!</v>
      </c>
      <c r="AY218" s="112" t="e">
        <f>AY36-#REF!</f>
        <v>#REF!</v>
      </c>
      <c r="AZ218" s="112" t="e">
        <f>AZ36-#REF!</f>
        <v>#REF!</v>
      </c>
      <c r="BA218" s="112" t="e">
        <f>BA36-#REF!</f>
        <v>#REF!</v>
      </c>
      <c r="BB218" s="112" t="e">
        <f>BB36-#REF!</f>
        <v>#REF!</v>
      </c>
      <c r="BC218" s="112" t="e">
        <f>BC36-#REF!</f>
        <v>#REF!</v>
      </c>
      <c r="BD218" s="112" t="e">
        <f>BD36-#REF!</f>
        <v>#REF!</v>
      </c>
      <c r="BE218" s="112" t="e">
        <f>BE36-#REF!</f>
        <v>#REF!</v>
      </c>
      <c r="BF218" s="112" t="e">
        <f>BF36-#REF!</f>
        <v>#REF!</v>
      </c>
      <c r="BG218" s="112" t="e">
        <f>BG36-#REF!</f>
        <v>#REF!</v>
      </c>
      <c r="BH218" s="112" t="e">
        <f>BH36-#REF!</f>
        <v>#REF!</v>
      </c>
      <c r="BI218" s="112" t="e">
        <f>BI36-#REF!</f>
        <v>#REF!</v>
      </c>
      <c r="BJ218" s="112" t="e">
        <f>BJ36-#REF!</f>
        <v>#REF!</v>
      </c>
      <c r="BK218" s="112" t="e">
        <f>BK36-#REF!</f>
        <v>#REF!</v>
      </c>
      <c r="BL218" s="112" t="e">
        <f>BL36-#REF!</f>
        <v>#REF!</v>
      </c>
      <c r="BM218" s="112" t="e">
        <f>BM36-#REF!</f>
        <v>#REF!</v>
      </c>
      <c r="BN218" s="112" t="e">
        <f>BN36-#REF!</f>
        <v>#REF!</v>
      </c>
      <c r="BO218" s="112" t="e">
        <f>BO36-#REF!</f>
        <v>#REF!</v>
      </c>
      <c r="BU218" s="112" t="e">
        <f>BU34-#REF!</f>
        <v>#REF!</v>
      </c>
      <c r="BV218" s="112" t="e">
        <f>BV34-#REF!</f>
        <v>#REF!</v>
      </c>
    </row>
    <row r="219" spans="12:74" hidden="1" x14ac:dyDescent="0.3">
      <c r="L219" s="112" t="e">
        <f>L37-#REF!</f>
        <v>#REF!</v>
      </c>
      <c r="M219" s="112" t="e">
        <f>M37-#REF!</f>
        <v>#REF!</v>
      </c>
      <c r="N219" s="112" t="e">
        <f>N37-#REF!</f>
        <v>#REF!</v>
      </c>
      <c r="O219" s="112" t="e">
        <f>O37-#REF!</f>
        <v>#REF!</v>
      </c>
      <c r="P219" s="112" t="e">
        <f>P37-#REF!</f>
        <v>#REF!</v>
      </c>
      <c r="Q219" s="112" t="e">
        <f>Q37-#REF!</f>
        <v>#REF!</v>
      </c>
      <c r="R219" s="112" t="e">
        <f>R37-#REF!</f>
        <v>#REF!</v>
      </c>
      <c r="S219" s="112" t="e">
        <f>S37-#REF!</f>
        <v>#REF!</v>
      </c>
      <c r="T219" s="112" t="e">
        <f>T37-#REF!</f>
        <v>#REF!</v>
      </c>
      <c r="U219" s="112" t="e">
        <f>U37-#REF!</f>
        <v>#REF!</v>
      </c>
      <c r="V219" s="112" t="e">
        <f>V37-#REF!</f>
        <v>#REF!</v>
      </c>
      <c r="W219" s="112" t="e">
        <f>W37-#REF!</f>
        <v>#REF!</v>
      </c>
      <c r="X219" s="112" t="e">
        <f>X37-#REF!</f>
        <v>#REF!</v>
      </c>
      <c r="Y219" s="112" t="e">
        <f>Y37-#REF!</f>
        <v>#REF!</v>
      </c>
      <c r="Z219" s="112" t="e">
        <f>Z37-#REF!</f>
        <v>#REF!</v>
      </c>
      <c r="AA219" s="112" t="e">
        <f>AA37-#REF!</f>
        <v>#REF!</v>
      </c>
      <c r="AB219" s="112" t="e">
        <f>AB37-#REF!</f>
        <v>#REF!</v>
      </c>
      <c r="AC219" s="112" t="e">
        <f>AC37-#REF!</f>
        <v>#REF!</v>
      </c>
      <c r="AD219" s="112" t="e">
        <f>AD37-#REF!</f>
        <v>#REF!</v>
      </c>
      <c r="AE219" s="112" t="e">
        <f>AE37-#REF!</f>
        <v>#REF!</v>
      </c>
      <c r="AF219" s="112" t="e">
        <f>AF37-#REF!</f>
        <v>#REF!</v>
      </c>
      <c r="AG219" s="112" t="e">
        <f>AG37-#REF!</f>
        <v>#REF!</v>
      </c>
      <c r="AH219" s="112" t="e">
        <f>AH37-#REF!</f>
        <v>#REF!</v>
      </c>
      <c r="AI219" s="112" t="e">
        <f>AI37-#REF!</f>
        <v>#REF!</v>
      </c>
      <c r="AJ219" s="112" t="e">
        <f>AJ37-#REF!</f>
        <v>#REF!</v>
      </c>
      <c r="AK219" s="112" t="e">
        <f>AK37-#REF!</f>
        <v>#REF!</v>
      </c>
      <c r="AL219" s="112" t="e">
        <f>AL37-#REF!</f>
        <v>#REF!</v>
      </c>
      <c r="AM219" s="112" t="e">
        <f>AM37-#REF!</f>
        <v>#REF!</v>
      </c>
      <c r="AN219" s="112" t="e">
        <f>AN37-#REF!</f>
        <v>#REF!</v>
      </c>
      <c r="AO219" s="112" t="e">
        <f>AO37-#REF!</f>
        <v>#REF!</v>
      </c>
      <c r="AP219" s="112" t="e">
        <f>AP37-#REF!</f>
        <v>#REF!</v>
      </c>
      <c r="AQ219" s="112" t="e">
        <f>AQ37-#REF!</f>
        <v>#REF!</v>
      </c>
      <c r="AR219" s="112" t="e">
        <f>AR37-#REF!</f>
        <v>#REF!</v>
      </c>
      <c r="AS219" s="112" t="e">
        <f>AS37-#REF!</f>
        <v>#REF!</v>
      </c>
      <c r="AT219" s="112" t="e">
        <f>AT37-#REF!</f>
        <v>#REF!</v>
      </c>
      <c r="AU219" s="112" t="e">
        <f>AU37-#REF!</f>
        <v>#REF!</v>
      </c>
      <c r="AV219" s="112" t="e">
        <f>AV37-#REF!</f>
        <v>#REF!</v>
      </c>
      <c r="AW219" s="112" t="e">
        <f>AW37-#REF!</f>
        <v>#REF!</v>
      </c>
      <c r="AX219" s="112" t="e">
        <f>AX37-#REF!</f>
        <v>#REF!</v>
      </c>
      <c r="AY219" s="112" t="e">
        <f>AY37-#REF!</f>
        <v>#REF!</v>
      </c>
      <c r="AZ219" s="112" t="e">
        <f>AZ37-#REF!</f>
        <v>#REF!</v>
      </c>
      <c r="BA219" s="112" t="e">
        <f>BA37-#REF!</f>
        <v>#REF!</v>
      </c>
      <c r="BB219" s="112" t="e">
        <f>BB37-#REF!</f>
        <v>#REF!</v>
      </c>
      <c r="BC219" s="112" t="e">
        <f>BC37-#REF!</f>
        <v>#REF!</v>
      </c>
      <c r="BD219" s="112" t="e">
        <f>BD37-#REF!</f>
        <v>#REF!</v>
      </c>
      <c r="BE219" s="112" t="e">
        <f>BE37-#REF!</f>
        <v>#REF!</v>
      </c>
      <c r="BF219" s="112" t="e">
        <f>BF37-#REF!</f>
        <v>#REF!</v>
      </c>
      <c r="BG219" s="112" t="e">
        <f>BG37-#REF!</f>
        <v>#REF!</v>
      </c>
      <c r="BH219" s="112" t="e">
        <f>BH37-#REF!</f>
        <v>#REF!</v>
      </c>
      <c r="BI219" s="112" t="e">
        <f>BI37-#REF!</f>
        <v>#REF!</v>
      </c>
      <c r="BJ219" s="112" t="e">
        <f>BJ37-#REF!</f>
        <v>#REF!</v>
      </c>
      <c r="BK219" s="112" t="e">
        <f>BK37-#REF!</f>
        <v>#REF!</v>
      </c>
      <c r="BL219" s="112" t="e">
        <f>BL37-#REF!</f>
        <v>#REF!</v>
      </c>
      <c r="BM219" s="112" t="e">
        <f>BM37-#REF!</f>
        <v>#REF!</v>
      </c>
      <c r="BN219" s="112" t="e">
        <f>BN37-#REF!</f>
        <v>#REF!</v>
      </c>
      <c r="BO219" s="112" t="e">
        <f>BO37-#REF!</f>
        <v>#REF!</v>
      </c>
      <c r="BU219" s="112" t="e">
        <f>BU35-#REF!</f>
        <v>#REF!</v>
      </c>
      <c r="BV219" s="112" t="e">
        <f>BV35-#REF!</f>
        <v>#REF!</v>
      </c>
    </row>
    <row r="220" spans="12:74" hidden="1" x14ac:dyDescent="0.3">
      <c r="L220" s="112" t="e">
        <f>L38-#REF!</f>
        <v>#REF!</v>
      </c>
      <c r="M220" s="112" t="e">
        <f>M38-#REF!</f>
        <v>#REF!</v>
      </c>
      <c r="N220" s="112" t="e">
        <f>N38-#REF!</f>
        <v>#REF!</v>
      </c>
      <c r="O220" s="112" t="e">
        <f>O38-#REF!</f>
        <v>#REF!</v>
      </c>
      <c r="P220" s="112" t="e">
        <f>P38-#REF!</f>
        <v>#REF!</v>
      </c>
      <c r="Q220" s="112" t="e">
        <f>Q38-#REF!</f>
        <v>#REF!</v>
      </c>
      <c r="R220" s="112" t="e">
        <f>R38-#REF!</f>
        <v>#REF!</v>
      </c>
      <c r="S220" s="112" t="e">
        <f>S38-#REF!</f>
        <v>#REF!</v>
      </c>
      <c r="T220" s="112" t="e">
        <f>T38-#REF!</f>
        <v>#REF!</v>
      </c>
      <c r="U220" s="112" t="e">
        <f>U38-#REF!</f>
        <v>#REF!</v>
      </c>
      <c r="V220" s="112" t="e">
        <f>V38-#REF!</f>
        <v>#REF!</v>
      </c>
      <c r="W220" s="112" t="e">
        <f>W38-#REF!</f>
        <v>#REF!</v>
      </c>
      <c r="X220" s="112" t="e">
        <f>X38-#REF!</f>
        <v>#REF!</v>
      </c>
      <c r="Y220" s="112" t="e">
        <f>Y38-#REF!</f>
        <v>#REF!</v>
      </c>
      <c r="Z220" s="112" t="e">
        <f>Z38-#REF!</f>
        <v>#REF!</v>
      </c>
      <c r="AA220" s="112" t="e">
        <f>AA38-#REF!</f>
        <v>#REF!</v>
      </c>
      <c r="AB220" s="112" t="e">
        <f>AB38-#REF!</f>
        <v>#REF!</v>
      </c>
      <c r="AC220" s="112" t="e">
        <f>AC38-#REF!</f>
        <v>#REF!</v>
      </c>
      <c r="AD220" s="112" t="e">
        <f>AD38-#REF!</f>
        <v>#REF!</v>
      </c>
      <c r="AE220" s="112" t="e">
        <f>AE38-#REF!</f>
        <v>#REF!</v>
      </c>
      <c r="AF220" s="112" t="e">
        <f>AF38-#REF!</f>
        <v>#REF!</v>
      </c>
      <c r="AG220" s="112" t="e">
        <f>AG38-#REF!</f>
        <v>#REF!</v>
      </c>
      <c r="AH220" s="112" t="e">
        <f>AH38-#REF!</f>
        <v>#REF!</v>
      </c>
      <c r="AI220" s="112" t="e">
        <f>AI38-#REF!</f>
        <v>#REF!</v>
      </c>
      <c r="AJ220" s="112" t="e">
        <f>AJ38-#REF!</f>
        <v>#REF!</v>
      </c>
      <c r="AK220" s="112" t="e">
        <f>AK38-#REF!</f>
        <v>#REF!</v>
      </c>
      <c r="AL220" s="112" t="e">
        <f>AL38-#REF!</f>
        <v>#REF!</v>
      </c>
      <c r="AM220" s="112" t="e">
        <f>AM38-#REF!</f>
        <v>#REF!</v>
      </c>
      <c r="AN220" s="112" t="e">
        <f>AN38-#REF!</f>
        <v>#REF!</v>
      </c>
      <c r="AO220" s="112" t="e">
        <f>AO38-#REF!</f>
        <v>#REF!</v>
      </c>
      <c r="AP220" s="112" t="e">
        <f>AP38-#REF!</f>
        <v>#REF!</v>
      </c>
      <c r="AQ220" s="112" t="e">
        <f>AQ38-#REF!</f>
        <v>#REF!</v>
      </c>
      <c r="AR220" s="112" t="e">
        <f>AR38-#REF!</f>
        <v>#REF!</v>
      </c>
      <c r="AS220" s="112" t="e">
        <f>AS38-#REF!</f>
        <v>#REF!</v>
      </c>
      <c r="AT220" s="112" t="e">
        <f>AT38-#REF!</f>
        <v>#REF!</v>
      </c>
      <c r="AU220" s="112" t="e">
        <f>AU38-#REF!</f>
        <v>#REF!</v>
      </c>
      <c r="AV220" s="112" t="e">
        <f>AV38-#REF!</f>
        <v>#REF!</v>
      </c>
      <c r="AW220" s="112" t="e">
        <f>AW38-#REF!</f>
        <v>#REF!</v>
      </c>
      <c r="AX220" s="112" t="e">
        <f>AX38-#REF!</f>
        <v>#REF!</v>
      </c>
      <c r="AY220" s="112" t="e">
        <f>AY38-#REF!</f>
        <v>#REF!</v>
      </c>
      <c r="AZ220" s="112" t="e">
        <f>AZ38-#REF!</f>
        <v>#REF!</v>
      </c>
      <c r="BA220" s="112" t="e">
        <f>BA38-#REF!</f>
        <v>#REF!</v>
      </c>
      <c r="BB220" s="112" t="e">
        <f>BB38-#REF!</f>
        <v>#REF!</v>
      </c>
      <c r="BC220" s="112" t="e">
        <f>BC38-#REF!</f>
        <v>#REF!</v>
      </c>
      <c r="BD220" s="112" t="e">
        <f>BD38-#REF!</f>
        <v>#REF!</v>
      </c>
      <c r="BE220" s="112" t="e">
        <f>BE38-#REF!</f>
        <v>#REF!</v>
      </c>
      <c r="BF220" s="112" t="e">
        <f>BF38-#REF!</f>
        <v>#REF!</v>
      </c>
      <c r="BG220" s="112" t="e">
        <f>BG38-#REF!</f>
        <v>#REF!</v>
      </c>
      <c r="BH220" s="112" t="e">
        <f>BH38-#REF!</f>
        <v>#REF!</v>
      </c>
      <c r="BI220" s="112" t="e">
        <f>BI38-#REF!</f>
        <v>#REF!</v>
      </c>
      <c r="BJ220" s="112" t="e">
        <f>BJ38-#REF!</f>
        <v>#REF!</v>
      </c>
      <c r="BK220" s="112" t="e">
        <f>BK38-#REF!</f>
        <v>#REF!</v>
      </c>
      <c r="BL220" s="112" t="e">
        <f>BL38-#REF!</f>
        <v>#REF!</v>
      </c>
      <c r="BM220" s="112" t="e">
        <f>BM38-#REF!</f>
        <v>#REF!</v>
      </c>
      <c r="BN220" s="112" t="e">
        <f>BN38-#REF!</f>
        <v>#REF!</v>
      </c>
      <c r="BO220" s="112" t="e">
        <f>BO38-#REF!</f>
        <v>#REF!</v>
      </c>
      <c r="BU220" s="112" t="e">
        <f>BU36-#REF!</f>
        <v>#REF!</v>
      </c>
      <c r="BV220" s="112" t="e">
        <f>BV36-#REF!</f>
        <v>#REF!</v>
      </c>
    </row>
    <row r="221" spans="12:74" hidden="1" x14ac:dyDescent="0.3">
      <c r="L221" s="112" t="e">
        <f>L39-#REF!</f>
        <v>#REF!</v>
      </c>
      <c r="M221" s="112" t="e">
        <f>M39-#REF!</f>
        <v>#REF!</v>
      </c>
      <c r="N221" s="112" t="e">
        <f>N39-#REF!</f>
        <v>#REF!</v>
      </c>
      <c r="O221" s="112" t="e">
        <f>O39-#REF!</f>
        <v>#REF!</v>
      </c>
      <c r="P221" s="112" t="e">
        <f>P39-#REF!</f>
        <v>#REF!</v>
      </c>
      <c r="Q221" s="112" t="e">
        <f>Q39-#REF!</f>
        <v>#REF!</v>
      </c>
      <c r="R221" s="112" t="e">
        <f>R39-#REF!</f>
        <v>#REF!</v>
      </c>
      <c r="S221" s="112" t="e">
        <f>S39-#REF!</f>
        <v>#REF!</v>
      </c>
      <c r="T221" s="112" t="e">
        <f>T39-#REF!</f>
        <v>#REF!</v>
      </c>
      <c r="U221" s="112" t="e">
        <f>U39-#REF!</f>
        <v>#REF!</v>
      </c>
      <c r="V221" s="112" t="e">
        <f>V39-#REF!</f>
        <v>#REF!</v>
      </c>
      <c r="W221" s="112" t="e">
        <f>W39-#REF!</f>
        <v>#REF!</v>
      </c>
      <c r="X221" s="112" t="e">
        <f>X39-#REF!</f>
        <v>#REF!</v>
      </c>
      <c r="Y221" s="112" t="e">
        <f>Y39-#REF!</f>
        <v>#REF!</v>
      </c>
      <c r="Z221" s="112" t="e">
        <f>Z39-#REF!</f>
        <v>#REF!</v>
      </c>
      <c r="AA221" s="112" t="e">
        <f>AA39-#REF!</f>
        <v>#REF!</v>
      </c>
      <c r="AB221" s="112" t="e">
        <f>AB39-#REF!</f>
        <v>#REF!</v>
      </c>
      <c r="AC221" s="112" t="e">
        <f>AC39-#REF!</f>
        <v>#REF!</v>
      </c>
      <c r="AD221" s="112" t="e">
        <f>AD39-#REF!</f>
        <v>#REF!</v>
      </c>
      <c r="AE221" s="112" t="e">
        <f>AE39-#REF!</f>
        <v>#REF!</v>
      </c>
      <c r="AF221" s="112" t="e">
        <f>AF39-#REF!</f>
        <v>#REF!</v>
      </c>
      <c r="AG221" s="112" t="e">
        <f>AG39-#REF!</f>
        <v>#REF!</v>
      </c>
      <c r="AH221" s="112" t="e">
        <f>AH39-#REF!</f>
        <v>#REF!</v>
      </c>
      <c r="AI221" s="112" t="e">
        <f>AI39-#REF!</f>
        <v>#REF!</v>
      </c>
      <c r="AJ221" s="112" t="e">
        <f>AJ39-#REF!</f>
        <v>#REF!</v>
      </c>
      <c r="AK221" s="112" t="e">
        <f>AK39-#REF!</f>
        <v>#REF!</v>
      </c>
      <c r="AL221" s="112" t="e">
        <f>AL39-#REF!</f>
        <v>#REF!</v>
      </c>
      <c r="AM221" s="112" t="e">
        <f>AM39-#REF!</f>
        <v>#REF!</v>
      </c>
      <c r="AN221" s="112" t="e">
        <f>AN39-#REF!</f>
        <v>#REF!</v>
      </c>
      <c r="AO221" s="112" t="e">
        <f>AO39-#REF!</f>
        <v>#REF!</v>
      </c>
      <c r="AP221" s="112" t="e">
        <f>AP39-#REF!</f>
        <v>#REF!</v>
      </c>
      <c r="AQ221" s="112" t="e">
        <f>AQ39-#REF!</f>
        <v>#REF!</v>
      </c>
      <c r="AR221" s="112" t="e">
        <f>AR39-#REF!</f>
        <v>#REF!</v>
      </c>
      <c r="AS221" s="112" t="e">
        <f>AS39-#REF!</f>
        <v>#REF!</v>
      </c>
      <c r="AT221" s="112" t="e">
        <f>AT39-#REF!</f>
        <v>#REF!</v>
      </c>
      <c r="AU221" s="112" t="e">
        <f>AU39-#REF!</f>
        <v>#REF!</v>
      </c>
      <c r="AV221" s="112" t="e">
        <f>AV39-#REF!</f>
        <v>#REF!</v>
      </c>
      <c r="AW221" s="112" t="e">
        <f>AW39-#REF!</f>
        <v>#REF!</v>
      </c>
      <c r="AX221" s="112" t="e">
        <f>AX39-#REF!</f>
        <v>#REF!</v>
      </c>
      <c r="AY221" s="112" t="e">
        <f>AY39-#REF!</f>
        <v>#REF!</v>
      </c>
      <c r="AZ221" s="112" t="e">
        <f>AZ39-#REF!</f>
        <v>#REF!</v>
      </c>
      <c r="BA221" s="112" t="e">
        <f>BA39-#REF!</f>
        <v>#REF!</v>
      </c>
      <c r="BB221" s="112" t="e">
        <f>BB39-#REF!</f>
        <v>#REF!</v>
      </c>
      <c r="BC221" s="112" t="e">
        <f>BC39-#REF!</f>
        <v>#REF!</v>
      </c>
      <c r="BD221" s="112" t="e">
        <f>BD39-#REF!</f>
        <v>#REF!</v>
      </c>
      <c r="BE221" s="112" t="e">
        <f>BE39-#REF!</f>
        <v>#REF!</v>
      </c>
      <c r="BF221" s="112" t="e">
        <f>BF39-#REF!</f>
        <v>#REF!</v>
      </c>
      <c r="BG221" s="112" t="e">
        <f>BG39-#REF!</f>
        <v>#REF!</v>
      </c>
      <c r="BH221" s="112" t="e">
        <f>BH39-#REF!</f>
        <v>#REF!</v>
      </c>
      <c r="BI221" s="112" t="e">
        <f>BI39-#REF!</f>
        <v>#REF!</v>
      </c>
      <c r="BJ221" s="112" t="e">
        <f>BJ39-#REF!</f>
        <v>#REF!</v>
      </c>
      <c r="BK221" s="112" t="e">
        <f>BK39-#REF!</f>
        <v>#REF!</v>
      </c>
      <c r="BL221" s="112" t="e">
        <f>BL39-#REF!</f>
        <v>#REF!</v>
      </c>
      <c r="BM221" s="112" t="e">
        <f>BM39-#REF!</f>
        <v>#REF!</v>
      </c>
      <c r="BN221" s="112" t="e">
        <f>BN39-#REF!</f>
        <v>#REF!</v>
      </c>
      <c r="BO221" s="112" t="e">
        <f>BO39-#REF!</f>
        <v>#REF!</v>
      </c>
      <c r="BU221" s="112" t="e">
        <f>BU37-#REF!</f>
        <v>#REF!</v>
      </c>
      <c r="BV221" s="112" t="e">
        <f>BV37-#REF!</f>
        <v>#REF!</v>
      </c>
    </row>
    <row r="222" spans="12:74" hidden="1" x14ac:dyDescent="0.3">
      <c r="L222" s="112" t="e">
        <f>L40-#REF!</f>
        <v>#REF!</v>
      </c>
      <c r="M222" s="112" t="e">
        <f>M40-#REF!</f>
        <v>#REF!</v>
      </c>
      <c r="N222" s="112" t="e">
        <f>N40-#REF!</f>
        <v>#REF!</v>
      </c>
      <c r="O222" s="112" t="e">
        <f>O40-#REF!</f>
        <v>#REF!</v>
      </c>
      <c r="P222" s="112" t="e">
        <f>P40-#REF!</f>
        <v>#REF!</v>
      </c>
      <c r="Q222" s="112" t="e">
        <f>Q40-#REF!</f>
        <v>#REF!</v>
      </c>
      <c r="R222" s="112" t="e">
        <f>R40-#REF!</f>
        <v>#REF!</v>
      </c>
      <c r="S222" s="112" t="e">
        <f>S40-#REF!</f>
        <v>#REF!</v>
      </c>
      <c r="T222" s="112" t="e">
        <f>T40-#REF!</f>
        <v>#REF!</v>
      </c>
      <c r="U222" s="112" t="e">
        <f>U40-#REF!</f>
        <v>#REF!</v>
      </c>
      <c r="V222" s="112" t="e">
        <f>V40-#REF!</f>
        <v>#REF!</v>
      </c>
      <c r="W222" s="112" t="e">
        <f>W40-#REF!</f>
        <v>#REF!</v>
      </c>
      <c r="X222" s="112" t="e">
        <f>X40-#REF!</f>
        <v>#REF!</v>
      </c>
      <c r="Y222" s="112" t="e">
        <f>Y40-#REF!</f>
        <v>#REF!</v>
      </c>
      <c r="Z222" s="112" t="e">
        <f>Z40-#REF!</f>
        <v>#REF!</v>
      </c>
      <c r="AA222" s="112" t="e">
        <f>AA40-#REF!</f>
        <v>#REF!</v>
      </c>
      <c r="AB222" s="112" t="e">
        <f>AB40-#REF!</f>
        <v>#REF!</v>
      </c>
      <c r="AC222" s="112" t="e">
        <f>AC40-#REF!</f>
        <v>#REF!</v>
      </c>
      <c r="AD222" s="112" t="e">
        <f>AD40-#REF!</f>
        <v>#REF!</v>
      </c>
      <c r="AE222" s="112" t="e">
        <f>AE40-#REF!</f>
        <v>#REF!</v>
      </c>
      <c r="AF222" s="112" t="e">
        <f>AF40-#REF!</f>
        <v>#REF!</v>
      </c>
      <c r="AG222" s="112" t="e">
        <f>AG40-#REF!</f>
        <v>#REF!</v>
      </c>
      <c r="AH222" s="112" t="e">
        <f>AH40-#REF!</f>
        <v>#REF!</v>
      </c>
      <c r="AI222" s="112" t="e">
        <f>AI40-#REF!</f>
        <v>#REF!</v>
      </c>
      <c r="AJ222" s="112" t="e">
        <f>AJ40-#REF!</f>
        <v>#REF!</v>
      </c>
      <c r="AK222" s="112" t="e">
        <f>AK40-#REF!</f>
        <v>#REF!</v>
      </c>
      <c r="AL222" s="112" t="e">
        <f>AL40-#REF!</f>
        <v>#REF!</v>
      </c>
      <c r="AM222" s="112" t="e">
        <f>AM40-#REF!</f>
        <v>#REF!</v>
      </c>
      <c r="AN222" s="112" t="e">
        <f>AN40-#REF!</f>
        <v>#REF!</v>
      </c>
      <c r="AO222" s="112" t="e">
        <f>AO40-#REF!</f>
        <v>#REF!</v>
      </c>
      <c r="AP222" s="112" t="e">
        <f>AP40-#REF!</f>
        <v>#REF!</v>
      </c>
      <c r="AQ222" s="112" t="e">
        <f>AQ40-#REF!</f>
        <v>#REF!</v>
      </c>
      <c r="AR222" s="112" t="e">
        <f>AR40-#REF!</f>
        <v>#REF!</v>
      </c>
      <c r="AS222" s="112" t="e">
        <f>AS40-#REF!</f>
        <v>#REF!</v>
      </c>
      <c r="AT222" s="112" t="e">
        <f>AT40-#REF!</f>
        <v>#REF!</v>
      </c>
      <c r="AU222" s="112" t="e">
        <f>AU40-#REF!</f>
        <v>#REF!</v>
      </c>
      <c r="AV222" s="112" t="e">
        <f>AV40-#REF!</f>
        <v>#REF!</v>
      </c>
      <c r="AW222" s="112" t="e">
        <f>AW40-#REF!</f>
        <v>#REF!</v>
      </c>
      <c r="AX222" s="112" t="e">
        <f>AX40-#REF!</f>
        <v>#REF!</v>
      </c>
      <c r="AY222" s="112" t="e">
        <f>AY40-#REF!</f>
        <v>#REF!</v>
      </c>
      <c r="AZ222" s="112" t="e">
        <f>AZ40-#REF!</f>
        <v>#REF!</v>
      </c>
      <c r="BA222" s="112" t="e">
        <f>BA40-#REF!</f>
        <v>#REF!</v>
      </c>
      <c r="BB222" s="112" t="e">
        <f>BB40-#REF!</f>
        <v>#REF!</v>
      </c>
      <c r="BC222" s="112" t="e">
        <f>BC40-#REF!</f>
        <v>#REF!</v>
      </c>
      <c r="BD222" s="112" t="e">
        <f>BD40-#REF!</f>
        <v>#REF!</v>
      </c>
      <c r="BE222" s="112" t="e">
        <f>BE40-#REF!</f>
        <v>#REF!</v>
      </c>
      <c r="BF222" s="112" t="e">
        <f>BF40-#REF!</f>
        <v>#REF!</v>
      </c>
      <c r="BG222" s="112" t="e">
        <f>BG40-#REF!</f>
        <v>#REF!</v>
      </c>
      <c r="BH222" s="112" t="e">
        <f>BH40-#REF!</f>
        <v>#REF!</v>
      </c>
      <c r="BI222" s="112" t="e">
        <f>BI40-#REF!</f>
        <v>#REF!</v>
      </c>
      <c r="BJ222" s="112" t="e">
        <f>BJ40-#REF!</f>
        <v>#REF!</v>
      </c>
      <c r="BK222" s="112" t="e">
        <f>BK40-#REF!</f>
        <v>#REF!</v>
      </c>
      <c r="BL222" s="112" t="e">
        <f>BL40-#REF!</f>
        <v>#REF!</v>
      </c>
      <c r="BM222" s="112" t="e">
        <f>BM40-#REF!</f>
        <v>#REF!</v>
      </c>
      <c r="BN222" s="112" t="e">
        <f>BN40-#REF!</f>
        <v>#REF!</v>
      </c>
      <c r="BO222" s="112" t="e">
        <f>BO40-#REF!</f>
        <v>#REF!</v>
      </c>
      <c r="BU222" s="112" t="e">
        <f>BU38-#REF!</f>
        <v>#REF!</v>
      </c>
      <c r="BV222" s="112" t="e">
        <f>BV38-#REF!</f>
        <v>#REF!</v>
      </c>
    </row>
    <row r="223" spans="12:74" hidden="1" x14ac:dyDescent="0.3">
      <c r="L223" s="112" t="e">
        <f>L41-#REF!</f>
        <v>#REF!</v>
      </c>
      <c r="M223" s="112" t="e">
        <f>M41-#REF!</f>
        <v>#REF!</v>
      </c>
      <c r="N223" s="112" t="e">
        <f>N41-#REF!</f>
        <v>#REF!</v>
      </c>
      <c r="O223" s="112" t="e">
        <f>O41-#REF!</f>
        <v>#REF!</v>
      </c>
      <c r="P223" s="112" t="e">
        <f>P41-#REF!</f>
        <v>#REF!</v>
      </c>
      <c r="Q223" s="112" t="e">
        <f>Q41-#REF!</f>
        <v>#REF!</v>
      </c>
      <c r="R223" s="112" t="e">
        <f>R41-#REF!</f>
        <v>#REF!</v>
      </c>
      <c r="S223" s="112" t="e">
        <f>S41-#REF!</f>
        <v>#REF!</v>
      </c>
      <c r="T223" s="112" t="e">
        <f>T41-#REF!</f>
        <v>#REF!</v>
      </c>
      <c r="U223" s="112" t="e">
        <f>U41-#REF!</f>
        <v>#REF!</v>
      </c>
      <c r="V223" s="112" t="e">
        <f>V41-#REF!</f>
        <v>#REF!</v>
      </c>
      <c r="W223" s="112" t="e">
        <f>W41-#REF!</f>
        <v>#REF!</v>
      </c>
      <c r="X223" s="112" t="e">
        <f>X41-#REF!</f>
        <v>#REF!</v>
      </c>
      <c r="Y223" s="112" t="e">
        <f>Y41-#REF!</f>
        <v>#REF!</v>
      </c>
      <c r="Z223" s="112" t="e">
        <f>Z41-#REF!</f>
        <v>#REF!</v>
      </c>
      <c r="AA223" s="112" t="e">
        <f>AA41-#REF!</f>
        <v>#REF!</v>
      </c>
      <c r="AB223" s="112" t="e">
        <f>AB41-#REF!</f>
        <v>#REF!</v>
      </c>
      <c r="AC223" s="112" t="e">
        <f>AC41-#REF!</f>
        <v>#REF!</v>
      </c>
      <c r="AD223" s="112" t="e">
        <f>AD41-#REF!</f>
        <v>#REF!</v>
      </c>
      <c r="AE223" s="112" t="e">
        <f>AE41-#REF!</f>
        <v>#REF!</v>
      </c>
      <c r="AF223" s="112" t="e">
        <f>AF41-#REF!</f>
        <v>#REF!</v>
      </c>
      <c r="AG223" s="112" t="e">
        <f>AG41-#REF!</f>
        <v>#REF!</v>
      </c>
      <c r="AH223" s="112" t="e">
        <f>AH41-#REF!</f>
        <v>#REF!</v>
      </c>
      <c r="AI223" s="112" t="e">
        <f>AI41-#REF!</f>
        <v>#REF!</v>
      </c>
      <c r="AJ223" s="112" t="e">
        <f>AJ41-#REF!</f>
        <v>#REF!</v>
      </c>
      <c r="AK223" s="112" t="e">
        <f>AK41-#REF!</f>
        <v>#REF!</v>
      </c>
      <c r="AL223" s="112" t="e">
        <f>AL41-#REF!</f>
        <v>#REF!</v>
      </c>
      <c r="AM223" s="112" t="e">
        <f>AM41-#REF!</f>
        <v>#REF!</v>
      </c>
      <c r="AN223" s="112" t="e">
        <f>AN41-#REF!</f>
        <v>#REF!</v>
      </c>
      <c r="AO223" s="112" t="e">
        <f>AO41-#REF!</f>
        <v>#REF!</v>
      </c>
      <c r="AP223" s="112" t="e">
        <f>AP41-#REF!</f>
        <v>#REF!</v>
      </c>
      <c r="AQ223" s="112" t="e">
        <f>AQ41-#REF!</f>
        <v>#REF!</v>
      </c>
      <c r="AR223" s="112" t="e">
        <f>AR41-#REF!</f>
        <v>#REF!</v>
      </c>
      <c r="AS223" s="112" t="e">
        <f>AS41-#REF!</f>
        <v>#REF!</v>
      </c>
      <c r="AT223" s="112" t="e">
        <f>AT41-#REF!</f>
        <v>#REF!</v>
      </c>
      <c r="AU223" s="112" t="e">
        <f>AU41-#REF!</f>
        <v>#REF!</v>
      </c>
      <c r="AV223" s="112" t="e">
        <f>AV41-#REF!</f>
        <v>#REF!</v>
      </c>
      <c r="AW223" s="112" t="e">
        <f>AW41-#REF!</f>
        <v>#REF!</v>
      </c>
      <c r="AX223" s="112" t="e">
        <f>AX41-#REF!</f>
        <v>#REF!</v>
      </c>
      <c r="AY223" s="112" t="e">
        <f>AY41-#REF!</f>
        <v>#REF!</v>
      </c>
      <c r="AZ223" s="112" t="e">
        <f>AZ41-#REF!</f>
        <v>#REF!</v>
      </c>
      <c r="BA223" s="112" t="e">
        <f>BA41-#REF!</f>
        <v>#REF!</v>
      </c>
      <c r="BB223" s="112" t="e">
        <f>BB41-#REF!</f>
        <v>#REF!</v>
      </c>
      <c r="BC223" s="112" t="e">
        <f>BC41-#REF!</f>
        <v>#REF!</v>
      </c>
      <c r="BD223" s="112" t="e">
        <f>BD41-#REF!</f>
        <v>#REF!</v>
      </c>
      <c r="BE223" s="112" t="e">
        <f>BE41-#REF!</f>
        <v>#REF!</v>
      </c>
      <c r="BF223" s="112" t="e">
        <f>BF41-#REF!</f>
        <v>#REF!</v>
      </c>
      <c r="BG223" s="112" t="e">
        <f>BG41-#REF!</f>
        <v>#REF!</v>
      </c>
      <c r="BH223" s="112" t="e">
        <f>BH41-#REF!</f>
        <v>#REF!</v>
      </c>
      <c r="BI223" s="112" t="e">
        <f>BI41-#REF!</f>
        <v>#REF!</v>
      </c>
      <c r="BJ223" s="112" t="e">
        <f>BJ41-#REF!</f>
        <v>#REF!</v>
      </c>
      <c r="BK223" s="112" t="e">
        <f>BK41-#REF!</f>
        <v>#REF!</v>
      </c>
      <c r="BL223" s="112" t="e">
        <f>BL41-#REF!</f>
        <v>#REF!</v>
      </c>
      <c r="BM223" s="112" t="e">
        <f>BM41-#REF!</f>
        <v>#REF!</v>
      </c>
      <c r="BN223" s="112" t="e">
        <f>BN41-#REF!</f>
        <v>#REF!</v>
      </c>
      <c r="BO223" s="112" t="e">
        <f>BO41-#REF!</f>
        <v>#REF!</v>
      </c>
      <c r="BU223" s="112" t="e">
        <f>BU39-#REF!</f>
        <v>#REF!</v>
      </c>
      <c r="BV223" s="112" t="e">
        <f>BV39-#REF!</f>
        <v>#REF!</v>
      </c>
    </row>
    <row r="224" spans="12:74" hidden="1" x14ac:dyDescent="0.3">
      <c r="L224" s="112" t="e">
        <f>L42-#REF!</f>
        <v>#REF!</v>
      </c>
      <c r="M224" s="112" t="e">
        <f>M42-#REF!</f>
        <v>#REF!</v>
      </c>
      <c r="N224" s="112" t="e">
        <f>N42-#REF!</f>
        <v>#REF!</v>
      </c>
      <c r="O224" s="112" t="e">
        <f>O42-#REF!</f>
        <v>#REF!</v>
      </c>
      <c r="P224" s="112" t="e">
        <f>P42-#REF!</f>
        <v>#REF!</v>
      </c>
      <c r="Q224" s="112" t="e">
        <f>Q42-#REF!</f>
        <v>#REF!</v>
      </c>
      <c r="R224" s="112" t="e">
        <f>R42-#REF!</f>
        <v>#REF!</v>
      </c>
      <c r="S224" s="112" t="e">
        <f>S42-#REF!</f>
        <v>#REF!</v>
      </c>
      <c r="T224" s="112" t="e">
        <f>T42-#REF!</f>
        <v>#REF!</v>
      </c>
      <c r="U224" s="112" t="e">
        <f>U42-#REF!</f>
        <v>#REF!</v>
      </c>
      <c r="V224" s="112" t="e">
        <f>V42-#REF!</f>
        <v>#REF!</v>
      </c>
      <c r="W224" s="112" t="e">
        <f>W42-#REF!</f>
        <v>#REF!</v>
      </c>
      <c r="X224" s="112" t="e">
        <f>X42-#REF!</f>
        <v>#REF!</v>
      </c>
      <c r="Y224" s="112" t="e">
        <f>Y42-#REF!</f>
        <v>#REF!</v>
      </c>
      <c r="Z224" s="112" t="e">
        <f>Z42-#REF!</f>
        <v>#REF!</v>
      </c>
      <c r="AA224" s="112" t="e">
        <f>AA42-#REF!</f>
        <v>#REF!</v>
      </c>
      <c r="AB224" s="112" t="e">
        <f>AB42-#REF!</f>
        <v>#REF!</v>
      </c>
      <c r="AC224" s="112" t="e">
        <f>AC42-#REF!</f>
        <v>#REF!</v>
      </c>
      <c r="AD224" s="112" t="e">
        <f>AD42-#REF!</f>
        <v>#REF!</v>
      </c>
      <c r="AE224" s="112" t="e">
        <f>AE42-#REF!</f>
        <v>#REF!</v>
      </c>
      <c r="AF224" s="112" t="e">
        <f>AF42-#REF!</f>
        <v>#REF!</v>
      </c>
      <c r="AG224" s="112" t="e">
        <f>AG42-#REF!</f>
        <v>#REF!</v>
      </c>
      <c r="AH224" s="112" t="e">
        <f>AH42-#REF!</f>
        <v>#REF!</v>
      </c>
      <c r="AI224" s="112" t="e">
        <f>AI42-#REF!</f>
        <v>#REF!</v>
      </c>
      <c r="AJ224" s="112" t="e">
        <f>AJ42-#REF!</f>
        <v>#REF!</v>
      </c>
      <c r="AK224" s="112" t="e">
        <f>AK42-#REF!</f>
        <v>#REF!</v>
      </c>
      <c r="AL224" s="112" t="e">
        <f>AL42-#REF!</f>
        <v>#REF!</v>
      </c>
      <c r="AM224" s="112" t="e">
        <f>AM42-#REF!</f>
        <v>#REF!</v>
      </c>
      <c r="AN224" s="112" t="e">
        <f>AN42-#REF!</f>
        <v>#REF!</v>
      </c>
      <c r="AO224" s="112" t="e">
        <f>AO42-#REF!</f>
        <v>#REF!</v>
      </c>
      <c r="AP224" s="112" t="e">
        <f>AP42-#REF!</f>
        <v>#REF!</v>
      </c>
      <c r="AQ224" s="112" t="e">
        <f>AQ42-#REF!</f>
        <v>#REF!</v>
      </c>
      <c r="AR224" s="112" t="e">
        <f>AR42-#REF!</f>
        <v>#REF!</v>
      </c>
      <c r="AS224" s="112" t="e">
        <f>AS42-#REF!</f>
        <v>#REF!</v>
      </c>
      <c r="AT224" s="112" t="e">
        <f>AT42-#REF!</f>
        <v>#REF!</v>
      </c>
      <c r="AU224" s="112" t="e">
        <f>AU42-#REF!</f>
        <v>#REF!</v>
      </c>
      <c r="AV224" s="112" t="e">
        <f>AV42-#REF!</f>
        <v>#REF!</v>
      </c>
      <c r="AW224" s="112" t="e">
        <f>AW42-#REF!</f>
        <v>#REF!</v>
      </c>
      <c r="AX224" s="112" t="e">
        <f>AX42-#REF!</f>
        <v>#REF!</v>
      </c>
      <c r="AY224" s="112" t="e">
        <f>AY42-#REF!</f>
        <v>#REF!</v>
      </c>
      <c r="AZ224" s="112" t="e">
        <f>AZ42-#REF!</f>
        <v>#REF!</v>
      </c>
      <c r="BA224" s="112" t="e">
        <f>BA42-#REF!</f>
        <v>#REF!</v>
      </c>
      <c r="BB224" s="112" t="e">
        <f>BB42-#REF!</f>
        <v>#REF!</v>
      </c>
      <c r="BC224" s="112" t="e">
        <f>BC42-#REF!</f>
        <v>#REF!</v>
      </c>
      <c r="BD224" s="112" t="e">
        <f>BD42-#REF!</f>
        <v>#REF!</v>
      </c>
      <c r="BE224" s="112" t="e">
        <f>BE42-#REF!</f>
        <v>#REF!</v>
      </c>
      <c r="BF224" s="112" t="e">
        <f>BF42-#REF!</f>
        <v>#REF!</v>
      </c>
      <c r="BG224" s="112" t="e">
        <f>BG42-#REF!</f>
        <v>#REF!</v>
      </c>
      <c r="BH224" s="112" t="e">
        <f>BH42-#REF!</f>
        <v>#REF!</v>
      </c>
      <c r="BI224" s="112" t="e">
        <f>BI42-#REF!</f>
        <v>#REF!</v>
      </c>
      <c r="BJ224" s="112" t="e">
        <f>BJ42-#REF!</f>
        <v>#REF!</v>
      </c>
      <c r="BK224" s="112" t="e">
        <f>BK42-#REF!</f>
        <v>#REF!</v>
      </c>
      <c r="BL224" s="112" t="e">
        <f>BL42-#REF!</f>
        <v>#REF!</v>
      </c>
      <c r="BM224" s="112" t="e">
        <f>BM42-#REF!</f>
        <v>#REF!</v>
      </c>
      <c r="BN224" s="112" t="e">
        <f>BN42-#REF!</f>
        <v>#REF!</v>
      </c>
      <c r="BO224" s="112" t="e">
        <f>BO42-#REF!</f>
        <v>#REF!</v>
      </c>
      <c r="BU224" s="112" t="e">
        <f>BU40-#REF!</f>
        <v>#REF!</v>
      </c>
      <c r="BV224" s="112" t="e">
        <f>BV40-#REF!</f>
        <v>#REF!</v>
      </c>
    </row>
    <row r="225" spans="12:74" hidden="1" x14ac:dyDescent="0.3">
      <c r="L225" s="112" t="e">
        <f>L43-#REF!</f>
        <v>#REF!</v>
      </c>
      <c r="M225" s="112" t="e">
        <f>M43-#REF!</f>
        <v>#REF!</v>
      </c>
      <c r="N225" s="112" t="e">
        <f>N43-#REF!</f>
        <v>#REF!</v>
      </c>
      <c r="O225" s="112" t="e">
        <f>O43-#REF!</f>
        <v>#REF!</v>
      </c>
      <c r="P225" s="112" t="e">
        <f>P43-#REF!</f>
        <v>#REF!</v>
      </c>
      <c r="Q225" s="112" t="e">
        <f>Q43-#REF!</f>
        <v>#REF!</v>
      </c>
      <c r="R225" s="112" t="e">
        <f>R43-#REF!</f>
        <v>#REF!</v>
      </c>
      <c r="S225" s="112" t="e">
        <f>S43-#REF!</f>
        <v>#REF!</v>
      </c>
      <c r="T225" s="112" t="e">
        <f>T43-#REF!</f>
        <v>#REF!</v>
      </c>
      <c r="U225" s="112" t="e">
        <f>U43-#REF!</f>
        <v>#REF!</v>
      </c>
      <c r="V225" s="112" t="e">
        <f>V43-#REF!</f>
        <v>#REF!</v>
      </c>
      <c r="W225" s="112" t="e">
        <f>W43-#REF!</f>
        <v>#REF!</v>
      </c>
      <c r="X225" s="112" t="e">
        <f>X43-#REF!</f>
        <v>#REF!</v>
      </c>
      <c r="Y225" s="112" t="e">
        <f>Y43-#REF!</f>
        <v>#REF!</v>
      </c>
      <c r="Z225" s="112" t="e">
        <f>Z43-#REF!</f>
        <v>#REF!</v>
      </c>
      <c r="AA225" s="112" t="e">
        <f>AA43-#REF!</f>
        <v>#REF!</v>
      </c>
      <c r="AB225" s="112" t="e">
        <f>AB43-#REF!</f>
        <v>#REF!</v>
      </c>
      <c r="AC225" s="112" t="e">
        <f>AC43-#REF!</f>
        <v>#REF!</v>
      </c>
      <c r="AD225" s="112" t="e">
        <f>AD43-#REF!</f>
        <v>#REF!</v>
      </c>
      <c r="AE225" s="112" t="e">
        <f>AE43-#REF!</f>
        <v>#REF!</v>
      </c>
      <c r="AF225" s="112" t="e">
        <f>AF43-#REF!</f>
        <v>#REF!</v>
      </c>
      <c r="AG225" s="112" t="e">
        <f>AG43-#REF!</f>
        <v>#REF!</v>
      </c>
      <c r="AH225" s="112" t="e">
        <f>AH43-#REF!</f>
        <v>#REF!</v>
      </c>
      <c r="AI225" s="112" t="e">
        <f>AI43-#REF!</f>
        <v>#REF!</v>
      </c>
      <c r="AJ225" s="112" t="e">
        <f>AJ43-#REF!</f>
        <v>#REF!</v>
      </c>
      <c r="AK225" s="112" t="e">
        <f>AK43-#REF!</f>
        <v>#REF!</v>
      </c>
      <c r="AL225" s="112" t="e">
        <f>AL43-#REF!</f>
        <v>#REF!</v>
      </c>
      <c r="AM225" s="112" t="e">
        <f>AM43-#REF!</f>
        <v>#REF!</v>
      </c>
      <c r="AN225" s="112" t="e">
        <f>AN43-#REF!</f>
        <v>#REF!</v>
      </c>
      <c r="AO225" s="112" t="e">
        <f>AO43-#REF!</f>
        <v>#REF!</v>
      </c>
      <c r="AP225" s="112" t="e">
        <f>AP43-#REF!</f>
        <v>#REF!</v>
      </c>
      <c r="AQ225" s="112" t="e">
        <f>AQ43-#REF!</f>
        <v>#REF!</v>
      </c>
      <c r="AR225" s="112" t="e">
        <f>AR43-#REF!</f>
        <v>#REF!</v>
      </c>
      <c r="AS225" s="112" t="e">
        <f>AS43-#REF!</f>
        <v>#REF!</v>
      </c>
      <c r="AT225" s="112" t="e">
        <f>AT43-#REF!</f>
        <v>#REF!</v>
      </c>
      <c r="AU225" s="112" t="e">
        <f>AU43-#REF!</f>
        <v>#REF!</v>
      </c>
      <c r="AV225" s="112" t="e">
        <f>AV43-#REF!</f>
        <v>#REF!</v>
      </c>
      <c r="AW225" s="112" t="e">
        <f>AW43-#REF!</f>
        <v>#REF!</v>
      </c>
      <c r="AX225" s="112" t="e">
        <f>AX43-#REF!</f>
        <v>#REF!</v>
      </c>
      <c r="AY225" s="112" t="e">
        <f>AY43-#REF!</f>
        <v>#REF!</v>
      </c>
      <c r="AZ225" s="112" t="e">
        <f>AZ43-#REF!</f>
        <v>#REF!</v>
      </c>
      <c r="BA225" s="112" t="e">
        <f>BA43-#REF!</f>
        <v>#REF!</v>
      </c>
      <c r="BB225" s="112" t="e">
        <f>BB43-#REF!</f>
        <v>#REF!</v>
      </c>
      <c r="BC225" s="112" t="e">
        <f>BC43-#REF!</f>
        <v>#REF!</v>
      </c>
      <c r="BD225" s="112" t="e">
        <f>BD43-#REF!</f>
        <v>#REF!</v>
      </c>
      <c r="BE225" s="112" t="e">
        <f>BE43-#REF!</f>
        <v>#REF!</v>
      </c>
      <c r="BF225" s="112" t="e">
        <f>BF43-#REF!</f>
        <v>#REF!</v>
      </c>
      <c r="BG225" s="112" t="e">
        <f>BG43-#REF!</f>
        <v>#REF!</v>
      </c>
      <c r="BH225" s="112" t="e">
        <f>BH43-#REF!</f>
        <v>#REF!</v>
      </c>
      <c r="BI225" s="112" t="e">
        <f>BI43-#REF!</f>
        <v>#REF!</v>
      </c>
      <c r="BJ225" s="112" t="e">
        <f>BJ43-#REF!</f>
        <v>#REF!</v>
      </c>
      <c r="BK225" s="112" t="e">
        <f>BK43-#REF!</f>
        <v>#REF!</v>
      </c>
      <c r="BL225" s="112" t="e">
        <f>BL43-#REF!</f>
        <v>#REF!</v>
      </c>
      <c r="BM225" s="112" t="e">
        <f>BM43-#REF!</f>
        <v>#REF!</v>
      </c>
      <c r="BN225" s="112" t="e">
        <f>BN43-#REF!</f>
        <v>#REF!</v>
      </c>
      <c r="BO225" s="112" t="e">
        <f>BO43-#REF!</f>
        <v>#REF!</v>
      </c>
      <c r="BU225" s="112" t="e">
        <f>#REF!-#REF!</f>
        <v>#REF!</v>
      </c>
      <c r="BV225" s="112" t="e">
        <f>#REF!-#REF!</f>
        <v>#REF!</v>
      </c>
    </row>
    <row r="226" spans="12:74" hidden="1" x14ac:dyDescent="0.3">
      <c r="L226" s="112" t="e">
        <f>L44-#REF!</f>
        <v>#REF!</v>
      </c>
      <c r="M226" s="112" t="e">
        <f>M44-#REF!</f>
        <v>#REF!</v>
      </c>
      <c r="N226" s="112" t="e">
        <f>N44-#REF!</f>
        <v>#REF!</v>
      </c>
      <c r="O226" s="112" t="e">
        <f>O44-#REF!</f>
        <v>#REF!</v>
      </c>
      <c r="P226" s="112" t="e">
        <f>P44-#REF!</f>
        <v>#REF!</v>
      </c>
      <c r="Q226" s="112" t="e">
        <f>Q44-#REF!</f>
        <v>#REF!</v>
      </c>
      <c r="R226" s="112" t="e">
        <f>R44-#REF!</f>
        <v>#REF!</v>
      </c>
      <c r="S226" s="112" t="e">
        <f>S44-#REF!</f>
        <v>#REF!</v>
      </c>
      <c r="T226" s="112" t="e">
        <f>T44-#REF!</f>
        <v>#REF!</v>
      </c>
      <c r="U226" s="112" t="e">
        <f>U44-#REF!</f>
        <v>#REF!</v>
      </c>
      <c r="V226" s="112" t="e">
        <f>V44-#REF!</f>
        <v>#REF!</v>
      </c>
      <c r="W226" s="112" t="e">
        <f>W44-#REF!</f>
        <v>#REF!</v>
      </c>
      <c r="X226" s="112" t="e">
        <f>X44-#REF!</f>
        <v>#REF!</v>
      </c>
      <c r="Y226" s="112" t="e">
        <f>Y44-#REF!</f>
        <v>#REF!</v>
      </c>
      <c r="Z226" s="112" t="e">
        <f>Z44-#REF!</f>
        <v>#REF!</v>
      </c>
      <c r="AA226" s="112" t="e">
        <f>AA44-#REF!</f>
        <v>#REF!</v>
      </c>
      <c r="AB226" s="112" t="e">
        <f>AB44-#REF!</f>
        <v>#REF!</v>
      </c>
      <c r="AC226" s="112" t="e">
        <f>AC44-#REF!</f>
        <v>#REF!</v>
      </c>
      <c r="AD226" s="112" t="e">
        <f>AD44-#REF!</f>
        <v>#REF!</v>
      </c>
      <c r="AE226" s="112" t="e">
        <f>AE44-#REF!</f>
        <v>#REF!</v>
      </c>
      <c r="AF226" s="112" t="e">
        <f>AF44-#REF!</f>
        <v>#REF!</v>
      </c>
      <c r="AG226" s="112" t="e">
        <f>AG44-#REF!</f>
        <v>#REF!</v>
      </c>
      <c r="AH226" s="112" t="e">
        <f>AH44-#REF!</f>
        <v>#REF!</v>
      </c>
      <c r="AI226" s="112" t="e">
        <f>AI44-#REF!</f>
        <v>#REF!</v>
      </c>
      <c r="AJ226" s="112" t="e">
        <f>AJ44-#REF!</f>
        <v>#REF!</v>
      </c>
      <c r="AK226" s="112" t="e">
        <f>AK44-#REF!</f>
        <v>#REF!</v>
      </c>
      <c r="AL226" s="112" t="e">
        <f>AL44-#REF!</f>
        <v>#REF!</v>
      </c>
      <c r="AM226" s="112" t="e">
        <f>AM44-#REF!</f>
        <v>#REF!</v>
      </c>
      <c r="AN226" s="112" t="e">
        <f>AN44-#REF!</f>
        <v>#REF!</v>
      </c>
      <c r="AO226" s="112" t="e">
        <f>AO44-#REF!</f>
        <v>#REF!</v>
      </c>
      <c r="AP226" s="112" t="e">
        <f>AP44-#REF!</f>
        <v>#REF!</v>
      </c>
      <c r="AQ226" s="112" t="e">
        <f>AQ44-#REF!</f>
        <v>#REF!</v>
      </c>
      <c r="AR226" s="112" t="e">
        <f>AR44-#REF!</f>
        <v>#REF!</v>
      </c>
      <c r="AS226" s="112" t="e">
        <f>AS44-#REF!</f>
        <v>#REF!</v>
      </c>
      <c r="AT226" s="112" t="e">
        <f>AT44-#REF!</f>
        <v>#REF!</v>
      </c>
      <c r="AU226" s="112" t="e">
        <f>AU44-#REF!</f>
        <v>#REF!</v>
      </c>
      <c r="AV226" s="112" t="e">
        <f>AV44-#REF!</f>
        <v>#REF!</v>
      </c>
      <c r="AW226" s="112" t="e">
        <f>AW44-#REF!</f>
        <v>#REF!</v>
      </c>
      <c r="AX226" s="112" t="e">
        <f>AX44-#REF!</f>
        <v>#REF!</v>
      </c>
      <c r="AY226" s="112" t="e">
        <f>AY44-#REF!</f>
        <v>#REF!</v>
      </c>
      <c r="AZ226" s="112" t="e">
        <f>AZ44-#REF!</f>
        <v>#REF!</v>
      </c>
      <c r="BA226" s="112" t="e">
        <f>BA44-#REF!</f>
        <v>#REF!</v>
      </c>
      <c r="BB226" s="112" t="e">
        <f>BB44-#REF!</f>
        <v>#REF!</v>
      </c>
      <c r="BC226" s="112" t="e">
        <f>BC44-#REF!</f>
        <v>#REF!</v>
      </c>
      <c r="BD226" s="112" t="e">
        <f>BD44-#REF!</f>
        <v>#REF!</v>
      </c>
      <c r="BE226" s="112" t="e">
        <f>BE44-#REF!</f>
        <v>#REF!</v>
      </c>
      <c r="BF226" s="112" t="e">
        <f>BF44-#REF!</f>
        <v>#REF!</v>
      </c>
      <c r="BG226" s="112" t="e">
        <f>BG44-#REF!</f>
        <v>#REF!</v>
      </c>
      <c r="BH226" s="112" t="e">
        <f>BH44-#REF!</f>
        <v>#REF!</v>
      </c>
      <c r="BI226" s="112" t="e">
        <f>BI44-#REF!</f>
        <v>#REF!</v>
      </c>
      <c r="BJ226" s="112" t="e">
        <f>BJ44-#REF!</f>
        <v>#REF!</v>
      </c>
      <c r="BK226" s="112" t="e">
        <f>BK44-#REF!</f>
        <v>#REF!</v>
      </c>
      <c r="BL226" s="112" t="e">
        <f>BL44-#REF!</f>
        <v>#REF!</v>
      </c>
      <c r="BM226" s="112" t="e">
        <f>BM44-#REF!</f>
        <v>#REF!</v>
      </c>
      <c r="BN226" s="112" t="e">
        <f>BN44-#REF!</f>
        <v>#REF!</v>
      </c>
      <c r="BO226" s="112" t="e">
        <f>BO44-#REF!</f>
        <v>#REF!</v>
      </c>
      <c r="BU226" s="112" t="e">
        <f>#REF!-#REF!</f>
        <v>#REF!</v>
      </c>
      <c r="BV226" s="112" t="e">
        <f>#REF!-#REF!</f>
        <v>#REF!</v>
      </c>
    </row>
    <row r="227" spans="12:74" hidden="1" x14ac:dyDescent="0.3">
      <c r="L227" s="112" t="e">
        <f>L45-#REF!</f>
        <v>#REF!</v>
      </c>
      <c r="M227" s="112" t="e">
        <f>M45-#REF!</f>
        <v>#REF!</v>
      </c>
      <c r="N227" s="112" t="e">
        <f>N45-#REF!</f>
        <v>#REF!</v>
      </c>
      <c r="O227" s="112" t="e">
        <f>O45-#REF!</f>
        <v>#REF!</v>
      </c>
      <c r="P227" s="112" t="e">
        <f>P45-#REF!</f>
        <v>#REF!</v>
      </c>
      <c r="Q227" s="112" t="e">
        <f>Q45-#REF!</f>
        <v>#REF!</v>
      </c>
      <c r="R227" s="112" t="e">
        <f>R45-#REF!</f>
        <v>#REF!</v>
      </c>
      <c r="S227" s="112" t="e">
        <f>S45-#REF!</f>
        <v>#REF!</v>
      </c>
      <c r="T227" s="112" t="e">
        <f>T45-#REF!</f>
        <v>#REF!</v>
      </c>
      <c r="U227" s="112" t="e">
        <f>U45-#REF!</f>
        <v>#REF!</v>
      </c>
      <c r="V227" s="112" t="e">
        <f>V45-#REF!</f>
        <v>#REF!</v>
      </c>
      <c r="W227" s="112" t="e">
        <f>W45-#REF!</f>
        <v>#REF!</v>
      </c>
      <c r="X227" s="112" t="e">
        <f>X45-#REF!</f>
        <v>#REF!</v>
      </c>
      <c r="Y227" s="112" t="e">
        <f>Y45-#REF!</f>
        <v>#REF!</v>
      </c>
      <c r="Z227" s="112" t="e">
        <f>Z45-#REF!</f>
        <v>#REF!</v>
      </c>
      <c r="AA227" s="112" t="e">
        <f>AA45-#REF!</f>
        <v>#REF!</v>
      </c>
      <c r="AB227" s="112" t="e">
        <f>AB45-#REF!</f>
        <v>#REF!</v>
      </c>
      <c r="AC227" s="112" t="e">
        <f>AC45-#REF!</f>
        <v>#REF!</v>
      </c>
      <c r="AD227" s="112" t="e">
        <f>AD45-#REF!</f>
        <v>#REF!</v>
      </c>
      <c r="AE227" s="112" t="e">
        <f>AE45-#REF!</f>
        <v>#REF!</v>
      </c>
      <c r="AF227" s="112" t="e">
        <f>AF45-#REF!</f>
        <v>#REF!</v>
      </c>
      <c r="AG227" s="112" t="e">
        <f>AG45-#REF!</f>
        <v>#REF!</v>
      </c>
      <c r="AH227" s="112" t="e">
        <f>AH45-#REF!</f>
        <v>#REF!</v>
      </c>
      <c r="AI227" s="112" t="e">
        <f>AI45-#REF!</f>
        <v>#REF!</v>
      </c>
      <c r="AJ227" s="112" t="e">
        <f>AJ45-#REF!</f>
        <v>#REF!</v>
      </c>
      <c r="AK227" s="112" t="e">
        <f>AK45-#REF!</f>
        <v>#REF!</v>
      </c>
      <c r="AL227" s="112" t="e">
        <f>AL45-#REF!</f>
        <v>#REF!</v>
      </c>
      <c r="AM227" s="112" t="e">
        <f>AM45-#REF!</f>
        <v>#REF!</v>
      </c>
      <c r="AN227" s="112" t="e">
        <f>AN45-#REF!</f>
        <v>#REF!</v>
      </c>
      <c r="AO227" s="112" t="e">
        <f>AO45-#REF!</f>
        <v>#REF!</v>
      </c>
      <c r="AP227" s="112" t="e">
        <f>AP45-#REF!</f>
        <v>#REF!</v>
      </c>
      <c r="AQ227" s="112" t="e">
        <f>AQ45-#REF!</f>
        <v>#REF!</v>
      </c>
      <c r="AR227" s="112" t="e">
        <f>AR45-#REF!</f>
        <v>#REF!</v>
      </c>
      <c r="AS227" s="112" t="e">
        <f>AS45-#REF!</f>
        <v>#REF!</v>
      </c>
      <c r="AT227" s="112" t="e">
        <f>AT45-#REF!</f>
        <v>#REF!</v>
      </c>
      <c r="AU227" s="112" t="e">
        <f>AU45-#REF!</f>
        <v>#REF!</v>
      </c>
      <c r="AV227" s="112" t="e">
        <f>AV45-#REF!</f>
        <v>#REF!</v>
      </c>
      <c r="AW227" s="112" t="e">
        <f>AW45-#REF!</f>
        <v>#REF!</v>
      </c>
      <c r="AX227" s="112" t="e">
        <f>AX45-#REF!</f>
        <v>#REF!</v>
      </c>
      <c r="AY227" s="112" t="e">
        <f>AY45-#REF!</f>
        <v>#REF!</v>
      </c>
      <c r="AZ227" s="112" t="e">
        <f>AZ45-#REF!</f>
        <v>#REF!</v>
      </c>
      <c r="BA227" s="112" t="e">
        <f>BA45-#REF!</f>
        <v>#REF!</v>
      </c>
      <c r="BB227" s="112" t="e">
        <f>BB45-#REF!</f>
        <v>#REF!</v>
      </c>
      <c r="BC227" s="112" t="e">
        <f>BC45-#REF!</f>
        <v>#REF!</v>
      </c>
      <c r="BD227" s="112" t="e">
        <f>BD45-#REF!</f>
        <v>#REF!</v>
      </c>
      <c r="BE227" s="112" t="e">
        <f>BE45-#REF!</f>
        <v>#REF!</v>
      </c>
      <c r="BF227" s="112" t="e">
        <f>BF45-#REF!</f>
        <v>#REF!</v>
      </c>
      <c r="BG227" s="112" t="e">
        <f>BG45-#REF!</f>
        <v>#REF!</v>
      </c>
      <c r="BH227" s="112" t="e">
        <f>BH45-#REF!</f>
        <v>#REF!</v>
      </c>
      <c r="BI227" s="112" t="e">
        <f>BI45-#REF!</f>
        <v>#REF!</v>
      </c>
      <c r="BJ227" s="112" t="e">
        <f>BJ45-#REF!</f>
        <v>#REF!</v>
      </c>
      <c r="BK227" s="112" t="e">
        <f>BK45-#REF!</f>
        <v>#REF!</v>
      </c>
      <c r="BL227" s="112" t="e">
        <f>BL45-#REF!</f>
        <v>#REF!</v>
      </c>
      <c r="BM227" s="112" t="e">
        <f>BM45-#REF!</f>
        <v>#REF!</v>
      </c>
      <c r="BN227" s="112" t="e">
        <f>BN45-#REF!</f>
        <v>#REF!</v>
      </c>
      <c r="BO227" s="112" t="e">
        <f>BO45-#REF!</f>
        <v>#REF!</v>
      </c>
      <c r="BU227" s="112" t="e">
        <f>#REF!-#REF!</f>
        <v>#REF!</v>
      </c>
      <c r="BV227" s="112" t="e">
        <f>#REF!-#REF!</f>
        <v>#REF!</v>
      </c>
    </row>
    <row r="228" spans="12:74" hidden="1" x14ac:dyDescent="0.3">
      <c r="L228" s="112" t="e">
        <f>L46-#REF!</f>
        <v>#REF!</v>
      </c>
      <c r="M228" s="112" t="e">
        <f>M46-#REF!</f>
        <v>#REF!</v>
      </c>
      <c r="N228" s="112" t="e">
        <f>N46-#REF!</f>
        <v>#REF!</v>
      </c>
      <c r="O228" s="112" t="e">
        <f>O46-#REF!</f>
        <v>#REF!</v>
      </c>
      <c r="P228" s="112" t="e">
        <f>P46-#REF!</f>
        <v>#REF!</v>
      </c>
      <c r="Q228" s="112" t="e">
        <f>Q46-#REF!</f>
        <v>#REF!</v>
      </c>
      <c r="R228" s="112" t="e">
        <f>R46-#REF!</f>
        <v>#REF!</v>
      </c>
      <c r="S228" s="112" t="e">
        <f>S46-#REF!</f>
        <v>#REF!</v>
      </c>
      <c r="T228" s="112" t="e">
        <f>T46-#REF!</f>
        <v>#REF!</v>
      </c>
      <c r="U228" s="112" t="e">
        <f>U46-#REF!</f>
        <v>#REF!</v>
      </c>
      <c r="V228" s="112" t="e">
        <f>V46-#REF!</f>
        <v>#REF!</v>
      </c>
      <c r="W228" s="112" t="e">
        <f>W46-#REF!</f>
        <v>#REF!</v>
      </c>
      <c r="X228" s="112" t="e">
        <f>X46-#REF!</f>
        <v>#REF!</v>
      </c>
      <c r="Y228" s="112" t="e">
        <f>Y46-#REF!</f>
        <v>#REF!</v>
      </c>
      <c r="Z228" s="112" t="e">
        <f>Z46-#REF!</f>
        <v>#REF!</v>
      </c>
      <c r="AA228" s="112" t="e">
        <f>AA46-#REF!</f>
        <v>#REF!</v>
      </c>
      <c r="AB228" s="112" t="e">
        <f>AB46-#REF!</f>
        <v>#REF!</v>
      </c>
      <c r="AC228" s="112" t="e">
        <f>AC46-#REF!</f>
        <v>#REF!</v>
      </c>
      <c r="AD228" s="112" t="e">
        <f>AD46-#REF!</f>
        <v>#REF!</v>
      </c>
      <c r="AE228" s="112" t="e">
        <f>AE46-#REF!</f>
        <v>#REF!</v>
      </c>
      <c r="AF228" s="112" t="e">
        <f>AF46-#REF!</f>
        <v>#REF!</v>
      </c>
      <c r="AG228" s="112" t="e">
        <f>AG46-#REF!</f>
        <v>#REF!</v>
      </c>
      <c r="AH228" s="112" t="e">
        <f>AH46-#REF!</f>
        <v>#REF!</v>
      </c>
      <c r="AI228" s="112" t="e">
        <f>AI46-#REF!</f>
        <v>#REF!</v>
      </c>
      <c r="AJ228" s="112" t="e">
        <f>AJ46-#REF!</f>
        <v>#REF!</v>
      </c>
      <c r="AK228" s="112" t="e">
        <f>AK46-#REF!</f>
        <v>#REF!</v>
      </c>
      <c r="AL228" s="112" t="e">
        <f>AL46-#REF!</f>
        <v>#REF!</v>
      </c>
      <c r="AM228" s="112" t="e">
        <f>AM46-#REF!</f>
        <v>#REF!</v>
      </c>
      <c r="AN228" s="112" t="e">
        <f>AN46-#REF!</f>
        <v>#REF!</v>
      </c>
      <c r="AO228" s="112" t="e">
        <f>AO46-#REF!</f>
        <v>#REF!</v>
      </c>
      <c r="AP228" s="112" t="e">
        <f>AP46-#REF!</f>
        <v>#REF!</v>
      </c>
      <c r="AQ228" s="112" t="e">
        <f>AQ46-#REF!</f>
        <v>#REF!</v>
      </c>
      <c r="AR228" s="112" t="e">
        <f>AR46-#REF!</f>
        <v>#REF!</v>
      </c>
      <c r="AS228" s="112" t="e">
        <f>AS46-#REF!</f>
        <v>#REF!</v>
      </c>
      <c r="AT228" s="112" t="e">
        <f>AT46-#REF!</f>
        <v>#REF!</v>
      </c>
      <c r="AU228" s="112" t="e">
        <f>AU46-#REF!</f>
        <v>#REF!</v>
      </c>
      <c r="AV228" s="112" t="e">
        <f>AV46-#REF!</f>
        <v>#REF!</v>
      </c>
      <c r="AW228" s="112" t="e">
        <f>AW46-#REF!</f>
        <v>#REF!</v>
      </c>
      <c r="AX228" s="112" t="e">
        <f>AX46-#REF!</f>
        <v>#REF!</v>
      </c>
      <c r="AY228" s="112" t="e">
        <f>AY46-#REF!</f>
        <v>#REF!</v>
      </c>
      <c r="AZ228" s="112" t="e">
        <f>AZ46-#REF!</f>
        <v>#REF!</v>
      </c>
      <c r="BA228" s="112" t="e">
        <f>BA46-#REF!</f>
        <v>#REF!</v>
      </c>
      <c r="BB228" s="112" t="e">
        <f>BB46-#REF!</f>
        <v>#REF!</v>
      </c>
      <c r="BC228" s="112" t="e">
        <f>BC46-#REF!</f>
        <v>#REF!</v>
      </c>
      <c r="BD228" s="112" t="e">
        <f>BD46-#REF!</f>
        <v>#REF!</v>
      </c>
      <c r="BE228" s="112" t="e">
        <f>BE46-#REF!</f>
        <v>#REF!</v>
      </c>
      <c r="BF228" s="112" t="e">
        <f>BF46-#REF!</f>
        <v>#REF!</v>
      </c>
      <c r="BG228" s="112" t="e">
        <f>BG46-#REF!</f>
        <v>#REF!</v>
      </c>
      <c r="BH228" s="112" t="e">
        <f>BH46-#REF!</f>
        <v>#REF!</v>
      </c>
      <c r="BI228" s="112" t="e">
        <f>BI46-#REF!</f>
        <v>#REF!</v>
      </c>
      <c r="BJ228" s="112" t="e">
        <f>BJ46-#REF!</f>
        <v>#REF!</v>
      </c>
      <c r="BK228" s="112" t="e">
        <f>BK46-#REF!</f>
        <v>#REF!</v>
      </c>
      <c r="BL228" s="112" t="e">
        <f>BL46-#REF!</f>
        <v>#REF!</v>
      </c>
      <c r="BM228" s="112" t="e">
        <f>BM46-#REF!</f>
        <v>#REF!</v>
      </c>
      <c r="BN228" s="112" t="e">
        <f>BN46-#REF!</f>
        <v>#REF!</v>
      </c>
      <c r="BO228" s="112" t="e">
        <f>BO46-#REF!</f>
        <v>#REF!</v>
      </c>
      <c r="BU228" s="112" t="e">
        <f>#REF!-#REF!</f>
        <v>#REF!</v>
      </c>
      <c r="BV228" s="112" t="e">
        <f>#REF!-#REF!</f>
        <v>#REF!</v>
      </c>
    </row>
    <row r="229" spans="12:74" hidden="1" x14ac:dyDescent="0.3">
      <c r="L229" s="112" t="e">
        <f>L47-#REF!</f>
        <v>#REF!</v>
      </c>
      <c r="M229" s="112" t="e">
        <f>M47-#REF!</f>
        <v>#REF!</v>
      </c>
      <c r="N229" s="112" t="e">
        <f>N47-#REF!</f>
        <v>#REF!</v>
      </c>
      <c r="O229" s="112" t="e">
        <f>O47-#REF!</f>
        <v>#REF!</v>
      </c>
      <c r="P229" s="112" t="e">
        <f>P47-#REF!</f>
        <v>#REF!</v>
      </c>
      <c r="Q229" s="112" t="e">
        <f>Q47-#REF!</f>
        <v>#REF!</v>
      </c>
      <c r="R229" s="112" t="e">
        <f>R47-#REF!</f>
        <v>#REF!</v>
      </c>
      <c r="S229" s="112" t="e">
        <f>S47-#REF!</f>
        <v>#REF!</v>
      </c>
      <c r="T229" s="112" t="e">
        <f>T47-#REF!</f>
        <v>#REF!</v>
      </c>
      <c r="U229" s="112" t="e">
        <f>U47-#REF!</f>
        <v>#REF!</v>
      </c>
      <c r="V229" s="112" t="e">
        <f>V47-#REF!</f>
        <v>#REF!</v>
      </c>
      <c r="W229" s="112" t="e">
        <f>W47-#REF!</f>
        <v>#REF!</v>
      </c>
      <c r="X229" s="112" t="e">
        <f>X47-#REF!</f>
        <v>#REF!</v>
      </c>
      <c r="Y229" s="112" t="e">
        <f>Y47-#REF!</f>
        <v>#REF!</v>
      </c>
      <c r="Z229" s="112" t="e">
        <f>Z47-#REF!</f>
        <v>#REF!</v>
      </c>
      <c r="AA229" s="112" t="e">
        <f>AA47-#REF!</f>
        <v>#REF!</v>
      </c>
      <c r="AB229" s="112" t="e">
        <f>AB47-#REF!</f>
        <v>#REF!</v>
      </c>
      <c r="AC229" s="112" t="e">
        <f>AC47-#REF!</f>
        <v>#REF!</v>
      </c>
      <c r="AD229" s="112" t="e">
        <f>AD47-#REF!</f>
        <v>#REF!</v>
      </c>
      <c r="AE229" s="112" t="e">
        <f>AE47-#REF!</f>
        <v>#REF!</v>
      </c>
      <c r="AF229" s="112" t="e">
        <f>AF47-#REF!</f>
        <v>#REF!</v>
      </c>
      <c r="AG229" s="112" t="e">
        <f>AG47-#REF!</f>
        <v>#REF!</v>
      </c>
      <c r="AH229" s="112" t="e">
        <f>AH47-#REF!</f>
        <v>#REF!</v>
      </c>
      <c r="AI229" s="112" t="e">
        <f>AI47-#REF!</f>
        <v>#REF!</v>
      </c>
      <c r="AJ229" s="112" t="e">
        <f>AJ47-#REF!</f>
        <v>#REF!</v>
      </c>
      <c r="AK229" s="112" t="e">
        <f>AK47-#REF!</f>
        <v>#REF!</v>
      </c>
      <c r="AL229" s="112" t="e">
        <f>AL47-#REF!</f>
        <v>#REF!</v>
      </c>
      <c r="AM229" s="112" t="e">
        <f>AM47-#REF!</f>
        <v>#REF!</v>
      </c>
      <c r="AN229" s="112" t="e">
        <f>AN47-#REF!</f>
        <v>#REF!</v>
      </c>
      <c r="AO229" s="112" t="e">
        <f>AO47-#REF!</f>
        <v>#REF!</v>
      </c>
      <c r="AP229" s="112" t="e">
        <f>AP47-#REF!</f>
        <v>#REF!</v>
      </c>
      <c r="AQ229" s="112" t="e">
        <f>AQ47-#REF!</f>
        <v>#REF!</v>
      </c>
      <c r="AR229" s="112" t="e">
        <f>AR47-#REF!</f>
        <v>#REF!</v>
      </c>
      <c r="AS229" s="112" t="e">
        <f>AS47-#REF!</f>
        <v>#REF!</v>
      </c>
      <c r="AT229" s="112" t="e">
        <f>AT47-#REF!</f>
        <v>#REF!</v>
      </c>
      <c r="AU229" s="112" t="e">
        <f>AU47-#REF!</f>
        <v>#REF!</v>
      </c>
      <c r="AV229" s="112" t="e">
        <f>AV47-#REF!</f>
        <v>#REF!</v>
      </c>
      <c r="AW229" s="112" t="e">
        <f>AW47-#REF!</f>
        <v>#REF!</v>
      </c>
      <c r="AX229" s="112" t="e">
        <f>AX47-#REF!</f>
        <v>#REF!</v>
      </c>
      <c r="AY229" s="112" t="e">
        <f>AY47-#REF!</f>
        <v>#REF!</v>
      </c>
      <c r="AZ229" s="112" t="e">
        <f>AZ47-#REF!</f>
        <v>#REF!</v>
      </c>
      <c r="BA229" s="112" t="e">
        <f>BA47-#REF!</f>
        <v>#REF!</v>
      </c>
      <c r="BB229" s="112" t="e">
        <f>BB47-#REF!</f>
        <v>#REF!</v>
      </c>
      <c r="BC229" s="112" t="e">
        <f>BC47-#REF!</f>
        <v>#REF!</v>
      </c>
      <c r="BD229" s="112" t="e">
        <f>BD47-#REF!</f>
        <v>#REF!</v>
      </c>
      <c r="BE229" s="112" t="e">
        <f>BE47-#REF!</f>
        <v>#REF!</v>
      </c>
      <c r="BF229" s="112" t="e">
        <f>BF47-#REF!</f>
        <v>#REF!</v>
      </c>
      <c r="BG229" s="112" t="e">
        <f>BG47-#REF!</f>
        <v>#REF!</v>
      </c>
      <c r="BH229" s="112" t="e">
        <f>BH47-#REF!</f>
        <v>#REF!</v>
      </c>
      <c r="BI229" s="112" t="e">
        <f>BI47-#REF!</f>
        <v>#REF!</v>
      </c>
      <c r="BJ229" s="112" t="e">
        <f>BJ47-#REF!</f>
        <v>#REF!</v>
      </c>
      <c r="BK229" s="112" t="e">
        <f>BK47-#REF!</f>
        <v>#REF!</v>
      </c>
      <c r="BL229" s="112" t="e">
        <f>BL47-#REF!</f>
        <v>#REF!</v>
      </c>
      <c r="BM229" s="112" t="e">
        <f>BM47-#REF!</f>
        <v>#REF!</v>
      </c>
      <c r="BN229" s="112" t="e">
        <f>BN47-#REF!</f>
        <v>#REF!</v>
      </c>
      <c r="BO229" s="112" t="e">
        <f>BO47-#REF!</f>
        <v>#REF!</v>
      </c>
      <c r="BU229" s="112" t="e">
        <f>#REF!-#REF!</f>
        <v>#REF!</v>
      </c>
      <c r="BV229" s="112" t="e">
        <f>#REF!-#REF!</f>
        <v>#REF!</v>
      </c>
    </row>
    <row r="230" spans="12:74" hidden="1" x14ac:dyDescent="0.3">
      <c r="L230" s="112" t="e">
        <f>L48-#REF!</f>
        <v>#REF!</v>
      </c>
      <c r="M230" s="112" t="e">
        <f>M48-#REF!</f>
        <v>#REF!</v>
      </c>
      <c r="N230" s="112" t="e">
        <f>N48-#REF!</f>
        <v>#REF!</v>
      </c>
      <c r="O230" s="112" t="e">
        <f>O48-#REF!</f>
        <v>#REF!</v>
      </c>
      <c r="P230" s="112" t="e">
        <f>P48-#REF!</f>
        <v>#REF!</v>
      </c>
      <c r="Q230" s="112" t="e">
        <f>Q48-#REF!</f>
        <v>#REF!</v>
      </c>
      <c r="R230" s="112" t="e">
        <f>R48-#REF!</f>
        <v>#REF!</v>
      </c>
      <c r="S230" s="112" t="e">
        <f>S48-#REF!</f>
        <v>#REF!</v>
      </c>
      <c r="T230" s="112" t="e">
        <f>T48-#REF!</f>
        <v>#REF!</v>
      </c>
      <c r="U230" s="112" t="e">
        <f>U48-#REF!</f>
        <v>#REF!</v>
      </c>
      <c r="V230" s="112" t="e">
        <f>V48-#REF!</f>
        <v>#REF!</v>
      </c>
      <c r="W230" s="112" t="e">
        <f>W48-#REF!</f>
        <v>#REF!</v>
      </c>
      <c r="X230" s="112" t="e">
        <f>X48-#REF!</f>
        <v>#REF!</v>
      </c>
      <c r="Y230" s="112" t="e">
        <f>Y48-#REF!</f>
        <v>#REF!</v>
      </c>
      <c r="Z230" s="112" t="e">
        <f>Z48-#REF!</f>
        <v>#REF!</v>
      </c>
      <c r="AA230" s="112" t="e">
        <f>AA48-#REF!</f>
        <v>#REF!</v>
      </c>
      <c r="AB230" s="112" t="e">
        <f>AB48-#REF!</f>
        <v>#REF!</v>
      </c>
      <c r="AC230" s="112" t="e">
        <f>AC48-#REF!</f>
        <v>#REF!</v>
      </c>
      <c r="AD230" s="112" t="e">
        <f>AD48-#REF!</f>
        <v>#REF!</v>
      </c>
      <c r="AE230" s="112" t="e">
        <f>AE48-#REF!</f>
        <v>#REF!</v>
      </c>
      <c r="AF230" s="112" t="e">
        <f>AF48-#REF!</f>
        <v>#REF!</v>
      </c>
      <c r="AG230" s="112" t="e">
        <f>AG48-#REF!</f>
        <v>#REF!</v>
      </c>
      <c r="AH230" s="112" t="e">
        <f>AH48-#REF!</f>
        <v>#REF!</v>
      </c>
      <c r="AI230" s="112" t="e">
        <f>AI48-#REF!</f>
        <v>#REF!</v>
      </c>
      <c r="AJ230" s="112" t="e">
        <f>AJ48-#REF!</f>
        <v>#REF!</v>
      </c>
      <c r="AK230" s="112" t="e">
        <f>AK48-#REF!</f>
        <v>#REF!</v>
      </c>
      <c r="AL230" s="112" t="e">
        <f>AL48-#REF!</f>
        <v>#REF!</v>
      </c>
      <c r="AM230" s="112" t="e">
        <f>AM48-#REF!</f>
        <v>#REF!</v>
      </c>
      <c r="AN230" s="112" t="e">
        <f>AN48-#REF!</f>
        <v>#REF!</v>
      </c>
      <c r="AO230" s="112" t="e">
        <f>AO48-#REF!</f>
        <v>#REF!</v>
      </c>
      <c r="AP230" s="112" t="e">
        <f>AP48-#REF!</f>
        <v>#REF!</v>
      </c>
      <c r="AQ230" s="112" t="e">
        <f>AQ48-#REF!</f>
        <v>#REF!</v>
      </c>
      <c r="AR230" s="112" t="e">
        <f>AR48-#REF!</f>
        <v>#REF!</v>
      </c>
      <c r="AS230" s="112" t="e">
        <f>AS48-#REF!</f>
        <v>#REF!</v>
      </c>
      <c r="AT230" s="112" t="e">
        <f>AT48-#REF!</f>
        <v>#REF!</v>
      </c>
      <c r="AU230" s="112" t="e">
        <f>AU48-#REF!</f>
        <v>#REF!</v>
      </c>
      <c r="AV230" s="112" t="e">
        <f>AV48-#REF!</f>
        <v>#REF!</v>
      </c>
      <c r="AW230" s="112" t="e">
        <f>AW48-#REF!</f>
        <v>#REF!</v>
      </c>
      <c r="AX230" s="112" t="e">
        <f>AX48-#REF!</f>
        <v>#REF!</v>
      </c>
      <c r="AY230" s="112" t="e">
        <f>AY48-#REF!</f>
        <v>#REF!</v>
      </c>
      <c r="AZ230" s="112" t="e">
        <f>AZ48-#REF!</f>
        <v>#REF!</v>
      </c>
      <c r="BA230" s="112" t="e">
        <f>BA48-#REF!</f>
        <v>#REF!</v>
      </c>
      <c r="BB230" s="112" t="e">
        <f>BB48-#REF!</f>
        <v>#REF!</v>
      </c>
      <c r="BC230" s="112" t="e">
        <f>BC48-#REF!</f>
        <v>#REF!</v>
      </c>
      <c r="BD230" s="112" t="e">
        <f>BD48-#REF!</f>
        <v>#REF!</v>
      </c>
      <c r="BE230" s="112" t="e">
        <f>BE48-#REF!</f>
        <v>#REF!</v>
      </c>
      <c r="BF230" s="112" t="e">
        <f>BF48-#REF!</f>
        <v>#REF!</v>
      </c>
      <c r="BG230" s="112" t="e">
        <f>BG48-#REF!</f>
        <v>#REF!</v>
      </c>
      <c r="BH230" s="112" t="e">
        <f>BH48-#REF!</f>
        <v>#REF!</v>
      </c>
      <c r="BI230" s="112" t="e">
        <f>BI48-#REF!</f>
        <v>#REF!</v>
      </c>
      <c r="BJ230" s="112" t="e">
        <f>BJ48-#REF!</f>
        <v>#REF!</v>
      </c>
      <c r="BK230" s="112" t="e">
        <f>BK48-#REF!</f>
        <v>#REF!</v>
      </c>
      <c r="BL230" s="112" t="e">
        <f>BL48-#REF!</f>
        <v>#REF!</v>
      </c>
      <c r="BM230" s="112" t="e">
        <f>BM48-#REF!</f>
        <v>#REF!</v>
      </c>
      <c r="BN230" s="112" t="e">
        <f>BN48-#REF!</f>
        <v>#REF!</v>
      </c>
      <c r="BO230" s="112" t="e">
        <f>BO48-#REF!</f>
        <v>#REF!</v>
      </c>
      <c r="BU230" s="112" t="e">
        <f>#REF!-#REF!</f>
        <v>#REF!</v>
      </c>
      <c r="BV230" s="112" t="e">
        <f>#REF!-#REF!</f>
        <v>#REF!</v>
      </c>
    </row>
    <row r="231" spans="12:74" hidden="1" x14ac:dyDescent="0.3">
      <c r="L231" s="112" t="e">
        <f>L49-#REF!</f>
        <v>#REF!</v>
      </c>
      <c r="M231" s="112" t="e">
        <f>M49-#REF!</f>
        <v>#REF!</v>
      </c>
      <c r="N231" s="112" t="e">
        <f>N49-#REF!</f>
        <v>#REF!</v>
      </c>
      <c r="O231" s="112" t="e">
        <f>O49-#REF!</f>
        <v>#REF!</v>
      </c>
      <c r="P231" s="112" t="e">
        <f>P49-#REF!</f>
        <v>#REF!</v>
      </c>
      <c r="Q231" s="112" t="e">
        <f>Q49-#REF!</f>
        <v>#REF!</v>
      </c>
      <c r="R231" s="112" t="e">
        <f>R49-#REF!</f>
        <v>#REF!</v>
      </c>
      <c r="S231" s="112" t="e">
        <f>S49-#REF!</f>
        <v>#REF!</v>
      </c>
      <c r="T231" s="112" t="e">
        <f>T49-#REF!</f>
        <v>#REF!</v>
      </c>
      <c r="U231" s="112" t="e">
        <f>U49-#REF!</f>
        <v>#REF!</v>
      </c>
      <c r="V231" s="112" t="e">
        <f>V49-#REF!</f>
        <v>#REF!</v>
      </c>
      <c r="W231" s="112" t="e">
        <f>W49-#REF!</f>
        <v>#REF!</v>
      </c>
      <c r="X231" s="112" t="e">
        <f>X49-#REF!</f>
        <v>#REF!</v>
      </c>
      <c r="Y231" s="112" t="e">
        <f>Y49-#REF!</f>
        <v>#REF!</v>
      </c>
      <c r="Z231" s="112" t="e">
        <f>Z49-#REF!</f>
        <v>#REF!</v>
      </c>
      <c r="AA231" s="112" t="e">
        <f>AA49-#REF!</f>
        <v>#REF!</v>
      </c>
      <c r="AB231" s="112" t="e">
        <f>AB49-#REF!</f>
        <v>#REF!</v>
      </c>
      <c r="AC231" s="112" t="e">
        <f>AC49-#REF!</f>
        <v>#REF!</v>
      </c>
      <c r="AD231" s="112" t="e">
        <f>AD49-#REF!</f>
        <v>#REF!</v>
      </c>
      <c r="AE231" s="112" t="e">
        <f>AE49-#REF!</f>
        <v>#REF!</v>
      </c>
      <c r="AF231" s="112" t="e">
        <f>AF49-#REF!</f>
        <v>#REF!</v>
      </c>
      <c r="AG231" s="112" t="e">
        <f>AG49-#REF!</f>
        <v>#REF!</v>
      </c>
      <c r="AH231" s="112" t="e">
        <f>AH49-#REF!</f>
        <v>#REF!</v>
      </c>
      <c r="AI231" s="112" t="e">
        <f>AI49-#REF!</f>
        <v>#REF!</v>
      </c>
      <c r="AJ231" s="112" t="e">
        <f>AJ49-#REF!</f>
        <v>#REF!</v>
      </c>
      <c r="AK231" s="112" t="e">
        <f>AK49-#REF!</f>
        <v>#REF!</v>
      </c>
      <c r="AL231" s="112" t="e">
        <f>AL49-#REF!</f>
        <v>#REF!</v>
      </c>
      <c r="AM231" s="112" t="e">
        <f>AM49-#REF!</f>
        <v>#REF!</v>
      </c>
      <c r="AN231" s="112" t="e">
        <f>AN49-#REF!</f>
        <v>#REF!</v>
      </c>
      <c r="AO231" s="112" t="e">
        <f>AO49-#REF!</f>
        <v>#REF!</v>
      </c>
      <c r="AP231" s="112" t="e">
        <f>AP49-#REF!</f>
        <v>#REF!</v>
      </c>
      <c r="AQ231" s="112" t="e">
        <f>AQ49-#REF!</f>
        <v>#REF!</v>
      </c>
      <c r="AR231" s="112" t="e">
        <f>AR49-#REF!</f>
        <v>#REF!</v>
      </c>
      <c r="AS231" s="112" t="e">
        <f>AS49-#REF!</f>
        <v>#REF!</v>
      </c>
      <c r="AT231" s="112" t="e">
        <f>AT49-#REF!</f>
        <v>#REF!</v>
      </c>
      <c r="AU231" s="112" t="e">
        <f>AU49-#REF!</f>
        <v>#REF!</v>
      </c>
      <c r="AV231" s="112" t="e">
        <f>AV49-#REF!</f>
        <v>#REF!</v>
      </c>
      <c r="AW231" s="112" t="e">
        <f>AW49-#REF!</f>
        <v>#REF!</v>
      </c>
      <c r="AX231" s="112" t="e">
        <f>AX49-#REF!</f>
        <v>#REF!</v>
      </c>
      <c r="AY231" s="112" t="e">
        <f>AY49-#REF!</f>
        <v>#REF!</v>
      </c>
      <c r="AZ231" s="112" t="e">
        <f>AZ49-#REF!</f>
        <v>#REF!</v>
      </c>
      <c r="BA231" s="112" t="e">
        <f>BA49-#REF!</f>
        <v>#REF!</v>
      </c>
      <c r="BB231" s="112" t="e">
        <f>BB49-#REF!</f>
        <v>#REF!</v>
      </c>
      <c r="BC231" s="112" t="e">
        <f>BC49-#REF!</f>
        <v>#REF!</v>
      </c>
      <c r="BD231" s="112" t="e">
        <f>BD49-#REF!</f>
        <v>#REF!</v>
      </c>
      <c r="BE231" s="112" t="e">
        <f>BE49-#REF!</f>
        <v>#REF!</v>
      </c>
      <c r="BF231" s="112" t="e">
        <f>BF49-#REF!</f>
        <v>#REF!</v>
      </c>
      <c r="BG231" s="112" t="e">
        <f>BG49-#REF!</f>
        <v>#REF!</v>
      </c>
      <c r="BH231" s="112" t="e">
        <f>BH49-#REF!</f>
        <v>#REF!</v>
      </c>
      <c r="BI231" s="112" t="e">
        <f>BI49-#REF!</f>
        <v>#REF!</v>
      </c>
      <c r="BJ231" s="112" t="e">
        <f>BJ49-#REF!</f>
        <v>#REF!</v>
      </c>
      <c r="BK231" s="112" t="e">
        <f>BK49-#REF!</f>
        <v>#REF!</v>
      </c>
      <c r="BL231" s="112" t="e">
        <f>BL49-#REF!</f>
        <v>#REF!</v>
      </c>
      <c r="BM231" s="112" t="e">
        <f>BM49-#REF!</f>
        <v>#REF!</v>
      </c>
      <c r="BN231" s="112" t="e">
        <f>BN49-#REF!</f>
        <v>#REF!</v>
      </c>
      <c r="BO231" s="112" t="e">
        <f>BO49-#REF!</f>
        <v>#REF!</v>
      </c>
      <c r="BU231" s="112" t="e">
        <f>#REF!-#REF!</f>
        <v>#REF!</v>
      </c>
      <c r="BV231" s="112" t="e">
        <f>#REF!-#REF!</f>
        <v>#REF!</v>
      </c>
    </row>
    <row r="232" spans="12:74" hidden="1" x14ac:dyDescent="0.3">
      <c r="L232" s="112" t="e">
        <f>L50-#REF!</f>
        <v>#REF!</v>
      </c>
      <c r="M232" s="112" t="e">
        <f>M50-#REF!</f>
        <v>#REF!</v>
      </c>
      <c r="N232" s="112" t="e">
        <f>N50-#REF!</f>
        <v>#REF!</v>
      </c>
      <c r="O232" s="112" t="e">
        <f>O50-#REF!</f>
        <v>#REF!</v>
      </c>
      <c r="P232" s="112" t="e">
        <f>P50-#REF!</f>
        <v>#REF!</v>
      </c>
      <c r="Q232" s="112" t="e">
        <f>Q50-#REF!</f>
        <v>#REF!</v>
      </c>
      <c r="R232" s="112" t="e">
        <f>R50-#REF!</f>
        <v>#REF!</v>
      </c>
      <c r="S232" s="112" t="e">
        <f>S50-#REF!</f>
        <v>#REF!</v>
      </c>
      <c r="T232" s="112" t="e">
        <f>T50-#REF!</f>
        <v>#REF!</v>
      </c>
      <c r="U232" s="112" t="e">
        <f>U50-#REF!</f>
        <v>#REF!</v>
      </c>
      <c r="V232" s="112" t="e">
        <f>V50-#REF!</f>
        <v>#REF!</v>
      </c>
      <c r="W232" s="112" t="e">
        <f>W50-#REF!</f>
        <v>#REF!</v>
      </c>
      <c r="X232" s="112" t="e">
        <f>X50-#REF!</f>
        <v>#REF!</v>
      </c>
      <c r="Y232" s="112" t="e">
        <f>Y50-#REF!</f>
        <v>#REF!</v>
      </c>
      <c r="Z232" s="112" t="e">
        <f>Z50-#REF!</f>
        <v>#REF!</v>
      </c>
      <c r="AA232" s="112" t="e">
        <f>AA50-#REF!</f>
        <v>#REF!</v>
      </c>
      <c r="AB232" s="112" t="e">
        <f>AB50-#REF!</f>
        <v>#REF!</v>
      </c>
      <c r="AC232" s="112" t="e">
        <f>AC50-#REF!</f>
        <v>#REF!</v>
      </c>
      <c r="AD232" s="112" t="e">
        <f>AD50-#REF!</f>
        <v>#REF!</v>
      </c>
      <c r="AE232" s="112" t="e">
        <f>AE50-#REF!</f>
        <v>#REF!</v>
      </c>
      <c r="AF232" s="112" t="e">
        <f>AF50-#REF!</f>
        <v>#REF!</v>
      </c>
      <c r="AG232" s="112" t="e">
        <f>AG50-#REF!</f>
        <v>#REF!</v>
      </c>
      <c r="AH232" s="112" t="e">
        <f>AH50-#REF!</f>
        <v>#REF!</v>
      </c>
      <c r="AI232" s="112" t="e">
        <f>AI50-#REF!</f>
        <v>#REF!</v>
      </c>
      <c r="AJ232" s="112" t="e">
        <f>AJ50-#REF!</f>
        <v>#REF!</v>
      </c>
      <c r="AK232" s="112" t="e">
        <f>AK50-#REF!</f>
        <v>#REF!</v>
      </c>
      <c r="AL232" s="112" t="e">
        <f>AL50-#REF!</f>
        <v>#REF!</v>
      </c>
      <c r="AM232" s="112" t="e">
        <f>AM50-#REF!</f>
        <v>#REF!</v>
      </c>
      <c r="AN232" s="112" t="e">
        <f>AN50-#REF!</f>
        <v>#REF!</v>
      </c>
      <c r="AO232" s="112" t="e">
        <f>AO50-#REF!</f>
        <v>#REF!</v>
      </c>
      <c r="AP232" s="112" t="e">
        <f>AP50-#REF!</f>
        <v>#REF!</v>
      </c>
      <c r="AQ232" s="112" t="e">
        <f>AQ50-#REF!</f>
        <v>#REF!</v>
      </c>
      <c r="AR232" s="112" t="e">
        <f>AR50-#REF!</f>
        <v>#REF!</v>
      </c>
      <c r="AS232" s="112" t="e">
        <f>AS50-#REF!</f>
        <v>#REF!</v>
      </c>
      <c r="AT232" s="112" t="e">
        <f>AT50-#REF!</f>
        <v>#REF!</v>
      </c>
      <c r="AU232" s="112" t="e">
        <f>AU50-#REF!</f>
        <v>#REF!</v>
      </c>
      <c r="AV232" s="112" t="e">
        <f>AV50-#REF!</f>
        <v>#REF!</v>
      </c>
      <c r="AW232" s="112" t="e">
        <f>AW50-#REF!</f>
        <v>#REF!</v>
      </c>
      <c r="AX232" s="112" t="e">
        <f>AX50-#REF!</f>
        <v>#REF!</v>
      </c>
      <c r="AY232" s="112" t="e">
        <f>AY50-#REF!</f>
        <v>#REF!</v>
      </c>
      <c r="AZ232" s="112" t="e">
        <f>AZ50-#REF!</f>
        <v>#REF!</v>
      </c>
      <c r="BA232" s="112" t="e">
        <f>BA50-#REF!</f>
        <v>#REF!</v>
      </c>
      <c r="BB232" s="112" t="e">
        <f>BB50-#REF!</f>
        <v>#REF!</v>
      </c>
      <c r="BC232" s="112" t="e">
        <f>BC50-#REF!</f>
        <v>#REF!</v>
      </c>
      <c r="BD232" s="112" t="e">
        <f>BD50-#REF!</f>
        <v>#REF!</v>
      </c>
      <c r="BE232" s="112" t="e">
        <f>BE50-#REF!</f>
        <v>#REF!</v>
      </c>
      <c r="BF232" s="112" t="e">
        <f>BF50-#REF!</f>
        <v>#REF!</v>
      </c>
      <c r="BG232" s="112" t="e">
        <f>BG50-#REF!</f>
        <v>#REF!</v>
      </c>
      <c r="BH232" s="112" t="e">
        <f>BH50-#REF!</f>
        <v>#REF!</v>
      </c>
      <c r="BI232" s="112" t="e">
        <f>BI50-#REF!</f>
        <v>#REF!</v>
      </c>
      <c r="BJ232" s="112" t="e">
        <f>BJ50-#REF!</f>
        <v>#REF!</v>
      </c>
      <c r="BK232" s="112" t="e">
        <f>BK50-#REF!</f>
        <v>#REF!</v>
      </c>
      <c r="BL232" s="112" t="e">
        <f>BL50-#REF!</f>
        <v>#REF!</v>
      </c>
      <c r="BM232" s="112" t="e">
        <f>BM50-#REF!</f>
        <v>#REF!</v>
      </c>
      <c r="BN232" s="112" t="e">
        <f>BN50-#REF!</f>
        <v>#REF!</v>
      </c>
      <c r="BO232" s="112" t="e">
        <f>BO50-#REF!</f>
        <v>#REF!</v>
      </c>
      <c r="BU232" s="112" t="e">
        <f>BU67-#REF!</f>
        <v>#REF!</v>
      </c>
      <c r="BV232" s="112" t="e">
        <f>BV67-#REF!</f>
        <v>#REF!</v>
      </c>
    </row>
    <row r="233" spans="12:74" hidden="1" x14ac:dyDescent="0.3">
      <c r="L233" s="112" t="e">
        <f>#REF!-#REF!</f>
        <v>#REF!</v>
      </c>
      <c r="M233" s="112" t="e">
        <f>#REF!-#REF!</f>
        <v>#REF!</v>
      </c>
      <c r="N233" s="112" t="e">
        <f>#REF!-#REF!</f>
        <v>#REF!</v>
      </c>
      <c r="O233" s="112" t="e">
        <f>#REF!-#REF!</f>
        <v>#REF!</v>
      </c>
      <c r="P233" s="112" t="e">
        <f>#REF!-#REF!</f>
        <v>#REF!</v>
      </c>
      <c r="Q233" s="112" t="e">
        <f>#REF!-#REF!</f>
        <v>#REF!</v>
      </c>
      <c r="R233" s="112" t="e">
        <f>#REF!-#REF!</f>
        <v>#REF!</v>
      </c>
      <c r="S233" s="112" t="e">
        <f>#REF!-#REF!</f>
        <v>#REF!</v>
      </c>
      <c r="T233" s="112" t="e">
        <f>#REF!-#REF!</f>
        <v>#REF!</v>
      </c>
      <c r="U233" s="112" t="e">
        <f>#REF!-#REF!</f>
        <v>#REF!</v>
      </c>
      <c r="V233" s="112" t="e">
        <f>#REF!-#REF!</f>
        <v>#REF!</v>
      </c>
      <c r="W233" s="112" t="e">
        <f>#REF!-#REF!</f>
        <v>#REF!</v>
      </c>
      <c r="X233" s="112" t="e">
        <f>#REF!-#REF!</f>
        <v>#REF!</v>
      </c>
      <c r="Y233" s="112" t="e">
        <f>#REF!-#REF!</f>
        <v>#REF!</v>
      </c>
      <c r="Z233" s="112" t="e">
        <f>#REF!-#REF!</f>
        <v>#REF!</v>
      </c>
      <c r="AA233" s="112" t="e">
        <f>#REF!-#REF!</f>
        <v>#REF!</v>
      </c>
      <c r="AB233" s="112" t="e">
        <f>#REF!-#REF!</f>
        <v>#REF!</v>
      </c>
      <c r="AC233" s="112" t="e">
        <f>#REF!-#REF!</f>
        <v>#REF!</v>
      </c>
      <c r="AD233" s="112" t="e">
        <f>#REF!-#REF!</f>
        <v>#REF!</v>
      </c>
      <c r="AE233" s="112" t="e">
        <f>#REF!-#REF!</f>
        <v>#REF!</v>
      </c>
      <c r="AF233" s="112" t="e">
        <f>#REF!-#REF!</f>
        <v>#REF!</v>
      </c>
      <c r="AG233" s="112" t="e">
        <f>#REF!-#REF!</f>
        <v>#REF!</v>
      </c>
      <c r="AH233" s="112" t="e">
        <f>#REF!-#REF!</f>
        <v>#REF!</v>
      </c>
      <c r="AI233" s="112" t="e">
        <f>#REF!-#REF!</f>
        <v>#REF!</v>
      </c>
      <c r="AJ233" s="112" t="e">
        <f>#REF!-#REF!</f>
        <v>#REF!</v>
      </c>
      <c r="AK233" s="112" t="e">
        <f>#REF!-#REF!</f>
        <v>#REF!</v>
      </c>
      <c r="AL233" s="112" t="e">
        <f>#REF!-#REF!</f>
        <v>#REF!</v>
      </c>
      <c r="AM233" s="112" t="e">
        <f>#REF!-#REF!</f>
        <v>#REF!</v>
      </c>
      <c r="AN233" s="112" t="e">
        <f>#REF!-#REF!</f>
        <v>#REF!</v>
      </c>
      <c r="AO233" s="112" t="e">
        <f>#REF!-#REF!</f>
        <v>#REF!</v>
      </c>
      <c r="AP233" s="112" t="e">
        <f>#REF!-#REF!</f>
        <v>#REF!</v>
      </c>
      <c r="AQ233" s="112" t="e">
        <f>#REF!-#REF!</f>
        <v>#REF!</v>
      </c>
      <c r="AR233" s="112" t="e">
        <f>#REF!-#REF!</f>
        <v>#REF!</v>
      </c>
      <c r="AS233" s="112" t="e">
        <f>#REF!-#REF!</f>
        <v>#REF!</v>
      </c>
      <c r="AT233" s="112" t="e">
        <f>#REF!-#REF!</f>
        <v>#REF!</v>
      </c>
      <c r="AU233" s="112" t="e">
        <f>#REF!-#REF!</f>
        <v>#REF!</v>
      </c>
      <c r="AV233" s="112" t="e">
        <f>#REF!-#REF!</f>
        <v>#REF!</v>
      </c>
      <c r="AW233" s="112" t="e">
        <f>#REF!-#REF!</f>
        <v>#REF!</v>
      </c>
      <c r="AX233" s="112" t="e">
        <f>#REF!-#REF!</f>
        <v>#REF!</v>
      </c>
      <c r="AY233" s="112" t="e">
        <f>#REF!-#REF!</f>
        <v>#REF!</v>
      </c>
      <c r="AZ233" s="112" t="e">
        <f>#REF!-#REF!</f>
        <v>#REF!</v>
      </c>
      <c r="BA233" s="112" t="e">
        <f>#REF!-#REF!</f>
        <v>#REF!</v>
      </c>
      <c r="BB233" s="112" t="e">
        <f>#REF!-#REF!</f>
        <v>#REF!</v>
      </c>
      <c r="BC233" s="112" t="e">
        <f>#REF!-#REF!</f>
        <v>#REF!</v>
      </c>
      <c r="BD233" s="112" t="e">
        <f>#REF!-#REF!</f>
        <v>#REF!</v>
      </c>
      <c r="BE233" s="112" t="e">
        <f>#REF!-#REF!</f>
        <v>#REF!</v>
      </c>
      <c r="BF233" s="112" t="e">
        <f>#REF!-#REF!</f>
        <v>#REF!</v>
      </c>
      <c r="BG233" s="112" t="e">
        <f>#REF!-#REF!</f>
        <v>#REF!</v>
      </c>
      <c r="BH233" s="112" t="e">
        <f>#REF!-#REF!</f>
        <v>#REF!</v>
      </c>
      <c r="BI233" s="112" t="e">
        <f>#REF!-#REF!</f>
        <v>#REF!</v>
      </c>
      <c r="BJ233" s="112" t="e">
        <f>#REF!-#REF!</f>
        <v>#REF!</v>
      </c>
      <c r="BK233" s="112" t="e">
        <f>#REF!-#REF!</f>
        <v>#REF!</v>
      </c>
      <c r="BL233" s="112" t="e">
        <f>#REF!-#REF!</f>
        <v>#REF!</v>
      </c>
      <c r="BM233" s="112" t="e">
        <f>#REF!-#REF!</f>
        <v>#REF!</v>
      </c>
      <c r="BN233" s="112" t="e">
        <f>#REF!-#REF!</f>
        <v>#REF!</v>
      </c>
      <c r="BO233" s="112" t="e">
        <f>#REF!-#REF!</f>
        <v>#REF!</v>
      </c>
      <c r="BU233" s="112" t="e">
        <f>BU68-#REF!</f>
        <v>#REF!</v>
      </c>
      <c r="BV233" s="112" t="e">
        <f>BV68-#REF!</f>
        <v>#REF!</v>
      </c>
    </row>
    <row r="234" spans="12:74" hidden="1" x14ac:dyDescent="0.3">
      <c r="L234" s="112" t="e">
        <f>#REF!-#REF!</f>
        <v>#REF!</v>
      </c>
      <c r="M234" s="112" t="e">
        <f>#REF!-#REF!</f>
        <v>#REF!</v>
      </c>
      <c r="N234" s="112" t="e">
        <f>#REF!-#REF!</f>
        <v>#REF!</v>
      </c>
      <c r="O234" s="112" t="e">
        <f>#REF!-#REF!</f>
        <v>#REF!</v>
      </c>
      <c r="P234" s="112" t="e">
        <f>#REF!-#REF!</f>
        <v>#REF!</v>
      </c>
      <c r="Q234" s="112" t="e">
        <f>#REF!-#REF!</f>
        <v>#REF!</v>
      </c>
      <c r="R234" s="112" t="e">
        <f>#REF!-#REF!</f>
        <v>#REF!</v>
      </c>
      <c r="S234" s="112" t="e">
        <f>#REF!-#REF!</f>
        <v>#REF!</v>
      </c>
      <c r="T234" s="112" t="e">
        <f>#REF!-#REF!</f>
        <v>#REF!</v>
      </c>
      <c r="U234" s="112" t="e">
        <f>#REF!-#REF!</f>
        <v>#REF!</v>
      </c>
      <c r="V234" s="112" t="e">
        <f>#REF!-#REF!</f>
        <v>#REF!</v>
      </c>
      <c r="W234" s="112" t="e">
        <f>#REF!-#REF!</f>
        <v>#REF!</v>
      </c>
      <c r="X234" s="112" t="e">
        <f>#REF!-#REF!</f>
        <v>#REF!</v>
      </c>
      <c r="Y234" s="112" t="e">
        <f>#REF!-#REF!</f>
        <v>#REF!</v>
      </c>
      <c r="Z234" s="112" t="e">
        <f>#REF!-#REF!</f>
        <v>#REF!</v>
      </c>
      <c r="AA234" s="112" t="e">
        <f>#REF!-#REF!</f>
        <v>#REF!</v>
      </c>
      <c r="AB234" s="112" t="e">
        <f>#REF!-#REF!</f>
        <v>#REF!</v>
      </c>
      <c r="AC234" s="112" t="e">
        <f>#REF!-#REF!</f>
        <v>#REF!</v>
      </c>
      <c r="AD234" s="112" t="e">
        <f>#REF!-#REF!</f>
        <v>#REF!</v>
      </c>
      <c r="AE234" s="112" t="e">
        <f>#REF!-#REF!</f>
        <v>#REF!</v>
      </c>
      <c r="AF234" s="112" t="e">
        <f>#REF!-#REF!</f>
        <v>#REF!</v>
      </c>
      <c r="AG234" s="112" t="e">
        <f>#REF!-#REF!</f>
        <v>#REF!</v>
      </c>
      <c r="AH234" s="112" t="e">
        <f>#REF!-#REF!</f>
        <v>#REF!</v>
      </c>
      <c r="AI234" s="112" t="e">
        <f>#REF!-#REF!</f>
        <v>#REF!</v>
      </c>
      <c r="AJ234" s="112" t="e">
        <f>#REF!-#REF!</f>
        <v>#REF!</v>
      </c>
      <c r="AK234" s="112" t="e">
        <f>#REF!-#REF!</f>
        <v>#REF!</v>
      </c>
      <c r="AL234" s="112" t="e">
        <f>#REF!-#REF!</f>
        <v>#REF!</v>
      </c>
      <c r="AM234" s="112" t="e">
        <f>#REF!-#REF!</f>
        <v>#REF!</v>
      </c>
      <c r="AN234" s="112" t="e">
        <f>#REF!-#REF!</f>
        <v>#REF!</v>
      </c>
      <c r="AO234" s="112" t="e">
        <f>#REF!-#REF!</f>
        <v>#REF!</v>
      </c>
      <c r="AP234" s="112" t="e">
        <f>#REF!-#REF!</f>
        <v>#REF!</v>
      </c>
      <c r="AQ234" s="112" t="e">
        <f>#REF!-#REF!</f>
        <v>#REF!</v>
      </c>
      <c r="AR234" s="112" t="e">
        <f>#REF!-#REF!</f>
        <v>#REF!</v>
      </c>
      <c r="AS234" s="112" t="e">
        <f>#REF!-#REF!</f>
        <v>#REF!</v>
      </c>
      <c r="AT234" s="112" t="e">
        <f>#REF!-#REF!</f>
        <v>#REF!</v>
      </c>
      <c r="AU234" s="112" t="e">
        <f>#REF!-#REF!</f>
        <v>#REF!</v>
      </c>
      <c r="AV234" s="112" t="e">
        <f>#REF!-#REF!</f>
        <v>#REF!</v>
      </c>
      <c r="AW234" s="112" t="e">
        <f>#REF!-#REF!</f>
        <v>#REF!</v>
      </c>
      <c r="AX234" s="112" t="e">
        <f>#REF!-#REF!</f>
        <v>#REF!</v>
      </c>
      <c r="AY234" s="112" t="e">
        <f>#REF!-#REF!</f>
        <v>#REF!</v>
      </c>
      <c r="AZ234" s="112" t="e">
        <f>#REF!-#REF!</f>
        <v>#REF!</v>
      </c>
      <c r="BA234" s="112" t="e">
        <f>#REF!-#REF!</f>
        <v>#REF!</v>
      </c>
      <c r="BB234" s="112" t="e">
        <f>#REF!-#REF!</f>
        <v>#REF!</v>
      </c>
      <c r="BC234" s="112" t="e">
        <f>#REF!-#REF!</f>
        <v>#REF!</v>
      </c>
      <c r="BD234" s="112" t="e">
        <f>#REF!-#REF!</f>
        <v>#REF!</v>
      </c>
      <c r="BE234" s="112" t="e">
        <f>#REF!-#REF!</f>
        <v>#REF!</v>
      </c>
      <c r="BF234" s="112" t="e">
        <f>#REF!-#REF!</f>
        <v>#REF!</v>
      </c>
      <c r="BG234" s="112" t="e">
        <f>#REF!-#REF!</f>
        <v>#REF!</v>
      </c>
      <c r="BH234" s="112" t="e">
        <f>#REF!-#REF!</f>
        <v>#REF!</v>
      </c>
      <c r="BI234" s="112" t="e">
        <f>#REF!-#REF!</f>
        <v>#REF!</v>
      </c>
      <c r="BJ234" s="112" t="e">
        <f>#REF!-#REF!</f>
        <v>#REF!</v>
      </c>
      <c r="BK234" s="112" t="e">
        <f>#REF!-#REF!</f>
        <v>#REF!</v>
      </c>
      <c r="BL234" s="112" t="e">
        <f>#REF!-#REF!</f>
        <v>#REF!</v>
      </c>
      <c r="BM234" s="112" t="e">
        <f>#REF!-#REF!</f>
        <v>#REF!</v>
      </c>
      <c r="BN234" s="112" t="e">
        <f>#REF!-#REF!</f>
        <v>#REF!</v>
      </c>
      <c r="BO234" s="112" t="e">
        <f>#REF!-#REF!</f>
        <v>#REF!</v>
      </c>
      <c r="BU234" s="112" t="e">
        <f>BU69-#REF!</f>
        <v>#REF!</v>
      </c>
      <c r="BV234" s="112" t="e">
        <f>BV69-#REF!</f>
        <v>#REF!</v>
      </c>
    </row>
    <row r="235" spans="12:74" hidden="1" x14ac:dyDescent="0.3">
      <c r="L235" s="112" t="e">
        <f>#REF!-#REF!</f>
        <v>#REF!</v>
      </c>
      <c r="M235" s="112" t="e">
        <f>#REF!-#REF!</f>
        <v>#REF!</v>
      </c>
      <c r="N235" s="112" t="e">
        <f>#REF!-#REF!</f>
        <v>#REF!</v>
      </c>
      <c r="O235" s="112" t="e">
        <f>#REF!-#REF!</f>
        <v>#REF!</v>
      </c>
      <c r="P235" s="112" t="e">
        <f>#REF!-#REF!</f>
        <v>#REF!</v>
      </c>
      <c r="Q235" s="112" t="e">
        <f>#REF!-#REF!</f>
        <v>#REF!</v>
      </c>
      <c r="R235" s="112" t="e">
        <f>#REF!-#REF!</f>
        <v>#REF!</v>
      </c>
      <c r="S235" s="112" t="e">
        <f>#REF!-#REF!</f>
        <v>#REF!</v>
      </c>
      <c r="T235" s="112" t="e">
        <f>#REF!-#REF!</f>
        <v>#REF!</v>
      </c>
      <c r="U235" s="112" t="e">
        <f>#REF!-#REF!</f>
        <v>#REF!</v>
      </c>
      <c r="V235" s="112" t="e">
        <f>#REF!-#REF!</f>
        <v>#REF!</v>
      </c>
      <c r="W235" s="112" t="e">
        <f>#REF!-#REF!</f>
        <v>#REF!</v>
      </c>
      <c r="X235" s="112" t="e">
        <f>#REF!-#REF!</f>
        <v>#REF!</v>
      </c>
      <c r="Y235" s="112" t="e">
        <f>#REF!-#REF!</f>
        <v>#REF!</v>
      </c>
      <c r="Z235" s="112" t="e">
        <f>#REF!-#REF!</f>
        <v>#REF!</v>
      </c>
      <c r="AA235" s="112" t="e">
        <f>#REF!-#REF!</f>
        <v>#REF!</v>
      </c>
      <c r="AB235" s="112" t="e">
        <f>#REF!-#REF!</f>
        <v>#REF!</v>
      </c>
      <c r="AC235" s="112" t="e">
        <f>#REF!-#REF!</f>
        <v>#REF!</v>
      </c>
      <c r="AD235" s="112" t="e">
        <f>#REF!-#REF!</f>
        <v>#REF!</v>
      </c>
      <c r="AE235" s="112" t="e">
        <f>#REF!-#REF!</f>
        <v>#REF!</v>
      </c>
      <c r="AF235" s="112" t="e">
        <f>#REF!-#REF!</f>
        <v>#REF!</v>
      </c>
      <c r="AG235" s="112" t="e">
        <f>#REF!-#REF!</f>
        <v>#REF!</v>
      </c>
      <c r="AH235" s="112" t="e">
        <f>#REF!-#REF!</f>
        <v>#REF!</v>
      </c>
      <c r="AI235" s="112" t="e">
        <f>#REF!-#REF!</f>
        <v>#REF!</v>
      </c>
      <c r="AJ235" s="112" t="e">
        <f>#REF!-#REF!</f>
        <v>#REF!</v>
      </c>
      <c r="AK235" s="112" t="e">
        <f>#REF!-#REF!</f>
        <v>#REF!</v>
      </c>
      <c r="AL235" s="112" t="e">
        <f>#REF!-#REF!</f>
        <v>#REF!</v>
      </c>
      <c r="AM235" s="112" t="e">
        <f>#REF!-#REF!</f>
        <v>#REF!</v>
      </c>
      <c r="AN235" s="112" t="e">
        <f>#REF!-#REF!</f>
        <v>#REF!</v>
      </c>
      <c r="AO235" s="112" t="e">
        <f>#REF!-#REF!</f>
        <v>#REF!</v>
      </c>
      <c r="AP235" s="112" t="e">
        <f>#REF!-#REF!</f>
        <v>#REF!</v>
      </c>
      <c r="AQ235" s="112" t="e">
        <f>#REF!-#REF!</f>
        <v>#REF!</v>
      </c>
      <c r="AR235" s="112" t="e">
        <f>#REF!-#REF!</f>
        <v>#REF!</v>
      </c>
      <c r="AS235" s="112" t="e">
        <f>#REF!-#REF!</f>
        <v>#REF!</v>
      </c>
      <c r="AT235" s="112" t="e">
        <f>#REF!-#REF!</f>
        <v>#REF!</v>
      </c>
      <c r="AU235" s="112" t="e">
        <f>#REF!-#REF!</f>
        <v>#REF!</v>
      </c>
      <c r="AV235" s="112" t="e">
        <f>#REF!-#REF!</f>
        <v>#REF!</v>
      </c>
      <c r="AW235" s="112" t="e">
        <f>#REF!-#REF!</f>
        <v>#REF!</v>
      </c>
      <c r="AX235" s="112" t="e">
        <f>#REF!-#REF!</f>
        <v>#REF!</v>
      </c>
      <c r="AY235" s="112" t="e">
        <f>#REF!-#REF!</f>
        <v>#REF!</v>
      </c>
      <c r="AZ235" s="112" t="e">
        <f>#REF!-#REF!</f>
        <v>#REF!</v>
      </c>
      <c r="BA235" s="112" t="e">
        <f>#REF!-#REF!</f>
        <v>#REF!</v>
      </c>
      <c r="BB235" s="112" t="e">
        <f>#REF!-#REF!</f>
        <v>#REF!</v>
      </c>
      <c r="BC235" s="112" t="e">
        <f>#REF!-#REF!</f>
        <v>#REF!</v>
      </c>
      <c r="BD235" s="112" t="e">
        <f>#REF!-#REF!</f>
        <v>#REF!</v>
      </c>
      <c r="BE235" s="112" t="e">
        <f>#REF!-#REF!</f>
        <v>#REF!</v>
      </c>
      <c r="BF235" s="112" t="e">
        <f>#REF!-#REF!</f>
        <v>#REF!</v>
      </c>
      <c r="BG235" s="112" t="e">
        <f>#REF!-#REF!</f>
        <v>#REF!</v>
      </c>
      <c r="BH235" s="112" t="e">
        <f>#REF!-#REF!</f>
        <v>#REF!</v>
      </c>
      <c r="BI235" s="112" t="e">
        <f>#REF!-#REF!</f>
        <v>#REF!</v>
      </c>
      <c r="BJ235" s="112" t="e">
        <f>#REF!-#REF!</f>
        <v>#REF!</v>
      </c>
      <c r="BK235" s="112" t="e">
        <f>#REF!-#REF!</f>
        <v>#REF!</v>
      </c>
      <c r="BL235" s="112" t="e">
        <f>#REF!-#REF!</f>
        <v>#REF!</v>
      </c>
      <c r="BM235" s="112" t="e">
        <f>#REF!-#REF!</f>
        <v>#REF!</v>
      </c>
      <c r="BN235" s="112" t="e">
        <f>#REF!-#REF!</f>
        <v>#REF!</v>
      </c>
      <c r="BO235" s="112" t="e">
        <f>#REF!-#REF!</f>
        <v>#REF!</v>
      </c>
      <c r="BU235" s="112" t="e">
        <f>BU70-#REF!</f>
        <v>#REF!</v>
      </c>
      <c r="BV235" s="112" t="e">
        <f>BV70-#REF!</f>
        <v>#REF!</v>
      </c>
    </row>
    <row r="236" spans="12:74" hidden="1" x14ac:dyDescent="0.3">
      <c r="L236" s="112" t="e">
        <f>#REF!-#REF!</f>
        <v>#REF!</v>
      </c>
      <c r="M236" s="112" t="e">
        <f>#REF!-#REF!</f>
        <v>#REF!</v>
      </c>
      <c r="N236" s="112" t="e">
        <f>#REF!-#REF!</f>
        <v>#REF!</v>
      </c>
      <c r="O236" s="112" t="e">
        <f>#REF!-#REF!</f>
        <v>#REF!</v>
      </c>
      <c r="P236" s="112" t="e">
        <f>#REF!-#REF!</f>
        <v>#REF!</v>
      </c>
      <c r="Q236" s="112" t="e">
        <f>#REF!-#REF!</f>
        <v>#REF!</v>
      </c>
      <c r="R236" s="112" t="e">
        <f>#REF!-#REF!</f>
        <v>#REF!</v>
      </c>
      <c r="S236" s="112" t="e">
        <f>#REF!-#REF!</f>
        <v>#REF!</v>
      </c>
      <c r="T236" s="112" t="e">
        <f>#REF!-#REF!</f>
        <v>#REF!</v>
      </c>
      <c r="U236" s="112" t="e">
        <f>#REF!-#REF!</f>
        <v>#REF!</v>
      </c>
      <c r="V236" s="112" t="e">
        <f>#REF!-#REF!</f>
        <v>#REF!</v>
      </c>
      <c r="W236" s="112" t="e">
        <f>#REF!-#REF!</f>
        <v>#REF!</v>
      </c>
      <c r="X236" s="112" t="e">
        <f>#REF!-#REF!</f>
        <v>#REF!</v>
      </c>
      <c r="Y236" s="112" t="e">
        <f>#REF!-#REF!</f>
        <v>#REF!</v>
      </c>
      <c r="Z236" s="112" t="e">
        <f>#REF!-#REF!</f>
        <v>#REF!</v>
      </c>
      <c r="AA236" s="112" t="e">
        <f>#REF!-#REF!</f>
        <v>#REF!</v>
      </c>
      <c r="AB236" s="112" t="e">
        <f>#REF!-#REF!</f>
        <v>#REF!</v>
      </c>
      <c r="AC236" s="112" t="e">
        <f>#REF!-#REF!</f>
        <v>#REF!</v>
      </c>
      <c r="AD236" s="112" t="e">
        <f>#REF!-#REF!</f>
        <v>#REF!</v>
      </c>
      <c r="AE236" s="112" t="e">
        <f>#REF!-#REF!</f>
        <v>#REF!</v>
      </c>
      <c r="AF236" s="112" t="e">
        <f>#REF!-#REF!</f>
        <v>#REF!</v>
      </c>
      <c r="AG236" s="112" t="e">
        <f>#REF!-#REF!</f>
        <v>#REF!</v>
      </c>
      <c r="AH236" s="112" t="e">
        <f>#REF!-#REF!</f>
        <v>#REF!</v>
      </c>
      <c r="AI236" s="112" t="e">
        <f>#REF!-#REF!</f>
        <v>#REF!</v>
      </c>
      <c r="AJ236" s="112" t="e">
        <f>#REF!-#REF!</f>
        <v>#REF!</v>
      </c>
      <c r="AK236" s="112" t="e">
        <f>#REF!-#REF!</f>
        <v>#REF!</v>
      </c>
      <c r="AL236" s="112" t="e">
        <f>#REF!-#REF!</f>
        <v>#REF!</v>
      </c>
      <c r="AM236" s="112" t="e">
        <f>#REF!-#REF!</f>
        <v>#REF!</v>
      </c>
      <c r="AN236" s="112" t="e">
        <f>#REF!-#REF!</f>
        <v>#REF!</v>
      </c>
      <c r="AO236" s="112" t="e">
        <f>#REF!-#REF!</f>
        <v>#REF!</v>
      </c>
      <c r="AP236" s="112" t="e">
        <f>#REF!-#REF!</f>
        <v>#REF!</v>
      </c>
      <c r="AQ236" s="112" t="e">
        <f>#REF!-#REF!</f>
        <v>#REF!</v>
      </c>
      <c r="AR236" s="112" t="e">
        <f>#REF!-#REF!</f>
        <v>#REF!</v>
      </c>
      <c r="AS236" s="112" t="e">
        <f>#REF!-#REF!</f>
        <v>#REF!</v>
      </c>
      <c r="AT236" s="112" t="e">
        <f>#REF!-#REF!</f>
        <v>#REF!</v>
      </c>
      <c r="AU236" s="112" t="e">
        <f>#REF!-#REF!</f>
        <v>#REF!</v>
      </c>
      <c r="AV236" s="112" t="e">
        <f>#REF!-#REF!</f>
        <v>#REF!</v>
      </c>
      <c r="AW236" s="112" t="e">
        <f>#REF!-#REF!</f>
        <v>#REF!</v>
      </c>
      <c r="AX236" s="112" t="e">
        <f>#REF!-#REF!</f>
        <v>#REF!</v>
      </c>
      <c r="AY236" s="112" t="e">
        <f>#REF!-#REF!</f>
        <v>#REF!</v>
      </c>
      <c r="AZ236" s="112" t="e">
        <f>#REF!-#REF!</f>
        <v>#REF!</v>
      </c>
      <c r="BA236" s="112" t="e">
        <f>#REF!-#REF!</f>
        <v>#REF!</v>
      </c>
      <c r="BB236" s="112" t="e">
        <f>#REF!-#REF!</f>
        <v>#REF!</v>
      </c>
      <c r="BC236" s="112" t="e">
        <f>#REF!-#REF!</f>
        <v>#REF!</v>
      </c>
      <c r="BD236" s="112" t="e">
        <f>#REF!-#REF!</f>
        <v>#REF!</v>
      </c>
      <c r="BE236" s="112" t="e">
        <f>#REF!-#REF!</f>
        <v>#REF!</v>
      </c>
      <c r="BF236" s="112" t="e">
        <f>#REF!-#REF!</f>
        <v>#REF!</v>
      </c>
      <c r="BG236" s="112" t="e">
        <f>#REF!-#REF!</f>
        <v>#REF!</v>
      </c>
      <c r="BH236" s="112" t="e">
        <f>#REF!-#REF!</f>
        <v>#REF!</v>
      </c>
      <c r="BI236" s="112" t="e">
        <f>#REF!-#REF!</f>
        <v>#REF!</v>
      </c>
      <c r="BJ236" s="112" t="e">
        <f>#REF!-#REF!</f>
        <v>#REF!</v>
      </c>
      <c r="BK236" s="112" t="e">
        <f>#REF!-#REF!</f>
        <v>#REF!</v>
      </c>
      <c r="BL236" s="112" t="e">
        <f>#REF!-#REF!</f>
        <v>#REF!</v>
      </c>
      <c r="BM236" s="112" t="e">
        <f>#REF!-#REF!</f>
        <v>#REF!</v>
      </c>
      <c r="BN236" s="112" t="e">
        <f>#REF!-#REF!</f>
        <v>#REF!</v>
      </c>
      <c r="BO236" s="112" t="e">
        <f>#REF!-#REF!</f>
        <v>#REF!</v>
      </c>
      <c r="BU236" s="112" t="e">
        <f>BU71-#REF!</f>
        <v>#REF!</v>
      </c>
      <c r="BV236" s="112" t="e">
        <f>BV71-#REF!</f>
        <v>#REF!</v>
      </c>
    </row>
    <row r="237" spans="12:74" hidden="1" x14ac:dyDescent="0.3">
      <c r="L237" s="112" t="e">
        <f>#REF!-#REF!</f>
        <v>#REF!</v>
      </c>
      <c r="M237" s="112" t="e">
        <f>#REF!-#REF!</f>
        <v>#REF!</v>
      </c>
      <c r="N237" s="112" t="e">
        <f>#REF!-#REF!</f>
        <v>#REF!</v>
      </c>
      <c r="O237" s="112" t="e">
        <f>#REF!-#REF!</f>
        <v>#REF!</v>
      </c>
      <c r="P237" s="112" t="e">
        <f>#REF!-#REF!</f>
        <v>#REF!</v>
      </c>
      <c r="Q237" s="112" t="e">
        <f>#REF!-#REF!</f>
        <v>#REF!</v>
      </c>
      <c r="R237" s="112" t="e">
        <f>#REF!-#REF!</f>
        <v>#REF!</v>
      </c>
      <c r="S237" s="112" t="e">
        <f>#REF!-#REF!</f>
        <v>#REF!</v>
      </c>
      <c r="T237" s="112" t="e">
        <f>#REF!-#REF!</f>
        <v>#REF!</v>
      </c>
      <c r="U237" s="112" t="e">
        <f>#REF!-#REF!</f>
        <v>#REF!</v>
      </c>
      <c r="V237" s="112" t="e">
        <f>#REF!-#REF!</f>
        <v>#REF!</v>
      </c>
      <c r="W237" s="112" t="e">
        <f>#REF!-#REF!</f>
        <v>#REF!</v>
      </c>
      <c r="X237" s="112" t="e">
        <f>#REF!-#REF!</f>
        <v>#REF!</v>
      </c>
      <c r="Y237" s="112" t="e">
        <f>#REF!-#REF!</f>
        <v>#REF!</v>
      </c>
      <c r="Z237" s="112" t="e">
        <f>#REF!-#REF!</f>
        <v>#REF!</v>
      </c>
      <c r="AA237" s="112" t="e">
        <f>#REF!-#REF!</f>
        <v>#REF!</v>
      </c>
      <c r="AB237" s="112" t="e">
        <f>#REF!-#REF!</f>
        <v>#REF!</v>
      </c>
      <c r="AC237" s="112" t="e">
        <f>#REF!-#REF!</f>
        <v>#REF!</v>
      </c>
      <c r="AD237" s="112" t="e">
        <f>#REF!-#REF!</f>
        <v>#REF!</v>
      </c>
      <c r="AE237" s="112" t="e">
        <f>#REF!-#REF!</f>
        <v>#REF!</v>
      </c>
      <c r="AF237" s="112" t="e">
        <f>#REF!-#REF!</f>
        <v>#REF!</v>
      </c>
      <c r="AG237" s="112" t="e">
        <f>#REF!-#REF!</f>
        <v>#REF!</v>
      </c>
      <c r="AH237" s="112" t="e">
        <f>#REF!-#REF!</f>
        <v>#REF!</v>
      </c>
      <c r="AI237" s="112" t="e">
        <f>#REF!-#REF!</f>
        <v>#REF!</v>
      </c>
      <c r="AJ237" s="112" t="e">
        <f>#REF!-#REF!</f>
        <v>#REF!</v>
      </c>
      <c r="AK237" s="112" t="e">
        <f>#REF!-#REF!</f>
        <v>#REF!</v>
      </c>
      <c r="AL237" s="112" t="e">
        <f>#REF!-#REF!</f>
        <v>#REF!</v>
      </c>
      <c r="AM237" s="112" t="e">
        <f>#REF!-#REF!</f>
        <v>#REF!</v>
      </c>
      <c r="AN237" s="112" t="e">
        <f>#REF!-#REF!</f>
        <v>#REF!</v>
      </c>
      <c r="AO237" s="112" t="e">
        <f>#REF!-#REF!</f>
        <v>#REF!</v>
      </c>
      <c r="AP237" s="112" t="e">
        <f>#REF!-#REF!</f>
        <v>#REF!</v>
      </c>
      <c r="AQ237" s="112" t="e">
        <f>#REF!-#REF!</f>
        <v>#REF!</v>
      </c>
      <c r="AR237" s="112" t="e">
        <f>#REF!-#REF!</f>
        <v>#REF!</v>
      </c>
      <c r="AS237" s="112" t="e">
        <f>#REF!-#REF!</f>
        <v>#REF!</v>
      </c>
      <c r="AT237" s="112" t="e">
        <f>#REF!-#REF!</f>
        <v>#REF!</v>
      </c>
      <c r="AU237" s="112" t="e">
        <f>#REF!-#REF!</f>
        <v>#REF!</v>
      </c>
      <c r="AV237" s="112" t="e">
        <f>#REF!-#REF!</f>
        <v>#REF!</v>
      </c>
      <c r="AW237" s="112" t="e">
        <f>#REF!-#REF!</f>
        <v>#REF!</v>
      </c>
      <c r="AX237" s="112" t="e">
        <f>#REF!-#REF!</f>
        <v>#REF!</v>
      </c>
      <c r="AY237" s="112" t="e">
        <f>#REF!-#REF!</f>
        <v>#REF!</v>
      </c>
      <c r="AZ237" s="112" t="e">
        <f>#REF!-#REF!</f>
        <v>#REF!</v>
      </c>
      <c r="BA237" s="112" t="e">
        <f>#REF!-#REF!</f>
        <v>#REF!</v>
      </c>
      <c r="BB237" s="112" t="e">
        <f>#REF!-#REF!</f>
        <v>#REF!</v>
      </c>
      <c r="BC237" s="112" t="e">
        <f>#REF!-#REF!</f>
        <v>#REF!</v>
      </c>
      <c r="BD237" s="112" t="e">
        <f>#REF!-#REF!</f>
        <v>#REF!</v>
      </c>
      <c r="BE237" s="112" t="e">
        <f>#REF!-#REF!</f>
        <v>#REF!</v>
      </c>
      <c r="BF237" s="112" t="e">
        <f>#REF!-#REF!</f>
        <v>#REF!</v>
      </c>
      <c r="BG237" s="112" t="e">
        <f>#REF!-#REF!</f>
        <v>#REF!</v>
      </c>
      <c r="BH237" s="112" t="e">
        <f>#REF!-#REF!</f>
        <v>#REF!</v>
      </c>
      <c r="BI237" s="112" t="e">
        <f>#REF!-#REF!</f>
        <v>#REF!</v>
      </c>
      <c r="BJ237" s="112" t="e">
        <f>#REF!-#REF!</f>
        <v>#REF!</v>
      </c>
      <c r="BK237" s="112" t="e">
        <f>#REF!-#REF!</f>
        <v>#REF!</v>
      </c>
      <c r="BL237" s="112" t="e">
        <f>#REF!-#REF!</f>
        <v>#REF!</v>
      </c>
      <c r="BM237" s="112" t="e">
        <f>#REF!-#REF!</f>
        <v>#REF!</v>
      </c>
      <c r="BN237" s="112" t="e">
        <f>#REF!-#REF!</f>
        <v>#REF!</v>
      </c>
      <c r="BO237" s="112" t="e">
        <f>#REF!-#REF!</f>
        <v>#REF!</v>
      </c>
      <c r="BU237" s="112" t="e">
        <f>BU72-#REF!</f>
        <v>#REF!</v>
      </c>
      <c r="BV237" s="112" t="e">
        <f>BV72-#REF!</f>
        <v>#REF!</v>
      </c>
    </row>
    <row r="238" spans="12:74" hidden="1" x14ac:dyDescent="0.3">
      <c r="L238" s="112" t="e">
        <f>#REF!-#REF!</f>
        <v>#REF!</v>
      </c>
      <c r="M238" s="112" t="e">
        <f>#REF!-#REF!</f>
        <v>#REF!</v>
      </c>
      <c r="N238" s="112" t="e">
        <f>#REF!-#REF!</f>
        <v>#REF!</v>
      </c>
      <c r="O238" s="112" t="e">
        <f>#REF!-#REF!</f>
        <v>#REF!</v>
      </c>
      <c r="P238" s="112" t="e">
        <f>#REF!-#REF!</f>
        <v>#REF!</v>
      </c>
      <c r="Q238" s="112" t="e">
        <f>#REF!-#REF!</f>
        <v>#REF!</v>
      </c>
      <c r="R238" s="112" t="e">
        <f>#REF!-#REF!</f>
        <v>#REF!</v>
      </c>
      <c r="S238" s="112" t="e">
        <f>#REF!-#REF!</f>
        <v>#REF!</v>
      </c>
      <c r="T238" s="112" t="e">
        <f>#REF!-#REF!</f>
        <v>#REF!</v>
      </c>
      <c r="U238" s="112" t="e">
        <f>#REF!-#REF!</f>
        <v>#REF!</v>
      </c>
      <c r="V238" s="112" t="e">
        <f>#REF!-#REF!</f>
        <v>#REF!</v>
      </c>
      <c r="W238" s="112" t="e">
        <f>#REF!-#REF!</f>
        <v>#REF!</v>
      </c>
      <c r="X238" s="112" t="e">
        <f>#REF!-#REF!</f>
        <v>#REF!</v>
      </c>
      <c r="Y238" s="112" t="e">
        <f>#REF!-#REF!</f>
        <v>#REF!</v>
      </c>
      <c r="Z238" s="112" t="e">
        <f>#REF!-#REF!</f>
        <v>#REF!</v>
      </c>
      <c r="AA238" s="112" t="e">
        <f>#REF!-#REF!</f>
        <v>#REF!</v>
      </c>
      <c r="AB238" s="112" t="e">
        <f>#REF!-#REF!</f>
        <v>#REF!</v>
      </c>
      <c r="AC238" s="112" t="e">
        <f>#REF!-#REF!</f>
        <v>#REF!</v>
      </c>
      <c r="AD238" s="112" t="e">
        <f>#REF!-#REF!</f>
        <v>#REF!</v>
      </c>
      <c r="AE238" s="112" t="e">
        <f>#REF!-#REF!</f>
        <v>#REF!</v>
      </c>
      <c r="AF238" s="112" t="e">
        <f>#REF!-#REF!</f>
        <v>#REF!</v>
      </c>
      <c r="AG238" s="112" t="e">
        <f>#REF!-#REF!</f>
        <v>#REF!</v>
      </c>
      <c r="AH238" s="112" t="e">
        <f>#REF!-#REF!</f>
        <v>#REF!</v>
      </c>
      <c r="AI238" s="112" t="e">
        <f>#REF!-#REF!</f>
        <v>#REF!</v>
      </c>
      <c r="AJ238" s="112" t="e">
        <f>#REF!-#REF!</f>
        <v>#REF!</v>
      </c>
      <c r="AK238" s="112" t="e">
        <f>#REF!-#REF!</f>
        <v>#REF!</v>
      </c>
      <c r="AL238" s="112" t="e">
        <f>#REF!-#REF!</f>
        <v>#REF!</v>
      </c>
      <c r="AM238" s="112" t="e">
        <f>#REF!-#REF!</f>
        <v>#REF!</v>
      </c>
      <c r="AN238" s="112" t="e">
        <f>#REF!-#REF!</f>
        <v>#REF!</v>
      </c>
      <c r="AO238" s="112" t="e">
        <f>#REF!-#REF!</f>
        <v>#REF!</v>
      </c>
      <c r="AP238" s="112" t="e">
        <f>#REF!-#REF!</f>
        <v>#REF!</v>
      </c>
      <c r="AQ238" s="112" t="e">
        <f>#REF!-#REF!</f>
        <v>#REF!</v>
      </c>
      <c r="AR238" s="112" t="e">
        <f>#REF!-#REF!</f>
        <v>#REF!</v>
      </c>
      <c r="AS238" s="112" t="e">
        <f>#REF!-#REF!</f>
        <v>#REF!</v>
      </c>
      <c r="AT238" s="112" t="e">
        <f>#REF!-#REF!</f>
        <v>#REF!</v>
      </c>
      <c r="AU238" s="112" t="e">
        <f>#REF!-#REF!</f>
        <v>#REF!</v>
      </c>
      <c r="AV238" s="112" t="e">
        <f>#REF!-#REF!</f>
        <v>#REF!</v>
      </c>
      <c r="AW238" s="112" t="e">
        <f>#REF!-#REF!</f>
        <v>#REF!</v>
      </c>
      <c r="AX238" s="112" t="e">
        <f>#REF!-#REF!</f>
        <v>#REF!</v>
      </c>
      <c r="AY238" s="112" t="e">
        <f>#REF!-#REF!</f>
        <v>#REF!</v>
      </c>
      <c r="AZ238" s="112" t="e">
        <f>#REF!-#REF!</f>
        <v>#REF!</v>
      </c>
      <c r="BA238" s="112" t="e">
        <f>#REF!-#REF!</f>
        <v>#REF!</v>
      </c>
      <c r="BB238" s="112" t="e">
        <f>#REF!-#REF!</f>
        <v>#REF!</v>
      </c>
      <c r="BC238" s="112" t="e">
        <f>#REF!-#REF!</f>
        <v>#REF!</v>
      </c>
      <c r="BD238" s="112" t="e">
        <f>#REF!-#REF!</f>
        <v>#REF!</v>
      </c>
      <c r="BE238" s="112" t="e">
        <f>#REF!-#REF!</f>
        <v>#REF!</v>
      </c>
      <c r="BF238" s="112" t="e">
        <f>#REF!-#REF!</f>
        <v>#REF!</v>
      </c>
      <c r="BG238" s="112" t="e">
        <f>#REF!-#REF!</f>
        <v>#REF!</v>
      </c>
      <c r="BH238" s="112" t="e">
        <f>#REF!-#REF!</f>
        <v>#REF!</v>
      </c>
      <c r="BI238" s="112" t="e">
        <f>#REF!-#REF!</f>
        <v>#REF!</v>
      </c>
      <c r="BJ238" s="112" t="e">
        <f>#REF!-#REF!</f>
        <v>#REF!</v>
      </c>
      <c r="BK238" s="112" t="e">
        <f>#REF!-#REF!</f>
        <v>#REF!</v>
      </c>
      <c r="BL238" s="112" t="e">
        <f>#REF!-#REF!</f>
        <v>#REF!</v>
      </c>
      <c r="BM238" s="112" t="e">
        <f>#REF!-#REF!</f>
        <v>#REF!</v>
      </c>
      <c r="BN238" s="112" t="e">
        <f>#REF!-#REF!</f>
        <v>#REF!</v>
      </c>
      <c r="BO238" s="112" t="e">
        <f>#REF!-#REF!</f>
        <v>#REF!</v>
      </c>
      <c r="BU238" s="112" t="e">
        <f>BU73-#REF!</f>
        <v>#REF!</v>
      </c>
      <c r="BV238" s="112" t="e">
        <f>BV73-#REF!</f>
        <v>#REF!</v>
      </c>
    </row>
    <row r="239" spans="12:74" hidden="1" x14ac:dyDescent="0.3">
      <c r="L239" s="112" t="e">
        <f>#REF!-#REF!</f>
        <v>#REF!</v>
      </c>
      <c r="M239" s="112" t="e">
        <f>#REF!-#REF!</f>
        <v>#REF!</v>
      </c>
      <c r="N239" s="112" t="e">
        <f>#REF!-#REF!</f>
        <v>#REF!</v>
      </c>
      <c r="O239" s="112" t="e">
        <f>#REF!-#REF!</f>
        <v>#REF!</v>
      </c>
      <c r="P239" s="112" t="e">
        <f>#REF!-#REF!</f>
        <v>#REF!</v>
      </c>
      <c r="Q239" s="112" t="e">
        <f>#REF!-#REF!</f>
        <v>#REF!</v>
      </c>
      <c r="R239" s="112" t="e">
        <f>#REF!-#REF!</f>
        <v>#REF!</v>
      </c>
      <c r="S239" s="112" t="e">
        <f>#REF!-#REF!</f>
        <v>#REF!</v>
      </c>
      <c r="T239" s="112" t="e">
        <f>#REF!-#REF!</f>
        <v>#REF!</v>
      </c>
      <c r="U239" s="112" t="e">
        <f>#REF!-#REF!</f>
        <v>#REF!</v>
      </c>
      <c r="V239" s="112" t="e">
        <f>#REF!-#REF!</f>
        <v>#REF!</v>
      </c>
      <c r="W239" s="112" t="e">
        <f>#REF!-#REF!</f>
        <v>#REF!</v>
      </c>
      <c r="X239" s="112" t="e">
        <f>#REF!-#REF!</f>
        <v>#REF!</v>
      </c>
      <c r="Y239" s="112" t="e">
        <f>#REF!-#REF!</f>
        <v>#REF!</v>
      </c>
      <c r="Z239" s="112" t="e">
        <f>#REF!-#REF!</f>
        <v>#REF!</v>
      </c>
      <c r="AA239" s="112" t="e">
        <f>#REF!-#REF!</f>
        <v>#REF!</v>
      </c>
      <c r="AB239" s="112" t="e">
        <f>#REF!-#REF!</f>
        <v>#REF!</v>
      </c>
      <c r="AC239" s="112" t="e">
        <f>#REF!-#REF!</f>
        <v>#REF!</v>
      </c>
      <c r="AD239" s="112" t="e">
        <f>#REF!-#REF!</f>
        <v>#REF!</v>
      </c>
      <c r="AE239" s="112" t="e">
        <f>#REF!-#REF!</f>
        <v>#REF!</v>
      </c>
      <c r="AF239" s="112" t="e">
        <f>#REF!-#REF!</f>
        <v>#REF!</v>
      </c>
      <c r="AG239" s="112" t="e">
        <f>#REF!-#REF!</f>
        <v>#REF!</v>
      </c>
      <c r="AH239" s="112" t="e">
        <f>#REF!-#REF!</f>
        <v>#REF!</v>
      </c>
      <c r="AI239" s="112" t="e">
        <f>#REF!-#REF!</f>
        <v>#REF!</v>
      </c>
      <c r="AJ239" s="112" t="e">
        <f>#REF!-#REF!</f>
        <v>#REF!</v>
      </c>
      <c r="AK239" s="112" t="e">
        <f>#REF!-#REF!</f>
        <v>#REF!</v>
      </c>
      <c r="AL239" s="112" t="e">
        <f>#REF!-#REF!</f>
        <v>#REF!</v>
      </c>
      <c r="AM239" s="112" t="e">
        <f>#REF!-#REF!</f>
        <v>#REF!</v>
      </c>
      <c r="AN239" s="112" t="e">
        <f>#REF!-#REF!</f>
        <v>#REF!</v>
      </c>
      <c r="AO239" s="112" t="e">
        <f>#REF!-#REF!</f>
        <v>#REF!</v>
      </c>
      <c r="AP239" s="112" t="e">
        <f>#REF!-#REF!</f>
        <v>#REF!</v>
      </c>
      <c r="AQ239" s="112" t="e">
        <f>#REF!-#REF!</f>
        <v>#REF!</v>
      </c>
      <c r="AR239" s="112" t="e">
        <f>#REF!-#REF!</f>
        <v>#REF!</v>
      </c>
      <c r="AS239" s="112" t="e">
        <f>#REF!-#REF!</f>
        <v>#REF!</v>
      </c>
      <c r="AT239" s="112" t="e">
        <f>#REF!-#REF!</f>
        <v>#REF!</v>
      </c>
      <c r="AU239" s="112" t="e">
        <f>#REF!-#REF!</f>
        <v>#REF!</v>
      </c>
      <c r="AV239" s="112" t="e">
        <f>#REF!-#REF!</f>
        <v>#REF!</v>
      </c>
      <c r="AW239" s="112" t="e">
        <f>#REF!-#REF!</f>
        <v>#REF!</v>
      </c>
      <c r="AX239" s="112" t="e">
        <f>#REF!-#REF!</f>
        <v>#REF!</v>
      </c>
      <c r="AY239" s="112" t="e">
        <f>#REF!-#REF!</f>
        <v>#REF!</v>
      </c>
      <c r="AZ239" s="112" t="e">
        <f>#REF!-#REF!</f>
        <v>#REF!</v>
      </c>
      <c r="BA239" s="112" t="e">
        <f>#REF!-#REF!</f>
        <v>#REF!</v>
      </c>
      <c r="BB239" s="112" t="e">
        <f>#REF!-#REF!</f>
        <v>#REF!</v>
      </c>
      <c r="BC239" s="112" t="e">
        <f>#REF!-#REF!</f>
        <v>#REF!</v>
      </c>
      <c r="BD239" s="112" t="e">
        <f>#REF!-#REF!</f>
        <v>#REF!</v>
      </c>
      <c r="BE239" s="112" t="e">
        <f>#REF!-#REF!</f>
        <v>#REF!</v>
      </c>
      <c r="BF239" s="112" t="e">
        <f>#REF!-#REF!</f>
        <v>#REF!</v>
      </c>
      <c r="BG239" s="112" t="e">
        <f>#REF!-#REF!</f>
        <v>#REF!</v>
      </c>
      <c r="BH239" s="112" t="e">
        <f>#REF!-#REF!</f>
        <v>#REF!</v>
      </c>
      <c r="BI239" s="112" t="e">
        <f>#REF!-#REF!</f>
        <v>#REF!</v>
      </c>
      <c r="BJ239" s="112" t="e">
        <f>#REF!-#REF!</f>
        <v>#REF!</v>
      </c>
      <c r="BK239" s="112" t="e">
        <f>#REF!-#REF!</f>
        <v>#REF!</v>
      </c>
      <c r="BL239" s="112" t="e">
        <f>#REF!-#REF!</f>
        <v>#REF!</v>
      </c>
      <c r="BM239" s="112" t="e">
        <f>#REF!-#REF!</f>
        <v>#REF!</v>
      </c>
      <c r="BN239" s="112" t="e">
        <f>#REF!-#REF!</f>
        <v>#REF!</v>
      </c>
      <c r="BO239" s="112" t="e">
        <f>#REF!-#REF!</f>
        <v>#REF!</v>
      </c>
      <c r="BU239" s="112" t="e">
        <f>BU74-#REF!</f>
        <v>#REF!</v>
      </c>
      <c r="BV239" s="112" t="e">
        <f>BV74-#REF!</f>
        <v>#REF!</v>
      </c>
    </row>
    <row r="240" spans="12:74" hidden="1" x14ac:dyDescent="0.3">
      <c r="L240" s="112" t="e">
        <f>L67-#REF!</f>
        <v>#REF!</v>
      </c>
      <c r="M240" s="112" t="e">
        <f>M67-#REF!</f>
        <v>#REF!</v>
      </c>
      <c r="N240" s="112" t="e">
        <f>N67-#REF!</f>
        <v>#REF!</v>
      </c>
      <c r="O240" s="112" t="e">
        <f>O67-#REF!</f>
        <v>#REF!</v>
      </c>
      <c r="P240" s="112" t="e">
        <f>P67-#REF!</f>
        <v>#REF!</v>
      </c>
      <c r="Q240" s="112" t="e">
        <f>Q67-#REF!</f>
        <v>#REF!</v>
      </c>
      <c r="R240" s="112" t="e">
        <f>R67-#REF!</f>
        <v>#REF!</v>
      </c>
      <c r="S240" s="112" t="e">
        <f>S67-#REF!</f>
        <v>#REF!</v>
      </c>
      <c r="T240" s="112" t="e">
        <f>T67-#REF!</f>
        <v>#REF!</v>
      </c>
      <c r="U240" s="112" t="e">
        <f>U67-#REF!</f>
        <v>#REF!</v>
      </c>
      <c r="V240" s="112" t="e">
        <f>V67-#REF!</f>
        <v>#REF!</v>
      </c>
      <c r="W240" s="112" t="e">
        <f>W67-#REF!</f>
        <v>#REF!</v>
      </c>
      <c r="X240" s="112" t="e">
        <f>X67-#REF!</f>
        <v>#REF!</v>
      </c>
      <c r="Y240" s="112" t="e">
        <f>Y67-#REF!</f>
        <v>#REF!</v>
      </c>
      <c r="Z240" s="112" t="e">
        <f>Z67-#REF!</f>
        <v>#REF!</v>
      </c>
      <c r="AA240" s="112" t="e">
        <f>AA67-#REF!</f>
        <v>#REF!</v>
      </c>
      <c r="AB240" s="112" t="e">
        <f>AB67-#REF!</f>
        <v>#REF!</v>
      </c>
      <c r="AC240" s="112" t="e">
        <f>AC67-#REF!</f>
        <v>#REF!</v>
      </c>
      <c r="AD240" s="112" t="e">
        <f>AD67-#REF!</f>
        <v>#REF!</v>
      </c>
      <c r="AE240" s="112" t="e">
        <f>AE67-#REF!</f>
        <v>#REF!</v>
      </c>
      <c r="AF240" s="112" t="e">
        <f>AF67-#REF!</f>
        <v>#REF!</v>
      </c>
      <c r="AG240" s="112" t="e">
        <f>AG67-#REF!</f>
        <v>#REF!</v>
      </c>
      <c r="AH240" s="112" t="e">
        <f>AH67-#REF!</f>
        <v>#REF!</v>
      </c>
      <c r="AI240" s="112" t="e">
        <f>AI67-#REF!</f>
        <v>#REF!</v>
      </c>
      <c r="AJ240" s="112" t="e">
        <f>AJ67-#REF!</f>
        <v>#REF!</v>
      </c>
      <c r="AK240" s="112" t="e">
        <f>AK67-#REF!</f>
        <v>#REF!</v>
      </c>
      <c r="AL240" s="112" t="e">
        <f>AL67-#REF!</f>
        <v>#REF!</v>
      </c>
      <c r="AM240" s="112" t="e">
        <f>AM67-#REF!</f>
        <v>#REF!</v>
      </c>
      <c r="AN240" s="112" t="e">
        <f>AN67-#REF!</f>
        <v>#REF!</v>
      </c>
      <c r="AO240" s="112" t="e">
        <f>AO67-#REF!</f>
        <v>#REF!</v>
      </c>
      <c r="AP240" s="112" t="e">
        <f>AP67-#REF!</f>
        <v>#REF!</v>
      </c>
      <c r="AQ240" s="112" t="e">
        <f>AQ67-#REF!</f>
        <v>#REF!</v>
      </c>
      <c r="AR240" s="112" t="e">
        <f>AR67-#REF!</f>
        <v>#REF!</v>
      </c>
      <c r="AS240" s="112" t="e">
        <f>AS67-#REF!</f>
        <v>#REF!</v>
      </c>
      <c r="AT240" s="112" t="e">
        <f>AT67-#REF!</f>
        <v>#REF!</v>
      </c>
      <c r="AU240" s="112" t="e">
        <f>AU67-#REF!</f>
        <v>#REF!</v>
      </c>
      <c r="AV240" s="112" t="e">
        <f>AV67-#REF!</f>
        <v>#REF!</v>
      </c>
      <c r="AW240" s="112" t="e">
        <f>AW67-#REF!</f>
        <v>#REF!</v>
      </c>
      <c r="AX240" s="112" t="e">
        <f>AX67-#REF!</f>
        <v>#REF!</v>
      </c>
      <c r="AY240" s="112" t="e">
        <f>AY67-#REF!</f>
        <v>#REF!</v>
      </c>
      <c r="AZ240" s="112" t="e">
        <f>AZ67-#REF!</f>
        <v>#REF!</v>
      </c>
      <c r="BA240" s="112" t="e">
        <f>BA67-#REF!</f>
        <v>#REF!</v>
      </c>
      <c r="BB240" s="112" t="e">
        <f>BB67-#REF!</f>
        <v>#REF!</v>
      </c>
      <c r="BC240" s="112" t="e">
        <f>BC67-#REF!</f>
        <v>#REF!</v>
      </c>
      <c r="BD240" s="112" t="e">
        <f>BD67-#REF!</f>
        <v>#REF!</v>
      </c>
      <c r="BE240" s="112" t="e">
        <f>BE67-#REF!</f>
        <v>#REF!</v>
      </c>
      <c r="BF240" s="112" t="e">
        <f>BF67-#REF!</f>
        <v>#REF!</v>
      </c>
      <c r="BG240" s="112" t="e">
        <f>BG67-#REF!</f>
        <v>#REF!</v>
      </c>
      <c r="BH240" s="112" t="e">
        <f>BH67-#REF!</f>
        <v>#REF!</v>
      </c>
      <c r="BI240" s="112" t="e">
        <f>BI67-#REF!</f>
        <v>#REF!</v>
      </c>
      <c r="BJ240" s="112" t="e">
        <f>BJ67-#REF!</f>
        <v>#REF!</v>
      </c>
      <c r="BK240" s="112" t="e">
        <f>BK67-#REF!</f>
        <v>#REF!</v>
      </c>
      <c r="BL240" s="112" t="e">
        <f>BL67-#REF!</f>
        <v>#REF!</v>
      </c>
      <c r="BM240" s="112" t="e">
        <f>BM67-#REF!</f>
        <v>#REF!</v>
      </c>
      <c r="BN240" s="112" t="e">
        <f>BN67-#REF!</f>
        <v>#REF!</v>
      </c>
      <c r="BO240" s="112" t="e">
        <f>BO67-#REF!</f>
        <v>#REF!</v>
      </c>
      <c r="BU240" s="112" t="e">
        <f>BU75-#REF!</f>
        <v>#REF!</v>
      </c>
      <c r="BV240" s="112" t="e">
        <f>BV75-#REF!</f>
        <v>#REF!</v>
      </c>
    </row>
    <row r="241" spans="12:74" hidden="1" x14ac:dyDescent="0.3">
      <c r="L241" s="112" t="e">
        <f>L68-#REF!</f>
        <v>#REF!</v>
      </c>
      <c r="M241" s="112" t="e">
        <f>M68-#REF!</f>
        <v>#REF!</v>
      </c>
      <c r="N241" s="112" t="e">
        <f>N68-#REF!</f>
        <v>#REF!</v>
      </c>
      <c r="O241" s="112" t="e">
        <f>O68-#REF!</f>
        <v>#REF!</v>
      </c>
      <c r="P241" s="112" t="e">
        <f>P68-#REF!</f>
        <v>#REF!</v>
      </c>
      <c r="Q241" s="112" t="e">
        <f>Q68-#REF!</f>
        <v>#REF!</v>
      </c>
      <c r="R241" s="112" t="e">
        <f>R68-#REF!</f>
        <v>#REF!</v>
      </c>
      <c r="S241" s="112" t="e">
        <f>S68-#REF!</f>
        <v>#REF!</v>
      </c>
      <c r="T241" s="112" t="e">
        <f>T68-#REF!</f>
        <v>#REF!</v>
      </c>
      <c r="U241" s="112" t="e">
        <f>U68-#REF!</f>
        <v>#REF!</v>
      </c>
      <c r="V241" s="112" t="e">
        <f>V68-#REF!</f>
        <v>#REF!</v>
      </c>
      <c r="W241" s="112" t="e">
        <f>W68-#REF!</f>
        <v>#REF!</v>
      </c>
      <c r="X241" s="112" t="e">
        <f>X68-#REF!</f>
        <v>#REF!</v>
      </c>
      <c r="Y241" s="112" t="e">
        <f>Y68-#REF!</f>
        <v>#REF!</v>
      </c>
      <c r="Z241" s="112" t="e">
        <f>Z68-#REF!</f>
        <v>#REF!</v>
      </c>
      <c r="AA241" s="112" t="e">
        <f>AA68-#REF!</f>
        <v>#REF!</v>
      </c>
      <c r="AB241" s="112" t="e">
        <f>AB68-#REF!</f>
        <v>#REF!</v>
      </c>
      <c r="AC241" s="112" t="e">
        <f>AC68-#REF!</f>
        <v>#REF!</v>
      </c>
      <c r="AD241" s="112" t="e">
        <f>AD68-#REF!</f>
        <v>#REF!</v>
      </c>
      <c r="AE241" s="112" t="e">
        <f>AE68-#REF!</f>
        <v>#REF!</v>
      </c>
      <c r="AF241" s="112" t="e">
        <f>AF68-#REF!</f>
        <v>#REF!</v>
      </c>
      <c r="AG241" s="112" t="e">
        <f>AG68-#REF!</f>
        <v>#REF!</v>
      </c>
      <c r="AH241" s="112" t="e">
        <f>AH68-#REF!</f>
        <v>#REF!</v>
      </c>
      <c r="AI241" s="112" t="e">
        <f>AI68-#REF!</f>
        <v>#REF!</v>
      </c>
      <c r="AJ241" s="112" t="e">
        <f>AJ68-#REF!</f>
        <v>#REF!</v>
      </c>
      <c r="AK241" s="112" t="e">
        <f>AK68-#REF!</f>
        <v>#REF!</v>
      </c>
      <c r="AL241" s="112" t="e">
        <f>AL68-#REF!</f>
        <v>#REF!</v>
      </c>
      <c r="AM241" s="112" t="e">
        <f>AM68-#REF!</f>
        <v>#REF!</v>
      </c>
      <c r="AN241" s="112" t="e">
        <f>AN68-#REF!</f>
        <v>#REF!</v>
      </c>
      <c r="AO241" s="112" t="e">
        <f>AO68-#REF!</f>
        <v>#REF!</v>
      </c>
      <c r="AP241" s="112" t="e">
        <f>AP68-#REF!</f>
        <v>#REF!</v>
      </c>
      <c r="AQ241" s="112" t="e">
        <f>AQ68-#REF!</f>
        <v>#REF!</v>
      </c>
      <c r="AR241" s="112" t="e">
        <f>AR68-#REF!</f>
        <v>#REF!</v>
      </c>
      <c r="AS241" s="112" t="e">
        <f>AS68-#REF!</f>
        <v>#REF!</v>
      </c>
      <c r="AT241" s="112" t="e">
        <f>AT68-#REF!</f>
        <v>#REF!</v>
      </c>
      <c r="AU241" s="112" t="e">
        <f>AU68-#REF!</f>
        <v>#REF!</v>
      </c>
      <c r="AV241" s="112" t="e">
        <f>AV68-#REF!</f>
        <v>#REF!</v>
      </c>
      <c r="AW241" s="112" t="e">
        <f>AW68-#REF!</f>
        <v>#REF!</v>
      </c>
      <c r="AX241" s="112" t="e">
        <f>AX68-#REF!</f>
        <v>#REF!</v>
      </c>
      <c r="AY241" s="112" t="e">
        <f>AY68-#REF!</f>
        <v>#REF!</v>
      </c>
      <c r="AZ241" s="112" t="e">
        <f>AZ68-#REF!</f>
        <v>#REF!</v>
      </c>
      <c r="BA241" s="112" t="e">
        <f>BA68-#REF!</f>
        <v>#REF!</v>
      </c>
      <c r="BB241" s="112" t="e">
        <f>BB68-#REF!</f>
        <v>#REF!</v>
      </c>
      <c r="BC241" s="112" t="e">
        <f>BC68-#REF!</f>
        <v>#REF!</v>
      </c>
      <c r="BD241" s="112" t="e">
        <f>BD68-#REF!</f>
        <v>#REF!</v>
      </c>
      <c r="BE241" s="112" t="e">
        <f>BE68-#REF!</f>
        <v>#REF!</v>
      </c>
      <c r="BF241" s="112" t="e">
        <f>BF68-#REF!</f>
        <v>#REF!</v>
      </c>
      <c r="BG241" s="112" t="e">
        <f>BG68-#REF!</f>
        <v>#REF!</v>
      </c>
      <c r="BH241" s="112" t="e">
        <f>BH68-#REF!</f>
        <v>#REF!</v>
      </c>
      <c r="BI241" s="112" t="e">
        <f>BI68-#REF!</f>
        <v>#REF!</v>
      </c>
      <c r="BJ241" s="112" t="e">
        <f>BJ68-#REF!</f>
        <v>#REF!</v>
      </c>
      <c r="BK241" s="112" t="e">
        <f>BK68-#REF!</f>
        <v>#REF!</v>
      </c>
      <c r="BL241" s="112" t="e">
        <f>BL68-#REF!</f>
        <v>#REF!</v>
      </c>
      <c r="BM241" s="112" t="e">
        <f>BM68-#REF!</f>
        <v>#REF!</v>
      </c>
      <c r="BN241" s="112" t="e">
        <f>BN68-#REF!</f>
        <v>#REF!</v>
      </c>
      <c r="BO241" s="112" t="e">
        <f>BO68-#REF!</f>
        <v>#REF!</v>
      </c>
      <c r="BU241" s="112" t="e">
        <f>BU76-#REF!</f>
        <v>#REF!</v>
      </c>
      <c r="BV241" s="112" t="e">
        <f>BV76-#REF!</f>
        <v>#REF!</v>
      </c>
    </row>
    <row r="242" spans="12:74" hidden="1" x14ac:dyDescent="0.3">
      <c r="L242" s="112" t="e">
        <f>L69-#REF!</f>
        <v>#REF!</v>
      </c>
      <c r="M242" s="112" t="e">
        <f>M69-#REF!</f>
        <v>#REF!</v>
      </c>
      <c r="N242" s="112" t="e">
        <f>N69-#REF!</f>
        <v>#REF!</v>
      </c>
      <c r="O242" s="112" t="e">
        <f>O69-#REF!</f>
        <v>#REF!</v>
      </c>
      <c r="P242" s="112" t="e">
        <f>P69-#REF!</f>
        <v>#REF!</v>
      </c>
      <c r="Q242" s="112" t="e">
        <f>Q69-#REF!</f>
        <v>#REF!</v>
      </c>
      <c r="R242" s="112" t="e">
        <f>R69-#REF!</f>
        <v>#REF!</v>
      </c>
      <c r="S242" s="112" t="e">
        <f>S69-#REF!</f>
        <v>#REF!</v>
      </c>
      <c r="T242" s="112" t="e">
        <f>T69-#REF!</f>
        <v>#REF!</v>
      </c>
      <c r="U242" s="112" t="e">
        <f>U69-#REF!</f>
        <v>#REF!</v>
      </c>
      <c r="V242" s="112" t="e">
        <f>V69-#REF!</f>
        <v>#REF!</v>
      </c>
      <c r="W242" s="112" t="e">
        <f>W69-#REF!</f>
        <v>#REF!</v>
      </c>
      <c r="X242" s="112" t="e">
        <f>X69-#REF!</f>
        <v>#REF!</v>
      </c>
      <c r="Y242" s="112" t="e">
        <f>Y69-#REF!</f>
        <v>#REF!</v>
      </c>
      <c r="Z242" s="112" t="e">
        <f>Z69-#REF!</f>
        <v>#REF!</v>
      </c>
      <c r="AA242" s="112" t="e">
        <f>AA69-#REF!</f>
        <v>#REF!</v>
      </c>
      <c r="AB242" s="112" t="e">
        <f>AB69-#REF!</f>
        <v>#REF!</v>
      </c>
      <c r="AC242" s="112" t="e">
        <f>AC69-#REF!</f>
        <v>#REF!</v>
      </c>
      <c r="AD242" s="112" t="e">
        <f>AD69-#REF!</f>
        <v>#REF!</v>
      </c>
      <c r="AE242" s="112" t="e">
        <f>AE69-#REF!</f>
        <v>#REF!</v>
      </c>
      <c r="AF242" s="112" t="e">
        <f>AF69-#REF!</f>
        <v>#REF!</v>
      </c>
      <c r="AG242" s="112" t="e">
        <f>AG69-#REF!</f>
        <v>#REF!</v>
      </c>
      <c r="AH242" s="112" t="e">
        <f>AH69-#REF!</f>
        <v>#REF!</v>
      </c>
      <c r="AI242" s="112" t="e">
        <f>AI69-#REF!</f>
        <v>#REF!</v>
      </c>
      <c r="AJ242" s="112" t="e">
        <f>AJ69-#REF!</f>
        <v>#REF!</v>
      </c>
      <c r="AK242" s="112" t="e">
        <f>AK69-#REF!</f>
        <v>#REF!</v>
      </c>
      <c r="AL242" s="112" t="e">
        <f>AL69-#REF!</f>
        <v>#REF!</v>
      </c>
      <c r="AM242" s="112" t="e">
        <f>AM69-#REF!</f>
        <v>#REF!</v>
      </c>
      <c r="AN242" s="112" t="e">
        <f>AN69-#REF!</f>
        <v>#REF!</v>
      </c>
      <c r="AO242" s="112" t="e">
        <f>AO69-#REF!</f>
        <v>#REF!</v>
      </c>
      <c r="AP242" s="112" t="e">
        <f>AP69-#REF!</f>
        <v>#REF!</v>
      </c>
      <c r="AQ242" s="112" t="e">
        <f>AQ69-#REF!</f>
        <v>#REF!</v>
      </c>
      <c r="AR242" s="112" t="e">
        <f>AR69-#REF!</f>
        <v>#REF!</v>
      </c>
      <c r="AS242" s="112" t="e">
        <f>AS69-#REF!</f>
        <v>#REF!</v>
      </c>
      <c r="AT242" s="112" t="e">
        <f>AT69-#REF!</f>
        <v>#REF!</v>
      </c>
      <c r="AU242" s="112" t="e">
        <f>AU69-#REF!</f>
        <v>#REF!</v>
      </c>
      <c r="AV242" s="112" t="e">
        <f>AV69-#REF!</f>
        <v>#REF!</v>
      </c>
      <c r="AW242" s="112" t="e">
        <f>AW69-#REF!</f>
        <v>#REF!</v>
      </c>
      <c r="AX242" s="112" t="e">
        <f>AX69-#REF!</f>
        <v>#REF!</v>
      </c>
      <c r="AY242" s="112" t="e">
        <f>AY69-#REF!</f>
        <v>#REF!</v>
      </c>
      <c r="AZ242" s="112" t="e">
        <f>AZ69-#REF!</f>
        <v>#REF!</v>
      </c>
      <c r="BA242" s="112" t="e">
        <f>BA69-#REF!</f>
        <v>#REF!</v>
      </c>
      <c r="BB242" s="112" t="e">
        <f>BB69-#REF!</f>
        <v>#REF!</v>
      </c>
      <c r="BC242" s="112" t="e">
        <f>BC69-#REF!</f>
        <v>#REF!</v>
      </c>
      <c r="BD242" s="112" t="e">
        <f>BD69-#REF!</f>
        <v>#REF!</v>
      </c>
      <c r="BE242" s="112" t="e">
        <f>BE69-#REF!</f>
        <v>#REF!</v>
      </c>
      <c r="BF242" s="112" t="e">
        <f>BF69-#REF!</f>
        <v>#REF!</v>
      </c>
      <c r="BG242" s="112" t="e">
        <f>BG69-#REF!</f>
        <v>#REF!</v>
      </c>
      <c r="BH242" s="112" t="e">
        <f>BH69-#REF!</f>
        <v>#REF!</v>
      </c>
      <c r="BI242" s="112" t="e">
        <f>BI69-#REF!</f>
        <v>#REF!</v>
      </c>
      <c r="BJ242" s="112" t="e">
        <f>BJ69-#REF!</f>
        <v>#REF!</v>
      </c>
      <c r="BK242" s="112" t="e">
        <f>BK69-#REF!</f>
        <v>#REF!</v>
      </c>
      <c r="BL242" s="112" t="e">
        <f>BL69-#REF!</f>
        <v>#REF!</v>
      </c>
      <c r="BM242" s="112" t="e">
        <f>BM69-#REF!</f>
        <v>#REF!</v>
      </c>
      <c r="BN242" s="112" t="e">
        <f>BN69-#REF!</f>
        <v>#REF!</v>
      </c>
      <c r="BO242" s="112" t="e">
        <f>BO69-#REF!</f>
        <v>#REF!</v>
      </c>
      <c r="BU242" s="112" t="e">
        <f>BU77-#REF!</f>
        <v>#REF!</v>
      </c>
      <c r="BV242" s="112" t="e">
        <f>BV77-#REF!</f>
        <v>#REF!</v>
      </c>
    </row>
    <row r="243" spans="12:74" hidden="1" x14ac:dyDescent="0.3">
      <c r="L243" s="112" t="e">
        <f>L70-#REF!</f>
        <v>#REF!</v>
      </c>
      <c r="M243" s="112" t="e">
        <f>M70-#REF!</f>
        <v>#REF!</v>
      </c>
      <c r="N243" s="112" t="e">
        <f>N70-#REF!</f>
        <v>#REF!</v>
      </c>
      <c r="O243" s="112" t="e">
        <f>O70-#REF!</f>
        <v>#REF!</v>
      </c>
      <c r="P243" s="112" t="e">
        <f>P70-#REF!</f>
        <v>#REF!</v>
      </c>
      <c r="Q243" s="112" t="e">
        <f>Q70-#REF!</f>
        <v>#REF!</v>
      </c>
      <c r="R243" s="112" t="e">
        <f>R70-#REF!</f>
        <v>#REF!</v>
      </c>
      <c r="S243" s="112" t="e">
        <f>S70-#REF!</f>
        <v>#REF!</v>
      </c>
      <c r="T243" s="112" t="e">
        <f>T70-#REF!</f>
        <v>#REF!</v>
      </c>
      <c r="U243" s="112" t="e">
        <f>U70-#REF!</f>
        <v>#REF!</v>
      </c>
      <c r="V243" s="112" t="e">
        <f>V70-#REF!</f>
        <v>#REF!</v>
      </c>
      <c r="W243" s="112" t="e">
        <f>W70-#REF!</f>
        <v>#REF!</v>
      </c>
      <c r="X243" s="112" t="e">
        <f>X70-#REF!</f>
        <v>#REF!</v>
      </c>
      <c r="Y243" s="112" t="e">
        <f>Y70-#REF!</f>
        <v>#REF!</v>
      </c>
      <c r="Z243" s="112" t="e">
        <f>Z70-#REF!</f>
        <v>#REF!</v>
      </c>
      <c r="AA243" s="112" t="e">
        <f>AA70-#REF!</f>
        <v>#REF!</v>
      </c>
      <c r="AB243" s="112" t="e">
        <f>AB70-#REF!</f>
        <v>#REF!</v>
      </c>
      <c r="AC243" s="112" t="e">
        <f>AC70-#REF!</f>
        <v>#REF!</v>
      </c>
      <c r="AD243" s="112" t="e">
        <f>AD70-#REF!</f>
        <v>#REF!</v>
      </c>
      <c r="AE243" s="112" t="e">
        <f>AE70-#REF!</f>
        <v>#REF!</v>
      </c>
      <c r="AF243" s="112" t="e">
        <f>AF70-#REF!</f>
        <v>#REF!</v>
      </c>
      <c r="AG243" s="112" t="e">
        <f>AG70-#REF!</f>
        <v>#REF!</v>
      </c>
      <c r="AH243" s="112" t="e">
        <f>AH70-#REF!</f>
        <v>#REF!</v>
      </c>
      <c r="AI243" s="112" t="e">
        <f>AI70-#REF!</f>
        <v>#REF!</v>
      </c>
      <c r="AJ243" s="112" t="e">
        <f>AJ70-#REF!</f>
        <v>#REF!</v>
      </c>
      <c r="AK243" s="112" t="e">
        <f>AK70-#REF!</f>
        <v>#REF!</v>
      </c>
      <c r="AL243" s="112" t="e">
        <f>AL70-#REF!</f>
        <v>#REF!</v>
      </c>
      <c r="AM243" s="112" t="e">
        <f>AM70-#REF!</f>
        <v>#REF!</v>
      </c>
      <c r="AN243" s="112" t="e">
        <f>AN70-#REF!</f>
        <v>#REF!</v>
      </c>
      <c r="AO243" s="112" t="e">
        <f>AO70-#REF!</f>
        <v>#REF!</v>
      </c>
      <c r="AP243" s="112" t="e">
        <f>AP70-#REF!</f>
        <v>#REF!</v>
      </c>
      <c r="AQ243" s="112" t="e">
        <f>AQ70-#REF!</f>
        <v>#REF!</v>
      </c>
      <c r="AR243" s="112" t="e">
        <f>AR70-#REF!</f>
        <v>#REF!</v>
      </c>
      <c r="AS243" s="112" t="e">
        <f>AS70-#REF!</f>
        <v>#REF!</v>
      </c>
      <c r="AT243" s="112" t="e">
        <f>AT70-#REF!</f>
        <v>#REF!</v>
      </c>
      <c r="AU243" s="112" t="e">
        <f>AU70-#REF!</f>
        <v>#REF!</v>
      </c>
      <c r="AV243" s="112" t="e">
        <f>AV70-#REF!</f>
        <v>#REF!</v>
      </c>
      <c r="AW243" s="112" t="e">
        <f>AW70-#REF!</f>
        <v>#REF!</v>
      </c>
      <c r="AX243" s="112" t="e">
        <f>AX70-#REF!</f>
        <v>#REF!</v>
      </c>
      <c r="AY243" s="112" t="e">
        <f>AY70-#REF!</f>
        <v>#REF!</v>
      </c>
      <c r="AZ243" s="112" t="e">
        <f>AZ70-#REF!</f>
        <v>#REF!</v>
      </c>
      <c r="BA243" s="112" t="e">
        <f>BA70-#REF!</f>
        <v>#REF!</v>
      </c>
      <c r="BB243" s="112" t="e">
        <f>BB70-#REF!</f>
        <v>#REF!</v>
      </c>
      <c r="BC243" s="112" t="e">
        <f>BC70-#REF!</f>
        <v>#REF!</v>
      </c>
      <c r="BD243" s="112" t="e">
        <f>BD70-#REF!</f>
        <v>#REF!</v>
      </c>
      <c r="BE243" s="112" t="e">
        <f>BE70-#REF!</f>
        <v>#REF!</v>
      </c>
      <c r="BF243" s="112" t="e">
        <f>BF70-#REF!</f>
        <v>#REF!</v>
      </c>
      <c r="BG243" s="112" t="e">
        <f>BG70-#REF!</f>
        <v>#REF!</v>
      </c>
      <c r="BH243" s="112" t="e">
        <f>BH70-#REF!</f>
        <v>#REF!</v>
      </c>
      <c r="BI243" s="112" t="e">
        <f>BI70-#REF!</f>
        <v>#REF!</v>
      </c>
      <c r="BJ243" s="112" t="e">
        <f>BJ70-#REF!</f>
        <v>#REF!</v>
      </c>
      <c r="BK243" s="112" t="e">
        <f>BK70-#REF!</f>
        <v>#REF!</v>
      </c>
      <c r="BL243" s="112" t="e">
        <f>BL70-#REF!</f>
        <v>#REF!</v>
      </c>
      <c r="BM243" s="112" t="e">
        <f>BM70-#REF!</f>
        <v>#REF!</v>
      </c>
      <c r="BN243" s="112" t="e">
        <f>BN70-#REF!</f>
        <v>#REF!</v>
      </c>
      <c r="BO243" s="112" t="e">
        <f>BO70-#REF!</f>
        <v>#REF!</v>
      </c>
      <c r="BU243" s="112" t="e">
        <f>BU78-#REF!</f>
        <v>#REF!</v>
      </c>
      <c r="BV243" s="112" t="e">
        <f>BV78-#REF!</f>
        <v>#REF!</v>
      </c>
    </row>
    <row r="244" spans="12:74" hidden="1" x14ac:dyDescent="0.3">
      <c r="L244" s="112" t="e">
        <f>L71-#REF!</f>
        <v>#REF!</v>
      </c>
      <c r="M244" s="112" t="e">
        <f>M71-#REF!</f>
        <v>#REF!</v>
      </c>
      <c r="N244" s="112" t="e">
        <f>N71-#REF!</f>
        <v>#REF!</v>
      </c>
      <c r="O244" s="112" t="e">
        <f>O71-#REF!</f>
        <v>#REF!</v>
      </c>
      <c r="P244" s="112" t="e">
        <f>P71-#REF!</f>
        <v>#REF!</v>
      </c>
      <c r="Q244" s="112" t="e">
        <f>Q71-#REF!</f>
        <v>#REF!</v>
      </c>
      <c r="R244" s="112" t="e">
        <f>R71-#REF!</f>
        <v>#REF!</v>
      </c>
      <c r="S244" s="112" t="e">
        <f>S71-#REF!</f>
        <v>#REF!</v>
      </c>
      <c r="T244" s="112" t="e">
        <f>T71-#REF!</f>
        <v>#REF!</v>
      </c>
      <c r="U244" s="112" t="e">
        <f>U71-#REF!</f>
        <v>#REF!</v>
      </c>
      <c r="V244" s="112" t="e">
        <f>V71-#REF!</f>
        <v>#REF!</v>
      </c>
      <c r="W244" s="112" t="e">
        <f>W71-#REF!</f>
        <v>#REF!</v>
      </c>
      <c r="X244" s="112" t="e">
        <f>X71-#REF!</f>
        <v>#REF!</v>
      </c>
      <c r="Y244" s="112" t="e">
        <f>Y71-#REF!</f>
        <v>#REF!</v>
      </c>
      <c r="Z244" s="112" t="e">
        <f>Z71-#REF!</f>
        <v>#REF!</v>
      </c>
      <c r="AA244" s="112" t="e">
        <f>AA71-#REF!</f>
        <v>#REF!</v>
      </c>
      <c r="AB244" s="112" t="e">
        <f>AB71-#REF!</f>
        <v>#REF!</v>
      </c>
      <c r="AC244" s="112" t="e">
        <f>AC71-#REF!</f>
        <v>#REF!</v>
      </c>
      <c r="AD244" s="112" t="e">
        <f>AD71-#REF!</f>
        <v>#REF!</v>
      </c>
      <c r="AE244" s="112" t="e">
        <f>AE71-#REF!</f>
        <v>#REF!</v>
      </c>
      <c r="AF244" s="112" t="e">
        <f>AF71-#REF!</f>
        <v>#REF!</v>
      </c>
      <c r="AG244" s="112" t="e">
        <f>AG71-#REF!</f>
        <v>#REF!</v>
      </c>
      <c r="AH244" s="112" t="e">
        <f>AH71-#REF!</f>
        <v>#REF!</v>
      </c>
      <c r="AI244" s="112" t="e">
        <f>AI71-#REF!</f>
        <v>#REF!</v>
      </c>
      <c r="AJ244" s="112" t="e">
        <f>AJ71-#REF!</f>
        <v>#REF!</v>
      </c>
      <c r="AK244" s="112" t="e">
        <f>AK71-#REF!</f>
        <v>#REF!</v>
      </c>
      <c r="AL244" s="112" t="e">
        <f>AL71-#REF!</f>
        <v>#REF!</v>
      </c>
      <c r="AM244" s="112" t="e">
        <f>AM71-#REF!</f>
        <v>#REF!</v>
      </c>
      <c r="AN244" s="112" t="e">
        <f>AN71-#REF!</f>
        <v>#REF!</v>
      </c>
      <c r="AO244" s="112" t="e">
        <f>AO71-#REF!</f>
        <v>#REF!</v>
      </c>
      <c r="AP244" s="112" t="e">
        <f>AP71-#REF!</f>
        <v>#REF!</v>
      </c>
      <c r="AQ244" s="112" t="e">
        <f>AQ71-#REF!</f>
        <v>#REF!</v>
      </c>
      <c r="AR244" s="112" t="e">
        <f>AR71-#REF!</f>
        <v>#REF!</v>
      </c>
      <c r="AS244" s="112" t="e">
        <f>AS71-#REF!</f>
        <v>#REF!</v>
      </c>
      <c r="AT244" s="112" t="e">
        <f>AT71-#REF!</f>
        <v>#REF!</v>
      </c>
      <c r="AU244" s="112" t="e">
        <f>AU71-#REF!</f>
        <v>#REF!</v>
      </c>
      <c r="AV244" s="112" t="e">
        <f>AV71-#REF!</f>
        <v>#REF!</v>
      </c>
      <c r="AW244" s="112" t="e">
        <f>AW71-#REF!</f>
        <v>#REF!</v>
      </c>
      <c r="AX244" s="112" t="e">
        <f>AX71-#REF!</f>
        <v>#REF!</v>
      </c>
      <c r="AY244" s="112" t="e">
        <f>AY71-#REF!</f>
        <v>#REF!</v>
      </c>
      <c r="AZ244" s="112" t="e">
        <f>AZ71-#REF!</f>
        <v>#REF!</v>
      </c>
      <c r="BA244" s="112" t="e">
        <f>BA71-#REF!</f>
        <v>#REF!</v>
      </c>
      <c r="BB244" s="112" t="e">
        <f>BB71-#REF!</f>
        <v>#REF!</v>
      </c>
      <c r="BC244" s="112" t="e">
        <f>BC71-#REF!</f>
        <v>#REF!</v>
      </c>
      <c r="BD244" s="112" t="e">
        <f>BD71-#REF!</f>
        <v>#REF!</v>
      </c>
      <c r="BE244" s="112" t="e">
        <f>BE71-#REF!</f>
        <v>#REF!</v>
      </c>
      <c r="BF244" s="112" t="e">
        <f>BF71-#REF!</f>
        <v>#REF!</v>
      </c>
      <c r="BG244" s="112" t="e">
        <f>BG71-#REF!</f>
        <v>#REF!</v>
      </c>
      <c r="BH244" s="112" t="e">
        <f>BH71-#REF!</f>
        <v>#REF!</v>
      </c>
      <c r="BI244" s="112" t="e">
        <f>BI71-#REF!</f>
        <v>#REF!</v>
      </c>
      <c r="BJ244" s="112" t="e">
        <f>BJ71-#REF!</f>
        <v>#REF!</v>
      </c>
      <c r="BK244" s="112" t="e">
        <f>BK71-#REF!</f>
        <v>#REF!</v>
      </c>
      <c r="BL244" s="112" t="e">
        <f>BL71-#REF!</f>
        <v>#REF!</v>
      </c>
      <c r="BM244" s="112" t="e">
        <f>BM71-#REF!</f>
        <v>#REF!</v>
      </c>
      <c r="BN244" s="112" t="e">
        <f>BN71-#REF!</f>
        <v>#REF!</v>
      </c>
      <c r="BO244" s="112" t="e">
        <f>BO71-#REF!</f>
        <v>#REF!</v>
      </c>
      <c r="BU244" s="112" t="e">
        <f>BU79-#REF!</f>
        <v>#REF!</v>
      </c>
      <c r="BV244" s="112" t="e">
        <f>BV79-#REF!</f>
        <v>#REF!</v>
      </c>
    </row>
    <row r="245" spans="12:74" hidden="1" x14ac:dyDescent="0.3">
      <c r="L245" s="112" t="e">
        <f>L72-#REF!</f>
        <v>#REF!</v>
      </c>
      <c r="M245" s="112" t="e">
        <f>M72-#REF!</f>
        <v>#REF!</v>
      </c>
      <c r="N245" s="112" t="e">
        <f>N72-#REF!</f>
        <v>#REF!</v>
      </c>
      <c r="O245" s="112" t="e">
        <f>O72-#REF!</f>
        <v>#REF!</v>
      </c>
      <c r="P245" s="112" t="e">
        <f>P72-#REF!</f>
        <v>#REF!</v>
      </c>
      <c r="Q245" s="112" t="e">
        <f>Q72-#REF!</f>
        <v>#REF!</v>
      </c>
      <c r="R245" s="112" t="e">
        <f>R72-#REF!</f>
        <v>#REF!</v>
      </c>
      <c r="S245" s="112" t="e">
        <f>S72-#REF!</f>
        <v>#REF!</v>
      </c>
      <c r="T245" s="112" t="e">
        <f>T72-#REF!</f>
        <v>#REF!</v>
      </c>
      <c r="U245" s="112" t="e">
        <f>U72-#REF!</f>
        <v>#REF!</v>
      </c>
      <c r="V245" s="112" t="e">
        <f>V72-#REF!</f>
        <v>#REF!</v>
      </c>
      <c r="W245" s="112" t="e">
        <f>W72-#REF!</f>
        <v>#REF!</v>
      </c>
      <c r="X245" s="112" t="e">
        <f>X72-#REF!</f>
        <v>#REF!</v>
      </c>
      <c r="Y245" s="112" t="e">
        <f>Y72-#REF!</f>
        <v>#REF!</v>
      </c>
      <c r="Z245" s="112" t="e">
        <f>Z72-#REF!</f>
        <v>#REF!</v>
      </c>
      <c r="AA245" s="112" t="e">
        <f>AA72-#REF!</f>
        <v>#REF!</v>
      </c>
      <c r="AB245" s="112" t="e">
        <f>AB72-#REF!</f>
        <v>#REF!</v>
      </c>
      <c r="AC245" s="112" t="e">
        <f>AC72-#REF!</f>
        <v>#REF!</v>
      </c>
      <c r="AD245" s="112" t="e">
        <f>AD72-#REF!</f>
        <v>#REF!</v>
      </c>
      <c r="AE245" s="112" t="e">
        <f>AE72-#REF!</f>
        <v>#REF!</v>
      </c>
      <c r="AF245" s="112" t="e">
        <f>AF72-#REF!</f>
        <v>#REF!</v>
      </c>
      <c r="AG245" s="112" t="e">
        <f>AG72-#REF!</f>
        <v>#REF!</v>
      </c>
      <c r="AH245" s="112" t="e">
        <f>AH72-#REF!</f>
        <v>#REF!</v>
      </c>
      <c r="AI245" s="112" t="e">
        <f>AI72-#REF!</f>
        <v>#REF!</v>
      </c>
      <c r="AJ245" s="112" t="e">
        <f>AJ72-#REF!</f>
        <v>#REF!</v>
      </c>
      <c r="AK245" s="112" t="e">
        <f>AK72-#REF!</f>
        <v>#REF!</v>
      </c>
      <c r="AL245" s="112" t="e">
        <f>AL72-#REF!</f>
        <v>#REF!</v>
      </c>
      <c r="AM245" s="112" t="e">
        <f>AM72-#REF!</f>
        <v>#REF!</v>
      </c>
      <c r="AN245" s="112" t="e">
        <f>AN72-#REF!</f>
        <v>#REF!</v>
      </c>
      <c r="AO245" s="112" t="e">
        <f>AO72-#REF!</f>
        <v>#REF!</v>
      </c>
      <c r="AP245" s="112" t="e">
        <f>AP72-#REF!</f>
        <v>#REF!</v>
      </c>
      <c r="AQ245" s="112" t="e">
        <f>AQ72-#REF!</f>
        <v>#REF!</v>
      </c>
      <c r="AR245" s="112" t="e">
        <f>AR72-#REF!</f>
        <v>#REF!</v>
      </c>
      <c r="AS245" s="112" t="e">
        <f>AS72-#REF!</f>
        <v>#REF!</v>
      </c>
      <c r="AT245" s="112" t="e">
        <f>AT72-#REF!</f>
        <v>#REF!</v>
      </c>
      <c r="AU245" s="112" t="e">
        <f>AU72-#REF!</f>
        <v>#REF!</v>
      </c>
      <c r="AV245" s="112" t="e">
        <f>AV72-#REF!</f>
        <v>#REF!</v>
      </c>
      <c r="AW245" s="112" t="e">
        <f>AW72-#REF!</f>
        <v>#REF!</v>
      </c>
      <c r="AX245" s="112" t="e">
        <f>AX72-#REF!</f>
        <v>#REF!</v>
      </c>
      <c r="AY245" s="112" t="e">
        <f>AY72-#REF!</f>
        <v>#REF!</v>
      </c>
      <c r="AZ245" s="112" t="e">
        <f>AZ72-#REF!</f>
        <v>#REF!</v>
      </c>
      <c r="BA245" s="112" t="e">
        <f>BA72-#REF!</f>
        <v>#REF!</v>
      </c>
      <c r="BB245" s="112" t="e">
        <f>BB72-#REF!</f>
        <v>#REF!</v>
      </c>
      <c r="BC245" s="112" t="e">
        <f>BC72-#REF!</f>
        <v>#REF!</v>
      </c>
      <c r="BD245" s="112" t="e">
        <f>BD72-#REF!</f>
        <v>#REF!</v>
      </c>
      <c r="BE245" s="112" t="e">
        <f>BE72-#REF!</f>
        <v>#REF!</v>
      </c>
      <c r="BF245" s="112" t="e">
        <f>BF72-#REF!</f>
        <v>#REF!</v>
      </c>
      <c r="BG245" s="112" t="e">
        <f>BG72-#REF!</f>
        <v>#REF!</v>
      </c>
      <c r="BH245" s="112" t="e">
        <f>BH72-#REF!</f>
        <v>#REF!</v>
      </c>
      <c r="BI245" s="112" t="e">
        <f>BI72-#REF!</f>
        <v>#REF!</v>
      </c>
      <c r="BJ245" s="112" t="e">
        <f>BJ72-#REF!</f>
        <v>#REF!</v>
      </c>
      <c r="BK245" s="112" t="e">
        <f>BK72-#REF!</f>
        <v>#REF!</v>
      </c>
      <c r="BL245" s="112" t="e">
        <f>BL72-#REF!</f>
        <v>#REF!</v>
      </c>
      <c r="BM245" s="112" t="e">
        <f>BM72-#REF!</f>
        <v>#REF!</v>
      </c>
      <c r="BN245" s="112" t="e">
        <f>BN72-#REF!</f>
        <v>#REF!</v>
      </c>
      <c r="BO245" s="112" t="e">
        <f>BO72-#REF!</f>
        <v>#REF!</v>
      </c>
      <c r="BU245" s="112" t="e">
        <f>BU80-#REF!</f>
        <v>#REF!</v>
      </c>
      <c r="BV245" s="112" t="e">
        <f>BV80-#REF!</f>
        <v>#REF!</v>
      </c>
    </row>
    <row r="246" spans="12:74" hidden="1" x14ac:dyDescent="0.3">
      <c r="L246" s="112" t="e">
        <f>L73-#REF!</f>
        <v>#REF!</v>
      </c>
      <c r="M246" s="112" t="e">
        <f>M73-#REF!</f>
        <v>#REF!</v>
      </c>
      <c r="N246" s="112" t="e">
        <f>N73-#REF!</f>
        <v>#REF!</v>
      </c>
      <c r="O246" s="112" t="e">
        <f>O73-#REF!</f>
        <v>#REF!</v>
      </c>
      <c r="P246" s="112" t="e">
        <f>P73-#REF!</f>
        <v>#REF!</v>
      </c>
      <c r="Q246" s="112" t="e">
        <f>Q73-#REF!</f>
        <v>#REF!</v>
      </c>
      <c r="R246" s="112" t="e">
        <f>R73-#REF!</f>
        <v>#REF!</v>
      </c>
      <c r="S246" s="112" t="e">
        <f>S73-#REF!</f>
        <v>#REF!</v>
      </c>
      <c r="T246" s="112" t="e">
        <f>T73-#REF!</f>
        <v>#REF!</v>
      </c>
      <c r="U246" s="112" t="e">
        <f>U73-#REF!</f>
        <v>#REF!</v>
      </c>
      <c r="V246" s="112" t="e">
        <f>V73-#REF!</f>
        <v>#REF!</v>
      </c>
      <c r="W246" s="112" t="e">
        <f>W73-#REF!</f>
        <v>#REF!</v>
      </c>
      <c r="X246" s="112" t="e">
        <f>X73-#REF!</f>
        <v>#REF!</v>
      </c>
      <c r="Y246" s="112" t="e">
        <f>Y73-#REF!</f>
        <v>#REF!</v>
      </c>
      <c r="Z246" s="112" t="e">
        <f>Z73-#REF!</f>
        <v>#REF!</v>
      </c>
      <c r="AA246" s="112" t="e">
        <f>AA73-#REF!</f>
        <v>#REF!</v>
      </c>
      <c r="AB246" s="112" t="e">
        <f>AB73-#REF!</f>
        <v>#REF!</v>
      </c>
      <c r="AC246" s="112" t="e">
        <f>AC73-#REF!</f>
        <v>#REF!</v>
      </c>
      <c r="AD246" s="112" t="e">
        <f>AD73-#REF!</f>
        <v>#REF!</v>
      </c>
      <c r="AE246" s="112" t="e">
        <f>AE73-#REF!</f>
        <v>#REF!</v>
      </c>
      <c r="AF246" s="112" t="e">
        <f>AF73-#REF!</f>
        <v>#REF!</v>
      </c>
      <c r="AG246" s="112" t="e">
        <f>AG73-#REF!</f>
        <v>#REF!</v>
      </c>
      <c r="AH246" s="112" t="e">
        <f>AH73-#REF!</f>
        <v>#REF!</v>
      </c>
      <c r="AI246" s="112" t="e">
        <f>AI73-#REF!</f>
        <v>#REF!</v>
      </c>
      <c r="AJ246" s="112" t="e">
        <f>AJ73-#REF!</f>
        <v>#REF!</v>
      </c>
      <c r="AK246" s="112" t="e">
        <f>AK73-#REF!</f>
        <v>#REF!</v>
      </c>
      <c r="AL246" s="112" t="e">
        <f>AL73-#REF!</f>
        <v>#REF!</v>
      </c>
      <c r="AM246" s="112" t="e">
        <f>AM73-#REF!</f>
        <v>#REF!</v>
      </c>
      <c r="AN246" s="112" t="e">
        <f>AN73-#REF!</f>
        <v>#REF!</v>
      </c>
      <c r="AO246" s="112" t="e">
        <f>AO73-#REF!</f>
        <v>#REF!</v>
      </c>
      <c r="AP246" s="112" t="e">
        <f>AP73-#REF!</f>
        <v>#REF!</v>
      </c>
      <c r="AQ246" s="112" t="e">
        <f>AQ73-#REF!</f>
        <v>#REF!</v>
      </c>
      <c r="AR246" s="112" t="e">
        <f>AR73-#REF!</f>
        <v>#REF!</v>
      </c>
      <c r="AS246" s="112" t="e">
        <f>AS73-#REF!</f>
        <v>#REF!</v>
      </c>
      <c r="AT246" s="112" t="e">
        <f>AT73-#REF!</f>
        <v>#REF!</v>
      </c>
      <c r="AU246" s="112" t="e">
        <f>AU73-#REF!</f>
        <v>#REF!</v>
      </c>
      <c r="AV246" s="112" t="e">
        <f>AV73-#REF!</f>
        <v>#REF!</v>
      </c>
      <c r="AW246" s="112" t="e">
        <f>AW73-#REF!</f>
        <v>#REF!</v>
      </c>
      <c r="AX246" s="112" t="e">
        <f>AX73-#REF!</f>
        <v>#REF!</v>
      </c>
      <c r="AY246" s="112" t="e">
        <f>AY73-#REF!</f>
        <v>#REF!</v>
      </c>
      <c r="AZ246" s="112" t="e">
        <f>AZ73-#REF!</f>
        <v>#REF!</v>
      </c>
      <c r="BA246" s="112" t="e">
        <f>BA73-#REF!</f>
        <v>#REF!</v>
      </c>
      <c r="BB246" s="112" t="e">
        <f>BB73-#REF!</f>
        <v>#REF!</v>
      </c>
      <c r="BC246" s="112" t="e">
        <f>BC73-#REF!</f>
        <v>#REF!</v>
      </c>
      <c r="BD246" s="112" t="e">
        <f>BD73-#REF!</f>
        <v>#REF!</v>
      </c>
      <c r="BE246" s="112" t="e">
        <f>BE73-#REF!</f>
        <v>#REF!</v>
      </c>
      <c r="BF246" s="112" t="e">
        <f>BF73-#REF!</f>
        <v>#REF!</v>
      </c>
      <c r="BG246" s="112" t="e">
        <f>BG73-#REF!</f>
        <v>#REF!</v>
      </c>
      <c r="BH246" s="112" t="e">
        <f>BH73-#REF!</f>
        <v>#REF!</v>
      </c>
      <c r="BI246" s="112" t="e">
        <f>BI73-#REF!</f>
        <v>#REF!</v>
      </c>
      <c r="BJ246" s="112" t="e">
        <f>BJ73-#REF!</f>
        <v>#REF!</v>
      </c>
      <c r="BK246" s="112" t="e">
        <f>BK73-#REF!</f>
        <v>#REF!</v>
      </c>
      <c r="BL246" s="112" t="e">
        <f>BL73-#REF!</f>
        <v>#REF!</v>
      </c>
      <c r="BM246" s="112" t="e">
        <f>BM73-#REF!</f>
        <v>#REF!</v>
      </c>
      <c r="BN246" s="112" t="e">
        <f>BN73-#REF!</f>
        <v>#REF!</v>
      </c>
      <c r="BO246" s="112" t="e">
        <f>BO73-#REF!</f>
        <v>#REF!</v>
      </c>
      <c r="BU246" s="112" t="e">
        <f>BU81-#REF!</f>
        <v>#REF!</v>
      </c>
      <c r="BV246" s="112" t="e">
        <f>BV81-#REF!</f>
        <v>#REF!</v>
      </c>
    </row>
    <row r="247" spans="12:74" hidden="1" x14ac:dyDescent="0.3">
      <c r="L247" s="112" t="e">
        <f>L74-#REF!</f>
        <v>#REF!</v>
      </c>
      <c r="M247" s="112" t="e">
        <f>M74-#REF!</f>
        <v>#REF!</v>
      </c>
      <c r="N247" s="112" t="e">
        <f>N74-#REF!</f>
        <v>#REF!</v>
      </c>
      <c r="O247" s="112" t="e">
        <f>O74-#REF!</f>
        <v>#REF!</v>
      </c>
      <c r="P247" s="112" t="e">
        <f>P74-#REF!</f>
        <v>#REF!</v>
      </c>
      <c r="Q247" s="112" t="e">
        <f>Q74-#REF!</f>
        <v>#REF!</v>
      </c>
      <c r="R247" s="112" t="e">
        <f>R74-#REF!</f>
        <v>#REF!</v>
      </c>
      <c r="S247" s="112" t="e">
        <f>S74-#REF!</f>
        <v>#REF!</v>
      </c>
      <c r="T247" s="112" t="e">
        <f>T74-#REF!</f>
        <v>#REF!</v>
      </c>
      <c r="U247" s="112" t="e">
        <f>U74-#REF!</f>
        <v>#REF!</v>
      </c>
      <c r="V247" s="112" t="e">
        <f>V74-#REF!</f>
        <v>#REF!</v>
      </c>
      <c r="W247" s="112" t="e">
        <f>W74-#REF!</f>
        <v>#REF!</v>
      </c>
      <c r="X247" s="112" t="e">
        <f>X74-#REF!</f>
        <v>#REF!</v>
      </c>
      <c r="Y247" s="112" t="e">
        <f>Y74-#REF!</f>
        <v>#REF!</v>
      </c>
      <c r="Z247" s="112" t="e">
        <f>Z74-#REF!</f>
        <v>#REF!</v>
      </c>
      <c r="AA247" s="112" t="e">
        <f>AA74-#REF!</f>
        <v>#REF!</v>
      </c>
      <c r="AB247" s="112" t="e">
        <f>AB74-#REF!</f>
        <v>#REF!</v>
      </c>
      <c r="AC247" s="112" t="e">
        <f>AC74-#REF!</f>
        <v>#REF!</v>
      </c>
      <c r="AD247" s="112" t="e">
        <f>AD74-#REF!</f>
        <v>#REF!</v>
      </c>
      <c r="AE247" s="112" t="e">
        <f>AE74-#REF!</f>
        <v>#REF!</v>
      </c>
      <c r="AF247" s="112" t="e">
        <f>AF74-#REF!</f>
        <v>#REF!</v>
      </c>
      <c r="AG247" s="112" t="e">
        <f>AG74-#REF!</f>
        <v>#REF!</v>
      </c>
      <c r="AH247" s="112" t="e">
        <f>AH74-#REF!</f>
        <v>#REF!</v>
      </c>
      <c r="AI247" s="112" t="e">
        <f>AI74-#REF!</f>
        <v>#REF!</v>
      </c>
      <c r="AJ247" s="112" t="e">
        <f>AJ74-#REF!</f>
        <v>#REF!</v>
      </c>
      <c r="AK247" s="112" t="e">
        <f>AK74-#REF!</f>
        <v>#REF!</v>
      </c>
      <c r="AL247" s="112" t="e">
        <f>AL74-#REF!</f>
        <v>#REF!</v>
      </c>
      <c r="AM247" s="112" t="e">
        <f>AM74-#REF!</f>
        <v>#REF!</v>
      </c>
      <c r="AN247" s="112" t="e">
        <f>AN74-#REF!</f>
        <v>#REF!</v>
      </c>
      <c r="AO247" s="112" t="e">
        <f>AO74-#REF!</f>
        <v>#REF!</v>
      </c>
      <c r="AP247" s="112" t="e">
        <f>AP74-#REF!</f>
        <v>#REF!</v>
      </c>
      <c r="AQ247" s="112" t="e">
        <f>AQ74-#REF!</f>
        <v>#REF!</v>
      </c>
      <c r="AR247" s="112" t="e">
        <f>AR74-#REF!</f>
        <v>#REF!</v>
      </c>
      <c r="AS247" s="112" t="e">
        <f>AS74-#REF!</f>
        <v>#REF!</v>
      </c>
      <c r="AT247" s="112" t="e">
        <f>AT74-#REF!</f>
        <v>#REF!</v>
      </c>
      <c r="AU247" s="112" t="e">
        <f>AU74-#REF!</f>
        <v>#REF!</v>
      </c>
      <c r="AV247" s="112" t="e">
        <f>AV74-#REF!</f>
        <v>#REF!</v>
      </c>
      <c r="AW247" s="112" t="e">
        <f>AW74-#REF!</f>
        <v>#REF!</v>
      </c>
      <c r="AX247" s="112" t="e">
        <f>AX74-#REF!</f>
        <v>#REF!</v>
      </c>
      <c r="AY247" s="112" t="e">
        <f>AY74-#REF!</f>
        <v>#REF!</v>
      </c>
      <c r="AZ247" s="112" t="e">
        <f>AZ74-#REF!</f>
        <v>#REF!</v>
      </c>
      <c r="BA247" s="112" t="e">
        <f>BA74-#REF!</f>
        <v>#REF!</v>
      </c>
      <c r="BB247" s="112" t="e">
        <f>BB74-#REF!</f>
        <v>#REF!</v>
      </c>
      <c r="BC247" s="112" t="e">
        <f>BC74-#REF!</f>
        <v>#REF!</v>
      </c>
      <c r="BD247" s="112" t="e">
        <f>BD74-#REF!</f>
        <v>#REF!</v>
      </c>
      <c r="BE247" s="112" t="e">
        <f>BE74-#REF!</f>
        <v>#REF!</v>
      </c>
      <c r="BF247" s="112" t="e">
        <f>BF74-#REF!</f>
        <v>#REF!</v>
      </c>
      <c r="BG247" s="112" t="e">
        <f>BG74-#REF!</f>
        <v>#REF!</v>
      </c>
      <c r="BH247" s="112" t="e">
        <f>BH74-#REF!</f>
        <v>#REF!</v>
      </c>
      <c r="BI247" s="112" t="e">
        <f>BI74-#REF!</f>
        <v>#REF!</v>
      </c>
      <c r="BJ247" s="112" t="e">
        <f>BJ74-#REF!</f>
        <v>#REF!</v>
      </c>
      <c r="BK247" s="112" t="e">
        <f>BK74-#REF!</f>
        <v>#REF!</v>
      </c>
      <c r="BL247" s="112" t="e">
        <f>BL74-#REF!</f>
        <v>#REF!</v>
      </c>
      <c r="BM247" s="112" t="e">
        <f>BM74-#REF!</f>
        <v>#REF!</v>
      </c>
      <c r="BN247" s="112" t="e">
        <f>BN74-#REF!</f>
        <v>#REF!</v>
      </c>
      <c r="BO247" s="112" t="e">
        <f>BO74-#REF!</f>
        <v>#REF!</v>
      </c>
      <c r="BU247" s="112" t="e">
        <f>BU82-#REF!</f>
        <v>#REF!</v>
      </c>
      <c r="BV247" s="112" t="e">
        <f>BV82-#REF!</f>
        <v>#REF!</v>
      </c>
    </row>
    <row r="248" spans="12:74" hidden="1" x14ac:dyDescent="0.3">
      <c r="L248" s="112" t="e">
        <f>L75-#REF!</f>
        <v>#REF!</v>
      </c>
      <c r="M248" s="112" t="e">
        <f>M75-#REF!</f>
        <v>#REF!</v>
      </c>
      <c r="N248" s="112" t="e">
        <f>N75-#REF!</f>
        <v>#REF!</v>
      </c>
      <c r="O248" s="112" t="e">
        <f>O75-#REF!</f>
        <v>#REF!</v>
      </c>
      <c r="P248" s="112" t="e">
        <f>P75-#REF!</f>
        <v>#REF!</v>
      </c>
      <c r="Q248" s="112" t="e">
        <f>Q75-#REF!</f>
        <v>#REF!</v>
      </c>
      <c r="R248" s="112" t="e">
        <f>R75-#REF!</f>
        <v>#REF!</v>
      </c>
      <c r="S248" s="112" t="e">
        <f>S75-#REF!</f>
        <v>#REF!</v>
      </c>
      <c r="T248" s="112" t="e">
        <f>T75-#REF!</f>
        <v>#REF!</v>
      </c>
      <c r="U248" s="112" t="e">
        <f>U75-#REF!</f>
        <v>#REF!</v>
      </c>
      <c r="V248" s="112" t="e">
        <f>V75-#REF!</f>
        <v>#REF!</v>
      </c>
      <c r="W248" s="112" t="e">
        <f>W75-#REF!</f>
        <v>#REF!</v>
      </c>
      <c r="X248" s="112" t="e">
        <f>X75-#REF!</f>
        <v>#REF!</v>
      </c>
      <c r="Y248" s="112" t="e">
        <f>Y75-#REF!</f>
        <v>#REF!</v>
      </c>
      <c r="Z248" s="112" t="e">
        <f>Z75-#REF!</f>
        <v>#REF!</v>
      </c>
      <c r="AA248" s="112" t="e">
        <f>AA75-#REF!</f>
        <v>#REF!</v>
      </c>
      <c r="AB248" s="112" t="e">
        <f>AB75-#REF!</f>
        <v>#REF!</v>
      </c>
      <c r="AC248" s="112" t="e">
        <f>AC75-#REF!</f>
        <v>#REF!</v>
      </c>
      <c r="AD248" s="112" t="e">
        <f>AD75-#REF!</f>
        <v>#REF!</v>
      </c>
      <c r="AE248" s="112" t="e">
        <f>AE75-#REF!</f>
        <v>#REF!</v>
      </c>
      <c r="AF248" s="112" t="e">
        <f>AF75-#REF!</f>
        <v>#REF!</v>
      </c>
      <c r="AG248" s="112" t="e">
        <f>AG75-#REF!</f>
        <v>#REF!</v>
      </c>
      <c r="AH248" s="112" t="e">
        <f>AH75-#REF!</f>
        <v>#REF!</v>
      </c>
      <c r="AI248" s="112" t="e">
        <f>AI75-#REF!</f>
        <v>#REF!</v>
      </c>
      <c r="AJ248" s="112" t="e">
        <f>AJ75-#REF!</f>
        <v>#REF!</v>
      </c>
      <c r="AK248" s="112" t="e">
        <f>AK75-#REF!</f>
        <v>#REF!</v>
      </c>
      <c r="AL248" s="112" t="e">
        <f>AL75-#REF!</f>
        <v>#REF!</v>
      </c>
      <c r="AM248" s="112" t="e">
        <f>AM75-#REF!</f>
        <v>#REF!</v>
      </c>
      <c r="AN248" s="112" t="e">
        <f>AN75-#REF!</f>
        <v>#REF!</v>
      </c>
      <c r="AO248" s="112" t="e">
        <f>AO75-#REF!</f>
        <v>#REF!</v>
      </c>
      <c r="AP248" s="112" t="e">
        <f>AP75-#REF!</f>
        <v>#REF!</v>
      </c>
      <c r="AQ248" s="112" t="e">
        <f>AQ75-#REF!</f>
        <v>#REF!</v>
      </c>
      <c r="AR248" s="112" t="e">
        <f>AR75-#REF!</f>
        <v>#REF!</v>
      </c>
      <c r="AS248" s="112" t="e">
        <f>AS75-#REF!</f>
        <v>#REF!</v>
      </c>
      <c r="AT248" s="112" t="e">
        <f>AT75-#REF!</f>
        <v>#REF!</v>
      </c>
      <c r="AU248" s="112" t="e">
        <f>AU75-#REF!</f>
        <v>#REF!</v>
      </c>
      <c r="AV248" s="112" t="e">
        <f>AV75-#REF!</f>
        <v>#REF!</v>
      </c>
      <c r="AW248" s="112" t="e">
        <f>AW75-#REF!</f>
        <v>#REF!</v>
      </c>
      <c r="AX248" s="112" t="e">
        <f>AX75-#REF!</f>
        <v>#REF!</v>
      </c>
      <c r="AY248" s="112" t="e">
        <f>AY75-#REF!</f>
        <v>#REF!</v>
      </c>
      <c r="AZ248" s="112" t="e">
        <f>AZ75-#REF!</f>
        <v>#REF!</v>
      </c>
      <c r="BA248" s="112" t="e">
        <f>BA75-#REF!</f>
        <v>#REF!</v>
      </c>
      <c r="BB248" s="112" t="e">
        <f>BB75-#REF!</f>
        <v>#REF!</v>
      </c>
      <c r="BC248" s="112" t="e">
        <f>BC75-#REF!</f>
        <v>#REF!</v>
      </c>
      <c r="BD248" s="112" t="e">
        <f>BD75-#REF!</f>
        <v>#REF!</v>
      </c>
      <c r="BE248" s="112" t="e">
        <f>BE75-#REF!</f>
        <v>#REF!</v>
      </c>
      <c r="BF248" s="112" t="e">
        <f>BF75-#REF!</f>
        <v>#REF!</v>
      </c>
      <c r="BG248" s="112" t="e">
        <f>BG75-#REF!</f>
        <v>#REF!</v>
      </c>
      <c r="BH248" s="112" t="e">
        <f>BH75-#REF!</f>
        <v>#REF!</v>
      </c>
      <c r="BI248" s="112" t="e">
        <f>BI75-#REF!</f>
        <v>#REF!</v>
      </c>
      <c r="BJ248" s="112" t="e">
        <f>BJ75-#REF!</f>
        <v>#REF!</v>
      </c>
      <c r="BK248" s="112" t="e">
        <f>BK75-#REF!</f>
        <v>#REF!</v>
      </c>
      <c r="BL248" s="112" t="e">
        <f>BL75-#REF!</f>
        <v>#REF!</v>
      </c>
      <c r="BM248" s="112" t="e">
        <f>BM75-#REF!</f>
        <v>#REF!</v>
      </c>
      <c r="BN248" s="112" t="e">
        <f>BN75-#REF!</f>
        <v>#REF!</v>
      </c>
      <c r="BO248" s="112" t="e">
        <f>BO75-#REF!</f>
        <v>#REF!</v>
      </c>
      <c r="BU248" s="112" t="e">
        <f>BU83-#REF!</f>
        <v>#REF!</v>
      </c>
      <c r="BV248" s="112" t="e">
        <f>BV83-#REF!</f>
        <v>#REF!</v>
      </c>
    </row>
    <row r="249" spans="12:74" hidden="1" x14ac:dyDescent="0.3">
      <c r="L249" s="112" t="e">
        <f>L76-#REF!</f>
        <v>#REF!</v>
      </c>
      <c r="M249" s="112" t="e">
        <f>M76-#REF!</f>
        <v>#REF!</v>
      </c>
      <c r="N249" s="112" t="e">
        <f>N76-#REF!</f>
        <v>#REF!</v>
      </c>
      <c r="O249" s="112" t="e">
        <f>O76-#REF!</f>
        <v>#REF!</v>
      </c>
      <c r="P249" s="112" t="e">
        <f>P76-#REF!</f>
        <v>#REF!</v>
      </c>
      <c r="Q249" s="112" t="e">
        <f>Q76-#REF!</f>
        <v>#REF!</v>
      </c>
      <c r="R249" s="112" t="e">
        <f>R76-#REF!</f>
        <v>#REF!</v>
      </c>
      <c r="S249" s="112" t="e">
        <f>S76-#REF!</f>
        <v>#REF!</v>
      </c>
      <c r="T249" s="112" t="e">
        <f>T76-#REF!</f>
        <v>#REF!</v>
      </c>
      <c r="U249" s="112" t="e">
        <f>U76-#REF!</f>
        <v>#REF!</v>
      </c>
      <c r="V249" s="112" t="e">
        <f>V76-#REF!</f>
        <v>#REF!</v>
      </c>
      <c r="W249" s="112" t="e">
        <f>W76-#REF!</f>
        <v>#REF!</v>
      </c>
      <c r="X249" s="112" t="e">
        <f>X76-#REF!</f>
        <v>#REF!</v>
      </c>
      <c r="Y249" s="112" t="e">
        <f>Y76-#REF!</f>
        <v>#REF!</v>
      </c>
      <c r="Z249" s="112" t="e">
        <f>Z76-#REF!</f>
        <v>#REF!</v>
      </c>
      <c r="AA249" s="112" t="e">
        <f>AA76-#REF!</f>
        <v>#REF!</v>
      </c>
      <c r="AB249" s="112" t="e">
        <f>AB76-#REF!</f>
        <v>#REF!</v>
      </c>
      <c r="AC249" s="112" t="e">
        <f>AC76-#REF!</f>
        <v>#REF!</v>
      </c>
      <c r="AD249" s="112" t="e">
        <f>AD76-#REF!</f>
        <v>#REF!</v>
      </c>
      <c r="AE249" s="112" t="e">
        <f>AE76-#REF!</f>
        <v>#REF!</v>
      </c>
      <c r="AF249" s="112" t="e">
        <f>AF76-#REF!</f>
        <v>#REF!</v>
      </c>
      <c r="AG249" s="112" t="e">
        <f>AG76-#REF!</f>
        <v>#REF!</v>
      </c>
      <c r="AH249" s="112" t="e">
        <f>AH76-#REF!</f>
        <v>#REF!</v>
      </c>
      <c r="AI249" s="112" t="e">
        <f>AI76-#REF!</f>
        <v>#REF!</v>
      </c>
      <c r="AJ249" s="112" t="e">
        <f>AJ76-#REF!</f>
        <v>#REF!</v>
      </c>
      <c r="AK249" s="112" t="e">
        <f>AK76-#REF!</f>
        <v>#REF!</v>
      </c>
      <c r="AL249" s="112" t="e">
        <f>AL76-#REF!</f>
        <v>#REF!</v>
      </c>
      <c r="AM249" s="112" t="e">
        <f>AM76-#REF!</f>
        <v>#REF!</v>
      </c>
      <c r="AN249" s="112" t="e">
        <f>AN76-#REF!</f>
        <v>#REF!</v>
      </c>
      <c r="AO249" s="112" t="e">
        <f>AO76-#REF!</f>
        <v>#REF!</v>
      </c>
      <c r="AP249" s="112" t="e">
        <f>AP76-#REF!</f>
        <v>#REF!</v>
      </c>
      <c r="AQ249" s="112" t="e">
        <f>AQ76-#REF!</f>
        <v>#REF!</v>
      </c>
      <c r="AR249" s="112" t="e">
        <f>AR76-#REF!</f>
        <v>#REF!</v>
      </c>
      <c r="AS249" s="112" t="e">
        <f>AS76-#REF!</f>
        <v>#REF!</v>
      </c>
      <c r="AT249" s="112" t="e">
        <f>AT76-#REF!</f>
        <v>#REF!</v>
      </c>
      <c r="AU249" s="112" t="e">
        <f>AU76-#REF!</f>
        <v>#REF!</v>
      </c>
      <c r="AV249" s="112" t="e">
        <f>AV76-#REF!</f>
        <v>#REF!</v>
      </c>
      <c r="AW249" s="112" t="e">
        <f>AW76-#REF!</f>
        <v>#REF!</v>
      </c>
      <c r="AX249" s="112" t="e">
        <f>AX76-#REF!</f>
        <v>#REF!</v>
      </c>
      <c r="AY249" s="112" t="e">
        <f>AY76-#REF!</f>
        <v>#REF!</v>
      </c>
      <c r="AZ249" s="112" t="e">
        <f>AZ76-#REF!</f>
        <v>#REF!</v>
      </c>
      <c r="BA249" s="112" t="e">
        <f>BA76-#REF!</f>
        <v>#REF!</v>
      </c>
      <c r="BB249" s="112" t="e">
        <f>BB76-#REF!</f>
        <v>#REF!</v>
      </c>
      <c r="BC249" s="112" t="e">
        <f>BC76-#REF!</f>
        <v>#REF!</v>
      </c>
      <c r="BD249" s="112" t="e">
        <f>BD76-#REF!</f>
        <v>#REF!</v>
      </c>
      <c r="BE249" s="112" t="e">
        <f>BE76-#REF!</f>
        <v>#REF!</v>
      </c>
      <c r="BF249" s="112" t="e">
        <f>BF76-#REF!</f>
        <v>#REF!</v>
      </c>
      <c r="BG249" s="112" t="e">
        <f>BG76-#REF!</f>
        <v>#REF!</v>
      </c>
      <c r="BH249" s="112" t="e">
        <f>BH76-#REF!</f>
        <v>#REF!</v>
      </c>
      <c r="BI249" s="112" t="e">
        <f>BI76-#REF!</f>
        <v>#REF!</v>
      </c>
      <c r="BJ249" s="112" t="e">
        <f>BJ76-#REF!</f>
        <v>#REF!</v>
      </c>
      <c r="BK249" s="112" t="e">
        <f>BK76-#REF!</f>
        <v>#REF!</v>
      </c>
      <c r="BL249" s="112" t="e">
        <f>BL76-#REF!</f>
        <v>#REF!</v>
      </c>
      <c r="BM249" s="112" t="e">
        <f>BM76-#REF!</f>
        <v>#REF!</v>
      </c>
      <c r="BN249" s="112" t="e">
        <f>BN76-#REF!</f>
        <v>#REF!</v>
      </c>
      <c r="BO249" s="112" t="e">
        <f>BO76-#REF!</f>
        <v>#REF!</v>
      </c>
      <c r="BU249" s="112" t="e">
        <f>BU84-#REF!</f>
        <v>#REF!</v>
      </c>
      <c r="BV249" s="112" t="e">
        <f>BV84-#REF!</f>
        <v>#REF!</v>
      </c>
    </row>
    <row r="250" spans="12:74" hidden="1" x14ac:dyDescent="0.3">
      <c r="L250" s="112" t="e">
        <f>L77-#REF!</f>
        <v>#REF!</v>
      </c>
      <c r="M250" s="112" t="e">
        <f>M77-#REF!</f>
        <v>#REF!</v>
      </c>
      <c r="N250" s="112" t="e">
        <f>N77-#REF!</f>
        <v>#REF!</v>
      </c>
      <c r="O250" s="112" t="e">
        <f>O77-#REF!</f>
        <v>#REF!</v>
      </c>
      <c r="P250" s="112" t="e">
        <f>P77-#REF!</f>
        <v>#REF!</v>
      </c>
      <c r="Q250" s="112" t="e">
        <f>Q77-#REF!</f>
        <v>#REF!</v>
      </c>
      <c r="R250" s="112" t="e">
        <f>R77-#REF!</f>
        <v>#REF!</v>
      </c>
      <c r="S250" s="112" t="e">
        <f>S77-#REF!</f>
        <v>#REF!</v>
      </c>
      <c r="T250" s="112" t="e">
        <f>T77-#REF!</f>
        <v>#REF!</v>
      </c>
      <c r="U250" s="112" t="e">
        <f>U77-#REF!</f>
        <v>#REF!</v>
      </c>
      <c r="V250" s="112" t="e">
        <f>V77-#REF!</f>
        <v>#REF!</v>
      </c>
      <c r="W250" s="112" t="e">
        <f>W77-#REF!</f>
        <v>#REF!</v>
      </c>
      <c r="X250" s="112" t="e">
        <f>X77-#REF!</f>
        <v>#REF!</v>
      </c>
      <c r="Y250" s="112" t="e">
        <f>Y77-#REF!</f>
        <v>#REF!</v>
      </c>
      <c r="Z250" s="112" t="e">
        <f>Z77-#REF!</f>
        <v>#REF!</v>
      </c>
      <c r="AA250" s="112" t="e">
        <f>AA77-#REF!</f>
        <v>#REF!</v>
      </c>
      <c r="AB250" s="112" t="e">
        <f>AB77-#REF!</f>
        <v>#REF!</v>
      </c>
      <c r="AC250" s="112" t="e">
        <f>AC77-#REF!</f>
        <v>#REF!</v>
      </c>
      <c r="AD250" s="112" t="e">
        <f>AD77-#REF!</f>
        <v>#REF!</v>
      </c>
      <c r="AE250" s="112" t="e">
        <f>AE77-#REF!</f>
        <v>#REF!</v>
      </c>
      <c r="AF250" s="112" t="e">
        <f>AF77-#REF!</f>
        <v>#REF!</v>
      </c>
      <c r="AG250" s="112" t="e">
        <f>AG77-#REF!</f>
        <v>#REF!</v>
      </c>
      <c r="AH250" s="112" t="e">
        <f>AH77-#REF!</f>
        <v>#REF!</v>
      </c>
      <c r="AI250" s="112" t="e">
        <f>AI77-#REF!</f>
        <v>#REF!</v>
      </c>
      <c r="AJ250" s="112" t="e">
        <f>AJ77-#REF!</f>
        <v>#REF!</v>
      </c>
      <c r="AK250" s="112" t="e">
        <f>AK77-#REF!</f>
        <v>#REF!</v>
      </c>
      <c r="AL250" s="112" t="e">
        <f>AL77-#REF!</f>
        <v>#REF!</v>
      </c>
      <c r="AM250" s="112" t="e">
        <f>AM77-#REF!</f>
        <v>#REF!</v>
      </c>
      <c r="AN250" s="112" t="e">
        <f>AN77-#REF!</f>
        <v>#REF!</v>
      </c>
      <c r="AO250" s="112" t="e">
        <f>AO77-#REF!</f>
        <v>#REF!</v>
      </c>
      <c r="AP250" s="112" t="e">
        <f>AP77-#REF!</f>
        <v>#REF!</v>
      </c>
      <c r="AQ250" s="112" t="e">
        <f>AQ77-#REF!</f>
        <v>#REF!</v>
      </c>
      <c r="AR250" s="112" t="e">
        <f>AR77-#REF!</f>
        <v>#REF!</v>
      </c>
      <c r="AS250" s="112" t="e">
        <f>AS77-#REF!</f>
        <v>#REF!</v>
      </c>
      <c r="AT250" s="112" t="e">
        <f>AT77-#REF!</f>
        <v>#REF!</v>
      </c>
      <c r="AU250" s="112" t="e">
        <f>AU77-#REF!</f>
        <v>#REF!</v>
      </c>
      <c r="AV250" s="112" t="e">
        <f>AV77-#REF!</f>
        <v>#REF!</v>
      </c>
      <c r="AW250" s="112" t="e">
        <f>AW77-#REF!</f>
        <v>#REF!</v>
      </c>
      <c r="AX250" s="112" t="e">
        <f>AX77-#REF!</f>
        <v>#REF!</v>
      </c>
      <c r="AY250" s="112" t="e">
        <f>AY77-#REF!</f>
        <v>#REF!</v>
      </c>
      <c r="AZ250" s="112" t="e">
        <f>AZ77-#REF!</f>
        <v>#REF!</v>
      </c>
      <c r="BA250" s="112" t="e">
        <f>BA77-#REF!</f>
        <v>#REF!</v>
      </c>
      <c r="BB250" s="112" t="e">
        <f>BB77-#REF!</f>
        <v>#REF!</v>
      </c>
      <c r="BC250" s="112" t="e">
        <f>BC77-#REF!</f>
        <v>#REF!</v>
      </c>
      <c r="BD250" s="112" t="e">
        <f>BD77-#REF!</f>
        <v>#REF!</v>
      </c>
      <c r="BE250" s="112" t="e">
        <f>BE77-#REF!</f>
        <v>#REF!</v>
      </c>
      <c r="BF250" s="112" t="e">
        <f>BF77-#REF!</f>
        <v>#REF!</v>
      </c>
      <c r="BG250" s="112" t="e">
        <f>BG77-#REF!</f>
        <v>#REF!</v>
      </c>
      <c r="BH250" s="112" t="e">
        <f>BH77-#REF!</f>
        <v>#REF!</v>
      </c>
      <c r="BI250" s="112" t="e">
        <f>BI77-#REF!</f>
        <v>#REF!</v>
      </c>
      <c r="BJ250" s="112" t="e">
        <f>BJ77-#REF!</f>
        <v>#REF!</v>
      </c>
      <c r="BK250" s="112" t="e">
        <f>BK77-#REF!</f>
        <v>#REF!</v>
      </c>
      <c r="BL250" s="112" t="e">
        <f>BL77-#REF!</f>
        <v>#REF!</v>
      </c>
      <c r="BM250" s="112" t="e">
        <f>BM77-#REF!</f>
        <v>#REF!</v>
      </c>
      <c r="BN250" s="112" t="e">
        <f>BN77-#REF!</f>
        <v>#REF!</v>
      </c>
      <c r="BO250" s="112" t="e">
        <f>BO77-#REF!</f>
        <v>#REF!</v>
      </c>
      <c r="BU250" s="112" t="e">
        <f>BU85-#REF!</f>
        <v>#REF!</v>
      </c>
      <c r="BV250" s="112" t="e">
        <f>BV85-#REF!</f>
        <v>#REF!</v>
      </c>
    </row>
    <row r="251" spans="12:74" hidden="1" x14ac:dyDescent="0.3">
      <c r="L251" s="112" t="e">
        <f>L78-#REF!</f>
        <v>#REF!</v>
      </c>
      <c r="M251" s="112" t="e">
        <f>M78-#REF!</f>
        <v>#REF!</v>
      </c>
      <c r="N251" s="112" t="e">
        <f>N78-#REF!</f>
        <v>#REF!</v>
      </c>
      <c r="O251" s="112" t="e">
        <f>O78-#REF!</f>
        <v>#REF!</v>
      </c>
      <c r="P251" s="112" t="e">
        <f>P78-#REF!</f>
        <v>#REF!</v>
      </c>
      <c r="Q251" s="112" t="e">
        <f>Q78-#REF!</f>
        <v>#REF!</v>
      </c>
      <c r="R251" s="112" t="e">
        <f>R78-#REF!</f>
        <v>#REF!</v>
      </c>
      <c r="S251" s="112" t="e">
        <f>S78-#REF!</f>
        <v>#REF!</v>
      </c>
      <c r="T251" s="112" t="e">
        <f>T78-#REF!</f>
        <v>#REF!</v>
      </c>
      <c r="U251" s="112" t="e">
        <f>U78-#REF!</f>
        <v>#REF!</v>
      </c>
      <c r="V251" s="112" t="e">
        <f>V78-#REF!</f>
        <v>#REF!</v>
      </c>
      <c r="W251" s="112" t="e">
        <f>W78-#REF!</f>
        <v>#REF!</v>
      </c>
      <c r="X251" s="112" t="e">
        <f>X78-#REF!</f>
        <v>#REF!</v>
      </c>
      <c r="Y251" s="112" t="e">
        <f>Y78-#REF!</f>
        <v>#REF!</v>
      </c>
      <c r="Z251" s="112" t="e">
        <f>Z78-#REF!</f>
        <v>#REF!</v>
      </c>
      <c r="AA251" s="112" t="e">
        <f>AA78-#REF!</f>
        <v>#REF!</v>
      </c>
      <c r="AB251" s="112" t="e">
        <f>AB78-#REF!</f>
        <v>#REF!</v>
      </c>
      <c r="AC251" s="112" t="e">
        <f>AC78-#REF!</f>
        <v>#REF!</v>
      </c>
      <c r="AD251" s="112" t="e">
        <f>AD78-#REF!</f>
        <v>#REF!</v>
      </c>
      <c r="AE251" s="112" t="e">
        <f>AE78-#REF!</f>
        <v>#REF!</v>
      </c>
      <c r="AF251" s="112" t="e">
        <f>AF78-#REF!</f>
        <v>#REF!</v>
      </c>
      <c r="AG251" s="112" t="e">
        <f>AG78-#REF!</f>
        <v>#REF!</v>
      </c>
      <c r="AH251" s="112" t="e">
        <f>AH78-#REF!</f>
        <v>#REF!</v>
      </c>
      <c r="AI251" s="112" t="e">
        <f>AI78-#REF!</f>
        <v>#REF!</v>
      </c>
      <c r="AJ251" s="112" t="e">
        <f>AJ78-#REF!</f>
        <v>#REF!</v>
      </c>
      <c r="AK251" s="112" t="e">
        <f>AK78-#REF!</f>
        <v>#REF!</v>
      </c>
      <c r="AL251" s="112" t="e">
        <f>AL78-#REF!</f>
        <v>#REF!</v>
      </c>
      <c r="AM251" s="112" t="e">
        <f>AM78-#REF!</f>
        <v>#REF!</v>
      </c>
      <c r="AN251" s="112" t="e">
        <f>AN78-#REF!</f>
        <v>#REF!</v>
      </c>
      <c r="AO251" s="112" t="e">
        <f>AO78-#REF!</f>
        <v>#REF!</v>
      </c>
      <c r="AP251" s="112" t="e">
        <f>AP78-#REF!</f>
        <v>#REF!</v>
      </c>
      <c r="AQ251" s="112" t="e">
        <f>AQ78-#REF!</f>
        <v>#REF!</v>
      </c>
      <c r="AR251" s="112" t="e">
        <f>AR78-#REF!</f>
        <v>#REF!</v>
      </c>
      <c r="AS251" s="112" t="e">
        <f>AS78-#REF!</f>
        <v>#REF!</v>
      </c>
      <c r="AT251" s="112" t="e">
        <f>AT78-#REF!</f>
        <v>#REF!</v>
      </c>
      <c r="AU251" s="112" t="e">
        <f>AU78-#REF!</f>
        <v>#REF!</v>
      </c>
      <c r="AV251" s="112" t="e">
        <f>AV78-#REF!</f>
        <v>#REF!</v>
      </c>
      <c r="AW251" s="112" t="e">
        <f>AW78-#REF!</f>
        <v>#REF!</v>
      </c>
      <c r="AX251" s="112" t="e">
        <f>AX78-#REF!</f>
        <v>#REF!</v>
      </c>
      <c r="AY251" s="112" t="e">
        <f>AY78-#REF!</f>
        <v>#REF!</v>
      </c>
      <c r="AZ251" s="112" t="e">
        <f>AZ78-#REF!</f>
        <v>#REF!</v>
      </c>
      <c r="BA251" s="112" t="e">
        <f>BA78-#REF!</f>
        <v>#REF!</v>
      </c>
      <c r="BB251" s="112" t="e">
        <f>BB78-#REF!</f>
        <v>#REF!</v>
      </c>
      <c r="BC251" s="112" t="e">
        <f>BC78-#REF!</f>
        <v>#REF!</v>
      </c>
      <c r="BD251" s="112" t="e">
        <f>BD78-#REF!</f>
        <v>#REF!</v>
      </c>
      <c r="BE251" s="112" t="e">
        <f>BE78-#REF!</f>
        <v>#REF!</v>
      </c>
      <c r="BF251" s="112" t="e">
        <f>BF78-#REF!</f>
        <v>#REF!</v>
      </c>
      <c r="BG251" s="112" t="e">
        <f>BG78-#REF!</f>
        <v>#REF!</v>
      </c>
      <c r="BH251" s="112" t="e">
        <f>BH78-#REF!</f>
        <v>#REF!</v>
      </c>
      <c r="BI251" s="112" t="e">
        <f>BI78-#REF!</f>
        <v>#REF!</v>
      </c>
      <c r="BJ251" s="112" t="e">
        <f>BJ78-#REF!</f>
        <v>#REF!</v>
      </c>
      <c r="BK251" s="112" t="e">
        <f>BK78-#REF!</f>
        <v>#REF!</v>
      </c>
      <c r="BL251" s="112" t="e">
        <f>BL78-#REF!</f>
        <v>#REF!</v>
      </c>
      <c r="BM251" s="112" t="e">
        <f>BM78-#REF!</f>
        <v>#REF!</v>
      </c>
      <c r="BN251" s="112" t="e">
        <f>BN78-#REF!</f>
        <v>#REF!</v>
      </c>
      <c r="BO251" s="112" t="e">
        <f>BO78-#REF!</f>
        <v>#REF!</v>
      </c>
      <c r="BU251" s="112" t="e">
        <f>BU86-#REF!</f>
        <v>#REF!</v>
      </c>
      <c r="BV251" s="112" t="e">
        <f>BV86-#REF!</f>
        <v>#REF!</v>
      </c>
    </row>
    <row r="252" spans="12:74" hidden="1" x14ac:dyDescent="0.3">
      <c r="L252" s="112" t="e">
        <f>L79-#REF!</f>
        <v>#REF!</v>
      </c>
      <c r="M252" s="112" t="e">
        <f>M79-#REF!</f>
        <v>#REF!</v>
      </c>
      <c r="N252" s="112" t="e">
        <f>N79-#REF!</f>
        <v>#REF!</v>
      </c>
      <c r="O252" s="112" t="e">
        <f>O79-#REF!</f>
        <v>#REF!</v>
      </c>
      <c r="P252" s="112" t="e">
        <f>P79-#REF!</f>
        <v>#REF!</v>
      </c>
      <c r="Q252" s="112" t="e">
        <f>Q79-#REF!</f>
        <v>#REF!</v>
      </c>
      <c r="R252" s="112" t="e">
        <f>R79-#REF!</f>
        <v>#REF!</v>
      </c>
      <c r="S252" s="112" t="e">
        <f>S79-#REF!</f>
        <v>#REF!</v>
      </c>
      <c r="T252" s="112" t="e">
        <f>T79-#REF!</f>
        <v>#REF!</v>
      </c>
      <c r="U252" s="112" t="e">
        <f>U79-#REF!</f>
        <v>#REF!</v>
      </c>
      <c r="V252" s="112" t="e">
        <f>V79-#REF!</f>
        <v>#REF!</v>
      </c>
      <c r="W252" s="112" t="e">
        <f>W79-#REF!</f>
        <v>#REF!</v>
      </c>
      <c r="X252" s="112" t="e">
        <f>X79-#REF!</f>
        <v>#REF!</v>
      </c>
      <c r="Y252" s="112" t="e">
        <f>Y79-#REF!</f>
        <v>#REF!</v>
      </c>
      <c r="Z252" s="112" t="e">
        <f>Z79-#REF!</f>
        <v>#REF!</v>
      </c>
      <c r="AA252" s="112" t="e">
        <f>AA79-#REF!</f>
        <v>#REF!</v>
      </c>
      <c r="AB252" s="112" t="e">
        <f>AB79-#REF!</f>
        <v>#REF!</v>
      </c>
      <c r="AC252" s="112" t="e">
        <f>AC79-#REF!</f>
        <v>#REF!</v>
      </c>
      <c r="AD252" s="112" t="e">
        <f>AD79-#REF!</f>
        <v>#REF!</v>
      </c>
      <c r="AE252" s="112" t="e">
        <f>AE79-#REF!</f>
        <v>#REF!</v>
      </c>
      <c r="AF252" s="112" t="e">
        <f>AF79-#REF!</f>
        <v>#REF!</v>
      </c>
      <c r="AG252" s="112" t="e">
        <f>AG79-#REF!</f>
        <v>#REF!</v>
      </c>
      <c r="AH252" s="112" t="e">
        <f>AH79-#REF!</f>
        <v>#REF!</v>
      </c>
      <c r="AI252" s="112" t="e">
        <f>AI79-#REF!</f>
        <v>#REF!</v>
      </c>
      <c r="AJ252" s="112" t="e">
        <f>AJ79-#REF!</f>
        <v>#REF!</v>
      </c>
      <c r="AK252" s="112" t="e">
        <f>AK79-#REF!</f>
        <v>#REF!</v>
      </c>
      <c r="AL252" s="112" t="e">
        <f>AL79-#REF!</f>
        <v>#REF!</v>
      </c>
      <c r="AM252" s="112" t="e">
        <f>AM79-#REF!</f>
        <v>#REF!</v>
      </c>
      <c r="AN252" s="112" t="e">
        <f>AN79-#REF!</f>
        <v>#REF!</v>
      </c>
      <c r="AO252" s="112" t="e">
        <f>AO79-#REF!</f>
        <v>#REF!</v>
      </c>
      <c r="AP252" s="112" t="e">
        <f>AP79-#REF!</f>
        <v>#REF!</v>
      </c>
      <c r="AQ252" s="112" t="e">
        <f>AQ79-#REF!</f>
        <v>#REF!</v>
      </c>
      <c r="AR252" s="112" t="e">
        <f>AR79-#REF!</f>
        <v>#REF!</v>
      </c>
      <c r="AS252" s="112" t="e">
        <f>AS79-#REF!</f>
        <v>#REF!</v>
      </c>
      <c r="AT252" s="112" t="e">
        <f>AT79-#REF!</f>
        <v>#REF!</v>
      </c>
      <c r="AU252" s="112" t="e">
        <f>AU79-#REF!</f>
        <v>#REF!</v>
      </c>
      <c r="AV252" s="112" t="e">
        <f>AV79-#REF!</f>
        <v>#REF!</v>
      </c>
      <c r="AW252" s="112" t="e">
        <f>AW79-#REF!</f>
        <v>#REF!</v>
      </c>
      <c r="AX252" s="112" t="e">
        <f>AX79-#REF!</f>
        <v>#REF!</v>
      </c>
      <c r="AY252" s="112" t="e">
        <f>AY79-#REF!</f>
        <v>#REF!</v>
      </c>
      <c r="AZ252" s="112" t="e">
        <f>AZ79-#REF!</f>
        <v>#REF!</v>
      </c>
      <c r="BA252" s="112" t="e">
        <f>BA79-#REF!</f>
        <v>#REF!</v>
      </c>
      <c r="BB252" s="112" t="e">
        <f>BB79-#REF!</f>
        <v>#REF!</v>
      </c>
      <c r="BC252" s="112" t="e">
        <f>BC79-#REF!</f>
        <v>#REF!</v>
      </c>
      <c r="BD252" s="112" t="e">
        <f>BD79-#REF!</f>
        <v>#REF!</v>
      </c>
      <c r="BE252" s="112" t="e">
        <f>BE79-#REF!</f>
        <v>#REF!</v>
      </c>
      <c r="BF252" s="112" t="e">
        <f>BF79-#REF!</f>
        <v>#REF!</v>
      </c>
      <c r="BG252" s="112" t="e">
        <f>BG79-#REF!</f>
        <v>#REF!</v>
      </c>
      <c r="BH252" s="112" t="e">
        <f>BH79-#REF!</f>
        <v>#REF!</v>
      </c>
      <c r="BI252" s="112" t="e">
        <f>BI79-#REF!</f>
        <v>#REF!</v>
      </c>
      <c r="BJ252" s="112" t="e">
        <f>BJ79-#REF!</f>
        <v>#REF!</v>
      </c>
      <c r="BK252" s="112" t="e">
        <f>BK79-#REF!</f>
        <v>#REF!</v>
      </c>
      <c r="BL252" s="112" t="e">
        <f>BL79-#REF!</f>
        <v>#REF!</v>
      </c>
      <c r="BM252" s="112" t="e">
        <f>BM79-#REF!</f>
        <v>#REF!</v>
      </c>
      <c r="BN252" s="112" t="e">
        <f>BN79-#REF!</f>
        <v>#REF!</v>
      </c>
      <c r="BO252" s="112" t="e">
        <f>BO79-#REF!</f>
        <v>#REF!</v>
      </c>
      <c r="BU252" s="112" t="e">
        <f>BU87-#REF!</f>
        <v>#REF!</v>
      </c>
      <c r="BV252" s="112" t="e">
        <f>BV87-#REF!</f>
        <v>#REF!</v>
      </c>
    </row>
    <row r="253" spans="12:74" hidden="1" x14ac:dyDescent="0.3">
      <c r="L253" s="112" t="e">
        <f>L80-#REF!</f>
        <v>#REF!</v>
      </c>
      <c r="M253" s="112" t="e">
        <f>M80-#REF!</f>
        <v>#REF!</v>
      </c>
      <c r="N253" s="112" t="e">
        <f>N80-#REF!</f>
        <v>#REF!</v>
      </c>
      <c r="O253" s="112" t="e">
        <f>O80-#REF!</f>
        <v>#REF!</v>
      </c>
      <c r="P253" s="112" t="e">
        <f>P80-#REF!</f>
        <v>#REF!</v>
      </c>
      <c r="Q253" s="112" t="e">
        <f>Q80-#REF!</f>
        <v>#REF!</v>
      </c>
      <c r="R253" s="112" t="e">
        <f>R80-#REF!</f>
        <v>#REF!</v>
      </c>
      <c r="S253" s="112" t="e">
        <f>S80-#REF!</f>
        <v>#REF!</v>
      </c>
      <c r="T253" s="112" t="e">
        <f>T80-#REF!</f>
        <v>#REF!</v>
      </c>
      <c r="U253" s="112" t="e">
        <f>U80-#REF!</f>
        <v>#REF!</v>
      </c>
      <c r="V253" s="112" t="e">
        <f>V80-#REF!</f>
        <v>#REF!</v>
      </c>
      <c r="W253" s="112" t="e">
        <f>W80-#REF!</f>
        <v>#REF!</v>
      </c>
      <c r="X253" s="112" t="e">
        <f>X80-#REF!</f>
        <v>#REF!</v>
      </c>
      <c r="Y253" s="112" t="e">
        <f>Y80-#REF!</f>
        <v>#REF!</v>
      </c>
      <c r="Z253" s="112" t="e">
        <f>Z80-#REF!</f>
        <v>#REF!</v>
      </c>
      <c r="AA253" s="112" t="e">
        <f>AA80-#REF!</f>
        <v>#REF!</v>
      </c>
      <c r="AB253" s="112" t="e">
        <f>AB80-#REF!</f>
        <v>#REF!</v>
      </c>
      <c r="AC253" s="112" t="e">
        <f>AC80-#REF!</f>
        <v>#REF!</v>
      </c>
      <c r="AD253" s="112" t="e">
        <f>AD80-#REF!</f>
        <v>#REF!</v>
      </c>
      <c r="AE253" s="112" t="e">
        <f>AE80-#REF!</f>
        <v>#REF!</v>
      </c>
      <c r="AF253" s="112" t="e">
        <f>AF80-#REF!</f>
        <v>#REF!</v>
      </c>
      <c r="AG253" s="112" t="e">
        <f>AG80-#REF!</f>
        <v>#REF!</v>
      </c>
      <c r="AH253" s="112" t="e">
        <f>AH80-#REF!</f>
        <v>#REF!</v>
      </c>
      <c r="AI253" s="112" t="e">
        <f>AI80-#REF!</f>
        <v>#REF!</v>
      </c>
      <c r="AJ253" s="112" t="e">
        <f>AJ80-#REF!</f>
        <v>#REF!</v>
      </c>
      <c r="AK253" s="112" t="e">
        <f>AK80-#REF!</f>
        <v>#REF!</v>
      </c>
      <c r="AL253" s="112" t="e">
        <f>AL80-#REF!</f>
        <v>#REF!</v>
      </c>
      <c r="AM253" s="112" t="e">
        <f>AM80-#REF!</f>
        <v>#REF!</v>
      </c>
      <c r="AN253" s="112" t="e">
        <f>AN80-#REF!</f>
        <v>#REF!</v>
      </c>
      <c r="AO253" s="112" t="e">
        <f>AO80-#REF!</f>
        <v>#REF!</v>
      </c>
      <c r="AP253" s="112" t="e">
        <f>AP80-#REF!</f>
        <v>#REF!</v>
      </c>
      <c r="AQ253" s="112" t="e">
        <f>AQ80-#REF!</f>
        <v>#REF!</v>
      </c>
      <c r="AR253" s="112" t="e">
        <f>AR80-#REF!</f>
        <v>#REF!</v>
      </c>
      <c r="AS253" s="112" t="e">
        <f>AS80-#REF!</f>
        <v>#REF!</v>
      </c>
      <c r="AT253" s="112" t="e">
        <f>AT80-#REF!</f>
        <v>#REF!</v>
      </c>
      <c r="AU253" s="112" t="e">
        <f>AU80-#REF!</f>
        <v>#REF!</v>
      </c>
      <c r="AV253" s="112" t="e">
        <f>AV80-#REF!</f>
        <v>#REF!</v>
      </c>
      <c r="AW253" s="112" t="e">
        <f>AW80-#REF!</f>
        <v>#REF!</v>
      </c>
      <c r="AX253" s="112" t="e">
        <f>AX80-#REF!</f>
        <v>#REF!</v>
      </c>
      <c r="AY253" s="112" t="e">
        <f>AY80-#REF!</f>
        <v>#REF!</v>
      </c>
      <c r="AZ253" s="112" t="e">
        <f>AZ80-#REF!</f>
        <v>#REF!</v>
      </c>
      <c r="BA253" s="112" t="e">
        <f>BA80-#REF!</f>
        <v>#REF!</v>
      </c>
      <c r="BB253" s="112" t="e">
        <f>BB80-#REF!</f>
        <v>#REF!</v>
      </c>
      <c r="BC253" s="112" t="e">
        <f>BC80-#REF!</f>
        <v>#REF!</v>
      </c>
      <c r="BD253" s="112" t="e">
        <f>BD80-#REF!</f>
        <v>#REF!</v>
      </c>
      <c r="BE253" s="112" t="e">
        <f>BE80-#REF!</f>
        <v>#REF!</v>
      </c>
      <c r="BF253" s="112" t="e">
        <f>BF80-#REF!</f>
        <v>#REF!</v>
      </c>
      <c r="BG253" s="112" t="e">
        <f>BG80-#REF!</f>
        <v>#REF!</v>
      </c>
      <c r="BH253" s="112" t="e">
        <f>BH80-#REF!</f>
        <v>#REF!</v>
      </c>
      <c r="BI253" s="112" t="e">
        <f>BI80-#REF!</f>
        <v>#REF!</v>
      </c>
      <c r="BJ253" s="112" t="e">
        <f>BJ80-#REF!</f>
        <v>#REF!</v>
      </c>
      <c r="BK253" s="112" t="e">
        <f>BK80-#REF!</f>
        <v>#REF!</v>
      </c>
      <c r="BL253" s="112" t="e">
        <f>BL80-#REF!</f>
        <v>#REF!</v>
      </c>
      <c r="BM253" s="112" t="e">
        <f>BM80-#REF!</f>
        <v>#REF!</v>
      </c>
      <c r="BN253" s="112" t="e">
        <f>BN80-#REF!</f>
        <v>#REF!</v>
      </c>
      <c r="BO253" s="112" t="e">
        <f>BO80-#REF!</f>
        <v>#REF!</v>
      </c>
      <c r="BU253" s="112" t="e">
        <f>BU88-#REF!</f>
        <v>#REF!</v>
      </c>
      <c r="BV253" s="112" t="e">
        <f>BV88-#REF!</f>
        <v>#REF!</v>
      </c>
    </row>
    <row r="254" spans="12:74" hidden="1" x14ac:dyDescent="0.3">
      <c r="L254" s="112" t="e">
        <f>L81-#REF!</f>
        <v>#REF!</v>
      </c>
      <c r="M254" s="112" t="e">
        <f>M81-#REF!</f>
        <v>#REF!</v>
      </c>
      <c r="N254" s="112" t="e">
        <f>N81-#REF!</f>
        <v>#REF!</v>
      </c>
      <c r="O254" s="112" t="e">
        <f>O81-#REF!</f>
        <v>#REF!</v>
      </c>
      <c r="P254" s="112" t="e">
        <f>P81-#REF!</f>
        <v>#REF!</v>
      </c>
      <c r="Q254" s="112" t="e">
        <f>Q81-#REF!</f>
        <v>#REF!</v>
      </c>
      <c r="R254" s="112" t="e">
        <f>R81-#REF!</f>
        <v>#REF!</v>
      </c>
      <c r="S254" s="112" t="e">
        <f>S81-#REF!</f>
        <v>#REF!</v>
      </c>
      <c r="T254" s="112" t="e">
        <f>T81-#REF!</f>
        <v>#REF!</v>
      </c>
      <c r="U254" s="112" t="e">
        <f>U81-#REF!</f>
        <v>#REF!</v>
      </c>
      <c r="V254" s="112" t="e">
        <f>V81-#REF!</f>
        <v>#REF!</v>
      </c>
      <c r="W254" s="112" t="e">
        <f>W81-#REF!</f>
        <v>#REF!</v>
      </c>
      <c r="X254" s="112" t="e">
        <f>X81-#REF!</f>
        <v>#REF!</v>
      </c>
      <c r="Y254" s="112" t="e">
        <f>Y81-#REF!</f>
        <v>#REF!</v>
      </c>
      <c r="Z254" s="112" t="e">
        <f>Z81-#REF!</f>
        <v>#REF!</v>
      </c>
      <c r="AA254" s="112" t="e">
        <f>AA81-#REF!</f>
        <v>#REF!</v>
      </c>
      <c r="AB254" s="112" t="e">
        <f>AB81-#REF!</f>
        <v>#REF!</v>
      </c>
      <c r="AC254" s="112" t="e">
        <f>AC81-#REF!</f>
        <v>#REF!</v>
      </c>
      <c r="AD254" s="112" t="e">
        <f>AD81-#REF!</f>
        <v>#REF!</v>
      </c>
      <c r="AE254" s="112" t="e">
        <f>AE81-#REF!</f>
        <v>#REF!</v>
      </c>
      <c r="AF254" s="112" t="e">
        <f>AF81-#REF!</f>
        <v>#REF!</v>
      </c>
      <c r="AG254" s="112" t="e">
        <f>AG81-#REF!</f>
        <v>#REF!</v>
      </c>
      <c r="AH254" s="112" t="e">
        <f>AH81-#REF!</f>
        <v>#REF!</v>
      </c>
      <c r="AI254" s="112" t="e">
        <f>AI81-#REF!</f>
        <v>#REF!</v>
      </c>
      <c r="AJ254" s="112" t="e">
        <f>AJ81-#REF!</f>
        <v>#REF!</v>
      </c>
      <c r="AK254" s="112" t="e">
        <f>AK81-#REF!</f>
        <v>#REF!</v>
      </c>
      <c r="AL254" s="112" t="e">
        <f>AL81-#REF!</f>
        <v>#REF!</v>
      </c>
      <c r="AM254" s="112" t="e">
        <f>AM81-#REF!</f>
        <v>#REF!</v>
      </c>
      <c r="AN254" s="112" t="e">
        <f>AN81-#REF!</f>
        <v>#REF!</v>
      </c>
      <c r="AO254" s="112" t="e">
        <f>AO81-#REF!</f>
        <v>#REF!</v>
      </c>
      <c r="AP254" s="112" t="e">
        <f>AP81-#REF!</f>
        <v>#REF!</v>
      </c>
      <c r="AQ254" s="112" t="e">
        <f>AQ81-#REF!</f>
        <v>#REF!</v>
      </c>
      <c r="AR254" s="112" t="e">
        <f>AR81-#REF!</f>
        <v>#REF!</v>
      </c>
      <c r="AS254" s="112" t="e">
        <f>AS81-#REF!</f>
        <v>#REF!</v>
      </c>
      <c r="AT254" s="112" t="e">
        <f>AT81-#REF!</f>
        <v>#REF!</v>
      </c>
      <c r="AU254" s="112" t="e">
        <f>AU81-#REF!</f>
        <v>#REF!</v>
      </c>
      <c r="AV254" s="112" t="e">
        <f>AV81-#REF!</f>
        <v>#REF!</v>
      </c>
      <c r="AW254" s="112" t="e">
        <f>AW81-#REF!</f>
        <v>#REF!</v>
      </c>
      <c r="AX254" s="112" t="e">
        <f>AX81-#REF!</f>
        <v>#REF!</v>
      </c>
      <c r="AY254" s="112" t="e">
        <f>AY81-#REF!</f>
        <v>#REF!</v>
      </c>
      <c r="AZ254" s="112" t="e">
        <f>AZ81-#REF!</f>
        <v>#REF!</v>
      </c>
      <c r="BA254" s="112" t="e">
        <f>BA81-#REF!</f>
        <v>#REF!</v>
      </c>
      <c r="BB254" s="112" t="e">
        <f>BB81-#REF!</f>
        <v>#REF!</v>
      </c>
      <c r="BC254" s="112" t="e">
        <f>BC81-#REF!</f>
        <v>#REF!</v>
      </c>
      <c r="BD254" s="112" t="e">
        <f>BD81-#REF!</f>
        <v>#REF!</v>
      </c>
      <c r="BE254" s="112" t="e">
        <f>BE81-#REF!</f>
        <v>#REF!</v>
      </c>
      <c r="BF254" s="112" t="e">
        <f>BF81-#REF!</f>
        <v>#REF!</v>
      </c>
      <c r="BG254" s="112" t="e">
        <f>BG81-#REF!</f>
        <v>#REF!</v>
      </c>
      <c r="BH254" s="112" t="e">
        <f>BH81-#REF!</f>
        <v>#REF!</v>
      </c>
      <c r="BI254" s="112" t="e">
        <f>BI81-#REF!</f>
        <v>#REF!</v>
      </c>
      <c r="BJ254" s="112" t="e">
        <f>BJ81-#REF!</f>
        <v>#REF!</v>
      </c>
      <c r="BK254" s="112" t="e">
        <f>BK81-#REF!</f>
        <v>#REF!</v>
      </c>
      <c r="BL254" s="112" t="e">
        <f>BL81-#REF!</f>
        <v>#REF!</v>
      </c>
      <c r="BM254" s="112" t="e">
        <f>BM81-#REF!</f>
        <v>#REF!</v>
      </c>
      <c r="BN254" s="112" t="e">
        <f>BN81-#REF!</f>
        <v>#REF!</v>
      </c>
      <c r="BO254" s="112" t="e">
        <f>BO81-#REF!</f>
        <v>#REF!</v>
      </c>
      <c r="BU254" s="112" t="e">
        <f>BU89-#REF!</f>
        <v>#REF!</v>
      </c>
      <c r="BV254" s="112" t="e">
        <f>BV89-#REF!</f>
        <v>#REF!</v>
      </c>
    </row>
    <row r="255" spans="12:74" hidden="1" x14ac:dyDescent="0.3">
      <c r="L255" s="112" t="e">
        <f>L82-#REF!</f>
        <v>#REF!</v>
      </c>
      <c r="M255" s="112" t="e">
        <f>M82-#REF!</f>
        <v>#REF!</v>
      </c>
      <c r="N255" s="112" t="e">
        <f>N82-#REF!</f>
        <v>#REF!</v>
      </c>
      <c r="O255" s="112" t="e">
        <f>O82-#REF!</f>
        <v>#REF!</v>
      </c>
      <c r="P255" s="112" t="e">
        <f>P82-#REF!</f>
        <v>#REF!</v>
      </c>
      <c r="Q255" s="112" t="e">
        <f>Q82-#REF!</f>
        <v>#REF!</v>
      </c>
      <c r="R255" s="112" t="e">
        <f>R82-#REF!</f>
        <v>#REF!</v>
      </c>
      <c r="S255" s="112" t="e">
        <f>S82-#REF!</f>
        <v>#REF!</v>
      </c>
      <c r="T255" s="112" t="e">
        <f>T82-#REF!</f>
        <v>#REF!</v>
      </c>
      <c r="U255" s="112" t="e">
        <f>U82-#REF!</f>
        <v>#REF!</v>
      </c>
      <c r="V255" s="112" t="e">
        <f>V82-#REF!</f>
        <v>#REF!</v>
      </c>
      <c r="W255" s="112" t="e">
        <f>W82-#REF!</f>
        <v>#REF!</v>
      </c>
      <c r="X255" s="112" t="e">
        <f>X82-#REF!</f>
        <v>#REF!</v>
      </c>
      <c r="Y255" s="112" t="e">
        <f>Y82-#REF!</f>
        <v>#REF!</v>
      </c>
      <c r="Z255" s="112" t="e">
        <f>Z82-#REF!</f>
        <v>#REF!</v>
      </c>
      <c r="AA255" s="112" t="e">
        <f>AA82-#REF!</f>
        <v>#REF!</v>
      </c>
      <c r="AB255" s="112" t="e">
        <f>AB82-#REF!</f>
        <v>#REF!</v>
      </c>
      <c r="AC255" s="112" t="e">
        <f>AC82-#REF!</f>
        <v>#REF!</v>
      </c>
      <c r="AD255" s="112" t="e">
        <f>AD82-#REF!</f>
        <v>#REF!</v>
      </c>
      <c r="AE255" s="112" t="e">
        <f>AE82-#REF!</f>
        <v>#REF!</v>
      </c>
      <c r="AF255" s="112" t="e">
        <f>AF82-#REF!</f>
        <v>#REF!</v>
      </c>
      <c r="AG255" s="112" t="e">
        <f>AG82-#REF!</f>
        <v>#REF!</v>
      </c>
      <c r="AH255" s="112" t="e">
        <f>AH82-#REF!</f>
        <v>#REF!</v>
      </c>
      <c r="AI255" s="112" t="e">
        <f>AI82-#REF!</f>
        <v>#REF!</v>
      </c>
      <c r="AJ255" s="112" t="e">
        <f>AJ82-#REF!</f>
        <v>#REF!</v>
      </c>
      <c r="AK255" s="112" t="e">
        <f>AK82-#REF!</f>
        <v>#REF!</v>
      </c>
      <c r="AL255" s="112" t="e">
        <f>AL82-#REF!</f>
        <v>#REF!</v>
      </c>
      <c r="AM255" s="112" t="e">
        <f>AM82-#REF!</f>
        <v>#REF!</v>
      </c>
      <c r="AN255" s="112" t="e">
        <f>AN82-#REF!</f>
        <v>#REF!</v>
      </c>
      <c r="AO255" s="112" t="e">
        <f>AO82-#REF!</f>
        <v>#REF!</v>
      </c>
      <c r="AP255" s="112" t="e">
        <f>AP82-#REF!</f>
        <v>#REF!</v>
      </c>
      <c r="AQ255" s="112" t="e">
        <f>AQ82-#REF!</f>
        <v>#REF!</v>
      </c>
      <c r="AR255" s="112" t="e">
        <f>AR82-#REF!</f>
        <v>#REF!</v>
      </c>
      <c r="AS255" s="112" t="e">
        <f>AS82-#REF!</f>
        <v>#REF!</v>
      </c>
      <c r="AT255" s="112" t="e">
        <f>AT82-#REF!</f>
        <v>#REF!</v>
      </c>
      <c r="AU255" s="112" t="e">
        <f>AU82-#REF!</f>
        <v>#REF!</v>
      </c>
      <c r="AV255" s="112" t="e">
        <f>AV82-#REF!</f>
        <v>#REF!</v>
      </c>
      <c r="AW255" s="112" t="e">
        <f>AW82-#REF!</f>
        <v>#REF!</v>
      </c>
      <c r="AX255" s="112" t="e">
        <f>AX82-#REF!</f>
        <v>#REF!</v>
      </c>
      <c r="AY255" s="112" t="e">
        <f>AY82-#REF!</f>
        <v>#REF!</v>
      </c>
      <c r="AZ255" s="112" t="e">
        <f>AZ82-#REF!</f>
        <v>#REF!</v>
      </c>
      <c r="BA255" s="112" t="e">
        <f>BA82-#REF!</f>
        <v>#REF!</v>
      </c>
      <c r="BB255" s="112" t="e">
        <f>BB82-#REF!</f>
        <v>#REF!</v>
      </c>
      <c r="BC255" s="112" t="e">
        <f>BC82-#REF!</f>
        <v>#REF!</v>
      </c>
      <c r="BD255" s="112" t="e">
        <f>BD82-#REF!</f>
        <v>#REF!</v>
      </c>
      <c r="BE255" s="112" t="e">
        <f>BE82-#REF!</f>
        <v>#REF!</v>
      </c>
      <c r="BF255" s="112" t="e">
        <f>BF82-#REF!</f>
        <v>#REF!</v>
      </c>
      <c r="BG255" s="112" t="e">
        <f>BG82-#REF!</f>
        <v>#REF!</v>
      </c>
      <c r="BH255" s="112" t="e">
        <f>BH82-#REF!</f>
        <v>#REF!</v>
      </c>
      <c r="BI255" s="112" t="e">
        <f>BI82-#REF!</f>
        <v>#REF!</v>
      </c>
      <c r="BJ255" s="112" t="e">
        <f>BJ82-#REF!</f>
        <v>#REF!</v>
      </c>
      <c r="BK255" s="112" t="e">
        <f>BK82-#REF!</f>
        <v>#REF!</v>
      </c>
      <c r="BL255" s="112" t="e">
        <f>BL82-#REF!</f>
        <v>#REF!</v>
      </c>
      <c r="BM255" s="112" t="e">
        <f>BM82-#REF!</f>
        <v>#REF!</v>
      </c>
      <c r="BN255" s="112" t="e">
        <f>BN82-#REF!</f>
        <v>#REF!</v>
      </c>
      <c r="BO255" s="112" t="e">
        <f>BO82-#REF!</f>
        <v>#REF!</v>
      </c>
      <c r="BU255" s="112" t="e">
        <f>BU90-#REF!</f>
        <v>#REF!</v>
      </c>
      <c r="BV255" s="112" t="e">
        <f>BV90-#REF!</f>
        <v>#REF!</v>
      </c>
    </row>
    <row r="256" spans="12:74" hidden="1" x14ac:dyDescent="0.3">
      <c r="L256" s="112" t="e">
        <f>L83-#REF!</f>
        <v>#REF!</v>
      </c>
      <c r="M256" s="112" t="e">
        <f>M83-#REF!</f>
        <v>#REF!</v>
      </c>
      <c r="N256" s="112" t="e">
        <f>N83-#REF!</f>
        <v>#REF!</v>
      </c>
      <c r="O256" s="112" t="e">
        <f>O83-#REF!</f>
        <v>#REF!</v>
      </c>
      <c r="P256" s="112" t="e">
        <f>P83-#REF!</f>
        <v>#REF!</v>
      </c>
      <c r="Q256" s="112" t="e">
        <f>Q83-#REF!</f>
        <v>#REF!</v>
      </c>
      <c r="R256" s="112" t="e">
        <f>R83-#REF!</f>
        <v>#REF!</v>
      </c>
      <c r="S256" s="112" t="e">
        <f>S83-#REF!</f>
        <v>#REF!</v>
      </c>
      <c r="T256" s="112" t="e">
        <f>T83-#REF!</f>
        <v>#REF!</v>
      </c>
      <c r="U256" s="112" t="e">
        <f>U83-#REF!</f>
        <v>#REF!</v>
      </c>
      <c r="V256" s="112" t="e">
        <f>V83-#REF!</f>
        <v>#REF!</v>
      </c>
      <c r="W256" s="112" t="e">
        <f>W83-#REF!</f>
        <v>#REF!</v>
      </c>
      <c r="X256" s="112" t="e">
        <f>X83-#REF!</f>
        <v>#REF!</v>
      </c>
      <c r="Y256" s="112" t="e">
        <f>Y83-#REF!</f>
        <v>#REF!</v>
      </c>
      <c r="Z256" s="112" t="e">
        <f>Z83-#REF!</f>
        <v>#REF!</v>
      </c>
      <c r="AA256" s="112" t="e">
        <f>AA83-#REF!</f>
        <v>#REF!</v>
      </c>
      <c r="AB256" s="112" t="e">
        <f>AB83-#REF!</f>
        <v>#REF!</v>
      </c>
      <c r="AC256" s="112" t="e">
        <f>AC83-#REF!</f>
        <v>#REF!</v>
      </c>
      <c r="AD256" s="112" t="e">
        <f>AD83-#REF!</f>
        <v>#REF!</v>
      </c>
      <c r="AE256" s="112" t="e">
        <f>AE83-#REF!</f>
        <v>#REF!</v>
      </c>
      <c r="AF256" s="112" t="e">
        <f>AF83-#REF!</f>
        <v>#REF!</v>
      </c>
      <c r="AG256" s="112" t="e">
        <f>AG83-#REF!</f>
        <v>#REF!</v>
      </c>
      <c r="AH256" s="112" t="e">
        <f>AH83-#REF!</f>
        <v>#REF!</v>
      </c>
      <c r="AI256" s="112" t="e">
        <f>AI83-#REF!</f>
        <v>#REF!</v>
      </c>
      <c r="AJ256" s="112" t="e">
        <f>AJ83-#REF!</f>
        <v>#REF!</v>
      </c>
      <c r="AK256" s="112" t="e">
        <f>AK83-#REF!</f>
        <v>#REF!</v>
      </c>
      <c r="AL256" s="112" t="e">
        <f>AL83-#REF!</f>
        <v>#REF!</v>
      </c>
      <c r="AM256" s="112" t="e">
        <f>AM83-#REF!</f>
        <v>#REF!</v>
      </c>
      <c r="AN256" s="112" t="e">
        <f>AN83-#REF!</f>
        <v>#REF!</v>
      </c>
      <c r="AO256" s="112" t="e">
        <f>AO83-#REF!</f>
        <v>#REF!</v>
      </c>
      <c r="AP256" s="112" t="e">
        <f>AP83-#REF!</f>
        <v>#REF!</v>
      </c>
      <c r="AQ256" s="112" t="e">
        <f>AQ83-#REF!</f>
        <v>#REF!</v>
      </c>
      <c r="AR256" s="112" t="e">
        <f>AR83-#REF!</f>
        <v>#REF!</v>
      </c>
      <c r="AS256" s="112" t="e">
        <f>AS83-#REF!</f>
        <v>#REF!</v>
      </c>
      <c r="AT256" s="112" t="e">
        <f>AT83-#REF!</f>
        <v>#REF!</v>
      </c>
      <c r="AU256" s="112" t="e">
        <f>AU83-#REF!</f>
        <v>#REF!</v>
      </c>
      <c r="AV256" s="112" t="e">
        <f>AV83-#REF!</f>
        <v>#REF!</v>
      </c>
      <c r="AW256" s="112" t="e">
        <f>AW83-#REF!</f>
        <v>#REF!</v>
      </c>
      <c r="AX256" s="112" t="e">
        <f>AX83-#REF!</f>
        <v>#REF!</v>
      </c>
      <c r="AY256" s="112" t="e">
        <f>AY83-#REF!</f>
        <v>#REF!</v>
      </c>
      <c r="AZ256" s="112" t="e">
        <f>AZ83-#REF!</f>
        <v>#REF!</v>
      </c>
      <c r="BA256" s="112" t="e">
        <f>BA83-#REF!</f>
        <v>#REF!</v>
      </c>
      <c r="BB256" s="112" t="e">
        <f>BB83-#REF!</f>
        <v>#REF!</v>
      </c>
      <c r="BC256" s="112" t="e">
        <f>BC83-#REF!</f>
        <v>#REF!</v>
      </c>
      <c r="BD256" s="112" t="e">
        <f>BD83-#REF!</f>
        <v>#REF!</v>
      </c>
      <c r="BE256" s="112" t="e">
        <f>BE83-#REF!</f>
        <v>#REF!</v>
      </c>
      <c r="BF256" s="112" t="e">
        <f>BF83-#REF!</f>
        <v>#REF!</v>
      </c>
      <c r="BG256" s="112" t="e">
        <f>BG83-#REF!</f>
        <v>#REF!</v>
      </c>
      <c r="BH256" s="112" t="e">
        <f>BH83-#REF!</f>
        <v>#REF!</v>
      </c>
      <c r="BI256" s="112" t="e">
        <f>BI83-#REF!</f>
        <v>#REF!</v>
      </c>
      <c r="BJ256" s="112" t="e">
        <f>BJ83-#REF!</f>
        <v>#REF!</v>
      </c>
      <c r="BK256" s="112" t="e">
        <f>BK83-#REF!</f>
        <v>#REF!</v>
      </c>
      <c r="BL256" s="112" t="e">
        <f>BL83-#REF!</f>
        <v>#REF!</v>
      </c>
      <c r="BM256" s="112" t="e">
        <f>BM83-#REF!</f>
        <v>#REF!</v>
      </c>
      <c r="BN256" s="112" t="e">
        <f>BN83-#REF!</f>
        <v>#REF!</v>
      </c>
      <c r="BO256" s="112" t="e">
        <f>BO83-#REF!</f>
        <v>#REF!</v>
      </c>
      <c r="BU256" s="112" t="e">
        <f>BU91-#REF!</f>
        <v>#REF!</v>
      </c>
      <c r="BV256" s="112" t="e">
        <f>BV91-#REF!</f>
        <v>#REF!</v>
      </c>
    </row>
    <row r="257" spans="12:74" hidden="1" x14ac:dyDescent="0.3">
      <c r="L257" s="112" t="e">
        <f>L84-#REF!</f>
        <v>#REF!</v>
      </c>
      <c r="M257" s="112" t="e">
        <f>M84-#REF!</f>
        <v>#REF!</v>
      </c>
      <c r="N257" s="112" t="e">
        <f>N84-#REF!</f>
        <v>#REF!</v>
      </c>
      <c r="O257" s="112" t="e">
        <f>O84-#REF!</f>
        <v>#REF!</v>
      </c>
      <c r="P257" s="112" t="e">
        <f>P84-#REF!</f>
        <v>#REF!</v>
      </c>
      <c r="Q257" s="112" t="e">
        <f>Q84-#REF!</f>
        <v>#REF!</v>
      </c>
      <c r="R257" s="112" t="e">
        <f>R84-#REF!</f>
        <v>#REF!</v>
      </c>
      <c r="S257" s="112" t="e">
        <f>S84-#REF!</f>
        <v>#REF!</v>
      </c>
      <c r="T257" s="112" t="e">
        <f>T84-#REF!</f>
        <v>#REF!</v>
      </c>
      <c r="U257" s="112" t="e">
        <f>U84-#REF!</f>
        <v>#REF!</v>
      </c>
      <c r="V257" s="112" t="e">
        <f>V84-#REF!</f>
        <v>#REF!</v>
      </c>
      <c r="W257" s="112" t="e">
        <f>W84-#REF!</f>
        <v>#REF!</v>
      </c>
      <c r="X257" s="112" t="e">
        <f>X84-#REF!</f>
        <v>#REF!</v>
      </c>
      <c r="Y257" s="112" t="e">
        <f>Y84-#REF!</f>
        <v>#REF!</v>
      </c>
      <c r="Z257" s="112" t="e">
        <f>Z84-#REF!</f>
        <v>#REF!</v>
      </c>
      <c r="AA257" s="112" t="e">
        <f>AA84-#REF!</f>
        <v>#REF!</v>
      </c>
      <c r="AB257" s="112" t="e">
        <f>AB84-#REF!</f>
        <v>#REF!</v>
      </c>
      <c r="AC257" s="112" t="e">
        <f>AC84-#REF!</f>
        <v>#REF!</v>
      </c>
      <c r="AD257" s="112" t="e">
        <f>AD84-#REF!</f>
        <v>#REF!</v>
      </c>
      <c r="AE257" s="112" t="e">
        <f>AE84-#REF!</f>
        <v>#REF!</v>
      </c>
      <c r="AF257" s="112" t="e">
        <f>AF84-#REF!</f>
        <v>#REF!</v>
      </c>
      <c r="AG257" s="112" t="e">
        <f>AG84-#REF!</f>
        <v>#REF!</v>
      </c>
      <c r="AH257" s="112" t="e">
        <f>AH84-#REF!</f>
        <v>#REF!</v>
      </c>
      <c r="AI257" s="112" t="e">
        <f>AI84-#REF!</f>
        <v>#REF!</v>
      </c>
      <c r="AJ257" s="112" t="e">
        <f>AJ84-#REF!</f>
        <v>#REF!</v>
      </c>
      <c r="AK257" s="112" t="e">
        <f>AK84-#REF!</f>
        <v>#REF!</v>
      </c>
      <c r="AL257" s="112" t="e">
        <f>AL84-#REF!</f>
        <v>#REF!</v>
      </c>
      <c r="AM257" s="112" t="e">
        <f>AM84-#REF!</f>
        <v>#REF!</v>
      </c>
      <c r="AN257" s="112" t="e">
        <f>AN84-#REF!</f>
        <v>#REF!</v>
      </c>
      <c r="AO257" s="112" t="e">
        <f>AO84-#REF!</f>
        <v>#REF!</v>
      </c>
      <c r="AP257" s="112" t="e">
        <f>AP84-#REF!</f>
        <v>#REF!</v>
      </c>
      <c r="AQ257" s="112" t="e">
        <f>AQ84-#REF!</f>
        <v>#REF!</v>
      </c>
      <c r="AR257" s="112" t="e">
        <f>AR84-#REF!</f>
        <v>#REF!</v>
      </c>
      <c r="AS257" s="112" t="e">
        <f>AS84-#REF!</f>
        <v>#REF!</v>
      </c>
      <c r="AT257" s="112" t="e">
        <f>AT84-#REF!</f>
        <v>#REF!</v>
      </c>
      <c r="AU257" s="112" t="e">
        <f>AU84-#REF!</f>
        <v>#REF!</v>
      </c>
      <c r="AV257" s="112" t="e">
        <f>AV84-#REF!</f>
        <v>#REF!</v>
      </c>
      <c r="AW257" s="112" t="e">
        <f>AW84-#REF!</f>
        <v>#REF!</v>
      </c>
      <c r="AX257" s="112" t="e">
        <f>AX84-#REF!</f>
        <v>#REF!</v>
      </c>
      <c r="AY257" s="112" t="e">
        <f>AY84-#REF!</f>
        <v>#REF!</v>
      </c>
      <c r="AZ257" s="112" t="e">
        <f>AZ84-#REF!</f>
        <v>#REF!</v>
      </c>
      <c r="BA257" s="112" t="e">
        <f>BA84-#REF!</f>
        <v>#REF!</v>
      </c>
      <c r="BB257" s="112" t="e">
        <f>BB84-#REF!</f>
        <v>#REF!</v>
      </c>
      <c r="BC257" s="112" t="e">
        <f>BC84-#REF!</f>
        <v>#REF!</v>
      </c>
      <c r="BD257" s="112" t="e">
        <f>BD84-#REF!</f>
        <v>#REF!</v>
      </c>
      <c r="BE257" s="112" t="e">
        <f>BE84-#REF!</f>
        <v>#REF!</v>
      </c>
      <c r="BF257" s="112" t="e">
        <f>BF84-#REF!</f>
        <v>#REF!</v>
      </c>
      <c r="BG257" s="112" t="e">
        <f>BG84-#REF!</f>
        <v>#REF!</v>
      </c>
      <c r="BH257" s="112" t="e">
        <f>BH84-#REF!</f>
        <v>#REF!</v>
      </c>
      <c r="BI257" s="112" t="e">
        <f>BI84-#REF!</f>
        <v>#REF!</v>
      </c>
      <c r="BJ257" s="112" t="e">
        <f>BJ84-#REF!</f>
        <v>#REF!</v>
      </c>
      <c r="BK257" s="112" t="e">
        <f>BK84-#REF!</f>
        <v>#REF!</v>
      </c>
      <c r="BL257" s="112" t="e">
        <f>BL84-#REF!</f>
        <v>#REF!</v>
      </c>
      <c r="BM257" s="112" t="e">
        <f>BM84-#REF!</f>
        <v>#REF!</v>
      </c>
      <c r="BN257" s="112" t="e">
        <f>BN84-#REF!</f>
        <v>#REF!</v>
      </c>
      <c r="BO257" s="112" t="e">
        <f>BO84-#REF!</f>
        <v>#REF!</v>
      </c>
      <c r="BU257" s="112" t="e">
        <f>BU92-#REF!</f>
        <v>#REF!</v>
      </c>
      <c r="BV257" s="112" t="e">
        <f>BV92-#REF!</f>
        <v>#REF!</v>
      </c>
    </row>
    <row r="258" spans="12:74" hidden="1" x14ac:dyDescent="0.3">
      <c r="L258" s="112" t="e">
        <f>L85-#REF!</f>
        <v>#REF!</v>
      </c>
      <c r="M258" s="112" t="e">
        <f>M85-#REF!</f>
        <v>#REF!</v>
      </c>
      <c r="N258" s="112" t="e">
        <f>N85-#REF!</f>
        <v>#REF!</v>
      </c>
      <c r="O258" s="112" t="e">
        <f>O85-#REF!</f>
        <v>#REF!</v>
      </c>
      <c r="P258" s="112" t="e">
        <f>P85-#REF!</f>
        <v>#REF!</v>
      </c>
      <c r="Q258" s="112" t="e">
        <f>Q85-#REF!</f>
        <v>#REF!</v>
      </c>
      <c r="R258" s="112" t="e">
        <f>R85-#REF!</f>
        <v>#REF!</v>
      </c>
      <c r="S258" s="112" t="e">
        <f>S85-#REF!</f>
        <v>#REF!</v>
      </c>
      <c r="T258" s="112" t="e">
        <f>T85-#REF!</f>
        <v>#REF!</v>
      </c>
      <c r="U258" s="112" t="e">
        <f>U85-#REF!</f>
        <v>#REF!</v>
      </c>
      <c r="V258" s="112" t="e">
        <f>V85-#REF!</f>
        <v>#REF!</v>
      </c>
      <c r="W258" s="112" t="e">
        <f>W85-#REF!</f>
        <v>#REF!</v>
      </c>
      <c r="X258" s="112" t="e">
        <f>X85-#REF!</f>
        <v>#REF!</v>
      </c>
      <c r="Y258" s="112" t="e">
        <f>Y85-#REF!</f>
        <v>#REF!</v>
      </c>
      <c r="Z258" s="112" t="e">
        <f>Z85-#REF!</f>
        <v>#REF!</v>
      </c>
      <c r="AA258" s="112" t="e">
        <f>AA85-#REF!</f>
        <v>#REF!</v>
      </c>
      <c r="AB258" s="112" t="e">
        <f>AB85-#REF!</f>
        <v>#REF!</v>
      </c>
      <c r="AC258" s="112" t="e">
        <f>AC85-#REF!</f>
        <v>#REF!</v>
      </c>
      <c r="AD258" s="112" t="e">
        <f>AD85-#REF!</f>
        <v>#REF!</v>
      </c>
      <c r="AE258" s="112" t="e">
        <f>AE85-#REF!</f>
        <v>#REF!</v>
      </c>
      <c r="AF258" s="112" t="e">
        <f>AF85-#REF!</f>
        <v>#REF!</v>
      </c>
      <c r="AG258" s="112" t="e">
        <f>AG85-#REF!</f>
        <v>#REF!</v>
      </c>
      <c r="AH258" s="112" t="e">
        <f>AH85-#REF!</f>
        <v>#REF!</v>
      </c>
      <c r="AI258" s="112" t="e">
        <f>AI85-#REF!</f>
        <v>#REF!</v>
      </c>
      <c r="AJ258" s="112" t="e">
        <f>AJ85-#REF!</f>
        <v>#REF!</v>
      </c>
      <c r="AK258" s="112" t="e">
        <f>AK85-#REF!</f>
        <v>#REF!</v>
      </c>
      <c r="AL258" s="112" t="e">
        <f>AL85-#REF!</f>
        <v>#REF!</v>
      </c>
      <c r="AM258" s="112" t="e">
        <f>AM85-#REF!</f>
        <v>#REF!</v>
      </c>
      <c r="AN258" s="112" t="e">
        <f>AN85-#REF!</f>
        <v>#REF!</v>
      </c>
      <c r="AO258" s="112" t="e">
        <f>AO85-#REF!</f>
        <v>#REF!</v>
      </c>
      <c r="AP258" s="112" t="e">
        <f>AP85-#REF!</f>
        <v>#REF!</v>
      </c>
      <c r="AQ258" s="112" t="e">
        <f>AQ85-#REF!</f>
        <v>#REF!</v>
      </c>
      <c r="AR258" s="112" t="e">
        <f>AR85-#REF!</f>
        <v>#REF!</v>
      </c>
      <c r="AS258" s="112" t="e">
        <f>AS85-#REF!</f>
        <v>#REF!</v>
      </c>
      <c r="AT258" s="112" t="e">
        <f>AT85-#REF!</f>
        <v>#REF!</v>
      </c>
      <c r="AU258" s="112" t="e">
        <f>AU85-#REF!</f>
        <v>#REF!</v>
      </c>
      <c r="AV258" s="112" t="e">
        <f>AV85-#REF!</f>
        <v>#REF!</v>
      </c>
      <c r="AW258" s="112" t="e">
        <f>AW85-#REF!</f>
        <v>#REF!</v>
      </c>
      <c r="AX258" s="112" t="e">
        <f>AX85-#REF!</f>
        <v>#REF!</v>
      </c>
      <c r="AY258" s="112" t="e">
        <f>AY85-#REF!</f>
        <v>#REF!</v>
      </c>
      <c r="AZ258" s="112" t="e">
        <f>AZ85-#REF!</f>
        <v>#REF!</v>
      </c>
      <c r="BA258" s="112" t="e">
        <f>BA85-#REF!</f>
        <v>#REF!</v>
      </c>
      <c r="BB258" s="112" t="e">
        <f>BB85-#REF!</f>
        <v>#REF!</v>
      </c>
      <c r="BC258" s="112" t="e">
        <f>BC85-#REF!</f>
        <v>#REF!</v>
      </c>
      <c r="BD258" s="112" t="e">
        <f>BD85-#REF!</f>
        <v>#REF!</v>
      </c>
      <c r="BE258" s="112" t="e">
        <f>BE85-#REF!</f>
        <v>#REF!</v>
      </c>
      <c r="BF258" s="112" t="e">
        <f>BF85-#REF!</f>
        <v>#REF!</v>
      </c>
      <c r="BG258" s="112" t="e">
        <f>BG85-#REF!</f>
        <v>#REF!</v>
      </c>
      <c r="BH258" s="112" t="e">
        <f>BH85-#REF!</f>
        <v>#REF!</v>
      </c>
      <c r="BI258" s="112" t="e">
        <f>BI85-#REF!</f>
        <v>#REF!</v>
      </c>
      <c r="BJ258" s="112" t="e">
        <f>BJ85-#REF!</f>
        <v>#REF!</v>
      </c>
      <c r="BK258" s="112" t="e">
        <f>BK85-#REF!</f>
        <v>#REF!</v>
      </c>
      <c r="BL258" s="112" t="e">
        <f>BL85-#REF!</f>
        <v>#REF!</v>
      </c>
      <c r="BM258" s="112" t="e">
        <f>BM85-#REF!</f>
        <v>#REF!</v>
      </c>
      <c r="BN258" s="112" t="e">
        <f>BN85-#REF!</f>
        <v>#REF!</v>
      </c>
      <c r="BO258" s="112" t="e">
        <f>BO85-#REF!</f>
        <v>#REF!</v>
      </c>
      <c r="BU258" s="112" t="e">
        <f>BU93-#REF!</f>
        <v>#REF!</v>
      </c>
      <c r="BV258" s="112" t="e">
        <f>BV93-#REF!</f>
        <v>#REF!</v>
      </c>
    </row>
    <row r="259" spans="12:74" hidden="1" x14ac:dyDescent="0.3">
      <c r="L259" s="112" t="e">
        <f>L86-#REF!</f>
        <v>#REF!</v>
      </c>
      <c r="M259" s="112" t="e">
        <f>M86-#REF!</f>
        <v>#REF!</v>
      </c>
      <c r="N259" s="112" t="e">
        <f>N86-#REF!</f>
        <v>#REF!</v>
      </c>
      <c r="O259" s="112" t="e">
        <f>O86-#REF!</f>
        <v>#REF!</v>
      </c>
      <c r="P259" s="112" t="e">
        <f>P86-#REF!</f>
        <v>#REF!</v>
      </c>
      <c r="Q259" s="112" t="e">
        <f>Q86-#REF!</f>
        <v>#REF!</v>
      </c>
      <c r="R259" s="112" t="e">
        <f>R86-#REF!</f>
        <v>#REF!</v>
      </c>
      <c r="S259" s="112" t="e">
        <f>S86-#REF!</f>
        <v>#REF!</v>
      </c>
      <c r="T259" s="112" t="e">
        <f>T86-#REF!</f>
        <v>#REF!</v>
      </c>
      <c r="U259" s="112" t="e">
        <f>U86-#REF!</f>
        <v>#REF!</v>
      </c>
      <c r="V259" s="112" t="e">
        <f>V86-#REF!</f>
        <v>#REF!</v>
      </c>
      <c r="W259" s="112" t="e">
        <f>W86-#REF!</f>
        <v>#REF!</v>
      </c>
      <c r="X259" s="112" t="e">
        <f>X86-#REF!</f>
        <v>#REF!</v>
      </c>
      <c r="Y259" s="112" t="e">
        <f>Y86-#REF!</f>
        <v>#REF!</v>
      </c>
      <c r="Z259" s="112" t="e">
        <f>Z86-#REF!</f>
        <v>#REF!</v>
      </c>
      <c r="AA259" s="112" t="e">
        <f>AA86-#REF!</f>
        <v>#REF!</v>
      </c>
      <c r="AB259" s="112" t="e">
        <f>AB86-#REF!</f>
        <v>#REF!</v>
      </c>
      <c r="AC259" s="112" t="e">
        <f>AC86-#REF!</f>
        <v>#REF!</v>
      </c>
      <c r="AD259" s="112" t="e">
        <f>AD86-#REF!</f>
        <v>#REF!</v>
      </c>
      <c r="AE259" s="112" t="e">
        <f>AE86-#REF!</f>
        <v>#REF!</v>
      </c>
      <c r="AF259" s="112" t="e">
        <f>AF86-#REF!</f>
        <v>#REF!</v>
      </c>
      <c r="AG259" s="112" t="e">
        <f>AG86-#REF!</f>
        <v>#REF!</v>
      </c>
      <c r="AH259" s="112" t="e">
        <f>AH86-#REF!</f>
        <v>#REF!</v>
      </c>
      <c r="AI259" s="112" t="e">
        <f>AI86-#REF!</f>
        <v>#REF!</v>
      </c>
      <c r="AJ259" s="112" t="e">
        <f>AJ86-#REF!</f>
        <v>#REF!</v>
      </c>
      <c r="AK259" s="112" t="e">
        <f>AK86-#REF!</f>
        <v>#REF!</v>
      </c>
      <c r="AL259" s="112" t="e">
        <f>AL86-#REF!</f>
        <v>#REF!</v>
      </c>
      <c r="AM259" s="112" t="e">
        <f>AM86-#REF!</f>
        <v>#REF!</v>
      </c>
      <c r="AN259" s="112" t="e">
        <f>AN86-#REF!</f>
        <v>#REF!</v>
      </c>
      <c r="AO259" s="112" t="e">
        <f>AO86-#REF!</f>
        <v>#REF!</v>
      </c>
      <c r="AP259" s="112" t="e">
        <f>AP86-#REF!</f>
        <v>#REF!</v>
      </c>
      <c r="AQ259" s="112" t="e">
        <f>AQ86-#REF!</f>
        <v>#REF!</v>
      </c>
      <c r="AR259" s="112" t="e">
        <f>AR86-#REF!</f>
        <v>#REF!</v>
      </c>
      <c r="AS259" s="112" t="e">
        <f>AS86-#REF!</f>
        <v>#REF!</v>
      </c>
      <c r="AT259" s="112" t="e">
        <f>AT86-#REF!</f>
        <v>#REF!</v>
      </c>
      <c r="AU259" s="112" t="e">
        <f>AU86-#REF!</f>
        <v>#REF!</v>
      </c>
      <c r="AV259" s="112" t="e">
        <f>AV86-#REF!</f>
        <v>#REF!</v>
      </c>
      <c r="AW259" s="112" t="e">
        <f>AW86-#REF!</f>
        <v>#REF!</v>
      </c>
      <c r="AX259" s="112" t="e">
        <f>AX86-#REF!</f>
        <v>#REF!</v>
      </c>
      <c r="AY259" s="112" t="e">
        <f>AY86-#REF!</f>
        <v>#REF!</v>
      </c>
      <c r="AZ259" s="112" t="e">
        <f>AZ86-#REF!</f>
        <v>#REF!</v>
      </c>
      <c r="BA259" s="112" t="e">
        <f>BA86-#REF!</f>
        <v>#REF!</v>
      </c>
      <c r="BB259" s="112" t="e">
        <f>BB86-#REF!</f>
        <v>#REF!</v>
      </c>
      <c r="BC259" s="112" t="e">
        <f>BC86-#REF!</f>
        <v>#REF!</v>
      </c>
      <c r="BD259" s="112" t="e">
        <f>BD86-#REF!</f>
        <v>#REF!</v>
      </c>
      <c r="BE259" s="112" t="e">
        <f>BE86-#REF!</f>
        <v>#REF!</v>
      </c>
      <c r="BF259" s="112" t="e">
        <f>BF86-#REF!</f>
        <v>#REF!</v>
      </c>
      <c r="BG259" s="112" t="e">
        <f>BG86-#REF!</f>
        <v>#REF!</v>
      </c>
      <c r="BH259" s="112" t="e">
        <f>BH86-#REF!</f>
        <v>#REF!</v>
      </c>
      <c r="BI259" s="112" t="e">
        <f>BI86-#REF!</f>
        <v>#REF!</v>
      </c>
      <c r="BJ259" s="112" t="e">
        <f>BJ86-#REF!</f>
        <v>#REF!</v>
      </c>
      <c r="BK259" s="112" t="e">
        <f>BK86-#REF!</f>
        <v>#REF!</v>
      </c>
      <c r="BL259" s="112" t="e">
        <f>BL86-#REF!</f>
        <v>#REF!</v>
      </c>
      <c r="BM259" s="112" t="e">
        <f>BM86-#REF!</f>
        <v>#REF!</v>
      </c>
      <c r="BN259" s="112" t="e">
        <f>BN86-#REF!</f>
        <v>#REF!</v>
      </c>
      <c r="BO259" s="112" t="e">
        <f>BO86-#REF!</f>
        <v>#REF!</v>
      </c>
      <c r="BU259" s="112" t="e">
        <f>BU94-#REF!</f>
        <v>#REF!</v>
      </c>
      <c r="BV259" s="112" t="e">
        <f>BV94-#REF!</f>
        <v>#REF!</v>
      </c>
    </row>
    <row r="260" spans="12:74" hidden="1" x14ac:dyDescent="0.3">
      <c r="L260" s="112" t="e">
        <f>L87-#REF!</f>
        <v>#REF!</v>
      </c>
      <c r="M260" s="112" t="e">
        <f>M87-#REF!</f>
        <v>#REF!</v>
      </c>
      <c r="N260" s="112" t="e">
        <f>N87-#REF!</f>
        <v>#REF!</v>
      </c>
      <c r="O260" s="112" t="e">
        <f>O87-#REF!</f>
        <v>#REF!</v>
      </c>
      <c r="P260" s="112" t="e">
        <f>P87-#REF!</f>
        <v>#REF!</v>
      </c>
      <c r="Q260" s="112" t="e">
        <f>Q87-#REF!</f>
        <v>#REF!</v>
      </c>
      <c r="R260" s="112" t="e">
        <f>R87-#REF!</f>
        <v>#REF!</v>
      </c>
      <c r="S260" s="112" t="e">
        <f>S87-#REF!</f>
        <v>#REF!</v>
      </c>
      <c r="T260" s="112" t="e">
        <f>T87-#REF!</f>
        <v>#REF!</v>
      </c>
      <c r="U260" s="112" t="e">
        <f>U87-#REF!</f>
        <v>#REF!</v>
      </c>
      <c r="V260" s="112" t="e">
        <f>V87-#REF!</f>
        <v>#REF!</v>
      </c>
      <c r="W260" s="112" t="e">
        <f>W87-#REF!</f>
        <v>#REF!</v>
      </c>
      <c r="X260" s="112" t="e">
        <f>X87-#REF!</f>
        <v>#REF!</v>
      </c>
      <c r="Y260" s="112" t="e">
        <f>Y87-#REF!</f>
        <v>#REF!</v>
      </c>
      <c r="Z260" s="112" t="e">
        <f>Z87-#REF!</f>
        <v>#REF!</v>
      </c>
      <c r="AA260" s="112" t="e">
        <f>AA87-#REF!</f>
        <v>#REF!</v>
      </c>
      <c r="AB260" s="112" t="e">
        <f>AB87-#REF!</f>
        <v>#REF!</v>
      </c>
      <c r="AC260" s="112" t="e">
        <f>AC87-#REF!</f>
        <v>#REF!</v>
      </c>
      <c r="AD260" s="112" t="e">
        <f>AD87-#REF!</f>
        <v>#REF!</v>
      </c>
      <c r="AE260" s="112" t="e">
        <f>AE87-#REF!</f>
        <v>#REF!</v>
      </c>
      <c r="AF260" s="112" t="e">
        <f>AF87-#REF!</f>
        <v>#REF!</v>
      </c>
      <c r="AG260" s="112" t="e">
        <f>AG87-#REF!</f>
        <v>#REF!</v>
      </c>
      <c r="AH260" s="112" t="e">
        <f>AH87-#REF!</f>
        <v>#REF!</v>
      </c>
      <c r="AI260" s="112" t="e">
        <f>AI87-#REF!</f>
        <v>#REF!</v>
      </c>
      <c r="AJ260" s="112" t="e">
        <f>AJ87-#REF!</f>
        <v>#REF!</v>
      </c>
      <c r="AK260" s="112" t="e">
        <f>AK87-#REF!</f>
        <v>#REF!</v>
      </c>
      <c r="AL260" s="112" t="e">
        <f>AL87-#REF!</f>
        <v>#REF!</v>
      </c>
      <c r="AM260" s="112" t="e">
        <f>AM87-#REF!</f>
        <v>#REF!</v>
      </c>
      <c r="AN260" s="112" t="e">
        <f>AN87-#REF!</f>
        <v>#REF!</v>
      </c>
      <c r="AO260" s="112" t="e">
        <f>AO87-#REF!</f>
        <v>#REF!</v>
      </c>
      <c r="AP260" s="112" t="e">
        <f>AP87-#REF!</f>
        <v>#REF!</v>
      </c>
      <c r="AQ260" s="112" t="e">
        <f>AQ87-#REF!</f>
        <v>#REF!</v>
      </c>
      <c r="AR260" s="112" t="e">
        <f>AR87-#REF!</f>
        <v>#REF!</v>
      </c>
      <c r="AS260" s="112" t="e">
        <f>AS87-#REF!</f>
        <v>#REF!</v>
      </c>
      <c r="AT260" s="112" t="e">
        <f>AT87-#REF!</f>
        <v>#REF!</v>
      </c>
      <c r="AU260" s="112" t="e">
        <f>AU87-#REF!</f>
        <v>#REF!</v>
      </c>
      <c r="AV260" s="112" t="e">
        <f>AV87-#REF!</f>
        <v>#REF!</v>
      </c>
      <c r="AW260" s="112" t="e">
        <f>AW87-#REF!</f>
        <v>#REF!</v>
      </c>
      <c r="AX260" s="112" t="e">
        <f>AX87-#REF!</f>
        <v>#REF!</v>
      </c>
      <c r="AY260" s="112" t="e">
        <f>AY87-#REF!</f>
        <v>#REF!</v>
      </c>
      <c r="AZ260" s="112" t="e">
        <f>AZ87-#REF!</f>
        <v>#REF!</v>
      </c>
      <c r="BA260" s="112" t="e">
        <f>BA87-#REF!</f>
        <v>#REF!</v>
      </c>
      <c r="BB260" s="112" t="e">
        <f>BB87-#REF!</f>
        <v>#REF!</v>
      </c>
      <c r="BC260" s="112" t="e">
        <f>BC87-#REF!</f>
        <v>#REF!</v>
      </c>
      <c r="BD260" s="112" t="e">
        <f>BD87-#REF!</f>
        <v>#REF!</v>
      </c>
      <c r="BE260" s="112" t="e">
        <f>BE87-#REF!</f>
        <v>#REF!</v>
      </c>
      <c r="BF260" s="112" t="e">
        <f>BF87-#REF!</f>
        <v>#REF!</v>
      </c>
      <c r="BG260" s="112" t="e">
        <f>BG87-#REF!</f>
        <v>#REF!</v>
      </c>
      <c r="BH260" s="112" t="e">
        <f>BH87-#REF!</f>
        <v>#REF!</v>
      </c>
      <c r="BI260" s="112" t="e">
        <f>BI87-#REF!</f>
        <v>#REF!</v>
      </c>
      <c r="BJ260" s="112" t="e">
        <f>BJ87-#REF!</f>
        <v>#REF!</v>
      </c>
      <c r="BK260" s="112" t="e">
        <f>BK87-#REF!</f>
        <v>#REF!</v>
      </c>
      <c r="BL260" s="112" t="e">
        <f>BL87-#REF!</f>
        <v>#REF!</v>
      </c>
      <c r="BM260" s="112" t="e">
        <f>BM87-#REF!</f>
        <v>#REF!</v>
      </c>
      <c r="BN260" s="112" t="e">
        <f>BN87-#REF!</f>
        <v>#REF!</v>
      </c>
      <c r="BO260" s="112" t="e">
        <f>BO87-#REF!</f>
        <v>#REF!</v>
      </c>
      <c r="BU260" s="112" t="e">
        <f>BU95-#REF!</f>
        <v>#REF!</v>
      </c>
      <c r="BV260" s="112" t="e">
        <f>BV95-#REF!</f>
        <v>#REF!</v>
      </c>
    </row>
    <row r="261" spans="12:74" hidden="1" x14ac:dyDescent="0.3">
      <c r="L261" s="112" t="e">
        <f>L88-#REF!</f>
        <v>#REF!</v>
      </c>
      <c r="M261" s="112" t="e">
        <f>M88-#REF!</f>
        <v>#REF!</v>
      </c>
      <c r="N261" s="112" t="e">
        <f>N88-#REF!</f>
        <v>#REF!</v>
      </c>
      <c r="O261" s="112" t="e">
        <f>O88-#REF!</f>
        <v>#REF!</v>
      </c>
      <c r="P261" s="112" t="e">
        <f>P88-#REF!</f>
        <v>#REF!</v>
      </c>
      <c r="Q261" s="112" t="e">
        <f>Q88-#REF!</f>
        <v>#REF!</v>
      </c>
      <c r="R261" s="112" t="e">
        <f>R88-#REF!</f>
        <v>#REF!</v>
      </c>
      <c r="S261" s="112" t="e">
        <f>S88-#REF!</f>
        <v>#REF!</v>
      </c>
      <c r="T261" s="112" t="e">
        <f>T88-#REF!</f>
        <v>#REF!</v>
      </c>
      <c r="U261" s="112" t="e">
        <f>U88-#REF!</f>
        <v>#REF!</v>
      </c>
      <c r="V261" s="112" t="e">
        <f>V88-#REF!</f>
        <v>#REF!</v>
      </c>
      <c r="W261" s="112" t="e">
        <f>W88-#REF!</f>
        <v>#REF!</v>
      </c>
      <c r="X261" s="112" t="e">
        <f>X88-#REF!</f>
        <v>#REF!</v>
      </c>
      <c r="Y261" s="112" t="e">
        <f>Y88-#REF!</f>
        <v>#REF!</v>
      </c>
      <c r="Z261" s="112" t="e">
        <f>Z88-#REF!</f>
        <v>#REF!</v>
      </c>
      <c r="AA261" s="112" t="e">
        <f>AA88-#REF!</f>
        <v>#REF!</v>
      </c>
      <c r="AB261" s="112" t="e">
        <f>AB88-#REF!</f>
        <v>#REF!</v>
      </c>
      <c r="AC261" s="112" t="e">
        <f>AC88-#REF!</f>
        <v>#REF!</v>
      </c>
      <c r="AD261" s="112" t="e">
        <f>AD88-#REF!</f>
        <v>#REF!</v>
      </c>
      <c r="AE261" s="112" t="e">
        <f>AE88-#REF!</f>
        <v>#REF!</v>
      </c>
      <c r="AF261" s="112" t="e">
        <f>AF88-#REF!</f>
        <v>#REF!</v>
      </c>
      <c r="AG261" s="112" t="e">
        <f>AG88-#REF!</f>
        <v>#REF!</v>
      </c>
      <c r="AH261" s="112" t="e">
        <f>AH88-#REF!</f>
        <v>#REF!</v>
      </c>
      <c r="AI261" s="112" t="e">
        <f>AI88-#REF!</f>
        <v>#REF!</v>
      </c>
      <c r="AJ261" s="112" t="e">
        <f>AJ88-#REF!</f>
        <v>#REF!</v>
      </c>
      <c r="AK261" s="112" t="e">
        <f>AK88-#REF!</f>
        <v>#REF!</v>
      </c>
      <c r="AL261" s="112" t="e">
        <f>AL88-#REF!</f>
        <v>#REF!</v>
      </c>
      <c r="AM261" s="112" t="e">
        <f>AM88-#REF!</f>
        <v>#REF!</v>
      </c>
      <c r="AN261" s="112" t="e">
        <f>AN88-#REF!</f>
        <v>#REF!</v>
      </c>
      <c r="AO261" s="112" t="e">
        <f>AO88-#REF!</f>
        <v>#REF!</v>
      </c>
      <c r="AP261" s="112" t="e">
        <f>AP88-#REF!</f>
        <v>#REF!</v>
      </c>
      <c r="AQ261" s="112" t="e">
        <f>AQ88-#REF!</f>
        <v>#REF!</v>
      </c>
      <c r="AR261" s="112" t="e">
        <f>AR88-#REF!</f>
        <v>#REF!</v>
      </c>
      <c r="AS261" s="112" t="e">
        <f>AS88-#REF!</f>
        <v>#REF!</v>
      </c>
      <c r="AT261" s="112" t="e">
        <f>AT88-#REF!</f>
        <v>#REF!</v>
      </c>
      <c r="AU261" s="112" t="e">
        <f>AU88-#REF!</f>
        <v>#REF!</v>
      </c>
      <c r="AV261" s="112" t="e">
        <f>AV88-#REF!</f>
        <v>#REF!</v>
      </c>
      <c r="AW261" s="112" t="e">
        <f>AW88-#REF!</f>
        <v>#REF!</v>
      </c>
      <c r="AX261" s="112" t="e">
        <f>AX88-#REF!</f>
        <v>#REF!</v>
      </c>
      <c r="AY261" s="112" t="e">
        <f>AY88-#REF!</f>
        <v>#REF!</v>
      </c>
      <c r="AZ261" s="112" t="e">
        <f>AZ88-#REF!</f>
        <v>#REF!</v>
      </c>
      <c r="BA261" s="112" t="e">
        <f>BA88-#REF!</f>
        <v>#REF!</v>
      </c>
      <c r="BB261" s="112" t="e">
        <f>BB88-#REF!</f>
        <v>#REF!</v>
      </c>
      <c r="BC261" s="112" t="e">
        <f>BC88-#REF!</f>
        <v>#REF!</v>
      </c>
      <c r="BD261" s="112" t="e">
        <f>BD88-#REF!</f>
        <v>#REF!</v>
      </c>
      <c r="BE261" s="112" t="e">
        <f>BE88-#REF!</f>
        <v>#REF!</v>
      </c>
      <c r="BF261" s="112" t="e">
        <f>BF88-#REF!</f>
        <v>#REF!</v>
      </c>
      <c r="BG261" s="112" t="e">
        <f>BG88-#REF!</f>
        <v>#REF!</v>
      </c>
      <c r="BH261" s="112" t="e">
        <f>BH88-#REF!</f>
        <v>#REF!</v>
      </c>
      <c r="BI261" s="112" t="e">
        <f>BI88-#REF!</f>
        <v>#REF!</v>
      </c>
      <c r="BJ261" s="112" t="e">
        <f>BJ88-#REF!</f>
        <v>#REF!</v>
      </c>
      <c r="BK261" s="112" t="e">
        <f>BK88-#REF!</f>
        <v>#REF!</v>
      </c>
      <c r="BL261" s="112" t="e">
        <f>BL88-#REF!</f>
        <v>#REF!</v>
      </c>
      <c r="BM261" s="112" t="e">
        <f>BM88-#REF!</f>
        <v>#REF!</v>
      </c>
      <c r="BN261" s="112" t="e">
        <f>BN88-#REF!</f>
        <v>#REF!</v>
      </c>
      <c r="BO261" s="112" t="e">
        <f>BO88-#REF!</f>
        <v>#REF!</v>
      </c>
      <c r="BU261" s="112" t="e">
        <f>BU96-#REF!</f>
        <v>#REF!</v>
      </c>
      <c r="BV261" s="112" t="e">
        <f>BV96-#REF!</f>
        <v>#REF!</v>
      </c>
    </row>
    <row r="262" spans="12:74" hidden="1" x14ac:dyDescent="0.3">
      <c r="L262" s="112" t="e">
        <f>L89-#REF!</f>
        <v>#REF!</v>
      </c>
      <c r="M262" s="112" t="e">
        <f>M89-#REF!</f>
        <v>#REF!</v>
      </c>
      <c r="N262" s="112" t="e">
        <f>N89-#REF!</f>
        <v>#REF!</v>
      </c>
      <c r="O262" s="112" t="e">
        <f>O89-#REF!</f>
        <v>#REF!</v>
      </c>
      <c r="P262" s="112" t="e">
        <f>P89-#REF!</f>
        <v>#REF!</v>
      </c>
      <c r="Q262" s="112" t="e">
        <f>Q89-#REF!</f>
        <v>#REF!</v>
      </c>
      <c r="R262" s="112" t="e">
        <f>R89-#REF!</f>
        <v>#REF!</v>
      </c>
      <c r="S262" s="112" t="e">
        <f>S89-#REF!</f>
        <v>#REF!</v>
      </c>
      <c r="T262" s="112" t="e">
        <f>T89-#REF!</f>
        <v>#REF!</v>
      </c>
      <c r="U262" s="112" t="e">
        <f>U89-#REF!</f>
        <v>#REF!</v>
      </c>
      <c r="V262" s="112" t="e">
        <f>V89-#REF!</f>
        <v>#REF!</v>
      </c>
      <c r="W262" s="112" t="e">
        <f>W89-#REF!</f>
        <v>#REF!</v>
      </c>
      <c r="X262" s="112" t="e">
        <f>X89-#REF!</f>
        <v>#REF!</v>
      </c>
      <c r="Y262" s="112" t="e">
        <f>Y89-#REF!</f>
        <v>#REF!</v>
      </c>
      <c r="Z262" s="112" t="e">
        <f>Z89-#REF!</f>
        <v>#REF!</v>
      </c>
      <c r="AA262" s="112" t="e">
        <f>AA89-#REF!</f>
        <v>#REF!</v>
      </c>
      <c r="AB262" s="112" t="e">
        <f>AB89-#REF!</f>
        <v>#REF!</v>
      </c>
      <c r="AC262" s="112" t="e">
        <f>AC89-#REF!</f>
        <v>#REF!</v>
      </c>
      <c r="AD262" s="112" t="e">
        <f>AD89-#REF!</f>
        <v>#REF!</v>
      </c>
      <c r="AE262" s="112" t="e">
        <f>AE89-#REF!</f>
        <v>#REF!</v>
      </c>
      <c r="AF262" s="112" t="e">
        <f>AF89-#REF!</f>
        <v>#REF!</v>
      </c>
      <c r="AG262" s="112" t="e">
        <f>AG89-#REF!</f>
        <v>#REF!</v>
      </c>
      <c r="AH262" s="112" t="e">
        <f>AH89-#REF!</f>
        <v>#REF!</v>
      </c>
      <c r="AI262" s="112" t="e">
        <f>AI89-#REF!</f>
        <v>#REF!</v>
      </c>
      <c r="AJ262" s="112" t="e">
        <f>AJ89-#REF!</f>
        <v>#REF!</v>
      </c>
      <c r="AK262" s="112" t="e">
        <f>AK89-#REF!</f>
        <v>#REF!</v>
      </c>
      <c r="AL262" s="112" t="e">
        <f>AL89-#REF!</f>
        <v>#REF!</v>
      </c>
      <c r="AM262" s="112" t="e">
        <f>AM89-#REF!</f>
        <v>#REF!</v>
      </c>
      <c r="AN262" s="112" t="e">
        <f>AN89-#REF!</f>
        <v>#REF!</v>
      </c>
      <c r="AO262" s="112" t="e">
        <f>AO89-#REF!</f>
        <v>#REF!</v>
      </c>
      <c r="AP262" s="112" t="e">
        <f>AP89-#REF!</f>
        <v>#REF!</v>
      </c>
      <c r="AQ262" s="112" t="e">
        <f>AQ89-#REF!</f>
        <v>#REF!</v>
      </c>
      <c r="AR262" s="112" t="e">
        <f>AR89-#REF!</f>
        <v>#REF!</v>
      </c>
      <c r="AS262" s="112" t="e">
        <f>AS89-#REF!</f>
        <v>#REF!</v>
      </c>
      <c r="AT262" s="112" t="e">
        <f>AT89-#REF!</f>
        <v>#REF!</v>
      </c>
      <c r="AU262" s="112" t="e">
        <f>AU89-#REF!</f>
        <v>#REF!</v>
      </c>
      <c r="AV262" s="112" t="e">
        <f>AV89-#REF!</f>
        <v>#REF!</v>
      </c>
      <c r="AW262" s="112" t="e">
        <f>AW89-#REF!</f>
        <v>#REF!</v>
      </c>
      <c r="AX262" s="112" t="e">
        <f>AX89-#REF!</f>
        <v>#REF!</v>
      </c>
      <c r="AY262" s="112" t="e">
        <f>AY89-#REF!</f>
        <v>#REF!</v>
      </c>
      <c r="AZ262" s="112" t="e">
        <f>AZ89-#REF!</f>
        <v>#REF!</v>
      </c>
      <c r="BA262" s="112" t="e">
        <f>BA89-#REF!</f>
        <v>#REF!</v>
      </c>
      <c r="BB262" s="112" t="e">
        <f>BB89-#REF!</f>
        <v>#REF!</v>
      </c>
      <c r="BC262" s="112" t="e">
        <f>BC89-#REF!</f>
        <v>#REF!</v>
      </c>
      <c r="BD262" s="112" t="e">
        <f>BD89-#REF!</f>
        <v>#REF!</v>
      </c>
      <c r="BE262" s="112" t="e">
        <f>BE89-#REF!</f>
        <v>#REF!</v>
      </c>
      <c r="BF262" s="112" t="e">
        <f>BF89-#REF!</f>
        <v>#REF!</v>
      </c>
      <c r="BG262" s="112" t="e">
        <f>BG89-#REF!</f>
        <v>#REF!</v>
      </c>
      <c r="BH262" s="112" t="e">
        <f>BH89-#REF!</f>
        <v>#REF!</v>
      </c>
      <c r="BI262" s="112" t="e">
        <f>BI89-#REF!</f>
        <v>#REF!</v>
      </c>
      <c r="BJ262" s="112" t="e">
        <f>BJ89-#REF!</f>
        <v>#REF!</v>
      </c>
      <c r="BK262" s="112" t="e">
        <f>BK89-#REF!</f>
        <v>#REF!</v>
      </c>
      <c r="BL262" s="112" t="e">
        <f>BL89-#REF!</f>
        <v>#REF!</v>
      </c>
      <c r="BM262" s="112" t="e">
        <f>BM89-#REF!</f>
        <v>#REF!</v>
      </c>
      <c r="BN262" s="112" t="e">
        <f>BN89-#REF!</f>
        <v>#REF!</v>
      </c>
      <c r="BO262" s="112" t="e">
        <f>BO89-#REF!</f>
        <v>#REF!</v>
      </c>
      <c r="BU262" s="112" t="e">
        <f>BU97-#REF!</f>
        <v>#REF!</v>
      </c>
      <c r="BV262" s="112" t="e">
        <f>BV97-#REF!</f>
        <v>#REF!</v>
      </c>
    </row>
    <row r="263" spans="12:74" hidden="1" x14ac:dyDescent="0.3">
      <c r="L263" s="112" t="e">
        <f>L90-#REF!</f>
        <v>#REF!</v>
      </c>
      <c r="M263" s="112" t="e">
        <f>M90-#REF!</f>
        <v>#REF!</v>
      </c>
      <c r="N263" s="112" t="e">
        <f>N90-#REF!</f>
        <v>#REF!</v>
      </c>
      <c r="O263" s="112" t="e">
        <f>O90-#REF!</f>
        <v>#REF!</v>
      </c>
      <c r="P263" s="112" t="e">
        <f>P90-#REF!</f>
        <v>#REF!</v>
      </c>
      <c r="Q263" s="112" t="e">
        <f>Q90-#REF!</f>
        <v>#REF!</v>
      </c>
      <c r="R263" s="112" t="e">
        <f>R90-#REF!</f>
        <v>#REF!</v>
      </c>
      <c r="S263" s="112" t="e">
        <f>S90-#REF!</f>
        <v>#REF!</v>
      </c>
      <c r="T263" s="112" t="e">
        <f>T90-#REF!</f>
        <v>#REF!</v>
      </c>
      <c r="U263" s="112" t="e">
        <f>U90-#REF!</f>
        <v>#REF!</v>
      </c>
      <c r="V263" s="112" t="e">
        <f>V90-#REF!</f>
        <v>#REF!</v>
      </c>
      <c r="W263" s="112" t="e">
        <f>W90-#REF!</f>
        <v>#REF!</v>
      </c>
      <c r="X263" s="112" t="e">
        <f>X90-#REF!</f>
        <v>#REF!</v>
      </c>
      <c r="Y263" s="112" t="e">
        <f>Y90-#REF!</f>
        <v>#REF!</v>
      </c>
      <c r="Z263" s="112" t="e">
        <f>Z90-#REF!</f>
        <v>#REF!</v>
      </c>
      <c r="AA263" s="112" t="e">
        <f>AA90-#REF!</f>
        <v>#REF!</v>
      </c>
      <c r="AB263" s="112" t="e">
        <f>AB90-#REF!</f>
        <v>#REF!</v>
      </c>
      <c r="AC263" s="112" t="e">
        <f>AC90-#REF!</f>
        <v>#REF!</v>
      </c>
      <c r="AD263" s="112" t="e">
        <f>AD90-#REF!</f>
        <v>#REF!</v>
      </c>
      <c r="AE263" s="112" t="e">
        <f>AE90-#REF!</f>
        <v>#REF!</v>
      </c>
      <c r="AF263" s="112" t="e">
        <f>AF90-#REF!</f>
        <v>#REF!</v>
      </c>
      <c r="AG263" s="112" t="e">
        <f>AG90-#REF!</f>
        <v>#REF!</v>
      </c>
      <c r="AH263" s="112" t="e">
        <f>AH90-#REF!</f>
        <v>#REF!</v>
      </c>
      <c r="AI263" s="112" t="e">
        <f>AI90-#REF!</f>
        <v>#REF!</v>
      </c>
      <c r="AJ263" s="112" t="e">
        <f>AJ90-#REF!</f>
        <v>#REF!</v>
      </c>
      <c r="AK263" s="112" t="e">
        <f>AK90-#REF!</f>
        <v>#REF!</v>
      </c>
      <c r="AL263" s="112" t="e">
        <f>AL90-#REF!</f>
        <v>#REF!</v>
      </c>
      <c r="AM263" s="112" t="e">
        <f>AM90-#REF!</f>
        <v>#REF!</v>
      </c>
      <c r="AN263" s="112" t="e">
        <f>AN90-#REF!</f>
        <v>#REF!</v>
      </c>
      <c r="AO263" s="112" t="e">
        <f>AO90-#REF!</f>
        <v>#REF!</v>
      </c>
      <c r="AP263" s="112" t="e">
        <f>AP90-#REF!</f>
        <v>#REF!</v>
      </c>
      <c r="AQ263" s="112" t="e">
        <f>AQ90-#REF!</f>
        <v>#REF!</v>
      </c>
      <c r="AR263" s="112" t="e">
        <f>AR90-#REF!</f>
        <v>#REF!</v>
      </c>
      <c r="AS263" s="112" t="e">
        <f>AS90-#REF!</f>
        <v>#REF!</v>
      </c>
      <c r="AT263" s="112" t="e">
        <f>AT90-#REF!</f>
        <v>#REF!</v>
      </c>
      <c r="AU263" s="112" t="e">
        <f>AU90-#REF!</f>
        <v>#REF!</v>
      </c>
      <c r="AV263" s="112" t="e">
        <f>AV90-#REF!</f>
        <v>#REF!</v>
      </c>
      <c r="AW263" s="112" t="e">
        <f>AW90-#REF!</f>
        <v>#REF!</v>
      </c>
      <c r="AX263" s="112" t="e">
        <f>AX90-#REF!</f>
        <v>#REF!</v>
      </c>
      <c r="AY263" s="112" t="e">
        <f>AY90-#REF!</f>
        <v>#REF!</v>
      </c>
      <c r="AZ263" s="112" t="e">
        <f>AZ90-#REF!</f>
        <v>#REF!</v>
      </c>
      <c r="BA263" s="112" t="e">
        <f>BA90-#REF!</f>
        <v>#REF!</v>
      </c>
      <c r="BB263" s="112" t="e">
        <f>BB90-#REF!</f>
        <v>#REF!</v>
      </c>
      <c r="BC263" s="112" t="e">
        <f>BC90-#REF!</f>
        <v>#REF!</v>
      </c>
      <c r="BD263" s="112" t="e">
        <f>BD90-#REF!</f>
        <v>#REF!</v>
      </c>
      <c r="BE263" s="112" t="e">
        <f>BE90-#REF!</f>
        <v>#REF!</v>
      </c>
      <c r="BF263" s="112" t="e">
        <f>BF90-#REF!</f>
        <v>#REF!</v>
      </c>
      <c r="BG263" s="112" t="e">
        <f>BG90-#REF!</f>
        <v>#REF!</v>
      </c>
      <c r="BH263" s="112" t="e">
        <f>BH90-#REF!</f>
        <v>#REF!</v>
      </c>
      <c r="BI263" s="112" t="e">
        <f>BI90-#REF!</f>
        <v>#REF!</v>
      </c>
      <c r="BJ263" s="112" t="e">
        <f>BJ90-#REF!</f>
        <v>#REF!</v>
      </c>
      <c r="BK263" s="112" t="e">
        <f>BK90-#REF!</f>
        <v>#REF!</v>
      </c>
      <c r="BL263" s="112" t="e">
        <f>BL90-#REF!</f>
        <v>#REF!</v>
      </c>
      <c r="BM263" s="112" t="e">
        <f>BM90-#REF!</f>
        <v>#REF!</v>
      </c>
      <c r="BN263" s="112" t="e">
        <f>BN90-#REF!</f>
        <v>#REF!</v>
      </c>
      <c r="BO263" s="112" t="e">
        <f>BO90-#REF!</f>
        <v>#REF!</v>
      </c>
      <c r="BU263" s="112" t="e">
        <f>BU98-#REF!</f>
        <v>#REF!</v>
      </c>
      <c r="BV263" s="112" t="e">
        <f>BV98-#REF!</f>
        <v>#REF!</v>
      </c>
    </row>
    <row r="264" spans="12:74" hidden="1" x14ac:dyDescent="0.3">
      <c r="L264" s="112" t="e">
        <f>L91-#REF!</f>
        <v>#REF!</v>
      </c>
      <c r="M264" s="112" t="e">
        <f>M91-#REF!</f>
        <v>#REF!</v>
      </c>
      <c r="N264" s="112" t="e">
        <f>N91-#REF!</f>
        <v>#REF!</v>
      </c>
      <c r="O264" s="112" t="e">
        <f>O91-#REF!</f>
        <v>#REF!</v>
      </c>
      <c r="P264" s="112" t="e">
        <f>P91-#REF!</f>
        <v>#REF!</v>
      </c>
      <c r="Q264" s="112" t="e">
        <f>Q91-#REF!</f>
        <v>#REF!</v>
      </c>
      <c r="R264" s="112" t="e">
        <f>R91-#REF!</f>
        <v>#REF!</v>
      </c>
      <c r="S264" s="112" t="e">
        <f>S91-#REF!</f>
        <v>#REF!</v>
      </c>
      <c r="T264" s="112" t="e">
        <f>T91-#REF!</f>
        <v>#REF!</v>
      </c>
      <c r="U264" s="112" t="e">
        <f>U91-#REF!</f>
        <v>#REF!</v>
      </c>
      <c r="V264" s="112" t="e">
        <f>V91-#REF!</f>
        <v>#REF!</v>
      </c>
      <c r="W264" s="112" t="e">
        <f>W91-#REF!</f>
        <v>#REF!</v>
      </c>
      <c r="X264" s="112" t="e">
        <f>X91-#REF!</f>
        <v>#REF!</v>
      </c>
      <c r="Y264" s="112" t="e">
        <f>Y91-#REF!</f>
        <v>#REF!</v>
      </c>
      <c r="Z264" s="112" t="e">
        <f>Z91-#REF!</f>
        <v>#REF!</v>
      </c>
      <c r="AA264" s="112" t="e">
        <f>AA91-#REF!</f>
        <v>#REF!</v>
      </c>
      <c r="AB264" s="112" t="e">
        <f>AB91-#REF!</f>
        <v>#REF!</v>
      </c>
      <c r="AC264" s="112" t="e">
        <f>AC91-#REF!</f>
        <v>#REF!</v>
      </c>
      <c r="AD264" s="112" t="e">
        <f>AD91-#REF!</f>
        <v>#REF!</v>
      </c>
      <c r="AE264" s="112" t="e">
        <f>AE91-#REF!</f>
        <v>#REF!</v>
      </c>
      <c r="AF264" s="112" t="e">
        <f>AF91-#REF!</f>
        <v>#REF!</v>
      </c>
      <c r="AG264" s="112" t="e">
        <f>AG91-#REF!</f>
        <v>#REF!</v>
      </c>
      <c r="AH264" s="112" t="e">
        <f>AH91-#REF!</f>
        <v>#REF!</v>
      </c>
      <c r="AI264" s="112" t="e">
        <f>AI91-#REF!</f>
        <v>#REF!</v>
      </c>
      <c r="AJ264" s="112" t="e">
        <f>AJ91-#REF!</f>
        <v>#REF!</v>
      </c>
      <c r="AK264" s="112" t="e">
        <f>AK91-#REF!</f>
        <v>#REF!</v>
      </c>
      <c r="AL264" s="112" t="e">
        <f>AL91-#REF!</f>
        <v>#REF!</v>
      </c>
      <c r="AM264" s="112" t="e">
        <f>AM91-#REF!</f>
        <v>#REF!</v>
      </c>
      <c r="AN264" s="112" t="e">
        <f>AN91-#REF!</f>
        <v>#REF!</v>
      </c>
      <c r="AO264" s="112" t="e">
        <f>AO91-#REF!</f>
        <v>#REF!</v>
      </c>
      <c r="AP264" s="112" t="e">
        <f>AP91-#REF!</f>
        <v>#REF!</v>
      </c>
      <c r="AQ264" s="112" t="e">
        <f>AQ91-#REF!</f>
        <v>#REF!</v>
      </c>
      <c r="AR264" s="112" t="e">
        <f>AR91-#REF!</f>
        <v>#REF!</v>
      </c>
      <c r="AS264" s="112" t="e">
        <f>AS91-#REF!</f>
        <v>#REF!</v>
      </c>
      <c r="AT264" s="112" t="e">
        <f>AT91-#REF!</f>
        <v>#REF!</v>
      </c>
      <c r="AU264" s="112" t="e">
        <f>AU91-#REF!</f>
        <v>#REF!</v>
      </c>
      <c r="AV264" s="112" t="e">
        <f>AV91-#REF!</f>
        <v>#REF!</v>
      </c>
      <c r="AW264" s="112" t="e">
        <f>AW91-#REF!</f>
        <v>#REF!</v>
      </c>
      <c r="AX264" s="112" t="e">
        <f>AX91-#REF!</f>
        <v>#REF!</v>
      </c>
      <c r="AY264" s="112" t="e">
        <f>AY91-#REF!</f>
        <v>#REF!</v>
      </c>
      <c r="AZ264" s="112" t="e">
        <f>AZ91-#REF!</f>
        <v>#REF!</v>
      </c>
      <c r="BA264" s="112" t="e">
        <f>BA91-#REF!</f>
        <v>#REF!</v>
      </c>
      <c r="BB264" s="112" t="e">
        <f>BB91-#REF!</f>
        <v>#REF!</v>
      </c>
      <c r="BC264" s="112" t="e">
        <f>BC91-#REF!</f>
        <v>#REF!</v>
      </c>
      <c r="BD264" s="112" t="e">
        <f>BD91-#REF!</f>
        <v>#REF!</v>
      </c>
      <c r="BE264" s="112" t="e">
        <f>BE91-#REF!</f>
        <v>#REF!</v>
      </c>
      <c r="BF264" s="112" t="e">
        <f>BF91-#REF!</f>
        <v>#REF!</v>
      </c>
      <c r="BG264" s="112" t="e">
        <f>BG91-#REF!</f>
        <v>#REF!</v>
      </c>
      <c r="BH264" s="112" t="e">
        <f>BH91-#REF!</f>
        <v>#REF!</v>
      </c>
      <c r="BI264" s="112" t="e">
        <f>BI91-#REF!</f>
        <v>#REF!</v>
      </c>
      <c r="BJ264" s="112" t="e">
        <f>BJ91-#REF!</f>
        <v>#REF!</v>
      </c>
      <c r="BK264" s="112" t="e">
        <f>BK91-#REF!</f>
        <v>#REF!</v>
      </c>
      <c r="BL264" s="112" t="e">
        <f>BL91-#REF!</f>
        <v>#REF!</v>
      </c>
      <c r="BM264" s="112" t="e">
        <f>BM91-#REF!</f>
        <v>#REF!</v>
      </c>
      <c r="BN264" s="112" t="e">
        <f>BN91-#REF!</f>
        <v>#REF!</v>
      </c>
      <c r="BO264" s="112" t="e">
        <f>BO91-#REF!</f>
        <v>#REF!</v>
      </c>
      <c r="BU264" s="112" t="e">
        <f>BU99-#REF!</f>
        <v>#REF!</v>
      </c>
      <c r="BV264" s="112" t="e">
        <f>BV99-#REF!</f>
        <v>#REF!</v>
      </c>
    </row>
    <row r="265" spans="12:74" hidden="1" x14ac:dyDescent="0.3">
      <c r="L265" s="112" t="e">
        <f>L92-#REF!</f>
        <v>#REF!</v>
      </c>
      <c r="M265" s="112" t="e">
        <f>M92-#REF!</f>
        <v>#REF!</v>
      </c>
      <c r="N265" s="112" t="e">
        <f>N92-#REF!</f>
        <v>#REF!</v>
      </c>
      <c r="O265" s="112" t="e">
        <f>O92-#REF!</f>
        <v>#REF!</v>
      </c>
      <c r="P265" s="112" t="e">
        <f>P92-#REF!</f>
        <v>#REF!</v>
      </c>
      <c r="Q265" s="112" t="e">
        <f>Q92-#REF!</f>
        <v>#REF!</v>
      </c>
      <c r="R265" s="112" t="e">
        <f>R92-#REF!</f>
        <v>#REF!</v>
      </c>
      <c r="S265" s="112" t="e">
        <f>S92-#REF!</f>
        <v>#REF!</v>
      </c>
      <c r="T265" s="112" t="e">
        <f>T92-#REF!</f>
        <v>#REF!</v>
      </c>
      <c r="U265" s="112" t="e">
        <f>U92-#REF!</f>
        <v>#REF!</v>
      </c>
      <c r="V265" s="112" t="e">
        <f>V92-#REF!</f>
        <v>#REF!</v>
      </c>
      <c r="W265" s="112" t="e">
        <f>W92-#REF!</f>
        <v>#REF!</v>
      </c>
      <c r="X265" s="112" t="e">
        <f>X92-#REF!</f>
        <v>#REF!</v>
      </c>
      <c r="Y265" s="112" t="e">
        <f>Y92-#REF!</f>
        <v>#REF!</v>
      </c>
      <c r="Z265" s="112" t="e">
        <f>Z92-#REF!</f>
        <v>#REF!</v>
      </c>
      <c r="AA265" s="112" t="e">
        <f>AA92-#REF!</f>
        <v>#REF!</v>
      </c>
      <c r="AB265" s="112" t="e">
        <f>AB92-#REF!</f>
        <v>#REF!</v>
      </c>
      <c r="AC265" s="112" t="e">
        <f>AC92-#REF!</f>
        <v>#REF!</v>
      </c>
      <c r="AD265" s="112" t="e">
        <f>AD92-#REF!</f>
        <v>#REF!</v>
      </c>
      <c r="AE265" s="112" t="e">
        <f>AE92-#REF!</f>
        <v>#REF!</v>
      </c>
      <c r="AF265" s="112" t="e">
        <f>AF92-#REF!</f>
        <v>#REF!</v>
      </c>
      <c r="AG265" s="112" t="e">
        <f>AG92-#REF!</f>
        <v>#REF!</v>
      </c>
      <c r="AH265" s="112" t="e">
        <f>AH92-#REF!</f>
        <v>#REF!</v>
      </c>
      <c r="AI265" s="112" t="e">
        <f>AI92-#REF!</f>
        <v>#REF!</v>
      </c>
      <c r="AJ265" s="112" t="e">
        <f>AJ92-#REF!</f>
        <v>#REF!</v>
      </c>
      <c r="AK265" s="112" t="e">
        <f>AK92-#REF!</f>
        <v>#REF!</v>
      </c>
      <c r="AL265" s="112" t="e">
        <f>AL92-#REF!</f>
        <v>#REF!</v>
      </c>
      <c r="AM265" s="112" t="e">
        <f>AM92-#REF!</f>
        <v>#REF!</v>
      </c>
      <c r="AN265" s="112" t="e">
        <f>AN92-#REF!</f>
        <v>#REF!</v>
      </c>
      <c r="AO265" s="112" t="e">
        <f>AO92-#REF!</f>
        <v>#REF!</v>
      </c>
      <c r="AP265" s="112" t="e">
        <f>AP92-#REF!</f>
        <v>#REF!</v>
      </c>
      <c r="AQ265" s="112" t="e">
        <f>AQ92-#REF!</f>
        <v>#REF!</v>
      </c>
      <c r="AR265" s="112" t="e">
        <f>AR92-#REF!</f>
        <v>#REF!</v>
      </c>
      <c r="AS265" s="112" t="e">
        <f>AS92-#REF!</f>
        <v>#REF!</v>
      </c>
      <c r="AT265" s="112" t="e">
        <f>AT92-#REF!</f>
        <v>#REF!</v>
      </c>
      <c r="AU265" s="112" t="e">
        <f>AU92-#REF!</f>
        <v>#REF!</v>
      </c>
      <c r="AV265" s="112" t="e">
        <f>AV92-#REF!</f>
        <v>#REF!</v>
      </c>
      <c r="AW265" s="112" t="e">
        <f>AW92-#REF!</f>
        <v>#REF!</v>
      </c>
      <c r="AX265" s="112" t="e">
        <f>AX92-#REF!</f>
        <v>#REF!</v>
      </c>
      <c r="AY265" s="112" t="e">
        <f>AY92-#REF!</f>
        <v>#REF!</v>
      </c>
      <c r="AZ265" s="112" t="e">
        <f>AZ92-#REF!</f>
        <v>#REF!</v>
      </c>
      <c r="BA265" s="112" t="e">
        <f>BA92-#REF!</f>
        <v>#REF!</v>
      </c>
      <c r="BB265" s="112" t="e">
        <f>BB92-#REF!</f>
        <v>#REF!</v>
      </c>
      <c r="BC265" s="112" t="e">
        <f>BC92-#REF!</f>
        <v>#REF!</v>
      </c>
      <c r="BD265" s="112" t="e">
        <f>BD92-#REF!</f>
        <v>#REF!</v>
      </c>
      <c r="BE265" s="112" t="e">
        <f>BE92-#REF!</f>
        <v>#REF!</v>
      </c>
      <c r="BF265" s="112" t="e">
        <f>BF92-#REF!</f>
        <v>#REF!</v>
      </c>
      <c r="BG265" s="112" t="e">
        <f>BG92-#REF!</f>
        <v>#REF!</v>
      </c>
      <c r="BH265" s="112" t="e">
        <f>BH92-#REF!</f>
        <v>#REF!</v>
      </c>
      <c r="BI265" s="112" t="e">
        <f>BI92-#REF!</f>
        <v>#REF!</v>
      </c>
      <c r="BJ265" s="112" t="e">
        <f>BJ92-#REF!</f>
        <v>#REF!</v>
      </c>
      <c r="BK265" s="112" t="e">
        <f>BK92-#REF!</f>
        <v>#REF!</v>
      </c>
      <c r="BL265" s="112" t="e">
        <f>BL92-#REF!</f>
        <v>#REF!</v>
      </c>
      <c r="BM265" s="112" t="e">
        <f>BM92-#REF!</f>
        <v>#REF!</v>
      </c>
      <c r="BN265" s="112" t="e">
        <f>BN92-#REF!</f>
        <v>#REF!</v>
      </c>
      <c r="BO265" s="112" t="e">
        <f>BO92-#REF!</f>
        <v>#REF!</v>
      </c>
      <c r="BU265" s="112" t="e">
        <f>BU100-#REF!</f>
        <v>#REF!</v>
      </c>
      <c r="BV265" s="112" t="e">
        <f>BV100-#REF!</f>
        <v>#REF!</v>
      </c>
    </row>
    <row r="266" spans="12:74" hidden="1" x14ac:dyDescent="0.3">
      <c r="L266" s="112" t="e">
        <f>L93-#REF!</f>
        <v>#REF!</v>
      </c>
      <c r="M266" s="112" t="e">
        <f>M93-#REF!</f>
        <v>#REF!</v>
      </c>
      <c r="N266" s="112" t="e">
        <f>N93-#REF!</f>
        <v>#REF!</v>
      </c>
      <c r="O266" s="112" t="e">
        <f>O93-#REF!</f>
        <v>#REF!</v>
      </c>
      <c r="P266" s="112" t="e">
        <f>P93-#REF!</f>
        <v>#REF!</v>
      </c>
      <c r="Q266" s="112" t="e">
        <f>Q93-#REF!</f>
        <v>#REF!</v>
      </c>
      <c r="R266" s="112" t="e">
        <f>R93-#REF!</f>
        <v>#REF!</v>
      </c>
      <c r="S266" s="112" t="e">
        <f>S93-#REF!</f>
        <v>#REF!</v>
      </c>
      <c r="T266" s="112" t="e">
        <f>T93-#REF!</f>
        <v>#REF!</v>
      </c>
      <c r="U266" s="112" t="e">
        <f>U93-#REF!</f>
        <v>#REF!</v>
      </c>
      <c r="V266" s="112" t="e">
        <f>V93-#REF!</f>
        <v>#REF!</v>
      </c>
      <c r="W266" s="112" t="e">
        <f>W93-#REF!</f>
        <v>#REF!</v>
      </c>
      <c r="X266" s="112" t="e">
        <f>X93-#REF!</f>
        <v>#REF!</v>
      </c>
      <c r="Y266" s="112" t="e">
        <f>Y93-#REF!</f>
        <v>#REF!</v>
      </c>
      <c r="Z266" s="112" t="e">
        <f>Z93-#REF!</f>
        <v>#REF!</v>
      </c>
      <c r="AA266" s="112" t="e">
        <f>AA93-#REF!</f>
        <v>#REF!</v>
      </c>
      <c r="AB266" s="112" t="e">
        <f>AB93-#REF!</f>
        <v>#REF!</v>
      </c>
      <c r="AC266" s="112" t="e">
        <f>AC93-#REF!</f>
        <v>#REF!</v>
      </c>
      <c r="AD266" s="112" t="e">
        <f>AD93-#REF!</f>
        <v>#REF!</v>
      </c>
      <c r="AE266" s="112" t="e">
        <f>AE93-#REF!</f>
        <v>#REF!</v>
      </c>
      <c r="AF266" s="112" t="e">
        <f>AF93-#REF!</f>
        <v>#REF!</v>
      </c>
      <c r="AG266" s="112" t="e">
        <f>AG93-#REF!</f>
        <v>#REF!</v>
      </c>
      <c r="AH266" s="112" t="e">
        <f>AH93-#REF!</f>
        <v>#REF!</v>
      </c>
      <c r="AI266" s="112" t="e">
        <f>AI93-#REF!</f>
        <v>#REF!</v>
      </c>
      <c r="AJ266" s="112" t="e">
        <f>AJ93-#REF!</f>
        <v>#REF!</v>
      </c>
      <c r="AK266" s="112" t="e">
        <f>AK93-#REF!</f>
        <v>#REF!</v>
      </c>
      <c r="AL266" s="112" t="e">
        <f>AL93-#REF!</f>
        <v>#REF!</v>
      </c>
      <c r="AM266" s="112" t="e">
        <f>AM93-#REF!</f>
        <v>#REF!</v>
      </c>
      <c r="AN266" s="112" t="e">
        <f>AN93-#REF!</f>
        <v>#REF!</v>
      </c>
      <c r="AO266" s="112" t="e">
        <f>AO93-#REF!</f>
        <v>#REF!</v>
      </c>
      <c r="AP266" s="112" t="e">
        <f>AP93-#REF!</f>
        <v>#REF!</v>
      </c>
      <c r="AQ266" s="112" t="e">
        <f>AQ93-#REF!</f>
        <v>#REF!</v>
      </c>
      <c r="AR266" s="112" t="e">
        <f>AR93-#REF!</f>
        <v>#REF!</v>
      </c>
      <c r="AS266" s="112" t="e">
        <f>AS93-#REF!</f>
        <v>#REF!</v>
      </c>
      <c r="AT266" s="112" t="e">
        <f>AT93-#REF!</f>
        <v>#REF!</v>
      </c>
      <c r="AU266" s="112" t="e">
        <f>AU93-#REF!</f>
        <v>#REF!</v>
      </c>
      <c r="AV266" s="112" t="e">
        <f>AV93-#REF!</f>
        <v>#REF!</v>
      </c>
      <c r="AW266" s="112" t="e">
        <f>AW93-#REF!</f>
        <v>#REF!</v>
      </c>
      <c r="AX266" s="112" t="e">
        <f>AX93-#REF!</f>
        <v>#REF!</v>
      </c>
      <c r="AY266" s="112" t="e">
        <f>AY93-#REF!</f>
        <v>#REF!</v>
      </c>
      <c r="AZ266" s="112" t="e">
        <f>AZ93-#REF!</f>
        <v>#REF!</v>
      </c>
      <c r="BA266" s="112" t="e">
        <f>BA93-#REF!</f>
        <v>#REF!</v>
      </c>
      <c r="BB266" s="112" t="e">
        <f>BB93-#REF!</f>
        <v>#REF!</v>
      </c>
      <c r="BC266" s="112" t="e">
        <f>BC93-#REF!</f>
        <v>#REF!</v>
      </c>
      <c r="BD266" s="112" t="e">
        <f>BD93-#REF!</f>
        <v>#REF!</v>
      </c>
      <c r="BE266" s="112" t="e">
        <f>BE93-#REF!</f>
        <v>#REF!</v>
      </c>
      <c r="BF266" s="112" t="e">
        <f>BF93-#REF!</f>
        <v>#REF!</v>
      </c>
      <c r="BG266" s="112" t="e">
        <f>BG93-#REF!</f>
        <v>#REF!</v>
      </c>
      <c r="BH266" s="112" t="e">
        <f>BH93-#REF!</f>
        <v>#REF!</v>
      </c>
      <c r="BI266" s="112" t="e">
        <f>BI93-#REF!</f>
        <v>#REF!</v>
      </c>
      <c r="BJ266" s="112" t="e">
        <f>BJ93-#REF!</f>
        <v>#REF!</v>
      </c>
      <c r="BK266" s="112" t="e">
        <f>BK93-#REF!</f>
        <v>#REF!</v>
      </c>
      <c r="BL266" s="112" t="e">
        <f>BL93-#REF!</f>
        <v>#REF!</v>
      </c>
      <c r="BM266" s="112" t="e">
        <f>BM93-#REF!</f>
        <v>#REF!</v>
      </c>
      <c r="BN266" s="112" t="e">
        <f>BN93-#REF!</f>
        <v>#REF!</v>
      </c>
      <c r="BO266" s="112" t="e">
        <f>BO93-#REF!</f>
        <v>#REF!</v>
      </c>
      <c r="BU266" s="112" t="e">
        <f>BU101-#REF!</f>
        <v>#REF!</v>
      </c>
      <c r="BV266" s="112" t="e">
        <f>BV101-#REF!</f>
        <v>#REF!</v>
      </c>
    </row>
    <row r="267" spans="12:74" hidden="1" x14ac:dyDescent="0.3">
      <c r="L267" s="112" t="e">
        <f>L94-#REF!</f>
        <v>#REF!</v>
      </c>
      <c r="M267" s="112" t="e">
        <f>M94-#REF!</f>
        <v>#REF!</v>
      </c>
      <c r="N267" s="112" t="e">
        <f>N94-#REF!</f>
        <v>#REF!</v>
      </c>
      <c r="O267" s="112" t="e">
        <f>O94-#REF!</f>
        <v>#REF!</v>
      </c>
      <c r="P267" s="112" t="e">
        <f>P94-#REF!</f>
        <v>#REF!</v>
      </c>
      <c r="Q267" s="112" t="e">
        <f>Q94-#REF!</f>
        <v>#REF!</v>
      </c>
      <c r="R267" s="112" t="e">
        <f>R94-#REF!</f>
        <v>#REF!</v>
      </c>
      <c r="S267" s="112" t="e">
        <f>S94-#REF!</f>
        <v>#REF!</v>
      </c>
      <c r="T267" s="112" t="e">
        <f>T94-#REF!</f>
        <v>#REF!</v>
      </c>
      <c r="U267" s="112" t="e">
        <f>U94-#REF!</f>
        <v>#REF!</v>
      </c>
      <c r="V267" s="112" t="e">
        <f>V94-#REF!</f>
        <v>#REF!</v>
      </c>
      <c r="W267" s="112" t="e">
        <f>W94-#REF!</f>
        <v>#REF!</v>
      </c>
      <c r="X267" s="112" t="e">
        <f>X94-#REF!</f>
        <v>#REF!</v>
      </c>
      <c r="Y267" s="112" t="e">
        <f>Y94-#REF!</f>
        <v>#REF!</v>
      </c>
      <c r="Z267" s="112" t="e">
        <f>Z94-#REF!</f>
        <v>#REF!</v>
      </c>
      <c r="AA267" s="112" t="e">
        <f>AA94-#REF!</f>
        <v>#REF!</v>
      </c>
      <c r="AB267" s="112" t="e">
        <f>AB94-#REF!</f>
        <v>#REF!</v>
      </c>
      <c r="AC267" s="112" t="e">
        <f>AC94-#REF!</f>
        <v>#REF!</v>
      </c>
      <c r="AD267" s="112" t="e">
        <f>AD94-#REF!</f>
        <v>#REF!</v>
      </c>
      <c r="AE267" s="112" t="e">
        <f>AE94-#REF!</f>
        <v>#REF!</v>
      </c>
      <c r="AF267" s="112" t="e">
        <f>AF94-#REF!</f>
        <v>#REF!</v>
      </c>
      <c r="AG267" s="112" t="e">
        <f>AG94-#REF!</f>
        <v>#REF!</v>
      </c>
      <c r="AH267" s="112" t="e">
        <f>AH94-#REF!</f>
        <v>#REF!</v>
      </c>
      <c r="AI267" s="112" t="e">
        <f>AI94-#REF!</f>
        <v>#REF!</v>
      </c>
      <c r="AJ267" s="112" t="e">
        <f>AJ94-#REF!</f>
        <v>#REF!</v>
      </c>
      <c r="AK267" s="112" t="e">
        <f>AK94-#REF!</f>
        <v>#REF!</v>
      </c>
      <c r="AL267" s="112" t="e">
        <f>AL94-#REF!</f>
        <v>#REF!</v>
      </c>
      <c r="AM267" s="112" t="e">
        <f>AM94-#REF!</f>
        <v>#REF!</v>
      </c>
      <c r="AN267" s="112" t="e">
        <f>AN94-#REF!</f>
        <v>#REF!</v>
      </c>
      <c r="AO267" s="112" t="e">
        <f>AO94-#REF!</f>
        <v>#REF!</v>
      </c>
      <c r="AP267" s="112" t="e">
        <f>AP94-#REF!</f>
        <v>#REF!</v>
      </c>
      <c r="AQ267" s="112" t="e">
        <f>AQ94-#REF!</f>
        <v>#REF!</v>
      </c>
      <c r="AR267" s="112" t="e">
        <f>AR94-#REF!</f>
        <v>#REF!</v>
      </c>
      <c r="AS267" s="112" t="e">
        <f>AS94-#REF!</f>
        <v>#REF!</v>
      </c>
      <c r="AT267" s="112" t="e">
        <f>AT94-#REF!</f>
        <v>#REF!</v>
      </c>
      <c r="AU267" s="112" t="e">
        <f>AU94-#REF!</f>
        <v>#REF!</v>
      </c>
      <c r="AV267" s="112" t="e">
        <f>AV94-#REF!</f>
        <v>#REF!</v>
      </c>
      <c r="AW267" s="112" t="e">
        <f>AW94-#REF!</f>
        <v>#REF!</v>
      </c>
      <c r="AX267" s="112" t="e">
        <f>AX94-#REF!</f>
        <v>#REF!</v>
      </c>
      <c r="AY267" s="112" t="e">
        <f>AY94-#REF!</f>
        <v>#REF!</v>
      </c>
      <c r="AZ267" s="112" t="e">
        <f>AZ94-#REF!</f>
        <v>#REF!</v>
      </c>
      <c r="BA267" s="112" t="e">
        <f>BA94-#REF!</f>
        <v>#REF!</v>
      </c>
      <c r="BB267" s="112" t="e">
        <f>BB94-#REF!</f>
        <v>#REF!</v>
      </c>
      <c r="BC267" s="112" t="e">
        <f>BC94-#REF!</f>
        <v>#REF!</v>
      </c>
      <c r="BD267" s="112" t="e">
        <f>BD94-#REF!</f>
        <v>#REF!</v>
      </c>
      <c r="BE267" s="112" t="e">
        <f>BE94-#REF!</f>
        <v>#REF!</v>
      </c>
      <c r="BF267" s="112" t="e">
        <f>BF94-#REF!</f>
        <v>#REF!</v>
      </c>
      <c r="BG267" s="112" t="e">
        <f>BG94-#REF!</f>
        <v>#REF!</v>
      </c>
      <c r="BH267" s="112" t="e">
        <f>BH94-#REF!</f>
        <v>#REF!</v>
      </c>
      <c r="BI267" s="112" t="e">
        <f>BI94-#REF!</f>
        <v>#REF!</v>
      </c>
      <c r="BJ267" s="112" t="e">
        <f>BJ94-#REF!</f>
        <v>#REF!</v>
      </c>
      <c r="BK267" s="112" t="e">
        <f>BK94-#REF!</f>
        <v>#REF!</v>
      </c>
      <c r="BL267" s="112" t="e">
        <f>BL94-#REF!</f>
        <v>#REF!</v>
      </c>
      <c r="BM267" s="112" t="e">
        <f>BM94-#REF!</f>
        <v>#REF!</v>
      </c>
      <c r="BN267" s="112" t="e">
        <f>BN94-#REF!</f>
        <v>#REF!</v>
      </c>
      <c r="BO267" s="112" t="e">
        <f>BO94-#REF!</f>
        <v>#REF!</v>
      </c>
      <c r="BU267" s="112" t="e">
        <f>BU102-#REF!</f>
        <v>#REF!</v>
      </c>
      <c r="BV267" s="112" t="e">
        <f>BV102-#REF!</f>
        <v>#REF!</v>
      </c>
    </row>
    <row r="268" spans="12:74" hidden="1" x14ac:dyDescent="0.3">
      <c r="L268" s="112" t="e">
        <f>L95-#REF!</f>
        <v>#REF!</v>
      </c>
      <c r="M268" s="112" t="e">
        <f>M95-#REF!</f>
        <v>#REF!</v>
      </c>
      <c r="N268" s="112" t="e">
        <f>N95-#REF!</f>
        <v>#REF!</v>
      </c>
      <c r="O268" s="112" t="e">
        <f>O95-#REF!</f>
        <v>#REF!</v>
      </c>
      <c r="P268" s="112" t="e">
        <f>P95-#REF!</f>
        <v>#REF!</v>
      </c>
      <c r="Q268" s="112" t="e">
        <f>Q95-#REF!</f>
        <v>#REF!</v>
      </c>
      <c r="R268" s="112" t="e">
        <f>R95-#REF!</f>
        <v>#REF!</v>
      </c>
      <c r="S268" s="112" t="e">
        <f>S95-#REF!</f>
        <v>#REF!</v>
      </c>
      <c r="T268" s="112" t="e">
        <f>T95-#REF!</f>
        <v>#REF!</v>
      </c>
      <c r="U268" s="112" t="e">
        <f>U95-#REF!</f>
        <v>#REF!</v>
      </c>
      <c r="V268" s="112" t="e">
        <f>V95-#REF!</f>
        <v>#REF!</v>
      </c>
      <c r="W268" s="112" t="e">
        <f>W95-#REF!</f>
        <v>#REF!</v>
      </c>
      <c r="X268" s="112" t="e">
        <f>X95-#REF!</f>
        <v>#REF!</v>
      </c>
      <c r="Y268" s="112" t="e">
        <f>Y95-#REF!</f>
        <v>#REF!</v>
      </c>
      <c r="Z268" s="112" t="e">
        <f>Z95-#REF!</f>
        <v>#REF!</v>
      </c>
      <c r="AA268" s="112" t="e">
        <f>AA95-#REF!</f>
        <v>#REF!</v>
      </c>
      <c r="AB268" s="112" t="e">
        <f>AB95-#REF!</f>
        <v>#REF!</v>
      </c>
      <c r="AC268" s="112" t="e">
        <f>AC95-#REF!</f>
        <v>#REF!</v>
      </c>
      <c r="AD268" s="112" t="e">
        <f>AD95-#REF!</f>
        <v>#REF!</v>
      </c>
      <c r="AE268" s="112" t="e">
        <f>AE95-#REF!</f>
        <v>#REF!</v>
      </c>
      <c r="AF268" s="112" t="e">
        <f>AF95-#REF!</f>
        <v>#REF!</v>
      </c>
      <c r="AG268" s="112" t="e">
        <f>AG95-#REF!</f>
        <v>#REF!</v>
      </c>
      <c r="AH268" s="112" t="e">
        <f>AH95-#REF!</f>
        <v>#REF!</v>
      </c>
      <c r="AI268" s="112" t="e">
        <f>AI95-#REF!</f>
        <v>#REF!</v>
      </c>
      <c r="AJ268" s="112" t="e">
        <f>AJ95-#REF!</f>
        <v>#REF!</v>
      </c>
      <c r="AK268" s="112" t="e">
        <f>AK95-#REF!</f>
        <v>#REF!</v>
      </c>
      <c r="AL268" s="112" t="e">
        <f>AL95-#REF!</f>
        <v>#REF!</v>
      </c>
      <c r="AM268" s="112" t="e">
        <f>AM95-#REF!</f>
        <v>#REF!</v>
      </c>
      <c r="AN268" s="112" t="e">
        <f>AN95-#REF!</f>
        <v>#REF!</v>
      </c>
      <c r="AO268" s="112" t="e">
        <f>AO95-#REF!</f>
        <v>#REF!</v>
      </c>
      <c r="AP268" s="112" t="e">
        <f>AP95-#REF!</f>
        <v>#REF!</v>
      </c>
      <c r="AQ268" s="112" t="e">
        <f>AQ95-#REF!</f>
        <v>#REF!</v>
      </c>
      <c r="AR268" s="112" t="e">
        <f>AR95-#REF!</f>
        <v>#REF!</v>
      </c>
      <c r="AS268" s="112" t="e">
        <f>AS95-#REF!</f>
        <v>#REF!</v>
      </c>
      <c r="AT268" s="112" t="e">
        <f>AT95-#REF!</f>
        <v>#REF!</v>
      </c>
      <c r="AU268" s="112" t="e">
        <f>AU95-#REF!</f>
        <v>#REF!</v>
      </c>
      <c r="AV268" s="112" t="e">
        <f>AV95-#REF!</f>
        <v>#REF!</v>
      </c>
      <c r="AW268" s="112" t="e">
        <f>AW95-#REF!</f>
        <v>#REF!</v>
      </c>
      <c r="AX268" s="112" t="e">
        <f>AX95-#REF!</f>
        <v>#REF!</v>
      </c>
      <c r="AY268" s="112" t="e">
        <f>AY95-#REF!</f>
        <v>#REF!</v>
      </c>
      <c r="AZ268" s="112" t="e">
        <f>AZ95-#REF!</f>
        <v>#REF!</v>
      </c>
      <c r="BA268" s="112" t="e">
        <f>BA95-#REF!</f>
        <v>#REF!</v>
      </c>
      <c r="BB268" s="112" t="e">
        <f>BB95-#REF!</f>
        <v>#REF!</v>
      </c>
      <c r="BC268" s="112" t="e">
        <f>BC95-#REF!</f>
        <v>#REF!</v>
      </c>
      <c r="BD268" s="112" t="e">
        <f>BD95-#REF!</f>
        <v>#REF!</v>
      </c>
      <c r="BE268" s="112" t="e">
        <f>BE95-#REF!</f>
        <v>#REF!</v>
      </c>
      <c r="BF268" s="112" t="e">
        <f>BF95-#REF!</f>
        <v>#REF!</v>
      </c>
      <c r="BG268" s="112" t="e">
        <f>BG95-#REF!</f>
        <v>#REF!</v>
      </c>
      <c r="BH268" s="112" t="e">
        <f>BH95-#REF!</f>
        <v>#REF!</v>
      </c>
      <c r="BI268" s="112" t="e">
        <f>BI95-#REF!</f>
        <v>#REF!</v>
      </c>
      <c r="BJ268" s="112" t="e">
        <f>BJ95-#REF!</f>
        <v>#REF!</v>
      </c>
      <c r="BK268" s="112" t="e">
        <f>BK95-#REF!</f>
        <v>#REF!</v>
      </c>
      <c r="BL268" s="112" t="e">
        <f>BL95-#REF!</f>
        <v>#REF!</v>
      </c>
      <c r="BM268" s="112" t="e">
        <f>BM95-#REF!</f>
        <v>#REF!</v>
      </c>
      <c r="BN268" s="112" t="e">
        <f>BN95-#REF!</f>
        <v>#REF!</v>
      </c>
      <c r="BO268" s="112" t="e">
        <f>BO95-#REF!</f>
        <v>#REF!</v>
      </c>
      <c r="BU268" s="112" t="e">
        <f>BU103-#REF!</f>
        <v>#REF!</v>
      </c>
      <c r="BV268" s="112" t="e">
        <f>BV103-#REF!</f>
        <v>#REF!</v>
      </c>
    </row>
    <row r="269" spans="12:74" hidden="1" x14ac:dyDescent="0.3">
      <c r="L269" s="112" t="e">
        <f>L96-#REF!</f>
        <v>#REF!</v>
      </c>
      <c r="M269" s="112" t="e">
        <f>M96-#REF!</f>
        <v>#REF!</v>
      </c>
      <c r="N269" s="112" t="e">
        <f>N96-#REF!</f>
        <v>#REF!</v>
      </c>
      <c r="O269" s="112" t="e">
        <f>O96-#REF!</f>
        <v>#REF!</v>
      </c>
      <c r="P269" s="112" t="e">
        <f>P96-#REF!</f>
        <v>#REF!</v>
      </c>
      <c r="Q269" s="112" t="e">
        <f>Q96-#REF!</f>
        <v>#REF!</v>
      </c>
      <c r="R269" s="112" t="e">
        <f>R96-#REF!</f>
        <v>#REF!</v>
      </c>
      <c r="S269" s="112" t="e">
        <f>S96-#REF!</f>
        <v>#REF!</v>
      </c>
      <c r="T269" s="112" t="e">
        <f>T96-#REF!</f>
        <v>#REF!</v>
      </c>
      <c r="U269" s="112" t="e">
        <f>U96-#REF!</f>
        <v>#REF!</v>
      </c>
      <c r="V269" s="112" t="e">
        <f>V96-#REF!</f>
        <v>#REF!</v>
      </c>
      <c r="W269" s="112" t="e">
        <f>W96-#REF!</f>
        <v>#REF!</v>
      </c>
      <c r="X269" s="112" t="e">
        <f>X96-#REF!</f>
        <v>#REF!</v>
      </c>
      <c r="Y269" s="112" t="e">
        <f>Y96-#REF!</f>
        <v>#REF!</v>
      </c>
      <c r="Z269" s="112" t="e">
        <f>Z96-#REF!</f>
        <v>#REF!</v>
      </c>
      <c r="AA269" s="112" t="e">
        <f>AA96-#REF!</f>
        <v>#REF!</v>
      </c>
      <c r="AB269" s="112" t="e">
        <f>AB96-#REF!</f>
        <v>#REF!</v>
      </c>
      <c r="AC269" s="112" t="e">
        <f>AC96-#REF!</f>
        <v>#REF!</v>
      </c>
      <c r="AD269" s="112" t="e">
        <f>AD96-#REF!</f>
        <v>#REF!</v>
      </c>
      <c r="AE269" s="112" t="e">
        <f>AE96-#REF!</f>
        <v>#REF!</v>
      </c>
      <c r="AF269" s="112" t="e">
        <f>AF96-#REF!</f>
        <v>#REF!</v>
      </c>
      <c r="AG269" s="112" t="e">
        <f>AG96-#REF!</f>
        <v>#REF!</v>
      </c>
      <c r="AH269" s="112" t="e">
        <f>AH96-#REF!</f>
        <v>#REF!</v>
      </c>
      <c r="AI269" s="112" t="e">
        <f>AI96-#REF!</f>
        <v>#REF!</v>
      </c>
      <c r="AJ269" s="112" t="e">
        <f>AJ96-#REF!</f>
        <v>#REF!</v>
      </c>
      <c r="AK269" s="112" t="e">
        <f>AK96-#REF!</f>
        <v>#REF!</v>
      </c>
      <c r="AL269" s="112" t="e">
        <f>AL96-#REF!</f>
        <v>#REF!</v>
      </c>
      <c r="AM269" s="112" t="e">
        <f>AM96-#REF!</f>
        <v>#REF!</v>
      </c>
      <c r="AN269" s="112" t="e">
        <f>AN96-#REF!</f>
        <v>#REF!</v>
      </c>
      <c r="AO269" s="112" t="e">
        <f>AO96-#REF!</f>
        <v>#REF!</v>
      </c>
      <c r="AP269" s="112" t="e">
        <f>AP96-#REF!</f>
        <v>#REF!</v>
      </c>
      <c r="AQ269" s="112" t="e">
        <f>AQ96-#REF!</f>
        <v>#REF!</v>
      </c>
      <c r="AR269" s="112" t="e">
        <f>AR96-#REF!</f>
        <v>#REF!</v>
      </c>
      <c r="AS269" s="112" t="e">
        <f>AS96-#REF!</f>
        <v>#REF!</v>
      </c>
      <c r="AT269" s="112" t="e">
        <f>AT96-#REF!</f>
        <v>#REF!</v>
      </c>
      <c r="AU269" s="112" t="e">
        <f>AU96-#REF!</f>
        <v>#REF!</v>
      </c>
      <c r="AV269" s="112" t="e">
        <f>AV96-#REF!</f>
        <v>#REF!</v>
      </c>
      <c r="AW269" s="112" t="e">
        <f>AW96-#REF!</f>
        <v>#REF!</v>
      </c>
      <c r="AX269" s="112" t="e">
        <f>AX96-#REF!</f>
        <v>#REF!</v>
      </c>
      <c r="AY269" s="112" t="e">
        <f>AY96-#REF!</f>
        <v>#REF!</v>
      </c>
      <c r="AZ269" s="112" t="e">
        <f>AZ96-#REF!</f>
        <v>#REF!</v>
      </c>
      <c r="BA269" s="112" t="e">
        <f>BA96-#REF!</f>
        <v>#REF!</v>
      </c>
      <c r="BB269" s="112" t="e">
        <f>BB96-#REF!</f>
        <v>#REF!</v>
      </c>
      <c r="BC269" s="112" t="e">
        <f>BC96-#REF!</f>
        <v>#REF!</v>
      </c>
      <c r="BD269" s="112" t="e">
        <f>BD96-#REF!</f>
        <v>#REF!</v>
      </c>
      <c r="BE269" s="112" t="e">
        <f>BE96-#REF!</f>
        <v>#REF!</v>
      </c>
      <c r="BF269" s="112" t="e">
        <f>BF96-#REF!</f>
        <v>#REF!</v>
      </c>
      <c r="BG269" s="112" t="e">
        <f>BG96-#REF!</f>
        <v>#REF!</v>
      </c>
      <c r="BH269" s="112" t="e">
        <f>BH96-#REF!</f>
        <v>#REF!</v>
      </c>
      <c r="BI269" s="112" t="e">
        <f>BI96-#REF!</f>
        <v>#REF!</v>
      </c>
      <c r="BJ269" s="112" t="e">
        <f>BJ96-#REF!</f>
        <v>#REF!</v>
      </c>
      <c r="BK269" s="112" t="e">
        <f>BK96-#REF!</f>
        <v>#REF!</v>
      </c>
      <c r="BL269" s="112" t="e">
        <f>BL96-#REF!</f>
        <v>#REF!</v>
      </c>
      <c r="BM269" s="112" t="e">
        <f>BM96-#REF!</f>
        <v>#REF!</v>
      </c>
      <c r="BN269" s="112" t="e">
        <f>BN96-#REF!</f>
        <v>#REF!</v>
      </c>
      <c r="BO269" s="112" t="e">
        <f>BO96-#REF!</f>
        <v>#REF!</v>
      </c>
      <c r="BU269" s="112" t="e">
        <f>BU104-#REF!</f>
        <v>#REF!</v>
      </c>
      <c r="BV269" s="112" t="e">
        <f>BV104-#REF!</f>
        <v>#REF!</v>
      </c>
    </row>
    <row r="270" spans="12:74" hidden="1" x14ac:dyDescent="0.3">
      <c r="L270" s="112" t="e">
        <f>L97-#REF!</f>
        <v>#REF!</v>
      </c>
      <c r="M270" s="112" t="e">
        <f>M97-#REF!</f>
        <v>#REF!</v>
      </c>
      <c r="N270" s="112" t="e">
        <f>N97-#REF!</f>
        <v>#REF!</v>
      </c>
      <c r="O270" s="112" t="e">
        <f>O97-#REF!</f>
        <v>#REF!</v>
      </c>
      <c r="P270" s="112" t="e">
        <f>P97-#REF!</f>
        <v>#REF!</v>
      </c>
      <c r="Q270" s="112" t="e">
        <f>Q97-#REF!</f>
        <v>#REF!</v>
      </c>
      <c r="R270" s="112" t="e">
        <f>R97-#REF!</f>
        <v>#REF!</v>
      </c>
      <c r="S270" s="112" t="e">
        <f>S97-#REF!</f>
        <v>#REF!</v>
      </c>
      <c r="T270" s="112" t="e">
        <f>T97-#REF!</f>
        <v>#REF!</v>
      </c>
      <c r="U270" s="112" t="e">
        <f>U97-#REF!</f>
        <v>#REF!</v>
      </c>
      <c r="V270" s="112" t="e">
        <f>V97-#REF!</f>
        <v>#REF!</v>
      </c>
      <c r="W270" s="112" t="e">
        <f>W97-#REF!</f>
        <v>#REF!</v>
      </c>
      <c r="X270" s="112" t="e">
        <f>X97-#REF!</f>
        <v>#REF!</v>
      </c>
      <c r="Y270" s="112" t="e">
        <f>Y97-#REF!</f>
        <v>#REF!</v>
      </c>
      <c r="Z270" s="112" t="e">
        <f>Z97-#REF!</f>
        <v>#REF!</v>
      </c>
      <c r="AA270" s="112" t="e">
        <f>AA97-#REF!</f>
        <v>#REF!</v>
      </c>
      <c r="AB270" s="112" t="e">
        <f>AB97-#REF!</f>
        <v>#REF!</v>
      </c>
      <c r="AC270" s="112" t="e">
        <f>AC97-#REF!</f>
        <v>#REF!</v>
      </c>
      <c r="AD270" s="112" t="e">
        <f>AD97-#REF!</f>
        <v>#REF!</v>
      </c>
      <c r="AE270" s="112" t="e">
        <f>AE97-#REF!</f>
        <v>#REF!</v>
      </c>
      <c r="AF270" s="112" t="e">
        <f>AF97-#REF!</f>
        <v>#REF!</v>
      </c>
      <c r="AG270" s="112" t="e">
        <f>AG97-#REF!</f>
        <v>#REF!</v>
      </c>
      <c r="AH270" s="112" t="e">
        <f>AH97-#REF!</f>
        <v>#REF!</v>
      </c>
      <c r="AI270" s="112" t="e">
        <f>AI97-#REF!</f>
        <v>#REF!</v>
      </c>
      <c r="AJ270" s="112" t="e">
        <f>AJ97-#REF!</f>
        <v>#REF!</v>
      </c>
      <c r="AK270" s="112" t="e">
        <f>AK97-#REF!</f>
        <v>#REF!</v>
      </c>
      <c r="AL270" s="112" t="e">
        <f>AL97-#REF!</f>
        <v>#REF!</v>
      </c>
      <c r="AM270" s="112" t="e">
        <f>AM97-#REF!</f>
        <v>#REF!</v>
      </c>
      <c r="AN270" s="112" t="e">
        <f>AN97-#REF!</f>
        <v>#REF!</v>
      </c>
      <c r="AO270" s="112" t="e">
        <f>AO97-#REF!</f>
        <v>#REF!</v>
      </c>
      <c r="AP270" s="112" t="e">
        <f>AP97-#REF!</f>
        <v>#REF!</v>
      </c>
      <c r="AQ270" s="112" t="e">
        <f>AQ97-#REF!</f>
        <v>#REF!</v>
      </c>
      <c r="AR270" s="112" t="e">
        <f>AR97-#REF!</f>
        <v>#REF!</v>
      </c>
      <c r="AS270" s="112" t="e">
        <f>AS97-#REF!</f>
        <v>#REF!</v>
      </c>
      <c r="AT270" s="112" t="e">
        <f>AT97-#REF!</f>
        <v>#REF!</v>
      </c>
      <c r="AU270" s="112" t="e">
        <f>AU97-#REF!</f>
        <v>#REF!</v>
      </c>
      <c r="AV270" s="112" t="e">
        <f>AV97-#REF!</f>
        <v>#REF!</v>
      </c>
      <c r="AW270" s="112" t="e">
        <f>AW97-#REF!</f>
        <v>#REF!</v>
      </c>
      <c r="AX270" s="112" t="e">
        <f>AX97-#REF!</f>
        <v>#REF!</v>
      </c>
      <c r="AY270" s="112" t="e">
        <f>AY97-#REF!</f>
        <v>#REF!</v>
      </c>
      <c r="AZ270" s="112" t="e">
        <f>AZ97-#REF!</f>
        <v>#REF!</v>
      </c>
      <c r="BA270" s="112" t="e">
        <f>BA97-#REF!</f>
        <v>#REF!</v>
      </c>
      <c r="BB270" s="112" t="e">
        <f>BB97-#REF!</f>
        <v>#REF!</v>
      </c>
      <c r="BC270" s="112" t="e">
        <f>BC97-#REF!</f>
        <v>#REF!</v>
      </c>
      <c r="BD270" s="112" t="e">
        <f>BD97-#REF!</f>
        <v>#REF!</v>
      </c>
      <c r="BE270" s="112" t="e">
        <f>BE97-#REF!</f>
        <v>#REF!</v>
      </c>
      <c r="BF270" s="112" t="e">
        <f>BF97-#REF!</f>
        <v>#REF!</v>
      </c>
      <c r="BG270" s="112" t="e">
        <f>BG97-#REF!</f>
        <v>#REF!</v>
      </c>
      <c r="BH270" s="112" t="e">
        <f>BH97-#REF!</f>
        <v>#REF!</v>
      </c>
      <c r="BI270" s="112" t="e">
        <f>BI97-#REF!</f>
        <v>#REF!</v>
      </c>
      <c r="BJ270" s="112" t="e">
        <f>BJ97-#REF!</f>
        <v>#REF!</v>
      </c>
      <c r="BK270" s="112" t="e">
        <f>BK97-#REF!</f>
        <v>#REF!</v>
      </c>
      <c r="BL270" s="112" t="e">
        <f>BL97-#REF!</f>
        <v>#REF!</v>
      </c>
      <c r="BM270" s="112" t="e">
        <f>BM97-#REF!</f>
        <v>#REF!</v>
      </c>
      <c r="BN270" s="112" t="e">
        <f>BN97-#REF!</f>
        <v>#REF!</v>
      </c>
      <c r="BO270" s="112" t="e">
        <f>BO97-#REF!</f>
        <v>#REF!</v>
      </c>
      <c r="BU270" s="112" t="e">
        <f>BU105-#REF!</f>
        <v>#REF!</v>
      </c>
      <c r="BV270" s="112" t="e">
        <f>BV105-#REF!</f>
        <v>#REF!</v>
      </c>
    </row>
    <row r="271" spans="12:74" hidden="1" x14ac:dyDescent="0.3">
      <c r="L271" s="112" t="e">
        <f>L98-#REF!</f>
        <v>#REF!</v>
      </c>
      <c r="M271" s="112" t="e">
        <f>M98-#REF!</f>
        <v>#REF!</v>
      </c>
      <c r="N271" s="112" t="e">
        <f>N98-#REF!</f>
        <v>#REF!</v>
      </c>
      <c r="O271" s="112" t="e">
        <f>O98-#REF!</f>
        <v>#REF!</v>
      </c>
      <c r="P271" s="112" t="e">
        <f>P98-#REF!</f>
        <v>#REF!</v>
      </c>
      <c r="Q271" s="112" t="e">
        <f>Q98-#REF!</f>
        <v>#REF!</v>
      </c>
      <c r="R271" s="112" t="e">
        <f>R98-#REF!</f>
        <v>#REF!</v>
      </c>
      <c r="S271" s="112" t="e">
        <f>S98-#REF!</f>
        <v>#REF!</v>
      </c>
      <c r="T271" s="112" t="e">
        <f>T98-#REF!</f>
        <v>#REF!</v>
      </c>
      <c r="U271" s="112" t="e">
        <f>U98-#REF!</f>
        <v>#REF!</v>
      </c>
      <c r="V271" s="112" t="e">
        <f>V98-#REF!</f>
        <v>#REF!</v>
      </c>
      <c r="W271" s="112" t="e">
        <f>W98-#REF!</f>
        <v>#REF!</v>
      </c>
      <c r="X271" s="112" t="e">
        <f>X98-#REF!</f>
        <v>#REF!</v>
      </c>
      <c r="Y271" s="112" t="e">
        <f>Y98-#REF!</f>
        <v>#REF!</v>
      </c>
      <c r="Z271" s="112" t="e">
        <f>Z98-#REF!</f>
        <v>#REF!</v>
      </c>
      <c r="AA271" s="112" t="e">
        <f>AA98-#REF!</f>
        <v>#REF!</v>
      </c>
      <c r="AB271" s="112" t="e">
        <f>AB98-#REF!</f>
        <v>#REF!</v>
      </c>
      <c r="AC271" s="112" t="e">
        <f>AC98-#REF!</f>
        <v>#REF!</v>
      </c>
      <c r="AD271" s="112" t="e">
        <f>AD98-#REF!</f>
        <v>#REF!</v>
      </c>
      <c r="AE271" s="112" t="e">
        <f>AE98-#REF!</f>
        <v>#REF!</v>
      </c>
      <c r="AF271" s="112" t="e">
        <f>AF98-#REF!</f>
        <v>#REF!</v>
      </c>
      <c r="AG271" s="112" t="e">
        <f>AG98-#REF!</f>
        <v>#REF!</v>
      </c>
      <c r="AH271" s="112" t="e">
        <f>AH98-#REF!</f>
        <v>#REF!</v>
      </c>
      <c r="AI271" s="112" t="e">
        <f>AI98-#REF!</f>
        <v>#REF!</v>
      </c>
      <c r="AJ271" s="112" t="e">
        <f>AJ98-#REF!</f>
        <v>#REF!</v>
      </c>
      <c r="AK271" s="112" t="e">
        <f>AK98-#REF!</f>
        <v>#REF!</v>
      </c>
      <c r="AL271" s="112" t="e">
        <f>AL98-#REF!</f>
        <v>#REF!</v>
      </c>
      <c r="AM271" s="112" t="e">
        <f>AM98-#REF!</f>
        <v>#REF!</v>
      </c>
      <c r="AN271" s="112" t="e">
        <f>AN98-#REF!</f>
        <v>#REF!</v>
      </c>
      <c r="AO271" s="112" t="e">
        <f>AO98-#REF!</f>
        <v>#REF!</v>
      </c>
      <c r="AP271" s="112" t="e">
        <f>AP98-#REF!</f>
        <v>#REF!</v>
      </c>
      <c r="AQ271" s="112" t="e">
        <f>AQ98-#REF!</f>
        <v>#REF!</v>
      </c>
      <c r="AR271" s="112" t="e">
        <f>AR98-#REF!</f>
        <v>#REF!</v>
      </c>
      <c r="AS271" s="112" t="e">
        <f>AS98-#REF!</f>
        <v>#REF!</v>
      </c>
      <c r="AT271" s="112" t="e">
        <f>AT98-#REF!</f>
        <v>#REF!</v>
      </c>
      <c r="AU271" s="112" t="e">
        <f>AU98-#REF!</f>
        <v>#REF!</v>
      </c>
      <c r="AV271" s="112" t="e">
        <f>AV98-#REF!</f>
        <v>#REF!</v>
      </c>
      <c r="AW271" s="112" t="e">
        <f>AW98-#REF!</f>
        <v>#REF!</v>
      </c>
      <c r="AX271" s="112" t="e">
        <f>AX98-#REF!</f>
        <v>#REF!</v>
      </c>
      <c r="AY271" s="112" t="e">
        <f>AY98-#REF!</f>
        <v>#REF!</v>
      </c>
      <c r="AZ271" s="112" t="e">
        <f>AZ98-#REF!</f>
        <v>#REF!</v>
      </c>
      <c r="BA271" s="112" t="e">
        <f>BA98-#REF!</f>
        <v>#REF!</v>
      </c>
      <c r="BB271" s="112" t="e">
        <f>BB98-#REF!</f>
        <v>#REF!</v>
      </c>
      <c r="BC271" s="112" t="e">
        <f>BC98-#REF!</f>
        <v>#REF!</v>
      </c>
      <c r="BD271" s="112" t="e">
        <f>BD98-#REF!</f>
        <v>#REF!</v>
      </c>
      <c r="BE271" s="112" t="e">
        <f>BE98-#REF!</f>
        <v>#REF!</v>
      </c>
      <c r="BF271" s="112" t="e">
        <f>BF98-#REF!</f>
        <v>#REF!</v>
      </c>
      <c r="BG271" s="112" t="e">
        <f>BG98-#REF!</f>
        <v>#REF!</v>
      </c>
      <c r="BH271" s="112" t="e">
        <f>BH98-#REF!</f>
        <v>#REF!</v>
      </c>
      <c r="BI271" s="112" t="e">
        <f>BI98-#REF!</f>
        <v>#REF!</v>
      </c>
      <c r="BJ271" s="112" t="e">
        <f>BJ98-#REF!</f>
        <v>#REF!</v>
      </c>
      <c r="BK271" s="112" t="e">
        <f>BK98-#REF!</f>
        <v>#REF!</v>
      </c>
      <c r="BL271" s="112" t="e">
        <f>BL98-#REF!</f>
        <v>#REF!</v>
      </c>
      <c r="BM271" s="112" t="e">
        <f>BM98-#REF!</f>
        <v>#REF!</v>
      </c>
      <c r="BN271" s="112" t="e">
        <f>BN98-#REF!</f>
        <v>#REF!</v>
      </c>
      <c r="BO271" s="112" t="e">
        <f>BO98-#REF!</f>
        <v>#REF!</v>
      </c>
      <c r="BU271" s="112" t="e">
        <f>BU106-#REF!</f>
        <v>#REF!</v>
      </c>
      <c r="BV271" s="112" t="e">
        <f>BV106-#REF!</f>
        <v>#REF!</v>
      </c>
    </row>
    <row r="272" spans="12:74" hidden="1" x14ac:dyDescent="0.3">
      <c r="L272" s="112" t="e">
        <f>L99-#REF!</f>
        <v>#REF!</v>
      </c>
      <c r="M272" s="112" t="e">
        <f>M99-#REF!</f>
        <v>#REF!</v>
      </c>
      <c r="N272" s="112" t="e">
        <f>N99-#REF!</f>
        <v>#REF!</v>
      </c>
      <c r="O272" s="112" t="e">
        <f>O99-#REF!</f>
        <v>#REF!</v>
      </c>
      <c r="P272" s="112" t="e">
        <f>P99-#REF!</f>
        <v>#REF!</v>
      </c>
      <c r="Q272" s="112" t="e">
        <f>Q99-#REF!</f>
        <v>#REF!</v>
      </c>
      <c r="R272" s="112" t="e">
        <f>R99-#REF!</f>
        <v>#REF!</v>
      </c>
      <c r="S272" s="112" t="e">
        <f>S99-#REF!</f>
        <v>#REF!</v>
      </c>
      <c r="T272" s="112" t="e">
        <f>T99-#REF!</f>
        <v>#REF!</v>
      </c>
      <c r="U272" s="112" t="e">
        <f>U99-#REF!</f>
        <v>#REF!</v>
      </c>
      <c r="V272" s="112" t="e">
        <f>V99-#REF!</f>
        <v>#REF!</v>
      </c>
      <c r="W272" s="112" t="e">
        <f>W99-#REF!</f>
        <v>#REF!</v>
      </c>
      <c r="X272" s="112" t="e">
        <f>X99-#REF!</f>
        <v>#REF!</v>
      </c>
      <c r="Y272" s="112" t="e">
        <f>Y99-#REF!</f>
        <v>#REF!</v>
      </c>
      <c r="Z272" s="112" t="e">
        <f>Z99-#REF!</f>
        <v>#REF!</v>
      </c>
      <c r="AA272" s="112" t="e">
        <f>AA99-#REF!</f>
        <v>#REF!</v>
      </c>
      <c r="AB272" s="112" t="e">
        <f>AB99-#REF!</f>
        <v>#REF!</v>
      </c>
      <c r="AC272" s="112" t="e">
        <f>AC99-#REF!</f>
        <v>#REF!</v>
      </c>
      <c r="AD272" s="112" t="e">
        <f>AD99-#REF!</f>
        <v>#REF!</v>
      </c>
      <c r="AE272" s="112" t="e">
        <f>AE99-#REF!</f>
        <v>#REF!</v>
      </c>
      <c r="AF272" s="112" t="e">
        <f>AF99-#REF!</f>
        <v>#REF!</v>
      </c>
      <c r="AG272" s="112" t="e">
        <f>AG99-#REF!</f>
        <v>#REF!</v>
      </c>
      <c r="AH272" s="112" t="e">
        <f>AH99-#REF!</f>
        <v>#REF!</v>
      </c>
      <c r="AI272" s="112" t="e">
        <f>AI99-#REF!</f>
        <v>#REF!</v>
      </c>
      <c r="AJ272" s="112" t="e">
        <f>AJ99-#REF!</f>
        <v>#REF!</v>
      </c>
      <c r="AK272" s="112" t="e">
        <f>AK99-#REF!</f>
        <v>#REF!</v>
      </c>
      <c r="AL272" s="112" t="e">
        <f>AL99-#REF!</f>
        <v>#REF!</v>
      </c>
      <c r="AM272" s="112" t="e">
        <f>AM99-#REF!</f>
        <v>#REF!</v>
      </c>
      <c r="AN272" s="112" t="e">
        <f>AN99-#REF!</f>
        <v>#REF!</v>
      </c>
      <c r="AO272" s="112" t="e">
        <f>AO99-#REF!</f>
        <v>#REF!</v>
      </c>
      <c r="AP272" s="112" t="e">
        <f>AP99-#REF!</f>
        <v>#REF!</v>
      </c>
      <c r="AQ272" s="112" t="e">
        <f>AQ99-#REF!</f>
        <v>#REF!</v>
      </c>
      <c r="AR272" s="112" t="e">
        <f>AR99-#REF!</f>
        <v>#REF!</v>
      </c>
      <c r="AS272" s="112" t="e">
        <f>AS99-#REF!</f>
        <v>#REF!</v>
      </c>
      <c r="AT272" s="112" t="e">
        <f>AT99-#REF!</f>
        <v>#REF!</v>
      </c>
      <c r="AU272" s="112" t="e">
        <f>AU99-#REF!</f>
        <v>#REF!</v>
      </c>
      <c r="AV272" s="112" t="e">
        <f>AV99-#REF!</f>
        <v>#REF!</v>
      </c>
      <c r="AW272" s="112" t="e">
        <f>AW99-#REF!</f>
        <v>#REF!</v>
      </c>
      <c r="AX272" s="112" t="e">
        <f>AX99-#REF!</f>
        <v>#REF!</v>
      </c>
      <c r="AY272" s="112" t="e">
        <f>AY99-#REF!</f>
        <v>#REF!</v>
      </c>
      <c r="AZ272" s="112" t="e">
        <f>AZ99-#REF!</f>
        <v>#REF!</v>
      </c>
      <c r="BA272" s="112" t="e">
        <f>BA99-#REF!</f>
        <v>#REF!</v>
      </c>
      <c r="BB272" s="112" t="e">
        <f>BB99-#REF!</f>
        <v>#REF!</v>
      </c>
      <c r="BC272" s="112" t="e">
        <f>BC99-#REF!</f>
        <v>#REF!</v>
      </c>
      <c r="BD272" s="112" t="e">
        <f>BD99-#REF!</f>
        <v>#REF!</v>
      </c>
      <c r="BE272" s="112" t="e">
        <f>BE99-#REF!</f>
        <v>#REF!</v>
      </c>
      <c r="BF272" s="112" t="e">
        <f>BF99-#REF!</f>
        <v>#REF!</v>
      </c>
      <c r="BG272" s="112" t="e">
        <f>BG99-#REF!</f>
        <v>#REF!</v>
      </c>
      <c r="BH272" s="112" t="e">
        <f>BH99-#REF!</f>
        <v>#REF!</v>
      </c>
      <c r="BI272" s="112" t="e">
        <f>BI99-#REF!</f>
        <v>#REF!</v>
      </c>
      <c r="BJ272" s="112" t="e">
        <f>BJ99-#REF!</f>
        <v>#REF!</v>
      </c>
      <c r="BK272" s="112" t="e">
        <f>BK99-#REF!</f>
        <v>#REF!</v>
      </c>
      <c r="BL272" s="112" t="e">
        <f>BL99-#REF!</f>
        <v>#REF!</v>
      </c>
      <c r="BM272" s="112" t="e">
        <f>BM99-#REF!</f>
        <v>#REF!</v>
      </c>
      <c r="BN272" s="112" t="e">
        <f>BN99-#REF!</f>
        <v>#REF!</v>
      </c>
      <c r="BO272" s="112" t="e">
        <f>BO99-#REF!</f>
        <v>#REF!</v>
      </c>
      <c r="BU272" s="112" t="e">
        <f>BU107-#REF!</f>
        <v>#REF!</v>
      </c>
      <c r="BV272" s="112" t="e">
        <f>BV107-#REF!</f>
        <v>#REF!</v>
      </c>
    </row>
    <row r="273" spans="12:74" hidden="1" x14ac:dyDescent="0.3">
      <c r="L273" s="112" t="e">
        <f>L100-#REF!</f>
        <v>#REF!</v>
      </c>
      <c r="M273" s="112" t="e">
        <f>M100-#REF!</f>
        <v>#REF!</v>
      </c>
      <c r="N273" s="112" t="e">
        <f>N100-#REF!</f>
        <v>#REF!</v>
      </c>
      <c r="O273" s="112" t="e">
        <f>O100-#REF!</f>
        <v>#REF!</v>
      </c>
      <c r="P273" s="112" t="e">
        <f>P100-#REF!</f>
        <v>#REF!</v>
      </c>
      <c r="Q273" s="112" t="e">
        <f>Q100-#REF!</f>
        <v>#REF!</v>
      </c>
      <c r="R273" s="112" t="e">
        <f>R100-#REF!</f>
        <v>#REF!</v>
      </c>
      <c r="S273" s="112" t="e">
        <f>S100-#REF!</f>
        <v>#REF!</v>
      </c>
      <c r="T273" s="112" t="e">
        <f>T100-#REF!</f>
        <v>#REF!</v>
      </c>
      <c r="U273" s="112" t="e">
        <f>U100-#REF!</f>
        <v>#REF!</v>
      </c>
      <c r="V273" s="112" t="e">
        <f>V100-#REF!</f>
        <v>#REF!</v>
      </c>
      <c r="W273" s="112" t="e">
        <f>W100-#REF!</f>
        <v>#REF!</v>
      </c>
      <c r="X273" s="112" t="e">
        <f>X100-#REF!</f>
        <v>#REF!</v>
      </c>
      <c r="Y273" s="112" t="e">
        <f>Y100-#REF!</f>
        <v>#REF!</v>
      </c>
      <c r="Z273" s="112" t="e">
        <f>Z100-#REF!</f>
        <v>#REF!</v>
      </c>
      <c r="AA273" s="112" t="e">
        <f>AA100-#REF!</f>
        <v>#REF!</v>
      </c>
      <c r="AB273" s="112" t="e">
        <f>AB100-#REF!</f>
        <v>#REF!</v>
      </c>
      <c r="AC273" s="112" t="e">
        <f>AC100-#REF!</f>
        <v>#REF!</v>
      </c>
      <c r="AD273" s="112" t="e">
        <f>AD100-#REF!</f>
        <v>#REF!</v>
      </c>
      <c r="AE273" s="112" t="e">
        <f>AE100-#REF!</f>
        <v>#REF!</v>
      </c>
      <c r="AF273" s="112" t="e">
        <f>AF100-#REF!</f>
        <v>#REF!</v>
      </c>
      <c r="AG273" s="112" t="e">
        <f>AG100-#REF!</f>
        <v>#REF!</v>
      </c>
      <c r="AH273" s="112" t="e">
        <f>AH100-#REF!</f>
        <v>#REF!</v>
      </c>
      <c r="AI273" s="112" t="e">
        <f>AI100-#REF!</f>
        <v>#REF!</v>
      </c>
      <c r="AJ273" s="112" t="e">
        <f>AJ100-#REF!</f>
        <v>#REF!</v>
      </c>
      <c r="AK273" s="112" t="e">
        <f>AK100-#REF!</f>
        <v>#REF!</v>
      </c>
      <c r="AL273" s="112" t="e">
        <f>AL100-#REF!</f>
        <v>#REF!</v>
      </c>
      <c r="AM273" s="112" t="e">
        <f>AM100-#REF!</f>
        <v>#REF!</v>
      </c>
      <c r="AN273" s="112" t="e">
        <f>AN100-#REF!</f>
        <v>#REF!</v>
      </c>
      <c r="AO273" s="112" t="e">
        <f>AO100-#REF!</f>
        <v>#REF!</v>
      </c>
      <c r="AP273" s="112" t="e">
        <f>AP100-#REF!</f>
        <v>#REF!</v>
      </c>
      <c r="AQ273" s="112" t="e">
        <f>AQ100-#REF!</f>
        <v>#REF!</v>
      </c>
      <c r="AR273" s="112" t="e">
        <f>AR100-#REF!</f>
        <v>#REF!</v>
      </c>
      <c r="AS273" s="112" t="e">
        <f>AS100-#REF!</f>
        <v>#REF!</v>
      </c>
      <c r="AT273" s="112" t="e">
        <f>AT100-#REF!</f>
        <v>#REF!</v>
      </c>
      <c r="AU273" s="112" t="e">
        <f>AU100-#REF!</f>
        <v>#REF!</v>
      </c>
      <c r="AV273" s="112" t="e">
        <f>AV100-#REF!</f>
        <v>#REF!</v>
      </c>
      <c r="AW273" s="112" t="e">
        <f>AW100-#REF!</f>
        <v>#REF!</v>
      </c>
      <c r="AX273" s="112" t="e">
        <f>AX100-#REF!</f>
        <v>#REF!</v>
      </c>
      <c r="AY273" s="112" t="e">
        <f>AY100-#REF!</f>
        <v>#REF!</v>
      </c>
      <c r="AZ273" s="112" t="e">
        <f>AZ100-#REF!</f>
        <v>#REF!</v>
      </c>
      <c r="BA273" s="112" t="e">
        <f>BA100-#REF!</f>
        <v>#REF!</v>
      </c>
      <c r="BB273" s="112" t="e">
        <f>BB100-#REF!</f>
        <v>#REF!</v>
      </c>
      <c r="BC273" s="112" t="e">
        <f>BC100-#REF!</f>
        <v>#REF!</v>
      </c>
      <c r="BD273" s="112" t="e">
        <f>BD100-#REF!</f>
        <v>#REF!</v>
      </c>
      <c r="BE273" s="112" t="e">
        <f>BE100-#REF!</f>
        <v>#REF!</v>
      </c>
      <c r="BF273" s="112" t="e">
        <f>BF100-#REF!</f>
        <v>#REF!</v>
      </c>
      <c r="BG273" s="112" t="e">
        <f>BG100-#REF!</f>
        <v>#REF!</v>
      </c>
      <c r="BH273" s="112" t="e">
        <f>BH100-#REF!</f>
        <v>#REF!</v>
      </c>
      <c r="BI273" s="112" t="e">
        <f>BI100-#REF!</f>
        <v>#REF!</v>
      </c>
      <c r="BJ273" s="112" t="e">
        <f>BJ100-#REF!</f>
        <v>#REF!</v>
      </c>
      <c r="BK273" s="112" t="e">
        <f>BK100-#REF!</f>
        <v>#REF!</v>
      </c>
      <c r="BL273" s="112" t="e">
        <f>BL100-#REF!</f>
        <v>#REF!</v>
      </c>
      <c r="BM273" s="112" t="e">
        <f>BM100-#REF!</f>
        <v>#REF!</v>
      </c>
      <c r="BN273" s="112" t="e">
        <f>BN100-#REF!</f>
        <v>#REF!</v>
      </c>
      <c r="BO273" s="112" t="e">
        <f>BO100-#REF!</f>
        <v>#REF!</v>
      </c>
      <c r="BU273" s="112" t="e">
        <f>BU108-#REF!</f>
        <v>#REF!</v>
      </c>
      <c r="BV273" s="112" t="e">
        <f>BV108-#REF!</f>
        <v>#REF!</v>
      </c>
    </row>
    <row r="274" spans="12:74" hidden="1" x14ac:dyDescent="0.3">
      <c r="L274" s="112" t="e">
        <f>L101-#REF!</f>
        <v>#REF!</v>
      </c>
      <c r="M274" s="112" t="e">
        <f>M101-#REF!</f>
        <v>#REF!</v>
      </c>
      <c r="N274" s="112" t="e">
        <f>N101-#REF!</f>
        <v>#REF!</v>
      </c>
      <c r="O274" s="112" t="e">
        <f>O101-#REF!</f>
        <v>#REF!</v>
      </c>
      <c r="P274" s="112" t="e">
        <f>P101-#REF!</f>
        <v>#REF!</v>
      </c>
      <c r="Q274" s="112" t="e">
        <f>Q101-#REF!</f>
        <v>#REF!</v>
      </c>
      <c r="R274" s="112" t="e">
        <f>R101-#REF!</f>
        <v>#REF!</v>
      </c>
      <c r="S274" s="112" t="e">
        <f>S101-#REF!</f>
        <v>#REF!</v>
      </c>
      <c r="T274" s="112" t="e">
        <f>T101-#REF!</f>
        <v>#REF!</v>
      </c>
      <c r="U274" s="112" t="e">
        <f>U101-#REF!</f>
        <v>#REF!</v>
      </c>
      <c r="V274" s="112" t="e">
        <f>V101-#REF!</f>
        <v>#REF!</v>
      </c>
      <c r="W274" s="112" t="e">
        <f>W101-#REF!</f>
        <v>#REF!</v>
      </c>
      <c r="X274" s="112" t="e">
        <f>X101-#REF!</f>
        <v>#REF!</v>
      </c>
      <c r="Y274" s="112" t="e">
        <f>Y101-#REF!</f>
        <v>#REF!</v>
      </c>
      <c r="Z274" s="112" t="e">
        <f>Z101-#REF!</f>
        <v>#REF!</v>
      </c>
      <c r="AA274" s="112" t="e">
        <f>AA101-#REF!</f>
        <v>#REF!</v>
      </c>
      <c r="AB274" s="112" t="e">
        <f>AB101-#REF!</f>
        <v>#REF!</v>
      </c>
      <c r="AC274" s="112" t="e">
        <f>AC101-#REF!</f>
        <v>#REF!</v>
      </c>
      <c r="AD274" s="112" t="e">
        <f>AD101-#REF!</f>
        <v>#REF!</v>
      </c>
      <c r="AE274" s="112" t="e">
        <f>AE101-#REF!</f>
        <v>#REF!</v>
      </c>
      <c r="AF274" s="112" t="e">
        <f>AF101-#REF!</f>
        <v>#REF!</v>
      </c>
      <c r="AG274" s="112" t="e">
        <f>AG101-#REF!</f>
        <v>#REF!</v>
      </c>
      <c r="AH274" s="112" t="e">
        <f>AH101-#REF!</f>
        <v>#REF!</v>
      </c>
      <c r="AI274" s="112" t="e">
        <f>AI101-#REF!</f>
        <v>#REF!</v>
      </c>
      <c r="AJ274" s="112" t="e">
        <f>AJ101-#REF!</f>
        <v>#REF!</v>
      </c>
      <c r="AK274" s="112" t="e">
        <f>AK101-#REF!</f>
        <v>#REF!</v>
      </c>
      <c r="AL274" s="112" t="e">
        <f>AL101-#REF!</f>
        <v>#REF!</v>
      </c>
      <c r="AM274" s="112" t="e">
        <f>AM101-#REF!</f>
        <v>#REF!</v>
      </c>
      <c r="AN274" s="112" t="e">
        <f>AN101-#REF!</f>
        <v>#REF!</v>
      </c>
      <c r="AO274" s="112" t="e">
        <f>AO101-#REF!</f>
        <v>#REF!</v>
      </c>
      <c r="AP274" s="112" t="e">
        <f>AP101-#REF!</f>
        <v>#REF!</v>
      </c>
      <c r="AQ274" s="112" t="e">
        <f>AQ101-#REF!</f>
        <v>#REF!</v>
      </c>
      <c r="AR274" s="112" t="e">
        <f>AR101-#REF!</f>
        <v>#REF!</v>
      </c>
      <c r="AS274" s="112" t="e">
        <f>AS101-#REF!</f>
        <v>#REF!</v>
      </c>
      <c r="AT274" s="112" t="e">
        <f>AT101-#REF!</f>
        <v>#REF!</v>
      </c>
      <c r="AU274" s="112" t="e">
        <f>AU101-#REF!</f>
        <v>#REF!</v>
      </c>
      <c r="AV274" s="112" t="e">
        <f>AV101-#REF!</f>
        <v>#REF!</v>
      </c>
      <c r="AW274" s="112" t="e">
        <f>AW101-#REF!</f>
        <v>#REF!</v>
      </c>
      <c r="AX274" s="112" t="e">
        <f>AX101-#REF!</f>
        <v>#REF!</v>
      </c>
      <c r="AY274" s="112" t="e">
        <f>AY101-#REF!</f>
        <v>#REF!</v>
      </c>
      <c r="AZ274" s="112" t="e">
        <f>AZ101-#REF!</f>
        <v>#REF!</v>
      </c>
      <c r="BA274" s="112" t="e">
        <f>BA101-#REF!</f>
        <v>#REF!</v>
      </c>
      <c r="BB274" s="112" t="e">
        <f>BB101-#REF!</f>
        <v>#REF!</v>
      </c>
      <c r="BC274" s="112" t="e">
        <f>BC101-#REF!</f>
        <v>#REF!</v>
      </c>
      <c r="BD274" s="112" t="e">
        <f>BD101-#REF!</f>
        <v>#REF!</v>
      </c>
      <c r="BE274" s="112" t="e">
        <f>BE101-#REF!</f>
        <v>#REF!</v>
      </c>
      <c r="BF274" s="112" t="e">
        <f>BF101-#REF!</f>
        <v>#REF!</v>
      </c>
      <c r="BG274" s="112" t="e">
        <f>BG101-#REF!</f>
        <v>#REF!</v>
      </c>
      <c r="BH274" s="112" t="e">
        <f>BH101-#REF!</f>
        <v>#REF!</v>
      </c>
      <c r="BI274" s="112" t="e">
        <f>BI101-#REF!</f>
        <v>#REF!</v>
      </c>
      <c r="BJ274" s="112" t="e">
        <f>BJ101-#REF!</f>
        <v>#REF!</v>
      </c>
      <c r="BK274" s="112" t="e">
        <f>BK101-#REF!</f>
        <v>#REF!</v>
      </c>
      <c r="BL274" s="112" t="e">
        <f>BL101-#REF!</f>
        <v>#REF!</v>
      </c>
      <c r="BM274" s="112" t="e">
        <f>BM101-#REF!</f>
        <v>#REF!</v>
      </c>
      <c r="BN274" s="112" t="e">
        <f>BN101-#REF!</f>
        <v>#REF!</v>
      </c>
      <c r="BO274" s="112" t="e">
        <f>BO101-#REF!</f>
        <v>#REF!</v>
      </c>
      <c r="BU274" s="112" t="e">
        <f>BU109-#REF!</f>
        <v>#REF!</v>
      </c>
      <c r="BV274" s="112" t="e">
        <f>BV109-#REF!</f>
        <v>#REF!</v>
      </c>
    </row>
    <row r="275" spans="12:74" hidden="1" x14ac:dyDescent="0.3">
      <c r="L275" s="112" t="e">
        <f>L102-#REF!</f>
        <v>#REF!</v>
      </c>
      <c r="M275" s="112" t="e">
        <f>M102-#REF!</f>
        <v>#REF!</v>
      </c>
      <c r="N275" s="112" t="e">
        <f>N102-#REF!</f>
        <v>#REF!</v>
      </c>
      <c r="O275" s="112" t="e">
        <f>O102-#REF!</f>
        <v>#REF!</v>
      </c>
      <c r="P275" s="112" t="e">
        <f>P102-#REF!</f>
        <v>#REF!</v>
      </c>
      <c r="Q275" s="112" t="e">
        <f>Q102-#REF!</f>
        <v>#REF!</v>
      </c>
      <c r="R275" s="112" t="e">
        <f>R102-#REF!</f>
        <v>#REF!</v>
      </c>
      <c r="S275" s="112" t="e">
        <f>S102-#REF!</f>
        <v>#REF!</v>
      </c>
      <c r="T275" s="112" t="e">
        <f>T102-#REF!</f>
        <v>#REF!</v>
      </c>
      <c r="U275" s="112" t="e">
        <f>U102-#REF!</f>
        <v>#REF!</v>
      </c>
      <c r="V275" s="112" t="e">
        <f>V102-#REF!</f>
        <v>#REF!</v>
      </c>
      <c r="W275" s="112" t="e">
        <f>W102-#REF!</f>
        <v>#REF!</v>
      </c>
      <c r="X275" s="112" t="e">
        <f>X102-#REF!</f>
        <v>#REF!</v>
      </c>
      <c r="Y275" s="112" t="e">
        <f>Y102-#REF!</f>
        <v>#REF!</v>
      </c>
      <c r="Z275" s="112" t="e">
        <f>Z102-#REF!</f>
        <v>#REF!</v>
      </c>
      <c r="AA275" s="112" t="e">
        <f>AA102-#REF!</f>
        <v>#REF!</v>
      </c>
      <c r="AB275" s="112" t="e">
        <f>AB102-#REF!</f>
        <v>#REF!</v>
      </c>
      <c r="AC275" s="112" t="e">
        <f>AC102-#REF!</f>
        <v>#REF!</v>
      </c>
      <c r="AD275" s="112" t="e">
        <f>AD102-#REF!</f>
        <v>#REF!</v>
      </c>
      <c r="AE275" s="112" t="e">
        <f>AE102-#REF!</f>
        <v>#REF!</v>
      </c>
      <c r="AF275" s="112" t="e">
        <f>AF102-#REF!</f>
        <v>#REF!</v>
      </c>
      <c r="AG275" s="112" t="e">
        <f>AG102-#REF!</f>
        <v>#REF!</v>
      </c>
      <c r="AH275" s="112" t="e">
        <f>AH102-#REF!</f>
        <v>#REF!</v>
      </c>
      <c r="AI275" s="112" t="e">
        <f>AI102-#REF!</f>
        <v>#REF!</v>
      </c>
      <c r="AJ275" s="112" t="e">
        <f>AJ102-#REF!</f>
        <v>#REF!</v>
      </c>
      <c r="AK275" s="112" t="e">
        <f>AK102-#REF!</f>
        <v>#REF!</v>
      </c>
      <c r="AL275" s="112" t="e">
        <f>AL102-#REF!</f>
        <v>#REF!</v>
      </c>
      <c r="AM275" s="112" t="e">
        <f>AM102-#REF!</f>
        <v>#REF!</v>
      </c>
      <c r="AN275" s="112" t="e">
        <f>AN102-#REF!</f>
        <v>#REF!</v>
      </c>
      <c r="AO275" s="112" t="e">
        <f>AO102-#REF!</f>
        <v>#REF!</v>
      </c>
      <c r="AP275" s="112" t="e">
        <f>AP102-#REF!</f>
        <v>#REF!</v>
      </c>
      <c r="AQ275" s="112" t="e">
        <f>AQ102-#REF!</f>
        <v>#REF!</v>
      </c>
      <c r="AR275" s="112" t="e">
        <f>AR102-#REF!</f>
        <v>#REF!</v>
      </c>
      <c r="AS275" s="112" t="e">
        <f>AS102-#REF!</f>
        <v>#REF!</v>
      </c>
      <c r="AT275" s="112" t="e">
        <f>AT102-#REF!</f>
        <v>#REF!</v>
      </c>
      <c r="AU275" s="112" t="e">
        <f>AU102-#REF!</f>
        <v>#REF!</v>
      </c>
      <c r="AV275" s="112" t="e">
        <f>AV102-#REF!</f>
        <v>#REF!</v>
      </c>
      <c r="AW275" s="112" t="e">
        <f>AW102-#REF!</f>
        <v>#REF!</v>
      </c>
      <c r="AX275" s="112" t="e">
        <f>AX102-#REF!</f>
        <v>#REF!</v>
      </c>
      <c r="AY275" s="112" t="e">
        <f>AY102-#REF!</f>
        <v>#REF!</v>
      </c>
      <c r="AZ275" s="112" t="e">
        <f>AZ102-#REF!</f>
        <v>#REF!</v>
      </c>
      <c r="BA275" s="112" t="e">
        <f>BA102-#REF!</f>
        <v>#REF!</v>
      </c>
      <c r="BB275" s="112" t="e">
        <f>BB102-#REF!</f>
        <v>#REF!</v>
      </c>
      <c r="BC275" s="112" t="e">
        <f>BC102-#REF!</f>
        <v>#REF!</v>
      </c>
      <c r="BD275" s="112" t="e">
        <f>BD102-#REF!</f>
        <v>#REF!</v>
      </c>
      <c r="BE275" s="112" t="e">
        <f>BE102-#REF!</f>
        <v>#REF!</v>
      </c>
      <c r="BF275" s="112" t="e">
        <f>BF102-#REF!</f>
        <v>#REF!</v>
      </c>
      <c r="BG275" s="112" t="e">
        <f>BG102-#REF!</f>
        <v>#REF!</v>
      </c>
      <c r="BH275" s="112" t="e">
        <f>BH102-#REF!</f>
        <v>#REF!</v>
      </c>
      <c r="BI275" s="112" t="e">
        <f>BI102-#REF!</f>
        <v>#REF!</v>
      </c>
      <c r="BJ275" s="112" t="e">
        <f>BJ102-#REF!</f>
        <v>#REF!</v>
      </c>
      <c r="BK275" s="112" t="e">
        <f>BK102-#REF!</f>
        <v>#REF!</v>
      </c>
      <c r="BL275" s="112" t="e">
        <f>BL102-#REF!</f>
        <v>#REF!</v>
      </c>
      <c r="BM275" s="112" t="e">
        <f>BM102-#REF!</f>
        <v>#REF!</v>
      </c>
      <c r="BN275" s="112" t="e">
        <f>BN102-#REF!</f>
        <v>#REF!</v>
      </c>
      <c r="BO275" s="112" t="e">
        <f>BO102-#REF!</f>
        <v>#REF!</v>
      </c>
      <c r="BU275" s="112" t="e">
        <f>BU110-#REF!</f>
        <v>#REF!</v>
      </c>
      <c r="BV275" s="112" t="e">
        <f>BV110-#REF!</f>
        <v>#REF!</v>
      </c>
    </row>
    <row r="276" spans="12:74" hidden="1" x14ac:dyDescent="0.3">
      <c r="L276" s="112" t="e">
        <f>L103-#REF!</f>
        <v>#REF!</v>
      </c>
      <c r="M276" s="112" t="e">
        <f>M103-#REF!</f>
        <v>#REF!</v>
      </c>
      <c r="N276" s="112" t="e">
        <f>N103-#REF!</f>
        <v>#REF!</v>
      </c>
      <c r="O276" s="112" t="e">
        <f>O103-#REF!</f>
        <v>#REF!</v>
      </c>
      <c r="P276" s="112" t="e">
        <f>P103-#REF!</f>
        <v>#REF!</v>
      </c>
      <c r="Q276" s="112" t="e">
        <f>Q103-#REF!</f>
        <v>#REF!</v>
      </c>
      <c r="R276" s="112" t="e">
        <f>R103-#REF!</f>
        <v>#REF!</v>
      </c>
      <c r="S276" s="112" t="e">
        <f>S103-#REF!</f>
        <v>#REF!</v>
      </c>
      <c r="T276" s="112" t="e">
        <f>T103-#REF!</f>
        <v>#REF!</v>
      </c>
      <c r="U276" s="112" t="e">
        <f>U103-#REF!</f>
        <v>#REF!</v>
      </c>
      <c r="V276" s="112" t="e">
        <f>V103-#REF!</f>
        <v>#REF!</v>
      </c>
      <c r="W276" s="112" t="e">
        <f>W103-#REF!</f>
        <v>#REF!</v>
      </c>
      <c r="X276" s="112" t="e">
        <f>X103-#REF!</f>
        <v>#REF!</v>
      </c>
      <c r="Y276" s="112" t="e">
        <f>Y103-#REF!</f>
        <v>#REF!</v>
      </c>
      <c r="Z276" s="112" t="e">
        <f>Z103-#REF!</f>
        <v>#REF!</v>
      </c>
      <c r="AA276" s="112" t="e">
        <f>AA103-#REF!</f>
        <v>#REF!</v>
      </c>
      <c r="AB276" s="112" t="e">
        <f>AB103-#REF!</f>
        <v>#REF!</v>
      </c>
      <c r="AC276" s="112" t="e">
        <f>AC103-#REF!</f>
        <v>#REF!</v>
      </c>
      <c r="AD276" s="112" t="e">
        <f>AD103-#REF!</f>
        <v>#REF!</v>
      </c>
      <c r="AE276" s="112" t="e">
        <f>AE103-#REF!</f>
        <v>#REF!</v>
      </c>
      <c r="AF276" s="112" t="e">
        <f>AF103-#REF!</f>
        <v>#REF!</v>
      </c>
      <c r="AG276" s="112" t="e">
        <f>AG103-#REF!</f>
        <v>#REF!</v>
      </c>
      <c r="AH276" s="112" t="e">
        <f>AH103-#REF!</f>
        <v>#REF!</v>
      </c>
      <c r="AI276" s="112" t="e">
        <f>AI103-#REF!</f>
        <v>#REF!</v>
      </c>
      <c r="AJ276" s="112" t="e">
        <f>AJ103-#REF!</f>
        <v>#REF!</v>
      </c>
      <c r="AK276" s="112" t="e">
        <f>AK103-#REF!</f>
        <v>#REF!</v>
      </c>
      <c r="AL276" s="112" t="e">
        <f>AL103-#REF!</f>
        <v>#REF!</v>
      </c>
      <c r="AM276" s="112" t="e">
        <f>AM103-#REF!</f>
        <v>#REF!</v>
      </c>
      <c r="AN276" s="112" t="e">
        <f>AN103-#REF!</f>
        <v>#REF!</v>
      </c>
      <c r="AO276" s="112" t="e">
        <f>AO103-#REF!</f>
        <v>#REF!</v>
      </c>
      <c r="AP276" s="112" t="e">
        <f>AP103-#REF!</f>
        <v>#REF!</v>
      </c>
      <c r="AQ276" s="112" t="e">
        <f>AQ103-#REF!</f>
        <v>#REF!</v>
      </c>
      <c r="AR276" s="112" t="e">
        <f>AR103-#REF!</f>
        <v>#REF!</v>
      </c>
      <c r="AS276" s="112" t="e">
        <f>AS103-#REF!</f>
        <v>#REF!</v>
      </c>
      <c r="AT276" s="112" t="e">
        <f>AT103-#REF!</f>
        <v>#REF!</v>
      </c>
      <c r="AU276" s="112" t="e">
        <f>AU103-#REF!</f>
        <v>#REF!</v>
      </c>
      <c r="AV276" s="112" t="e">
        <f>AV103-#REF!</f>
        <v>#REF!</v>
      </c>
      <c r="AW276" s="112" t="e">
        <f>AW103-#REF!</f>
        <v>#REF!</v>
      </c>
      <c r="AX276" s="112" t="e">
        <f>AX103-#REF!</f>
        <v>#REF!</v>
      </c>
      <c r="AY276" s="112" t="e">
        <f>AY103-#REF!</f>
        <v>#REF!</v>
      </c>
      <c r="AZ276" s="112" t="e">
        <f>AZ103-#REF!</f>
        <v>#REF!</v>
      </c>
      <c r="BA276" s="112" t="e">
        <f>BA103-#REF!</f>
        <v>#REF!</v>
      </c>
      <c r="BB276" s="112" t="e">
        <f>BB103-#REF!</f>
        <v>#REF!</v>
      </c>
      <c r="BC276" s="112" t="e">
        <f>BC103-#REF!</f>
        <v>#REF!</v>
      </c>
      <c r="BD276" s="112" t="e">
        <f>BD103-#REF!</f>
        <v>#REF!</v>
      </c>
      <c r="BE276" s="112" t="e">
        <f>BE103-#REF!</f>
        <v>#REF!</v>
      </c>
      <c r="BF276" s="112" t="e">
        <f>BF103-#REF!</f>
        <v>#REF!</v>
      </c>
      <c r="BG276" s="112" t="e">
        <f>BG103-#REF!</f>
        <v>#REF!</v>
      </c>
      <c r="BH276" s="112" t="e">
        <f>BH103-#REF!</f>
        <v>#REF!</v>
      </c>
      <c r="BI276" s="112" t="e">
        <f>BI103-#REF!</f>
        <v>#REF!</v>
      </c>
      <c r="BJ276" s="112" t="e">
        <f>BJ103-#REF!</f>
        <v>#REF!</v>
      </c>
      <c r="BK276" s="112" t="e">
        <f>BK103-#REF!</f>
        <v>#REF!</v>
      </c>
      <c r="BL276" s="112" t="e">
        <f>BL103-#REF!</f>
        <v>#REF!</v>
      </c>
      <c r="BM276" s="112" t="e">
        <f>BM103-#REF!</f>
        <v>#REF!</v>
      </c>
      <c r="BN276" s="112" t="e">
        <f>BN103-#REF!</f>
        <v>#REF!</v>
      </c>
      <c r="BO276" s="112" t="e">
        <f>BO103-#REF!</f>
        <v>#REF!</v>
      </c>
      <c r="BU276" s="112" t="e">
        <f>BU111-#REF!</f>
        <v>#REF!</v>
      </c>
      <c r="BV276" s="112" t="e">
        <f>BV111-#REF!</f>
        <v>#REF!</v>
      </c>
    </row>
    <row r="277" spans="12:74" hidden="1" x14ac:dyDescent="0.3">
      <c r="L277" s="112" t="e">
        <f>L104-#REF!</f>
        <v>#REF!</v>
      </c>
      <c r="M277" s="112" t="e">
        <f>M104-#REF!</f>
        <v>#REF!</v>
      </c>
      <c r="N277" s="112" t="e">
        <f>N104-#REF!</f>
        <v>#REF!</v>
      </c>
      <c r="O277" s="112" t="e">
        <f>O104-#REF!</f>
        <v>#REF!</v>
      </c>
      <c r="P277" s="112" t="e">
        <f>P104-#REF!</f>
        <v>#REF!</v>
      </c>
      <c r="Q277" s="112" t="e">
        <f>Q104-#REF!</f>
        <v>#REF!</v>
      </c>
      <c r="R277" s="112" t="e">
        <f>R104-#REF!</f>
        <v>#REF!</v>
      </c>
      <c r="S277" s="112" t="e">
        <f>S104-#REF!</f>
        <v>#REF!</v>
      </c>
      <c r="T277" s="112" t="e">
        <f>T104-#REF!</f>
        <v>#REF!</v>
      </c>
      <c r="U277" s="112" t="e">
        <f>U104-#REF!</f>
        <v>#REF!</v>
      </c>
      <c r="V277" s="112" t="e">
        <f>V104-#REF!</f>
        <v>#REF!</v>
      </c>
      <c r="W277" s="112" t="e">
        <f>W104-#REF!</f>
        <v>#REF!</v>
      </c>
      <c r="X277" s="112" t="e">
        <f>X104-#REF!</f>
        <v>#REF!</v>
      </c>
      <c r="Y277" s="112" t="e">
        <f>Y104-#REF!</f>
        <v>#REF!</v>
      </c>
      <c r="Z277" s="112" t="e">
        <f>Z104-#REF!</f>
        <v>#REF!</v>
      </c>
      <c r="AA277" s="112" t="e">
        <f>AA104-#REF!</f>
        <v>#REF!</v>
      </c>
      <c r="AB277" s="112" t="e">
        <f>AB104-#REF!</f>
        <v>#REF!</v>
      </c>
      <c r="AC277" s="112" t="e">
        <f>AC104-#REF!</f>
        <v>#REF!</v>
      </c>
      <c r="AD277" s="112" t="e">
        <f>AD104-#REF!</f>
        <v>#REF!</v>
      </c>
      <c r="AE277" s="112" t="e">
        <f>AE104-#REF!</f>
        <v>#REF!</v>
      </c>
      <c r="AF277" s="112" t="e">
        <f>AF104-#REF!</f>
        <v>#REF!</v>
      </c>
      <c r="AG277" s="112" t="e">
        <f>AG104-#REF!</f>
        <v>#REF!</v>
      </c>
      <c r="AH277" s="112" t="e">
        <f>AH104-#REF!</f>
        <v>#REF!</v>
      </c>
      <c r="AI277" s="112" t="e">
        <f>AI104-#REF!</f>
        <v>#REF!</v>
      </c>
      <c r="AJ277" s="112" t="e">
        <f>AJ104-#REF!</f>
        <v>#REF!</v>
      </c>
      <c r="AK277" s="112" t="e">
        <f>AK104-#REF!</f>
        <v>#REF!</v>
      </c>
      <c r="AL277" s="112" t="e">
        <f>AL104-#REF!</f>
        <v>#REF!</v>
      </c>
      <c r="AM277" s="112" t="e">
        <f>AM104-#REF!</f>
        <v>#REF!</v>
      </c>
      <c r="AN277" s="112" t="e">
        <f>AN104-#REF!</f>
        <v>#REF!</v>
      </c>
      <c r="AO277" s="112" t="e">
        <f>AO104-#REF!</f>
        <v>#REF!</v>
      </c>
      <c r="AP277" s="112" t="e">
        <f>AP104-#REF!</f>
        <v>#REF!</v>
      </c>
      <c r="AQ277" s="112" t="e">
        <f>AQ104-#REF!</f>
        <v>#REF!</v>
      </c>
      <c r="AR277" s="112" t="e">
        <f>AR104-#REF!</f>
        <v>#REF!</v>
      </c>
      <c r="AS277" s="112" t="e">
        <f>AS104-#REF!</f>
        <v>#REF!</v>
      </c>
      <c r="AT277" s="112" t="e">
        <f>AT104-#REF!</f>
        <v>#REF!</v>
      </c>
      <c r="AU277" s="112" t="e">
        <f>AU104-#REF!</f>
        <v>#REF!</v>
      </c>
      <c r="AV277" s="112" t="e">
        <f>AV104-#REF!</f>
        <v>#REF!</v>
      </c>
      <c r="AW277" s="112" t="e">
        <f>AW104-#REF!</f>
        <v>#REF!</v>
      </c>
      <c r="AX277" s="112" t="e">
        <f>AX104-#REF!</f>
        <v>#REF!</v>
      </c>
      <c r="AY277" s="112" t="e">
        <f>AY104-#REF!</f>
        <v>#REF!</v>
      </c>
      <c r="AZ277" s="112" t="e">
        <f>AZ104-#REF!</f>
        <v>#REF!</v>
      </c>
      <c r="BA277" s="112" t="e">
        <f>BA104-#REF!</f>
        <v>#REF!</v>
      </c>
      <c r="BB277" s="112" t="e">
        <f>BB104-#REF!</f>
        <v>#REF!</v>
      </c>
      <c r="BC277" s="112" t="e">
        <f>BC104-#REF!</f>
        <v>#REF!</v>
      </c>
      <c r="BD277" s="112" t="e">
        <f>BD104-#REF!</f>
        <v>#REF!</v>
      </c>
      <c r="BE277" s="112" t="e">
        <f>BE104-#REF!</f>
        <v>#REF!</v>
      </c>
      <c r="BF277" s="112" t="e">
        <f>BF104-#REF!</f>
        <v>#REF!</v>
      </c>
      <c r="BG277" s="112" t="e">
        <f>BG104-#REF!</f>
        <v>#REF!</v>
      </c>
      <c r="BH277" s="112" t="e">
        <f>BH104-#REF!</f>
        <v>#REF!</v>
      </c>
      <c r="BI277" s="112" t="e">
        <f>BI104-#REF!</f>
        <v>#REF!</v>
      </c>
      <c r="BJ277" s="112" t="e">
        <f>BJ104-#REF!</f>
        <v>#REF!</v>
      </c>
      <c r="BK277" s="112" t="e">
        <f>BK104-#REF!</f>
        <v>#REF!</v>
      </c>
      <c r="BL277" s="112" t="e">
        <f>BL104-#REF!</f>
        <v>#REF!</v>
      </c>
      <c r="BM277" s="112" t="e">
        <f>BM104-#REF!</f>
        <v>#REF!</v>
      </c>
      <c r="BN277" s="112" t="e">
        <f>BN104-#REF!</f>
        <v>#REF!</v>
      </c>
      <c r="BO277" s="112" t="e">
        <f>BO104-#REF!</f>
        <v>#REF!</v>
      </c>
      <c r="BU277" s="112" t="e">
        <f>BU112-#REF!</f>
        <v>#REF!</v>
      </c>
      <c r="BV277" s="112" t="e">
        <f>BV112-#REF!</f>
        <v>#REF!</v>
      </c>
    </row>
    <row r="278" spans="12:74" hidden="1" x14ac:dyDescent="0.3">
      <c r="L278" s="112" t="e">
        <f>L105-#REF!</f>
        <v>#REF!</v>
      </c>
      <c r="M278" s="112" t="e">
        <f>M105-#REF!</f>
        <v>#REF!</v>
      </c>
      <c r="N278" s="112" t="e">
        <f>N105-#REF!</f>
        <v>#REF!</v>
      </c>
      <c r="O278" s="112" t="e">
        <f>O105-#REF!</f>
        <v>#REF!</v>
      </c>
      <c r="P278" s="112" t="e">
        <f>P105-#REF!</f>
        <v>#REF!</v>
      </c>
      <c r="Q278" s="112" t="e">
        <f>Q105-#REF!</f>
        <v>#REF!</v>
      </c>
      <c r="R278" s="112" t="e">
        <f>R105-#REF!</f>
        <v>#REF!</v>
      </c>
      <c r="S278" s="112" t="e">
        <f>S105-#REF!</f>
        <v>#REF!</v>
      </c>
      <c r="T278" s="112" t="e">
        <f>T105-#REF!</f>
        <v>#REF!</v>
      </c>
      <c r="U278" s="112" t="e">
        <f>U105-#REF!</f>
        <v>#REF!</v>
      </c>
      <c r="V278" s="112" t="e">
        <f>V105-#REF!</f>
        <v>#REF!</v>
      </c>
      <c r="W278" s="112" t="e">
        <f>W105-#REF!</f>
        <v>#REF!</v>
      </c>
      <c r="X278" s="112" t="e">
        <f>X105-#REF!</f>
        <v>#REF!</v>
      </c>
      <c r="Y278" s="112" t="e">
        <f>Y105-#REF!</f>
        <v>#REF!</v>
      </c>
      <c r="Z278" s="112" t="e">
        <f>Z105-#REF!</f>
        <v>#REF!</v>
      </c>
      <c r="AA278" s="112" t="e">
        <f>AA105-#REF!</f>
        <v>#REF!</v>
      </c>
      <c r="AB278" s="112" t="e">
        <f>AB105-#REF!</f>
        <v>#REF!</v>
      </c>
      <c r="AC278" s="112" t="e">
        <f>AC105-#REF!</f>
        <v>#REF!</v>
      </c>
      <c r="AD278" s="112" t="e">
        <f>AD105-#REF!</f>
        <v>#REF!</v>
      </c>
      <c r="AE278" s="112" t="e">
        <f>AE105-#REF!</f>
        <v>#REF!</v>
      </c>
      <c r="AF278" s="112" t="e">
        <f>AF105-#REF!</f>
        <v>#REF!</v>
      </c>
      <c r="AG278" s="112" t="e">
        <f>AG105-#REF!</f>
        <v>#REF!</v>
      </c>
      <c r="AH278" s="112" t="e">
        <f>AH105-#REF!</f>
        <v>#REF!</v>
      </c>
      <c r="AI278" s="112" t="e">
        <f>AI105-#REF!</f>
        <v>#REF!</v>
      </c>
      <c r="AJ278" s="112" t="e">
        <f>AJ105-#REF!</f>
        <v>#REF!</v>
      </c>
      <c r="AK278" s="112" t="e">
        <f>AK105-#REF!</f>
        <v>#REF!</v>
      </c>
      <c r="AL278" s="112" t="e">
        <f>AL105-#REF!</f>
        <v>#REF!</v>
      </c>
      <c r="AM278" s="112" t="e">
        <f>AM105-#REF!</f>
        <v>#REF!</v>
      </c>
      <c r="AN278" s="112" t="e">
        <f>AN105-#REF!</f>
        <v>#REF!</v>
      </c>
      <c r="AO278" s="112" t="e">
        <f>AO105-#REF!</f>
        <v>#REF!</v>
      </c>
      <c r="AP278" s="112" t="e">
        <f>AP105-#REF!</f>
        <v>#REF!</v>
      </c>
      <c r="AQ278" s="112" t="e">
        <f>AQ105-#REF!</f>
        <v>#REF!</v>
      </c>
      <c r="AR278" s="112" t="e">
        <f>AR105-#REF!</f>
        <v>#REF!</v>
      </c>
      <c r="AS278" s="112" t="e">
        <f>AS105-#REF!</f>
        <v>#REF!</v>
      </c>
      <c r="AT278" s="112" t="e">
        <f>AT105-#REF!</f>
        <v>#REF!</v>
      </c>
      <c r="AU278" s="112" t="e">
        <f>AU105-#REF!</f>
        <v>#REF!</v>
      </c>
      <c r="AV278" s="112" t="e">
        <f>AV105-#REF!</f>
        <v>#REF!</v>
      </c>
      <c r="AW278" s="112" t="e">
        <f>AW105-#REF!</f>
        <v>#REF!</v>
      </c>
      <c r="AX278" s="112" t="e">
        <f>AX105-#REF!</f>
        <v>#REF!</v>
      </c>
      <c r="AY278" s="112" t="e">
        <f>AY105-#REF!</f>
        <v>#REF!</v>
      </c>
      <c r="AZ278" s="112" t="e">
        <f>AZ105-#REF!</f>
        <v>#REF!</v>
      </c>
      <c r="BA278" s="112" t="e">
        <f>BA105-#REF!</f>
        <v>#REF!</v>
      </c>
      <c r="BB278" s="112" t="e">
        <f>BB105-#REF!</f>
        <v>#REF!</v>
      </c>
      <c r="BC278" s="112" t="e">
        <f>BC105-#REF!</f>
        <v>#REF!</v>
      </c>
      <c r="BD278" s="112" t="e">
        <f>BD105-#REF!</f>
        <v>#REF!</v>
      </c>
      <c r="BE278" s="112" t="e">
        <f>BE105-#REF!</f>
        <v>#REF!</v>
      </c>
      <c r="BF278" s="112" t="e">
        <f>BF105-#REF!</f>
        <v>#REF!</v>
      </c>
      <c r="BG278" s="112" t="e">
        <f>BG105-#REF!</f>
        <v>#REF!</v>
      </c>
      <c r="BH278" s="112" t="e">
        <f>BH105-#REF!</f>
        <v>#REF!</v>
      </c>
      <c r="BI278" s="112" t="e">
        <f>BI105-#REF!</f>
        <v>#REF!</v>
      </c>
      <c r="BJ278" s="112" t="e">
        <f>BJ105-#REF!</f>
        <v>#REF!</v>
      </c>
      <c r="BK278" s="112" t="e">
        <f>BK105-#REF!</f>
        <v>#REF!</v>
      </c>
      <c r="BL278" s="112" t="e">
        <f>BL105-#REF!</f>
        <v>#REF!</v>
      </c>
      <c r="BM278" s="112" t="e">
        <f>BM105-#REF!</f>
        <v>#REF!</v>
      </c>
      <c r="BN278" s="112" t="e">
        <f>BN105-#REF!</f>
        <v>#REF!</v>
      </c>
      <c r="BO278" s="112" t="e">
        <f>BO105-#REF!</f>
        <v>#REF!</v>
      </c>
      <c r="BU278" s="112" t="e">
        <f>BU113-#REF!</f>
        <v>#REF!</v>
      </c>
      <c r="BV278" s="112" t="e">
        <f>BV113-#REF!</f>
        <v>#REF!</v>
      </c>
    </row>
    <row r="279" spans="12:74" hidden="1" x14ac:dyDescent="0.3">
      <c r="L279" s="112" t="e">
        <f>L106-#REF!</f>
        <v>#REF!</v>
      </c>
      <c r="M279" s="112" t="e">
        <f>M106-#REF!</f>
        <v>#REF!</v>
      </c>
      <c r="N279" s="112" t="e">
        <f>N106-#REF!</f>
        <v>#REF!</v>
      </c>
      <c r="O279" s="112" t="e">
        <f>O106-#REF!</f>
        <v>#REF!</v>
      </c>
      <c r="P279" s="112" t="e">
        <f>P106-#REF!</f>
        <v>#REF!</v>
      </c>
      <c r="Q279" s="112" t="e">
        <f>Q106-#REF!</f>
        <v>#REF!</v>
      </c>
      <c r="R279" s="112" t="e">
        <f>R106-#REF!</f>
        <v>#REF!</v>
      </c>
      <c r="S279" s="112" t="e">
        <f>S106-#REF!</f>
        <v>#REF!</v>
      </c>
      <c r="T279" s="112" t="e">
        <f>T106-#REF!</f>
        <v>#REF!</v>
      </c>
      <c r="U279" s="112" t="e">
        <f>U106-#REF!</f>
        <v>#REF!</v>
      </c>
      <c r="V279" s="112" t="e">
        <f>V106-#REF!</f>
        <v>#REF!</v>
      </c>
      <c r="W279" s="112" t="e">
        <f>W106-#REF!</f>
        <v>#REF!</v>
      </c>
      <c r="X279" s="112" t="e">
        <f>X106-#REF!</f>
        <v>#REF!</v>
      </c>
      <c r="Y279" s="112" t="e">
        <f>Y106-#REF!</f>
        <v>#REF!</v>
      </c>
      <c r="Z279" s="112" t="e">
        <f>Z106-#REF!</f>
        <v>#REF!</v>
      </c>
      <c r="AA279" s="112" t="e">
        <f>AA106-#REF!</f>
        <v>#REF!</v>
      </c>
      <c r="AB279" s="112" t="e">
        <f>AB106-#REF!</f>
        <v>#REF!</v>
      </c>
      <c r="AC279" s="112" t="e">
        <f>AC106-#REF!</f>
        <v>#REF!</v>
      </c>
      <c r="AD279" s="112" t="e">
        <f>AD106-#REF!</f>
        <v>#REF!</v>
      </c>
      <c r="AE279" s="112" t="e">
        <f>AE106-#REF!</f>
        <v>#REF!</v>
      </c>
      <c r="AF279" s="112" t="e">
        <f>AF106-#REF!</f>
        <v>#REF!</v>
      </c>
      <c r="AG279" s="112" t="e">
        <f>AG106-#REF!</f>
        <v>#REF!</v>
      </c>
      <c r="AH279" s="112" t="e">
        <f>AH106-#REF!</f>
        <v>#REF!</v>
      </c>
      <c r="AI279" s="112" t="e">
        <f>AI106-#REF!</f>
        <v>#REF!</v>
      </c>
      <c r="AJ279" s="112" t="e">
        <f>AJ106-#REF!</f>
        <v>#REF!</v>
      </c>
      <c r="AK279" s="112" t="e">
        <f>AK106-#REF!</f>
        <v>#REF!</v>
      </c>
      <c r="AL279" s="112" t="e">
        <f>AL106-#REF!</f>
        <v>#REF!</v>
      </c>
      <c r="AM279" s="112" t="e">
        <f>AM106-#REF!</f>
        <v>#REF!</v>
      </c>
      <c r="AN279" s="112" t="e">
        <f>AN106-#REF!</f>
        <v>#REF!</v>
      </c>
      <c r="AO279" s="112" t="e">
        <f>AO106-#REF!</f>
        <v>#REF!</v>
      </c>
      <c r="AP279" s="112" t="e">
        <f>AP106-#REF!</f>
        <v>#REF!</v>
      </c>
      <c r="AQ279" s="112" t="e">
        <f>AQ106-#REF!</f>
        <v>#REF!</v>
      </c>
      <c r="AR279" s="112" t="e">
        <f>AR106-#REF!</f>
        <v>#REF!</v>
      </c>
      <c r="AS279" s="112" t="e">
        <f>AS106-#REF!</f>
        <v>#REF!</v>
      </c>
      <c r="AT279" s="112" t="e">
        <f>AT106-#REF!</f>
        <v>#REF!</v>
      </c>
      <c r="AU279" s="112" t="e">
        <f>AU106-#REF!</f>
        <v>#REF!</v>
      </c>
      <c r="AV279" s="112" t="e">
        <f>AV106-#REF!</f>
        <v>#REF!</v>
      </c>
      <c r="AW279" s="112" t="e">
        <f>AW106-#REF!</f>
        <v>#REF!</v>
      </c>
      <c r="AX279" s="112" t="e">
        <f>AX106-#REF!</f>
        <v>#REF!</v>
      </c>
      <c r="AY279" s="112" t="e">
        <f>AY106-#REF!</f>
        <v>#REF!</v>
      </c>
      <c r="AZ279" s="112" t="e">
        <f>AZ106-#REF!</f>
        <v>#REF!</v>
      </c>
      <c r="BA279" s="112" t="e">
        <f>BA106-#REF!</f>
        <v>#REF!</v>
      </c>
      <c r="BB279" s="112" t="e">
        <f>BB106-#REF!</f>
        <v>#REF!</v>
      </c>
      <c r="BC279" s="112" t="e">
        <f>BC106-#REF!</f>
        <v>#REF!</v>
      </c>
      <c r="BD279" s="112" t="e">
        <f>BD106-#REF!</f>
        <v>#REF!</v>
      </c>
      <c r="BE279" s="112" t="e">
        <f>BE106-#REF!</f>
        <v>#REF!</v>
      </c>
      <c r="BF279" s="112" t="e">
        <f>BF106-#REF!</f>
        <v>#REF!</v>
      </c>
      <c r="BG279" s="112" t="e">
        <f>BG106-#REF!</f>
        <v>#REF!</v>
      </c>
      <c r="BH279" s="112" t="e">
        <f>BH106-#REF!</f>
        <v>#REF!</v>
      </c>
      <c r="BI279" s="112" t="e">
        <f>BI106-#REF!</f>
        <v>#REF!</v>
      </c>
      <c r="BJ279" s="112" t="e">
        <f>BJ106-#REF!</f>
        <v>#REF!</v>
      </c>
      <c r="BK279" s="112" t="e">
        <f>BK106-#REF!</f>
        <v>#REF!</v>
      </c>
      <c r="BL279" s="112" t="e">
        <f>BL106-#REF!</f>
        <v>#REF!</v>
      </c>
      <c r="BM279" s="112" t="e">
        <f>BM106-#REF!</f>
        <v>#REF!</v>
      </c>
      <c r="BN279" s="112" t="e">
        <f>BN106-#REF!</f>
        <v>#REF!</v>
      </c>
      <c r="BO279" s="112" t="e">
        <f>BO106-#REF!</f>
        <v>#REF!</v>
      </c>
      <c r="BU279" s="112" t="e">
        <f>BU114-#REF!</f>
        <v>#REF!</v>
      </c>
      <c r="BV279" s="112" t="e">
        <f>BV114-#REF!</f>
        <v>#REF!</v>
      </c>
    </row>
    <row r="280" spans="12:74" hidden="1" x14ac:dyDescent="0.3">
      <c r="L280" s="112" t="e">
        <f>L107-#REF!</f>
        <v>#REF!</v>
      </c>
      <c r="M280" s="112" t="e">
        <f>M107-#REF!</f>
        <v>#REF!</v>
      </c>
      <c r="N280" s="112" t="e">
        <f>N107-#REF!</f>
        <v>#REF!</v>
      </c>
      <c r="O280" s="112" t="e">
        <f>O107-#REF!</f>
        <v>#REF!</v>
      </c>
      <c r="P280" s="112" t="e">
        <f>P107-#REF!</f>
        <v>#REF!</v>
      </c>
      <c r="Q280" s="112" t="e">
        <f>Q107-#REF!</f>
        <v>#REF!</v>
      </c>
      <c r="R280" s="112" t="e">
        <f>R107-#REF!</f>
        <v>#REF!</v>
      </c>
      <c r="S280" s="112" t="e">
        <f>S107-#REF!</f>
        <v>#REF!</v>
      </c>
      <c r="T280" s="112" t="e">
        <f>T107-#REF!</f>
        <v>#REF!</v>
      </c>
      <c r="U280" s="112" t="e">
        <f>U107-#REF!</f>
        <v>#REF!</v>
      </c>
      <c r="V280" s="112" t="e">
        <f>V107-#REF!</f>
        <v>#REF!</v>
      </c>
      <c r="W280" s="112" t="e">
        <f>W107-#REF!</f>
        <v>#REF!</v>
      </c>
      <c r="X280" s="112" t="e">
        <f>X107-#REF!</f>
        <v>#REF!</v>
      </c>
      <c r="Y280" s="112" t="e">
        <f>Y107-#REF!</f>
        <v>#REF!</v>
      </c>
      <c r="Z280" s="112" t="e">
        <f>Z107-#REF!</f>
        <v>#REF!</v>
      </c>
      <c r="AA280" s="112" t="e">
        <f>AA107-#REF!</f>
        <v>#REF!</v>
      </c>
      <c r="AB280" s="112" t="e">
        <f>AB107-#REF!</f>
        <v>#REF!</v>
      </c>
      <c r="AC280" s="112" t="e">
        <f>AC107-#REF!</f>
        <v>#REF!</v>
      </c>
      <c r="AD280" s="112" t="e">
        <f>AD107-#REF!</f>
        <v>#REF!</v>
      </c>
      <c r="AE280" s="112" t="e">
        <f>AE107-#REF!</f>
        <v>#REF!</v>
      </c>
      <c r="AF280" s="112" t="e">
        <f>AF107-#REF!</f>
        <v>#REF!</v>
      </c>
      <c r="AG280" s="112" t="e">
        <f>AG107-#REF!</f>
        <v>#REF!</v>
      </c>
      <c r="AH280" s="112" t="e">
        <f>AH107-#REF!</f>
        <v>#REF!</v>
      </c>
      <c r="AI280" s="112" t="e">
        <f>AI107-#REF!</f>
        <v>#REF!</v>
      </c>
      <c r="AJ280" s="112" t="e">
        <f>AJ107-#REF!</f>
        <v>#REF!</v>
      </c>
      <c r="AK280" s="112" t="e">
        <f>AK107-#REF!</f>
        <v>#REF!</v>
      </c>
      <c r="AL280" s="112" t="e">
        <f>AL107-#REF!</f>
        <v>#REF!</v>
      </c>
      <c r="AM280" s="112" t="e">
        <f>AM107-#REF!</f>
        <v>#REF!</v>
      </c>
      <c r="AN280" s="112" t="e">
        <f>AN107-#REF!</f>
        <v>#REF!</v>
      </c>
      <c r="AO280" s="112" t="e">
        <f>AO107-#REF!</f>
        <v>#REF!</v>
      </c>
      <c r="AP280" s="112" t="e">
        <f>AP107-#REF!</f>
        <v>#REF!</v>
      </c>
      <c r="AQ280" s="112" t="e">
        <f>AQ107-#REF!</f>
        <v>#REF!</v>
      </c>
      <c r="AR280" s="112" t="e">
        <f>AR107-#REF!</f>
        <v>#REF!</v>
      </c>
      <c r="AS280" s="112" t="e">
        <f>AS107-#REF!</f>
        <v>#REF!</v>
      </c>
      <c r="AT280" s="112" t="e">
        <f>AT107-#REF!</f>
        <v>#REF!</v>
      </c>
      <c r="AU280" s="112" t="e">
        <f>AU107-#REF!</f>
        <v>#REF!</v>
      </c>
      <c r="AV280" s="112" t="e">
        <f>AV107-#REF!</f>
        <v>#REF!</v>
      </c>
      <c r="AW280" s="112" t="e">
        <f>AW107-#REF!</f>
        <v>#REF!</v>
      </c>
      <c r="AX280" s="112" t="e">
        <f>AX107-#REF!</f>
        <v>#REF!</v>
      </c>
      <c r="AY280" s="112" t="e">
        <f>AY107-#REF!</f>
        <v>#REF!</v>
      </c>
      <c r="AZ280" s="112" t="e">
        <f>AZ107-#REF!</f>
        <v>#REF!</v>
      </c>
      <c r="BA280" s="112" t="e">
        <f>BA107-#REF!</f>
        <v>#REF!</v>
      </c>
      <c r="BB280" s="112" t="e">
        <f>BB107-#REF!</f>
        <v>#REF!</v>
      </c>
      <c r="BC280" s="112" t="e">
        <f>BC107-#REF!</f>
        <v>#REF!</v>
      </c>
      <c r="BD280" s="112" t="e">
        <f>BD107-#REF!</f>
        <v>#REF!</v>
      </c>
      <c r="BE280" s="112" t="e">
        <f>BE107-#REF!</f>
        <v>#REF!</v>
      </c>
      <c r="BF280" s="112" t="e">
        <f>BF107-#REF!</f>
        <v>#REF!</v>
      </c>
      <c r="BG280" s="112" t="e">
        <f>BG107-#REF!</f>
        <v>#REF!</v>
      </c>
      <c r="BH280" s="112" t="e">
        <f>BH107-#REF!</f>
        <v>#REF!</v>
      </c>
      <c r="BI280" s="112" t="e">
        <f>BI107-#REF!</f>
        <v>#REF!</v>
      </c>
      <c r="BJ280" s="112" t="e">
        <f>BJ107-#REF!</f>
        <v>#REF!</v>
      </c>
      <c r="BK280" s="112" t="e">
        <f>BK107-#REF!</f>
        <v>#REF!</v>
      </c>
      <c r="BL280" s="112" t="e">
        <f>BL107-#REF!</f>
        <v>#REF!</v>
      </c>
      <c r="BM280" s="112" t="e">
        <f>BM107-#REF!</f>
        <v>#REF!</v>
      </c>
      <c r="BN280" s="112" t="e">
        <f>BN107-#REF!</f>
        <v>#REF!</v>
      </c>
      <c r="BO280" s="112" t="e">
        <f>BO107-#REF!</f>
        <v>#REF!</v>
      </c>
      <c r="BU280" s="112" t="e">
        <f>BU115-#REF!</f>
        <v>#REF!</v>
      </c>
      <c r="BV280" s="112" t="e">
        <f>BV115-#REF!</f>
        <v>#REF!</v>
      </c>
    </row>
    <row r="281" spans="12:74" hidden="1" x14ac:dyDescent="0.3">
      <c r="L281" s="112" t="e">
        <f>L108-#REF!</f>
        <v>#REF!</v>
      </c>
      <c r="M281" s="112" t="e">
        <f>M108-#REF!</f>
        <v>#REF!</v>
      </c>
      <c r="N281" s="112" t="e">
        <f>N108-#REF!</f>
        <v>#REF!</v>
      </c>
      <c r="O281" s="112" t="e">
        <f>O108-#REF!</f>
        <v>#REF!</v>
      </c>
      <c r="P281" s="112" t="e">
        <f>P108-#REF!</f>
        <v>#REF!</v>
      </c>
      <c r="Q281" s="112" t="e">
        <f>Q108-#REF!</f>
        <v>#REF!</v>
      </c>
      <c r="R281" s="112" t="e">
        <f>R108-#REF!</f>
        <v>#REF!</v>
      </c>
      <c r="S281" s="112" t="e">
        <f>S108-#REF!</f>
        <v>#REF!</v>
      </c>
      <c r="T281" s="112" t="e">
        <f>T108-#REF!</f>
        <v>#REF!</v>
      </c>
      <c r="U281" s="112" t="e">
        <f>U108-#REF!</f>
        <v>#REF!</v>
      </c>
      <c r="V281" s="112" t="e">
        <f>V108-#REF!</f>
        <v>#REF!</v>
      </c>
      <c r="W281" s="112" t="e">
        <f>W108-#REF!</f>
        <v>#REF!</v>
      </c>
      <c r="X281" s="112" t="e">
        <f>X108-#REF!</f>
        <v>#REF!</v>
      </c>
      <c r="Y281" s="112" t="e">
        <f>Y108-#REF!</f>
        <v>#REF!</v>
      </c>
      <c r="Z281" s="112" t="e">
        <f>Z108-#REF!</f>
        <v>#REF!</v>
      </c>
      <c r="AA281" s="112" t="e">
        <f>AA108-#REF!</f>
        <v>#REF!</v>
      </c>
      <c r="AB281" s="112" t="e">
        <f>AB108-#REF!</f>
        <v>#REF!</v>
      </c>
      <c r="AC281" s="112" t="e">
        <f>AC108-#REF!</f>
        <v>#REF!</v>
      </c>
      <c r="AD281" s="112" t="e">
        <f>AD108-#REF!</f>
        <v>#REF!</v>
      </c>
      <c r="AE281" s="112" t="e">
        <f>AE108-#REF!</f>
        <v>#REF!</v>
      </c>
      <c r="AF281" s="112" t="e">
        <f>AF108-#REF!</f>
        <v>#REF!</v>
      </c>
      <c r="AG281" s="112" t="e">
        <f>AG108-#REF!</f>
        <v>#REF!</v>
      </c>
      <c r="AH281" s="112" t="e">
        <f>AH108-#REF!</f>
        <v>#REF!</v>
      </c>
      <c r="AI281" s="112" t="e">
        <f>AI108-#REF!</f>
        <v>#REF!</v>
      </c>
      <c r="AJ281" s="112" t="e">
        <f>AJ108-#REF!</f>
        <v>#REF!</v>
      </c>
      <c r="AK281" s="112" t="e">
        <f>AK108-#REF!</f>
        <v>#REF!</v>
      </c>
      <c r="AL281" s="112" t="e">
        <f>AL108-#REF!</f>
        <v>#REF!</v>
      </c>
      <c r="AM281" s="112" t="e">
        <f>AM108-#REF!</f>
        <v>#REF!</v>
      </c>
      <c r="AN281" s="112" t="e">
        <f>AN108-#REF!</f>
        <v>#REF!</v>
      </c>
      <c r="AO281" s="112" t="e">
        <f>AO108-#REF!</f>
        <v>#REF!</v>
      </c>
      <c r="AP281" s="112" t="e">
        <f>AP108-#REF!</f>
        <v>#REF!</v>
      </c>
      <c r="AQ281" s="112" t="e">
        <f>AQ108-#REF!</f>
        <v>#REF!</v>
      </c>
      <c r="AR281" s="112" t="e">
        <f>AR108-#REF!</f>
        <v>#REF!</v>
      </c>
      <c r="AS281" s="112" t="e">
        <f>AS108-#REF!</f>
        <v>#REF!</v>
      </c>
      <c r="AT281" s="112" t="e">
        <f>AT108-#REF!</f>
        <v>#REF!</v>
      </c>
      <c r="AU281" s="112" t="e">
        <f>AU108-#REF!</f>
        <v>#REF!</v>
      </c>
      <c r="AV281" s="112" t="e">
        <f>AV108-#REF!</f>
        <v>#REF!</v>
      </c>
      <c r="AW281" s="112" t="e">
        <f>AW108-#REF!</f>
        <v>#REF!</v>
      </c>
      <c r="AX281" s="112" t="e">
        <f>AX108-#REF!</f>
        <v>#REF!</v>
      </c>
      <c r="AY281" s="112" t="e">
        <f>AY108-#REF!</f>
        <v>#REF!</v>
      </c>
      <c r="AZ281" s="112" t="e">
        <f>AZ108-#REF!</f>
        <v>#REF!</v>
      </c>
      <c r="BA281" s="112" t="e">
        <f>BA108-#REF!</f>
        <v>#REF!</v>
      </c>
      <c r="BB281" s="112" t="e">
        <f>BB108-#REF!</f>
        <v>#REF!</v>
      </c>
      <c r="BC281" s="112" t="e">
        <f>BC108-#REF!</f>
        <v>#REF!</v>
      </c>
      <c r="BD281" s="112" t="e">
        <f>BD108-#REF!</f>
        <v>#REF!</v>
      </c>
      <c r="BE281" s="112" t="e">
        <f>BE108-#REF!</f>
        <v>#REF!</v>
      </c>
      <c r="BF281" s="112" t="e">
        <f>BF108-#REF!</f>
        <v>#REF!</v>
      </c>
      <c r="BG281" s="112" t="e">
        <f>BG108-#REF!</f>
        <v>#REF!</v>
      </c>
      <c r="BH281" s="112" t="e">
        <f>BH108-#REF!</f>
        <v>#REF!</v>
      </c>
      <c r="BI281" s="112" t="e">
        <f>BI108-#REF!</f>
        <v>#REF!</v>
      </c>
      <c r="BJ281" s="112" t="e">
        <f>BJ108-#REF!</f>
        <v>#REF!</v>
      </c>
      <c r="BK281" s="112" t="e">
        <f>BK108-#REF!</f>
        <v>#REF!</v>
      </c>
      <c r="BL281" s="112" t="e">
        <f>BL108-#REF!</f>
        <v>#REF!</v>
      </c>
      <c r="BM281" s="112" t="e">
        <f>BM108-#REF!</f>
        <v>#REF!</v>
      </c>
      <c r="BN281" s="112" t="e">
        <f>BN108-#REF!</f>
        <v>#REF!</v>
      </c>
      <c r="BO281" s="112" t="e">
        <f>BO108-#REF!</f>
        <v>#REF!</v>
      </c>
      <c r="BU281" s="112" t="e">
        <f>BU116-#REF!</f>
        <v>#REF!</v>
      </c>
      <c r="BV281" s="112" t="e">
        <f>BV116-#REF!</f>
        <v>#REF!</v>
      </c>
    </row>
    <row r="282" spans="12:74" hidden="1" x14ac:dyDescent="0.3">
      <c r="L282" s="112" t="e">
        <f>L109-#REF!</f>
        <v>#REF!</v>
      </c>
      <c r="M282" s="112" t="e">
        <f>M109-#REF!</f>
        <v>#REF!</v>
      </c>
      <c r="N282" s="112" t="e">
        <f>N109-#REF!</f>
        <v>#REF!</v>
      </c>
      <c r="O282" s="112" t="e">
        <f>O109-#REF!</f>
        <v>#REF!</v>
      </c>
      <c r="P282" s="112" t="e">
        <f>P109-#REF!</f>
        <v>#REF!</v>
      </c>
      <c r="Q282" s="112" t="e">
        <f>Q109-#REF!</f>
        <v>#REF!</v>
      </c>
      <c r="R282" s="112" t="e">
        <f>R109-#REF!</f>
        <v>#REF!</v>
      </c>
      <c r="S282" s="112" t="e">
        <f>S109-#REF!</f>
        <v>#REF!</v>
      </c>
      <c r="T282" s="112" t="e">
        <f>T109-#REF!</f>
        <v>#REF!</v>
      </c>
      <c r="U282" s="112" t="e">
        <f>U109-#REF!</f>
        <v>#REF!</v>
      </c>
      <c r="V282" s="112" t="e">
        <f>V109-#REF!</f>
        <v>#REF!</v>
      </c>
      <c r="W282" s="112" t="e">
        <f>W109-#REF!</f>
        <v>#REF!</v>
      </c>
      <c r="X282" s="112" t="e">
        <f>X109-#REF!</f>
        <v>#REF!</v>
      </c>
      <c r="Y282" s="112" t="e">
        <f>Y109-#REF!</f>
        <v>#REF!</v>
      </c>
      <c r="Z282" s="112" t="e">
        <f>Z109-#REF!</f>
        <v>#REF!</v>
      </c>
      <c r="AA282" s="112" t="e">
        <f>AA109-#REF!</f>
        <v>#REF!</v>
      </c>
      <c r="AB282" s="112" t="e">
        <f>AB109-#REF!</f>
        <v>#REF!</v>
      </c>
      <c r="AC282" s="112" t="e">
        <f>AC109-#REF!</f>
        <v>#REF!</v>
      </c>
      <c r="AD282" s="112" t="e">
        <f>AD109-#REF!</f>
        <v>#REF!</v>
      </c>
      <c r="AE282" s="112" t="e">
        <f>AE109-#REF!</f>
        <v>#REF!</v>
      </c>
      <c r="AF282" s="112" t="e">
        <f>AF109-#REF!</f>
        <v>#REF!</v>
      </c>
      <c r="AG282" s="112" t="e">
        <f>AG109-#REF!</f>
        <v>#REF!</v>
      </c>
      <c r="AH282" s="112" t="e">
        <f>AH109-#REF!</f>
        <v>#REF!</v>
      </c>
      <c r="AI282" s="112" t="e">
        <f>AI109-#REF!</f>
        <v>#REF!</v>
      </c>
      <c r="AJ282" s="112" t="e">
        <f>AJ109-#REF!</f>
        <v>#REF!</v>
      </c>
      <c r="AK282" s="112" t="e">
        <f>AK109-#REF!</f>
        <v>#REF!</v>
      </c>
      <c r="AL282" s="112" t="e">
        <f>AL109-#REF!</f>
        <v>#REF!</v>
      </c>
      <c r="AM282" s="112" t="e">
        <f>AM109-#REF!</f>
        <v>#REF!</v>
      </c>
      <c r="AN282" s="112" t="e">
        <f>AN109-#REF!</f>
        <v>#REF!</v>
      </c>
      <c r="AO282" s="112" t="e">
        <f>AO109-#REF!</f>
        <v>#REF!</v>
      </c>
      <c r="AP282" s="112" t="e">
        <f>AP109-#REF!</f>
        <v>#REF!</v>
      </c>
      <c r="AQ282" s="112" t="e">
        <f>AQ109-#REF!</f>
        <v>#REF!</v>
      </c>
      <c r="AR282" s="112" t="e">
        <f>AR109-#REF!</f>
        <v>#REF!</v>
      </c>
      <c r="AS282" s="112" t="e">
        <f>AS109-#REF!</f>
        <v>#REF!</v>
      </c>
      <c r="AT282" s="112" t="e">
        <f>AT109-#REF!</f>
        <v>#REF!</v>
      </c>
      <c r="AU282" s="112" t="e">
        <f>AU109-#REF!</f>
        <v>#REF!</v>
      </c>
      <c r="AV282" s="112" t="e">
        <f>AV109-#REF!</f>
        <v>#REF!</v>
      </c>
      <c r="AW282" s="112" t="e">
        <f>AW109-#REF!</f>
        <v>#REF!</v>
      </c>
      <c r="AX282" s="112" t="e">
        <f>AX109-#REF!</f>
        <v>#REF!</v>
      </c>
      <c r="AY282" s="112" t="e">
        <f>AY109-#REF!</f>
        <v>#REF!</v>
      </c>
      <c r="AZ282" s="112" t="e">
        <f>AZ109-#REF!</f>
        <v>#REF!</v>
      </c>
      <c r="BA282" s="112" t="e">
        <f>BA109-#REF!</f>
        <v>#REF!</v>
      </c>
      <c r="BB282" s="112" t="e">
        <f>BB109-#REF!</f>
        <v>#REF!</v>
      </c>
      <c r="BC282" s="112" t="e">
        <f>BC109-#REF!</f>
        <v>#REF!</v>
      </c>
      <c r="BD282" s="112" t="e">
        <f>BD109-#REF!</f>
        <v>#REF!</v>
      </c>
      <c r="BE282" s="112" t="e">
        <f>BE109-#REF!</f>
        <v>#REF!</v>
      </c>
      <c r="BF282" s="112" t="e">
        <f>BF109-#REF!</f>
        <v>#REF!</v>
      </c>
      <c r="BG282" s="112" t="e">
        <f>BG109-#REF!</f>
        <v>#REF!</v>
      </c>
      <c r="BH282" s="112" t="e">
        <f>BH109-#REF!</f>
        <v>#REF!</v>
      </c>
      <c r="BI282" s="112" t="e">
        <f>BI109-#REF!</f>
        <v>#REF!</v>
      </c>
      <c r="BJ282" s="112" t="e">
        <f>BJ109-#REF!</f>
        <v>#REF!</v>
      </c>
      <c r="BK282" s="112" t="e">
        <f>BK109-#REF!</f>
        <v>#REF!</v>
      </c>
      <c r="BL282" s="112" t="e">
        <f>BL109-#REF!</f>
        <v>#REF!</v>
      </c>
      <c r="BM282" s="112" t="e">
        <f>BM109-#REF!</f>
        <v>#REF!</v>
      </c>
      <c r="BN282" s="112" t="e">
        <f>BN109-#REF!</f>
        <v>#REF!</v>
      </c>
      <c r="BO282" s="112" t="e">
        <f>BO109-#REF!</f>
        <v>#REF!</v>
      </c>
      <c r="BU282" s="112" t="e">
        <f>BU117-#REF!</f>
        <v>#REF!</v>
      </c>
      <c r="BV282" s="112" t="e">
        <f>BV117-#REF!</f>
        <v>#REF!</v>
      </c>
    </row>
    <row r="283" spans="12:74" hidden="1" x14ac:dyDescent="0.3">
      <c r="L283" s="112" t="e">
        <f>L110-#REF!</f>
        <v>#REF!</v>
      </c>
      <c r="M283" s="112" t="e">
        <f>M110-#REF!</f>
        <v>#REF!</v>
      </c>
      <c r="N283" s="112" t="e">
        <f>N110-#REF!</f>
        <v>#REF!</v>
      </c>
      <c r="O283" s="112" t="e">
        <f>O110-#REF!</f>
        <v>#REF!</v>
      </c>
      <c r="P283" s="112" t="e">
        <f>P110-#REF!</f>
        <v>#REF!</v>
      </c>
      <c r="Q283" s="112" t="e">
        <f>Q110-#REF!</f>
        <v>#REF!</v>
      </c>
      <c r="R283" s="112" t="e">
        <f>R110-#REF!</f>
        <v>#REF!</v>
      </c>
      <c r="S283" s="112" t="e">
        <f>S110-#REF!</f>
        <v>#REF!</v>
      </c>
      <c r="T283" s="112" t="e">
        <f>T110-#REF!</f>
        <v>#REF!</v>
      </c>
      <c r="U283" s="112" t="e">
        <f>U110-#REF!</f>
        <v>#REF!</v>
      </c>
      <c r="V283" s="112" t="e">
        <f>V110-#REF!</f>
        <v>#REF!</v>
      </c>
      <c r="W283" s="112" t="e">
        <f>W110-#REF!</f>
        <v>#REF!</v>
      </c>
      <c r="X283" s="112" t="e">
        <f>X110-#REF!</f>
        <v>#REF!</v>
      </c>
      <c r="Y283" s="112" t="e">
        <f>Y110-#REF!</f>
        <v>#REF!</v>
      </c>
      <c r="Z283" s="112" t="e">
        <f>Z110-#REF!</f>
        <v>#REF!</v>
      </c>
      <c r="AA283" s="112" t="e">
        <f>AA110-#REF!</f>
        <v>#REF!</v>
      </c>
      <c r="AB283" s="112" t="e">
        <f>AB110-#REF!</f>
        <v>#REF!</v>
      </c>
      <c r="AC283" s="112" t="e">
        <f>AC110-#REF!</f>
        <v>#REF!</v>
      </c>
      <c r="AD283" s="112" t="e">
        <f>AD110-#REF!</f>
        <v>#REF!</v>
      </c>
      <c r="AE283" s="112" t="e">
        <f>AE110-#REF!</f>
        <v>#REF!</v>
      </c>
      <c r="AF283" s="112" t="e">
        <f>AF110-#REF!</f>
        <v>#REF!</v>
      </c>
      <c r="AG283" s="112" t="e">
        <f>AG110-#REF!</f>
        <v>#REF!</v>
      </c>
      <c r="AH283" s="112" t="e">
        <f>AH110-#REF!</f>
        <v>#REF!</v>
      </c>
      <c r="AI283" s="112" t="e">
        <f>AI110-#REF!</f>
        <v>#REF!</v>
      </c>
      <c r="AJ283" s="112" t="e">
        <f>AJ110-#REF!</f>
        <v>#REF!</v>
      </c>
      <c r="AK283" s="112" t="e">
        <f>AK110-#REF!</f>
        <v>#REF!</v>
      </c>
      <c r="AL283" s="112" t="e">
        <f>AL110-#REF!</f>
        <v>#REF!</v>
      </c>
      <c r="AM283" s="112" t="e">
        <f>AM110-#REF!</f>
        <v>#REF!</v>
      </c>
      <c r="AN283" s="112" t="e">
        <f>AN110-#REF!</f>
        <v>#REF!</v>
      </c>
      <c r="AO283" s="112" t="e">
        <f>AO110-#REF!</f>
        <v>#REF!</v>
      </c>
      <c r="AP283" s="112" t="e">
        <f>AP110-#REF!</f>
        <v>#REF!</v>
      </c>
      <c r="AQ283" s="112" t="e">
        <f>AQ110-#REF!</f>
        <v>#REF!</v>
      </c>
      <c r="AR283" s="112" t="e">
        <f>AR110-#REF!</f>
        <v>#REF!</v>
      </c>
      <c r="AS283" s="112" t="e">
        <f>AS110-#REF!</f>
        <v>#REF!</v>
      </c>
      <c r="AT283" s="112" t="e">
        <f>AT110-#REF!</f>
        <v>#REF!</v>
      </c>
      <c r="AU283" s="112" t="e">
        <f>AU110-#REF!</f>
        <v>#REF!</v>
      </c>
      <c r="AV283" s="112" t="e">
        <f>AV110-#REF!</f>
        <v>#REF!</v>
      </c>
      <c r="AW283" s="112" t="e">
        <f>AW110-#REF!</f>
        <v>#REF!</v>
      </c>
      <c r="AX283" s="112" t="e">
        <f>AX110-#REF!</f>
        <v>#REF!</v>
      </c>
      <c r="AY283" s="112" t="e">
        <f>AY110-#REF!</f>
        <v>#REF!</v>
      </c>
      <c r="AZ283" s="112" t="e">
        <f>AZ110-#REF!</f>
        <v>#REF!</v>
      </c>
      <c r="BA283" s="112" t="e">
        <f>BA110-#REF!</f>
        <v>#REF!</v>
      </c>
      <c r="BB283" s="112" t="e">
        <f>BB110-#REF!</f>
        <v>#REF!</v>
      </c>
      <c r="BC283" s="112" t="e">
        <f>BC110-#REF!</f>
        <v>#REF!</v>
      </c>
      <c r="BD283" s="112" t="e">
        <f>BD110-#REF!</f>
        <v>#REF!</v>
      </c>
      <c r="BE283" s="112" t="e">
        <f>BE110-#REF!</f>
        <v>#REF!</v>
      </c>
      <c r="BF283" s="112" t="e">
        <f>BF110-#REF!</f>
        <v>#REF!</v>
      </c>
      <c r="BG283" s="112" t="e">
        <f>BG110-#REF!</f>
        <v>#REF!</v>
      </c>
      <c r="BH283" s="112" t="e">
        <f>BH110-#REF!</f>
        <v>#REF!</v>
      </c>
      <c r="BI283" s="112" t="e">
        <f>BI110-#REF!</f>
        <v>#REF!</v>
      </c>
      <c r="BJ283" s="112" t="e">
        <f>BJ110-#REF!</f>
        <v>#REF!</v>
      </c>
      <c r="BK283" s="112" t="e">
        <f>BK110-#REF!</f>
        <v>#REF!</v>
      </c>
      <c r="BL283" s="112" t="e">
        <f>BL110-#REF!</f>
        <v>#REF!</v>
      </c>
      <c r="BM283" s="112" t="e">
        <f>BM110-#REF!</f>
        <v>#REF!</v>
      </c>
      <c r="BN283" s="112" t="e">
        <f>BN110-#REF!</f>
        <v>#REF!</v>
      </c>
      <c r="BO283" s="112" t="e">
        <f>BO110-#REF!</f>
        <v>#REF!</v>
      </c>
      <c r="BU283" s="112" t="e">
        <f>BU118-#REF!</f>
        <v>#REF!</v>
      </c>
      <c r="BV283" s="112" t="e">
        <f>BV118-#REF!</f>
        <v>#REF!</v>
      </c>
    </row>
    <row r="284" spans="12:74" hidden="1" x14ac:dyDescent="0.3">
      <c r="L284" s="112" t="e">
        <f>L111-#REF!</f>
        <v>#REF!</v>
      </c>
      <c r="M284" s="112" t="e">
        <f>M111-#REF!</f>
        <v>#REF!</v>
      </c>
      <c r="N284" s="112" t="e">
        <f>N111-#REF!</f>
        <v>#REF!</v>
      </c>
      <c r="O284" s="112" t="e">
        <f>O111-#REF!</f>
        <v>#REF!</v>
      </c>
      <c r="P284" s="112" t="e">
        <f>P111-#REF!</f>
        <v>#REF!</v>
      </c>
      <c r="Q284" s="112" t="e">
        <f>Q111-#REF!</f>
        <v>#REF!</v>
      </c>
      <c r="R284" s="112" t="e">
        <f>R111-#REF!</f>
        <v>#REF!</v>
      </c>
      <c r="S284" s="112" t="e">
        <f>S111-#REF!</f>
        <v>#REF!</v>
      </c>
      <c r="T284" s="112" t="e">
        <f>T111-#REF!</f>
        <v>#REF!</v>
      </c>
      <c r="U284" s="112" t="e">
        <f>U111-#REF!</f>
        <v>#REF!</v>
      </c>
      <c r="V284" s="112" t="e">
        <f>V111-#REF!</f>
        <v>#REF!</v>
      </c>
      <c r="W284" s="112" t="e">
        <f>W111-#REF!</f>
        <v>#REF!</v>
      </c>
      <c r="X284" s="112" t="e">
        <f>X111-#REF!</f>
        <v>#REF!</v>
      </c>
      <c r="Y284" s="112" t="e">
        <f>Y111-#REF!</f>
        <v>#REF!</v>
      </c>
      <c r="Z284" s="112" t="e">
        <f>Z111-#REF!</f>
        <v>#REF!</v>
      </c>
      <c r="AA284" s="112" t="e">
        <f>AA111-#REF!</f>
        <v>#REF!</v>
      </c>
      <c r="AB284" s="112" t="e">
        <f>AB111-#REF!</f>
        <v>#REF!</v>
      </c>
      <c r="AC284" s="112" t="e">
        <f>AC111-#REF!</f>
        <v>#REF!</v>
      </c>
      <c r="AD284" s="112" t="e">
        <f>AD111-#REF!</f>
        <v>#REF!</v>
      </c>
      <c r="AE284" s="112" t="e">
        <f>AE111-#REF!</f>
        <v>#REF!</v>
      </c>
      <c r="AF284" s="112" t="e">
        <f>AF111-#REF!</f>
        <v>#REF!</v>
      </c>
      <c r="AG284" s="112" t="e">
        <f>AG111-#REF!</f>
        <v>#REF!</v>
      </c>
      <c r="AH284" s="112" t="e">
        <f>AH111-#REF!</f>
        <v>#REF!</v>
      </c>
      <c r="AI284" s="112" t="e">
        <f>AI111-#REF!</f>
        <v>#REF!</v>
      </c>
      <c r="AJ284" s="112" t="e">
        <f>AJ111-#REF!</f>
        <v>#REF!</v>
      </c>
      <c r="AK284" s="112" t="e">
        <f>AK111-#REF!</f>
        <v>#REF!</v>
      </c>
      <c r="AL284" s="112" t="e">
        <f>AL111-#REF!</f>
        <v>#REF!</v>
      </c>
      <c r="AM284" s="112" t="e">
        <f>AM111-#REF!</f>
        <v>#REF!</v>
      </c>
      <c r="AN284" s="112" t="e">
        <f>AN111-#REF!</f>
        <v>#REF!</v>
      </c>
      <c r="AO284" s="112" t="e">
        <f>AO111-#REF!</f>
        <v>#REF!</v>
      </c>
      <c r="AP284" s="112" t="e">
        <f>AP111-#REF!</f>
        <v>#REF!</v>
      </c>
      <c r="AQ284" s="112" t="e">
        <f>AQ111-#REF!</f>
        <v>#REF!</v>
      </c>
      <c r="AR284" s="112" t="e">
        <f>AR111-#REF!</f>
        <v>#REF!</v>
      </c>
      <c r="AS284" s="112" t="e">
        <f>AS111-#REF!</f>
        <v>#REF!</v>
      </c>
      <c r="AT284" s="112" t="e">
        <f>AT111-#REF!</f>
        <v>#REF!</v>
      </c>
      <c r="AU284" s="112" t="e">
        <f>AU111-#REF!</f>
        <v>#REF!</v>
      </c>
      <c r="AV284" s="112" t="e">
        <f>AV111-#REF!</f>
        <v>#REF!</v>
      </c>
      <c r="AW284" s="112" t="e">
        <f>AW111-#REF!</f>
        <v>#REF!</v>
      </c>
      <c r="AX284" s="112" t="e">
        <f>AX111-#REF!</f>
        <v>#REF!</v>
      </c>
      <c r="AY284" s="112" t="e">
        <f>AY111-#REF!</f>
        <v>#REF!</v>
      </c>
      <c r="AZ284" s="112" t="e">
        <f>AZ111-#REF!</f>
        <v>#REF!</v>
      </c>
      <c r="BA284" s="112" t="e">
        <f>BA111-#REF!</f>
        <v>#REF!</v>
      </c>
      <c r="BB284" s="112" t="e">
        <f>BB111-#REF!</f>
        <v>#REF!</v>
      </c>
      <c r="BC284" s="112" t="e">
        <f>BC111-#REF!</f>
        <v>#REF!</v>
      </c>
      <c r="BD284" s="112" t="e">
        <f>BD111-#REF!</f>
        <v>#REF!</v>
      </c>
      <c r="BE284" s="112" t="e">
        <f>BE111-#REF!</f>
        <v>#REF!</v>
      </c>
      <c r="BF284" s="112" t="e">
        <f>BF111-#REF!</f>
        <v>#REF!</v>
      </c>
      <c r="BG284" s="112" t="e">
        <f>BG111-#REF!</f>
        <v>#REF!</v>
      </c>
      <c r="BH284" s="112" t="e">
        <f>BH111-#REF!</f>
        <v>#REF!</v>
      </c>
      <c r="BI284" s="112" t="e">
        <f>BI111-#REF!</f>
        <v>#REF!</v>
      </c>
      <c r="BJ284" s="112" t="e">
        <f>BJ111-#REF!</f>
        <v>#REF!</v>
      </c>
      <c r="BK284" s="112" t="e">
        <f>BK111-#REF!</f>
        <v>#REF!</v>
      </c>
      <c r="BL284" s="112" t="e">
        <f>BL111-#REF!</f>
        <v>#REF!</v>
      </c>
      <c r="BM284" s="112" t="e">
        <f>BM111-#REF!</f>
        <v>#REF!</v>
      </c>
      <c r="BN284" s="112" t="e">
        <f>BN111-#REF!</f>
        <v>#REF!</v>
      </c>
      <c r="BO284" s="112" t="e">
        <f>BO111-#REF!</f>
        <v>#REF!</v>
      </c>
      <c r="BU284" s="112" t="e">
        <f>BU119-#REF!</f>
        <v>#REF!</v>
      </c>
      <c r="BV284" s="112" t="e">
        <f>BV119-#REF!</f>
        <v>#REF!</v>
      </c>
    </row>
    <row r="285" spans="12:74" hidden="1" x14ac:dyDescent="0.3">
      <c r="L285" s="112" t="e">
        <f>L112-#REF!</f>
        <v>#REF!</v>
      </c>
      <c r="M285" s="112" t="e">
        <f>M112-#REF!</f>
        <v>#REF!</v>
      </c>
      <c r="N285" s="112" t="e">
        <f>N112-#REF!</f>
        <v>#REF!</v>
      </c>
      <c r="O285" s="112" t="e">
        <f>O112-#REF!</f>
        <v>#REF!</v>
      </c>
      <c r="P285" s="112" t="e">
        <f>P112-#REF!</f>
        <v>#REF!</v>
      </c>
      <c r="Q285" s="112" t="e">
        <f>Q112-#REF!</f>
        <v>#REF!</v>
      </c>
      <c r="R285" s="112" t="e">
        <f>R112-#REF!</f>
        <v>#REF!</v>
      </c>
      <c r="S285" s="112" t="e">
        <f>S112-#REF!</f>
        <v>#REF!</v>
      </c>
      <c r="T285" s="112" t="e">
        <f>T112-#REF!</f>
        <v>#REF!</v>
      </c>
      <c r="U285" s="112" t="e">
        <f>U112-#REF!</f>
        <v>#REF!</v>
      </c>
      <c r="V285" s="112" t="e">
        <f>V112-#REF!</f>
        <v>#REF!</v>
      </c>
      <c r="W285" s="112" t="e">
        <f>W112-#REF!</f>
        <v>#REF!</v>
      </c>
      <c r="X285" s="112" t="e">
        <f>X112-#REF!</f>
        <v>#REF!</v>
      </c>
      <c r="Y285" s="112" t="e">
        <f>Y112-#REF!</f>
        <v>#REF!</v>
      </c>
      <c r="Z285" s="112" t="e">
        <f>Z112-#REF!</f>
        <v>#REF!</v>
      </c>
      <c r="AA285" s="112" t="e">
        <f>AA112-#REF!</f>
        <v>#REF!</v>
      </c>
      <c r="AB285" s="112" t="e">
        <f>AB112-#REF!</f>
        <v>#REF!</v>
      </c>
      <c r="AC285" s="112" t="e">
        <f>AC112-#REF!</f>
        <v>#REF!</v>
      </c>
      <c r="AD285" s="112" t="e">
        <f>AD112-#REF!</f>
        <v>#REF!</v>
      </c>
      <c r="AE285" s="112" t="e">
        <f>AE112-#REF!</f>
        <v>#REF!</v>
      </c>
      <c r="AF285" s="112" t="e">
        <f>AF112-#REF!</f>
        <v>#REF!</v>
      </c>
      <c r="AG285" s="112" t="e">
        <f>AG112-#REF!</f>
        <v>#REF!</v>
      </c>
      <c r="AH285" s="112" t="e">
        <f>AH112-#REF!</f>
        <v>#REF!</v>
      </c>
      <c r="AI285" s="112" t="e">
        <f>AI112-#REF!</f>
        <v>#REF!</v>
      </c>
      <c r="AJ285" s="112" t="e">
        <f>AJ112-#REF!</f>
        <v>#REF!</v>
      </c>
      <c r="AK285" s="112" t="e">
        <f>AK112-#REF!</f>
        <v>#REF!</v>
      </c>
      <c r="AL285" s="112" t="e">
        <f>AL112-#REF!</f>
        <v>#REF!</v>
      </c>
      <c r="AM285" s="112" t="e">
        <f>AM112-#REF!</f>
        <v>#REF!</v>
      </c>
      <c r="AN285" s="112" t="e">
        <f>AN112-#REF!</f>
        <v>#REF!</v>
      </c>
      <c r="AO285" s="112" t="e">
        <f>AO112-#REF!</f>
        <v>#REF!</v>
      </c>
      <c r="AP285" s="112" t="e">
        <f>AP112-#REF!</f>
        <v>#REF!</v>
      </c>
      <c r="AQ285" s="112" t="e">
        <f>AQ112-#REF!</f>
        <v>#REF!</v>
      </c>
      <c r="AR285" s="112" t="e">
        <f>AR112-#REF!</f>
        <v>#REF!</v>
      </c>
      <c r="AS285" s="112" t="e">
        <f>AS112-#REF!</f>
        <v>#REF!</v>
      </c>
      <c r="AT285" s="112" t="e">
        <f>AT112-#REF!</f>
        <v>#REF!</v>
      </c>
      <c r="AU285" s="112" t="e">
        <f>AU112-#REF!</f>
        <v>#REF!</v>
      </c>
      <c r="AV285" s="112" t="e">
        <f>AV112-#REF!</f>
        <v>#REF!</v>
      </c>
      <c r="AW285" s="112" t="e">
        <f>AW112-#REF!</f>
        <v>#REF!</v>
      </c>
      <c r="AX285" s="112" t="e">
        <f>AX112-#REF!</f>
        <v>#REF!</v>
      </c>
      <c r="AY285" s="112" t="e">
        <f>AY112-#REF!</f>
        <v>#REF!</v>
      </c>
      <c r="AZ285" s="112" t="e">
        <f>AZ112-#REF!</f>
        <v>#REF!</v>
      </c>
      <c r="BA285" s="112" t="e">
        <f>BA112-#REF!</f>
        <v>#REF!</v>
      </c>
      <c r="BB285" s="112" t="e">
        <f>BB112-#REF!</f>
        <v>#REF!</v>
      </c>
      <c r="BC285" s="112" t="e">
        <f>BC112-#REF!</f>
        <v>#REF!</v>
      </c>
      <c r="BD285" s="112" t="e">
        <f>BD112-#REF!</f>
        <v>#REF!</v>
      </c>
      <c r="BE285" s="112" t="e">
        <f>BE112-#REF!</f>
        <v>#REF!</v>
      </c>
      <c r="BF285" s="112" t="e">
        <f>BF112-#REF!</f>
        <v>#REF!</v>
      </c>
      <c r="BG285" s="112" t="e">
        <f>BG112-#REF!</f>
        <v>#REF!</v>
      </c>
      <c r="BH285" s="112" t="e">
        <f>BH112-#REF!</f>
        <v>#REF!</v>
      </c>
      <c r="BI285" s="112" t="e">
        <f>BI112-#REF!</f>
        <v>#REF!</v>
      </c>
      <c r="BJ285" s="112" t="e">
        <f>BJ112-#REF!</f>
        <v>#REF!</v>
      </c>
      <c r="BK285" s="112" t="e">
        <f>BK112-#REF!</f>
        <v>#REF!</v>
      </c>
      <c r="BL285" s="112" t="e">
        <f>BL112-#REF!</f>
        <v>#REF!</v>
      </c>
      <c r="BM285" s="112" t="e">
        <f>BM112-#REF!</f>
        <v>#REF!</v>
      </c>
      <c r="BN285" s="112" t="e">
        <f>BN112-#REF!</f>
        <v>#REF!</v>
      </c>
      <c r="BO285" s="112" t="e">
        <f>BO112-#REF!</f>
        <v>#REF!</v>
      </c>
      <c r="BU285" s="112" t="e">
        <f>BU120-#REF!</f>
        <v>#REF!</v>
      </c>
      <c r="BV285" s="112" t="e">
        <f>BV120-#REF!</f>
        <v>#REF!</v>
      </c>
    </row>
    <row r="286" spans="12:74" hidden="1" x14ac:dyDescent="0.3">
      <c r="L286" s="112" t="e">
        <f>L113-#REF!</f>
        <v>#REF!</v>
      </c>
      <c r="M286" s="112" t="e">
        <f>M113-#REF!</f>
        <v>#REF!</v>
      </c>
      <c r="N286" s="112" t="e">
        <f>N113-#REF!</f>
        <v>#REF!</v>
      </c>
      <c r="O286" s="112" t="e">
        <f>O113-#REF!</f>
        <v>#REF!</v>
      </c>
      <c r="P286" s="112" t="e">
        <f>P113-#REF!</f>
        <v>#REF!</v>
      </c>
      <c r="Q286" s="112" t="e">
        <f>Q113-#REF!</f>
        <v>#REF!</v>
      </c>
      <c r="R286" s="112" t="e">
        <f>R113-#REF!</f>
        <v>#REF!</v>
      </c>
      <c r="S286" s="112" t="e">
        <f>S113-#REF!</f>
        <v>#REF!</v>
      </c>
      <c r="T286" s="112" t="e">
        <f>T113-#REF!</f>
        <v>#REF!</v>
      </c>
      <c r="U286" s="112" t="e">
        <f>U113-#REF!</f>
        <v>#REF!</v>
      </c>
      <c r="V286" s="112" t="e">
        <f>V113-#REF!</f>
        <v>#REF!</v>
      </c>
      <c r="W286" s="112" t="e">
        <f>W113-#REF!</f>
        <v>#REF!</v>
      </c>
      <c r="X286" s="112" t="e">
        <f>X113-#REF!</f>
        <v>#REF!</v>
      </c>
      <c r="Y286" s="112" t="e">
        <f>Y113-#REF!</f>
        <v>#REF!</v>
      </c>
      <c r="Z286" s="112" t="e">
        <f>Z113-#REF!</f>
        <v>#REF!</v>
      </c>
      <c r="AA286" s="112" t="e">
        <f>AA113-#REF!</f>
        <v>#REF!</v>
      </c>
      <c r="AB286" s="112" t="e">
        <f>AB113-#REF!</f>
        <v>#REF!</v>
      </c>
      <c r="AC286" s="112" t="e">
        <f>AC113-#REF!</f>
        <v>#REF!</v>
      </c>
      <c r="AD286" s="112" t="e">
        <f>AD113-#REF!</f>
        <v>#REF!</v>
      </c>
      <c r="AE286" s="112" t="e">
        <f>AE113-#REF!</f>
        <v>#REF!</v>
      </c>
      <c r="AF286" s="112" t="e">
        <f>AF113-#REF!</f>
        <v>#REF!</v>
      </c>
      <c r="AG286" s="112" t="e">
        <f>AG113-#REF!</f>
        <v>#REF!</v>
      </c>
      <c r="AH286" s="112" t="e">
        <f>AH113-#REF!</f>
        <v>#REF!</v>
      </c>
      <c r="AI286" s="112" t="e">
        <f>AI113-#REF!</f>
        <v>#REF!</v>
      </c>
      <c r="AJ286" s="112" t="e">
        <f>AJ113-#REF!</f>
        <v>#REF!</v>
      </c>
      <c r="AK286" s="112" t="e">
        <f>AK113-#REF!</f>
        <v>#REF!</v>
      </c>
      <c r="AL286" s="112" t="e">
        <f>AL113-#REF!</f>
        <v>#REF!</v>
      </c>
      <c r="AM286" s="112" t="e">
        <f>AM113-#REF!</f>
        <v>#REF!</v>
      </c>
      <c r="AN286" s="112" t="e">
        <f>AN113-#REF!</f>
        <v>#REF!</v>
      </c>
      <c r="AO286" s="112" t="e">
        <f>AO113-#REF!</f>
        <v>#REF!</v>
      </c>
      <c r="AP286" s="112" t="e">
        <f>AP113-#REF!</f>
        <v>#REF!</v>
      </c>
      <c r="AQ286" s="112" t="e">
        <f>AQ113-#REF!</f>
        <v>#REF!</v>
      </c>
      <c r="AR286" s="112" t="e">
        <f>AR113-#REF!</f>
        <v>#REF!</v>
      </c>
      <c r="AS286" s="112" t="e">
        <f>AS113-#REF!</f>
        <v>#REF!</v>
      </c>
      <c r="AT286" s="112" t="e">
        <f>AT113-#REF!</f>
        <v>#REF!</v>
      </c>
      <c r="AU286" s="112" t="e">
        <f>AU113-#REF!</f>
        <v>#REF!</v>
      </c>
      <c r="AV286" s="112" t="e">
        <f>AV113-#REF!</f>
        <v>#REF!</v>
      </c>
      <c r="AW286" s="112" t="e">
        <f>AW113-#REF!</f>
        <v>#REF!</v>
      </c>
      <c r="AX286" s="112" t="e">
        <f>AX113-#REF!</f>
        <v>#REF!</v>
      </c>
      <c r="AY286" s="112" t="e">
        <f>AY113-#REF!</f>
        <v>#REF!</v>
      </c>
      <c r="AZ286" s="112" t="e">
        <f>AZ113-#REF!</f>
        <v>#REF!</v>
      </c>
      <c r="BA286" s="112" t="e">
        <f>BA113-#REF!</f>
        <v>#REF!</v>
      </c>
      <c r="BB286" s="112" t="e">
        <f>BB113-#REF!</f>
        <v>#REF!</v>
      </c>
      <c r="BC286" s="112" t="e">
        <f>BC113-#REF!</f>
        <v>#REF!</v>
      </c>
      <c r="BD286" s="112" t="e">
        <f>BD113-#REF!</f>
        <v>#REF!</v>
      </c>
      <c r="BE286" s="112" t="e">
        <f>BE113-#REF!</f>
        <v>#REF!</v>
      </c>
      <c r="BF286" s="112" t="e">
        <f>BF113-#REF!</f>
        <v>#REF!</v>
      </c>
      <c r="BG286" s="112" t="e">
        <f>BG113-#REF!</f>
        <v>#REF!</v>
      </c>
      <c r="BH286" s="112" t="e">
        <f>BH113-#REF!</f>
        <v>#REF!</v>
      </c>
      <c r="BI286" s="112" t="e">
        <f>BI113-#REF!</f>
        <v>#REF!</v>
      </c>
      <c r="BJ286" s="112" t="e">
        <f>BJ113-#REF!</f>
        <v>#REF!</v>
      </c>
      <c r="BK286" s="112" t="e">
        <f>BK113-#REF!</f>
        <v>#REF!</v>
      </c>
      <c r="BL286" s="112" t="e">
        <f>BL113-#REF!</f>
        <v>#REF!</v>
      </c>
      <c r="BM286" s="112" t="e">
        <f>BM113-#REF!</f>
        <v>#REF!</v>
      </c>
      <c r="BN286" s="112" t="e">
        <f>BN113-#REF!</f>
        <v>#REF!</v>
      </c>
      <c r="BO286" s="112" t="e">
        <f>BO113-#REF!</f>
        <v>#REF!</v>
      </c>
      <c r="BU286" s="112" t="e">
        <f>BU121-#REF!</f>
        <v>#REF!</v>
      </c>
      <c r="BV286" s="112" t="e">
        <f>BV121-#REF!</f>
        <v>#REF!</v>
      </c>
    </row>
    <row r="287" spans="12:74" hidden="1" x14ac:dyDescent="0.3">
      <c r="L287" s="112" t="e">
        <f>L114-#REF!</f>
        <v>#REF!</v>
      </c>
      <c r="M287" s="112" t="e">
        <f>M114-#REF!</f>
        <v>#REF!</v>
      </c>
      <c r="N287" s="112" t="e">
        <f>N114-#REF!</f>
        <v>#REF!</v>
      </c>
      <c r="O287" s="112" t="e">
        <f>O114-#REF!</f>
        <v>#REF!</v>
      </c>
      <c r="P287" s="112" t="e">
        <f>P114-#REF!</f>
        <v>#REF!</v>
      </c>
      <c r="Q287" s="112" t="e">
        <f>Q114-#REF!</f>
        <v>#REF!</v>
      </c>
      <c r="R287" s="112" t="e">
        <f>R114-#REF!</f>
        <v>#REF!</v>
      </c>
      <c r="S287" s="112" t="e">
        <f>S114-#REF!</f>
        <v>#REF!</v>
      </c>
      <c r="T287" s="112" t="e">
        <f>T114-#REF!</f>
        <v>#REF!</v>
      </c>
      <c r="U287" s="112" t="e">
        <f>U114-#REF!</f>
        <v>#REF!</v>
      </c>
      <c r="V287" s="112" t="e">
        <f>V114-#REF!</f>
        <v>#REF!</v>
      </c>
      <c r="W287" s="112" t="e">
        <f>W114-#REF!</f>
        <v>#REF!</v>
      </c>
      <c r="X287" s="112" t="e">
        <f>X114-#REF!</f>
        <v>#REF!</v>
      </c>
      <c r="Y287" s="112" t="e">
        <f>Y114-#REF!</f>
        <v>#REF!</v>
      </c>
      <c r="Z287" s="112" t="e">
        <f>Z114-#REF!</f>
        <v>#REF!</v>
      </c>
      <c r="AA287" s="112" t="e">
        <f>AA114-#REF!</f>
        <v>#REF!</v>
      </c>
      <c r="AB287" s="112" t="e">
        <f>AB114-#REF!</f>
        <v>#REF!</v>
      </c>
      <c r="AC287" s="112" t="e">
        <f>AC114-#REF!</f>
        <v>#REF!</v>
      </c>
      <c r="AD287" s="112" t="e">
        <f>AD114-#REF!</f>
        <v>#REF!</v>
      </c>
      <c r="AE287" s="112" t="e">
        <f>AE114-#REF!</f>
        <v>#REF!</v>
      </c>
      <c r="AF287" s="112" t="e">
        <f>AF114-#REF!</f>
        <v>#REF!</v>
      </c>
      <c r="AG287" s="112" t="e">
        <f>AG114-#REF!</f>
        <v>#REF!</v>
      </c>
      <c r="AH287" s="112" t="e">
        <f>AH114-#REF!</f>
        <v>#REF!</v>
      </c>
      <c r="AI287" s="112" t="e">
        <f>AI114-#REF!</f>
        <v>#REF!</v>
      </c>
      <c r="AJ287" s="112" t="e">
        <f>AJ114-#REF!</f>
        <v>#REF!</v>
      </c>
      <c r="AK287" s="112" t="e">
        <f>AK114-#REF!</f>
        <v>#REF!</v>
      </c>
      <c r="AL287" s="112" t="e">
        <f>AL114-#REF!</f>
        <v>#REF!</v>
      </c>
      <c r="AM287" s="112" t="e">
        <f>AM114-#REF!</f>
        <v>#REF!</v>
      </c>
      <c r="AN287" s="112" t="e">
        <f>AN114-#REF!</f>
        <v>#REF!</v>
      </c>
      <c r="AO287" s="112" t="e">
        <f>AO114-#REF!</f>
        <v>#REF!</v>
      </c>
      <c r="AP287" s="112" t="e">
        <f>AP114-#REF!</f>
        <v>#REF!</v>
      </c>
      <c r="AQ287" s="112" t="e">
        <f>AQ114-#REF!</f>
        <v>#REF!</v>
      </c>
      <c r="AR287" s="112" t="e">
        <f>AR114-#REF!</f>
        <v>#REF!</v>
      </c>
      <c r="AS287" s="112" t="e">
        <f>AS114-#REF!</f>
        <v>#REF!</v>
      </c>
      <c r="AT287" s="112" t="e">
        <f>AT114-#REF!</f>
        <v>#REF!</v>
      </c>
      <c r="AU287" s="112" t="e">
        <f>AU114-#REF!</f>
        <v>#REF!</v>
      </c>
      <c r="AV287" s="112" t="e">
        <f>AV114-#REF!</f>
        <v>#REF!</v>
      </c>
      <c r="AW287" s="112" t="e">
        <f>AW114-#REF!</f>
        <v>#REF!</v>
      </c>
      <c r="AX287" s="112" t="e">
        <f>AX114-#REF!</f>
        <v>#REF!</v>
      </c>
      <c r="AY287" s="112" t="e">
        <f>AY114-#REF!</f>
        <v>#REF!</v>
      </c>
      <c r="AZ287" s="112" t="e">
        <f>AZ114-#REF!</f>
        <v>#REF!</v>
      </c>
      <c r="BA287" s="112" t="e">
        <f>BA114-#REF!</f>
        <v>#REF!</v>
      </c>
      <c r="BB287" s="112" t="e">
        <f>BB114-#REF!</f>
        <v>#REF!</v>
      </c>
      <c r="BC287" s="112" t="e">
        <f>BC114-#REF!</f>
        <v>#REF!</v>
      </c>
      <c r="BD287" s="112" t="e">
        <f>BD114-#REF!</f>
        <v>#REF!</v>
      </c>
      <c r="BE287" s="112" t="e">
        <f>BE114-#REF!</f>
        <v>#REF!</v>
      </c>
      <c r="BF287" s="112" t="e">
        <f>BF114-#REF!</f>
        <v>#REF!</v>
      </c>
      <c r="BG287" s="112" t="e">
        <f>BG114-#REF!</f>
        <v>#REF!</v>
      </c>
      <c r="BH287" s="112" t="e">
        <f>BH114-#REF!</f>
        <v>#REF!</v>
      </c>
      <c r="BI287" s="112" t="e">
        <f>BI114-#REF!</f>
        <v>#REF!</v>
      </c>
      <c r="BJ287" s="112" t="e">
        <f>BJ114-#REF!</f>
        <v>#REF!</v>
      </c>
      <c r="BK287" s="112" t="e">
        <f>BK114-#REF!</f>
        <v>#REF!</v>
      </c>
      <c r="BL287" s="112" t="e">
        <f>BL114-#REF!</f>
        <v>#REF!</v>
      </c>
      <c r="BM287" s="112" t="e">
        <f>BM114-#REF!</f>
        <v>#REF!</v>
      </c>
      <c r="BN287" s="112" t="e">
        <f>BN114-#REF!</f>
        <v>#REF!</v>
      </c>
      <c r="BO287" s="112" t="e">
        <f>BO114-#REF!</f>
        <v>#REF!</v>
      </c>
      <c r="BU287" s="112" t="e">
        <f>BU122-#REF!</f>
        <v>#REF!</v>
      </c>
      <c r="BV287" s="112" t="e">
        <f>BV122-#REF!</f>
        <v>#REF!</v>
      </c>
    </row>
    <row r="288" spans="12:74" hidden="1" x14ac:dyDescent="0.3">
      <c r="L288" s="112" t="e">
        <f>L115-#REF!</f>
        <v>#REF!</v>
      </c>
      <c r="M288" s="112" t="e">
        <f>M115-#REF!</f>
        <v>#REF!</v>
      </c>
      <c r="N288" s="112" t="e">
        <f>N115-#REF!</f>
        <v>#REF!</v>
      </c>
      <c r="O288" s="112" t="e">
        <f>O115-#REF!</f>
        <v>#REF!</v>
      </c>
      <c r="P288" s="112" t="e">
        <f>P115-#REF!</f>
        <v>#REF!</v>
      </c>
      <c r="Q288" s="112" t="e">
        <f>Q115-#REF!</f>
        <v>#REF!</v>
      </c>
      <c r="R288" s="112" t="e">
        <f>R115-#REF!</f>
        <v>#REF!</v>
      </c>
      <c r="S288" s="112" t="e">
        <f>S115-#REF!</f>
        <v>#REF!</v>
      </c>
      <c r="T288" s="112" t="e">
        <f>T115-#REF!</f>
        <v>#REF!</v>
      </c>
      <c r="U288" s="112" t="e">
        <f>U115-#REF!</f>
        <v>#REF!</v>
      </c>
      <c r="V288" s="112" t="e">
        <f>V115-#REF!</f>
        <v>#REF!</v>
      </c>
      <c r="W288" s="112" t="e">
        <f>W115-#REF!</f>
        <v>#REF!</v>
      </c>
      <c r="X288" s="112" t="e">
        <f>X115-#REF!</f>
        <v>#REF!</v>
      </c>
      <c r="Y288" s="112" t="e">
        <f>Y115-#REF!</f>
        <v>#REF!</v>
      </c>
      <c r="Z288" s="112" t="e">
        <f>Z115-#REF!</f>
        <v>#REF!</v>
      </c>
      <c r="AA288" s="112" t="e">
        <f>AA115-#REF!</f>
        <v>#REF!</v>
      </c>
      <c r="AB288" s="112" t="e">
        <f>AB115-#REF!</f>
        <v>#REF!</v>
      </c>
      <c r="AC288" s="112" t="e">
        <f>AC115-#REF!</f>
        <v>#REF!</v>
      </c>
      <c r="AD288" s="112" t="e">
        <f>AD115-#REF!</f>
        <v>#REF!</v>
      </c>
      <c r="AE288" s="112" t="e">
        <f>AE115-#REF!</f>
        <v>#REF!</v>
      </c>
      <c r="AF288" s="112" t="e">
        <f>AF115-#REF!</f>
        <v>#REF!</v>
      </c>
      <c r="AG288" s="112" t="e">
        <f>AG115-#REF!</f>
        <v>#REF!</v>
      </c>
      <c r="AH288" s="112" t="e">
        <f>AH115-#REF!</f>
        <v>#REF!</v>
      </c>
      <c r="AI288" s="112" t="e">
        <f>AI115-#REF!</f>
        <v>#REF!</v>
      </c>
      <c r="AJ288" s="112" t="e">
        <f>AJ115-#REF!</f>
        <v>#REF!</v>
      </c>
      <c r="AK288" s="112" t="e">
        <f>AK115-#REF!</f>
        <v>#REF!</v>
      </c>
      <c r="AL288" s="112" t="e">
        <f>AL115-#REF!</f>
        <v>#REF!</v>
      </c>
      <c r="AM288" s="112" t="e">
        <f>AM115-#REF!</f>
        <v>#REF!</v>
      </c>
      <c r="AN288" s="112" t="e">
        <f>AN115-#REF!</f>
        <v>#REF!</v>
      </c>
      <c r="AO288" s="112" t="e">
        <f>AO115-#REF!</f>
        <v>#REF!</v>
      </c>
      <c r="AP288" s="112" t="e">
        <f>AP115-#REF!</f>
        <v>#REF!</v>
      </c>
      <c r="AQ288" s="112" t="e">
        <f>AQ115-#REF!</f>
        <v>#REF!</v>
      </c>
      <c r="AR288" s="112" t="e">
        <f>AR115-#REF!</f>
        <v>#REF!</v>
      </c>
      <c r="AS288" s="112" t="e">
        <f>AS115-#REF!</f>
        <v>#REF!</v>
      </c>
      <c r="AT288" s="112" t="e">
        <f>AT115-#REF!</f>
        <v>#REF!</v>
      </c>
      <c r="AU288" s="112" t="e">
        <f>AU115-#REF!</f>
        <v>#REF!</v>
      </c>
      <c r="AV288" s="112" t="e">
        <f>AV115-#REF!</f>
        <v>#REF!</v>
      </c>
      <c r="AW288" s="112" t="e">
        <f>AW115-#REF!</f>
        <v>#REF!</v>
      </c>
      <c r="AX288" s="112" t="e">
        <f>AX115-#REF!</f>
        <v>#REF!</v>
      </c>
      <c r="AY288" s="112" t="e">
        <f>AY115-#REF!</f>
        <v>#REF!</v>
      </c>
      <c r="AZ288" s="112" t="e">
        <f>AZ115-#REF!</f>
        <v>#REF!</v>
      </c>
      <c r="BA288" s="112" t="e">
        <f>BA115-#REF!</f>
        <v>#REF!</v>
      </c>
      <c r="BB288" s="112" t="e">
        <f>BB115-#REF!</f>
        <v>#REF!</v>
      </c>
      <c r="BC288" s="112" t="e">
        <f>BC115-#REF!</f>
        <v>#REF!</v>
      </c>
      <c r="BD288" s="112" t="e">
        <f>BD115-#REF!</f>
        <v>#REF!</v>
      </c>
      <c r="BE288" s="112" t="e">
        <f>BE115-#REF!</f>
        <v>#REF!</v>
      </c>
      <c r="BF288" s="112" t="e">
        <f>BF115-#REF!</f>
        <v>#REF!</v>
      </c>
      <c r="BG288" s="112" t="e">
        <f>BG115-#REF!</f>
        <v>#REF!</v>
      </c>
      <c r="BH288" s="112" t="e">
        <f>BH115-#REF!</f>
        <v>#REF!</v>
      </c>
      <c r="BI288" s="112" t="e">
        <f>BI115-#REF!</f>
        <v>#REF!</v>
      </c>
      <c r="BJ288" s="112" t="e">
        <f>BJ115-#REF!</f>
        <v>#REF!</v>
      </c>
      <c r="BK288" s="112" t="e">
        <f>BK115-#REF!</f>
        <v>#REF!</v>
      </c>
      <c r="BL288" s="112" t="e">
        <f>BL115-#REF!</f>
        <v>#REF!</v>
      </c>
      <c r="BM288" s="112" t="e">
        <f>BM115-#REF!</f>
        <v>#REF!</v>
      </c>
      <c r="BN288" s="112" t="e">
        <f>BN115-#REF!</f>
        <v>#REF!</v>
      </c>
      <c r="BO288" s="112" t="e">
        <f>BO115-#REF!</f>
        <v>#REF!</v>
      </c>
      <c r="BU288" s="112" t="e">
        <f>BU123-#REF!</f>
        <v>#REF!</v>
      </c>
      <c r="BV288" s="112" t="e">
        <f>BV123-#REF!</f>
        <v>#REF!</v>
      </c>
    </row>
    <row r="289" spans="12:74" hidden="1" x14ac:dyDescent="0.3">
      <c r="L289" s="112" t="e">
        <f>L116-#REF!</f>
        <v>#REF!</v>
      </c>
      <c r="M289" s="112" t="e">
        <f>M116-#REF!</f>
        <v>#REF!</v>
      </c>
      <c r="N289" s="112" t="e">
        <f>N116-#REF!</f>
        <v>#REF!</v>
      </c>
      <c r="O289" s="112" t="e">
        <f>O116-#REF!</f>
        <v>#REF!</v>
      </c>
      <c r="P289" s="112" t="e">
        <f>P116-#REF!</f>
        <v>#REF!</v>
      </c>
      <c r="Q289" s="112" t="e">
        <f>Q116-#REF!</f>
        <v>#REF!</v>
      </c>
      <c r="R289" s="112" t="e">
        <f>R116-#REF!</f>
        <v>#REF!</v>
      </c>
      <c r="S289" s="112" t="e">
        <f>S116-#REF!</f>
        <v>#REF!</v>
      </c>
      <c r="T289" s="112" t="e">
        <f>T116-#REF!</f>
        <v>#REF!</v>
      </c>
      <c r="U289" s="112" t="e">
        <f>U116-#REF!</f>
        <v>#REF!</v>
      </c>
      <c r="V289" s="112" t="e">
        <f>V116-#REF!</f>
        <v>#REF!</v>
      </c>
      <c r="W289" s="112" t="e">
        <f>W116-#REF!</f>
        <v>#REF!</v>
      </c>
      <c r="X289" s="112" t="e">
        <f>X116-#REF!</f>
        <v>#REF!</v>
      </c>
      <c r="Y289" s="112" t="e">
        <f>Y116-#REF!</f>
        <v>#REF!</v>
      </c>
      <c r="Z289" s="112" t="e">
        <f>Z116-#REF!</f>
        <v>#REF!</v>
      </c>
      <c r="AA289" s="112" t="e">
        <f>AA116-#REF!</f>
        <v>#REF!</v>
      </c>
      <c r="AB289" s="112" t="e">
        <f>AB116-#REF!</f>
        <v>#REF!</v>
      </c>
      <c r="AC289" s="112" t="e">
        <f>AC116-#REF!</f>
        <v>#REF!</v>
      </c>
      <c r="AD289" s="112" t="e">
        <f>AD116-#REF!</f>
        <v>#REF!</v>
      </c>
      <c r="AE289" s="112" t="e">
        <f>AE116-#REF!</f>
        <v>#REF!</v>
      </c>
      <c r="AF289" s="112" t="e">
        <f>AF116-#REF!</f>
        <v>#REF!</v>
      </c>
      <c r="AG289" s="112" t="e">
        <f>AG116-#REF!</f>
        <v>#REF!</v>
      </c>
      <c r="AH289" s="112" t="e">
        <f>AH116-#REF!</f>
        <v>#REF!</v>
      </c>
      <c r="AI289" s="112" t="e">
        <f>AI116-#REF!</f>
        <v>#REF!</v>
      </c>
      <c r="AJ289" s="112" t="e">
        <f>AJ116-#REF!</f>
        <v>#REF!</v>
      </c>
      <c r="AK289" s="112" t="e">
        <f>AK116-#REF!</f>
        <v>#REF!</v>
      </c>
      <c r="AL289" s="112" t="e">
        <f>AL116-#REF!</f>
        <v>#REF!</v>
      </c>
      <c r="AM289" s="112" t="e">
        <f>AM116-#REF!</f>
        <v>#REF!</v>
      </c>
      <c r="AN289" s="112" t="e">
        <f>AN116-#REF!</f>
        <v>#REF!</v>
      </c>
      <c r="AO289" s="112" t="e">
        <f>AO116-#REF!</f>
        <v>#REF!</v>
      </c>
      <c r="AP289" s="112" t="e">
        <f>AP116-#REF!</f>
        <v>#REF!</v>
      </c>
      <c r="AQ289" s="112" t="e">
        <f>AQ116-#REF!</f>
        <v>#REF!</v>
      </c>
      <c r="AR289" s="112" t="e">
        <f>AR116-#REF!</f>
        <v>#REF!</v>
      </c>
      <c r="AS289" s="112" t="e">
        <f>AS116-#REF!</f>
        <v>#REF!</v>
      </c>
      <c r="AT289" s="112" t="e">
        <f>AT116-#REF!</f>
        <v>#REF!</v>
      </c>
      <c r="AU289" s="112" t="e">
        <f>AU116-#REF!</f>
        <v>#REF!</v>
      </c>
      <c r="AV289" s="112" t="e">
        <f>AV116-#REF!</f>
        <v>#REF!</v>
      </c>
      <c r="AW289" s="112" t="e">
        <f>AW116-#REF!</f>
        <v>#REF!</v>
      </c>
      <c r="AX289" s="112" t="e">
        <f>AX116-#REF!</f>
        <v>#REF!</v>
      </c>
      <c r="AY289" s="112" t="e">
        <f>AY116-#REF!</f>
        <v>#REF!</v>
      </c>
      <c r="AZ289" s="112" t="e">
        <f>AZ116-#REF!</f>
        <v>#REF!</v>
      </c>
      <c r="BA289" s="112" t="e">
        <f>BA116-#REF!</f>
        <v>#REF!</v>
      </c>
      <c r="BB289" s="112" t="e">
        <f>BB116-#REF!</f>
        <v>#REF!</v>
      </c>
      <c r="BC289" s="112" t="e">
        <f>BC116-#REF!</f>
        <v>#REF!</v>
      </c>
      <c r="BD289" s="112" t="e">
        <f>BD116-#REF!</f>
        <v>#REF!</v>
      </c>
      <c r="BE289" s="112" t="e">
        <f>BE116-#REF!</f>
        <v>#REF!</v>
      </c>
      <c r="BF289" s="112" t="e">
        <f>BF116-#REF!</f>
        <v>#REF!</v>
      </c>
      <c r="BG289" s="112" t="e">
        <f>BG116-#REF!</f>
        <v>#REF!</v>
      </c>
      <c r="BH289" s="112" t="e">
        <f>BH116-#REF!</f>
        <v>#REF!</v>
      </c>
      <c r="BI289" s="112" t="e">
        <f>BI116-#REF!</f>
        <v>#REF!</v>
      </c>
      <c r="BJ289" s="112" t="e">
        <f>BJ116-#REF!</f>
        <v>#REF!</v>
      </c>
      <c r="BK289" s="112" t="e">
        <f>BK116-#REF!</f>
        <v>#REF!</v>
      </c>
      <c r="BL289" s="112" t="e">
        <f>BL116-#REF!</f>
        <v>#REF!</v>
      </c>
      <c r="BM289" s="112" t="e">
        <f>BM116-#REF!</f>
        <v>#REF!</v>
      </c>
      <c r="BN289" s="112" t="e">
        <f>BN116-#REF!</f>
        <v>#REF!</v>
      </c>
      <c r="BO289" s="112" t="e">
        <f>BO116-#REF!</f>
        <v>#REF!</v>
      </c>
      <c r="BU289" s="112" t="e">
        <f>BU124-#REF!</f>
        <v>#REF!</v>
      </c>
      <c r="BV289" s="112" t="e">
        <f>BV124-#REF!</f>
        <v>#REF!</v>
      </c>
    </row>
    <row r="290" spans="12:74" hidden="1" x14ac:dyDescent="0.3">
      <c r="L290" s="112" t="e">
        <f>L117-#REF!</f>
        <v>#REF!</v>
      </c>
      <c r="M290" s="112" t="e">
        <f>M117-#REF!</f>
        <v>#REF!</v>
      </c>
      <c r="N290" s="112" t="e">
        <f>N117-#REF!</f>
        <v>#REF!</v>
      </c>
      <c r="O290" s="112" t="e">
        <f>O117-#REF!</f>
        <v>#REF!</v>
      </c>
      <c r="P290" s="112" t="e">
        <f>P117-#REF!</f>
        <v>#REF!</v>
      </c>
      <c r="Q290" s="112" t="e">
        <f>Q117-#REF!</f>
        <v>#REF!</v>
      </c>
      <c r="R290" s="112" t="e">
        <f>R117-#REF!</f>
        <v>#REF!</v>
      </c>
      <c r="S290" s="112" t="e">
        <f>S117-#REF!</f>
        <v>#REF!</v>
      </c>
      <c r="T290" s="112" t="e">
        <f>T117-#REF!</f>
        <v>#REF!</v>
      </c>
      <c r="U290" s="112" t="e">
        <f>U117-#REF!</f>
        <v>#REF!</v>
      </c>
      <c r="V290" s="112" t="e">
        <f>V117-#REF!</f>
        <v>#REF!</v>
      </c>
      <c r="W290" s="112" t="e">
        <f>W117-#REF!</f>
        <v>#REF!</v>
      </c>
      <c r="X290" s="112" t="e">
        <f>X117-#REF!</f>
        <v>#REF!</v>
      </c>
      <c r="Y290" s="112" t="e">
        <f>Y117-#REF!</f>
        <v>#REF!</v>
      </c>
      <c r="Z290" s="112" t="e">
        <f>Z117-#REF!</f>
        <v>#REF!</v>
      </c>
      <c r="AA290" s="112" t="e">
        <f>AA117-#REF!</f>
        <v>#REF!</v>
      </c>
      <c r="AB290" s="112" t="e">
        <f>AB117-#REF!</f>
        <v>#REF!</v>
      </c>
      <c r="AC290" s="112" t="e">
        <f>AC117-#REF!</f>
        <v>#REF!</v>
      </c>
      <c r="AD290" s="112" t="e">
        <f>AD117-#REF!</f>
        <v>#REF!</v>
      </c>
      <c r="AE290" s="112" t="e">
        <f>AE117-#REF!</f>
        <v>#REF!</v>
      </c>
      <c r="AF290" s="112" t="e">
        <f>AF117-#REF!</f>
        <v>#REF!</v>
      </c>
      <c r="AG290" s="112" t="e">
        <f>AG117-#REF!</f>
        <v>#REF!</v>
      </c>
      <c r="AH290" s="112" t="e">
        <f>AH117-#REF!</f>
        <v>#REF!</v>
      </c>
      <c r="AI290" s="112" t="e">
        <f>AI117-#REF!</f>
        <v>#REF!</v>
      </c>
      <c r="AJ290" s="112" t="e">
        <f>AJ117-#REF!</f>
        <v>#REF!</v>
      </c>
      <c r="AK290" s="112" t="e">
        <f>AK117-#REF!</f>
        <v>#REF!</v>
      </c>
      <c r="AL290" s="112" t="e">
        <f>AL117-#REF!</f>
        <v>#REF!</v>
      </c>
      <c r="AM290" s="112" t="e">
        <f>AM117-#REF!</f>
        <v>#REF!</v>
      </c>
      <c r="AN290" s="112" t="e">
        <f>AN117-#REF!</f>
        <v>#REF!</v>
      </c>
      <c r="AO290" s="112" t="e">
        <f>AO117-#REF!</f>
        <v>#REF!</v>
      </c>
      <c r="AP290" s="112" t="e">
        <f>AP117-#REF!</f>
        <v>#REF!</v>
      </c>
      <c r="AQ290" s="112" t="e">
        <f>AQ117-#REF!</f>
        <v>#REF!</v>
      </c>
      <c r="AR290" s="112" t="e">
        <f>AR117-#REF!</f>
        <v>#REF!</v>
      </c>
      <c r="AS290" s="112" t="e">
        <f>AS117-#REF!</f>
        <v>#REF!</v>
      </c>
      <c r="AT290" s="112" t="e">
        <f>AT117-#REF!</f>
        <v>#REF!</v>
      </c>
      <c r="AU290" s="112" t="e">
        <f>AU117-#REF!</f>
        <v>#REF!</v>
      </c>
      <c r="AV290" s="112" t="e">
        <f>AV117-#REF!</f>
        <v>#REF!</v>
      </c>
      <c r="AW290" s="112" t="e">
        <f>AW117-#REF!</f>
        <v>#REF!</v>
      </c>
      <c r="AX290" s="112" t="e">
        <f>AX117-#REF!</f>
        <v>#REF!</v>
      </c>
      <c r="AY290" s="112" t="e">
        <f>AY117-#REF!</f>
        <v>#REF!</v>
      </c>
      <c r="AZ290" s="112" t="e">
        <f>AZ117-#REF!</f>
        <v>#REF!</v>
      </c>
      <c r="BA290" s="112" t="e">
        <f>BA117-#REF!</f>
        <v>#REF!</v>
      </c>
      <c r="BB290" s="112" t="e">
        <f>BB117-#REF!</f>
        <v>#REF!</v>
      </c>
      <c r="BC290" s="112" t="e">
        <f>BC117-#REF!</f>
        <v>#REF!</v>
      </c>
      <c r="BD290" s="112" t="e">
        <f>BD117-#REF!</f>
        <v>#REF!</v>
      </c>
      <c r="BE290" s="112" t="e">
        <f>BE117-#REF!</f>
        <v>#REF!</v>
      </c>
      <c r="BF290" s="112" t="e">
        <f>BF117-#REF!</f>
        <v>#REF!</v>
      </c>
      <c r="BG290" s="112" t="e">
        <f>BG117-#REF!</f>
        <v>#REF!</v>
      </c>
      <c r="BH290" s="112" t="e">
        <f>BH117-#REF!</f>
        <v>#REF!</v>
      </c>
      <c r="BI290" s="112" t="e">
        <f>BI117-#REF!</f>
        <v>#REF!</v>
      </c>
      <c r="BJ290" s="112" t="e">
        <f>BJ117-#REF!</f>
        <v>#REF!</v>
      </c>
      <c r="BK290" s="112" t="e">
        <f>BK117-#REF!</f>
        <v>#REF!</v>
      </c>
      <c r="BL290" s="112" t="e">
        <f>BL117-#REF!</f>
        <v>#REF!</v>
      </c>
      <c r="BM290" s="112" t="e">
        <f>BM117-#REF!</f>
        <v>#REF!</v>
      </c>
      <c r="BN290" s="112" t="e">
        <f>BN117-#REF!</f>
        <v>#REF!</v>
      </c>
      <c r="BO290" s="112" t="e">
        <f>BO117-#REF!</f>
        <v>#REF!</v>
      </c>
      <c r="BU290" s="112" t="e">
        <f>BU125-#REF!</f>
        <v>#REF!</v>
      </c>
      <c r="BV290" s="112" t="e">
        <f>BV125-#REF!</f>
        <v>#REF!</v>
      </c>
    </row>
    <row r="291" spans="12:74" hidden="1" x14ac:dyDescent="0.3">
      <c r="L291" s="112" t="e">
        <f>L118-#REF!</f>
        <v>#REF!</v>
      </c>
      <c r="M291" s="112" t="e">
        <f>M118-#REF!</f>
        <v>#REF!</v>
      </c>
      <c r="N291" s="112" t="e">
        <f>N118-#REF!</f>
        <v>#REF!</v>
      </c>
      <c r="O291" s="112" t="e">
        <f>O118-#REF!</f>
        <v>#REF!</v>
      </c>
      <c r="P291" s="112" t="e">
        <f>P118-#REF!</f>
        <v>#REF!</v>
      </c>
      <c r="Q291" s="112" t="e">
        <f>Q118-#REF!</f>
        <v>#REF!</v>
      </c>
      <c r="R291" s="112" t="e">
        <f>R118-#REF!</f>
        <v>#REF!</v>
      </c>
      <c r="S291" s="112" t="e">
        <f>S118-#REF!</f>
        <v>#REF!</v>
      </c>
      <c r="T291" s="112" t="e">
        <f>T118-#REF!</f>
        <v>#REF!</v>
      </c>
      <c r="U291" s="112" t="e">
        <f>U118-#REF!</f>
        <v>#REF!</v>
      </c>
      <c r="V291" s="112" t="e">
        <f>V118-#REF!</f>
        <v>#REF!</v>
      </c>
      <c r="W291" s="112" t="e">
        <f>W118-#REF!</f>
        <v>#REF!</v>
      </c>
      <c r="X291" s="112" t="e">
        <f>X118-#REF!</f>
        <v>#REF!</v>
      </c>
      <c r="Y291" s="112" t="e">
        <f>Y118-#REF!</f>
        <v>#REF!</v>
      </c>
      <c r="Z291" s="112" t="e">
        <f>Z118-#REF!</f>
        <v>#REF!</v>
      </c>
      <c r="AA291" s="112" t="e">
        <f>AA118-#REF!</f>
        <v>#REF!</v>
      </c>
      <c r="AB291" s="112" t="e">
        <f>AB118-#REF!</f>
        <v>#REF!</v>
      </c>
      <c r="AC291" s="112" t="e">
        <f>AC118-#REF!</f>
        <v>#REF!</v>
      </c>
      <c r="AD291" s="112" t="e">
        <f>AD118-#REF!</f>
        <v>#REF!</v>
      </c>
      <c r="AE291" s="112" t="e">
        <f>AE118-#REF!</f>
        <v>#REF!</v>
      </c>
      <c r="AF291" s="112" t="e">
        <f>AF118-#REF!</f>
        <v>#REF!</v>
      </c>
      <c r="AG291" s="112" t="e">
        <f>AG118-#REF!</f>
        <v>#REF!</v>
      </c>
      <c r="AH291" s="112" t="e">
        <f>AH118-#REF!</f>
        <v>#REF!</v>
      </c>
      <c r="AI291" s="112" t="e">
        <f>AI118-#REF!</f>
        <v>#REF!</v>
      </c>
      <c r="AJ291" s="112" t="e">
        <f>AJ118-#REF!</f>
        <v>#REF!</v>
      </c>
      <c r="AK291" s="112" t="e">
        <f>AK118-#REF!</f>
        <v>#REF!</v>
      </c>
      <c r="AL291" s="112" t="e">
        <f>AL118-#REF!</f>
        <v>#REF!</v>
      </c>
      <c r="AM291" s="112" t="e">
        <f>AM118-#REF!</f>
        <v>#REF!</v>
      </c>
      <c r="AN291" s="112" t="e">
        <f>AN118-#REF!</f>
        <v>#REF!</v>
      </c>
      <c r="AO291" s="112" t="e">
        <f>AO118-#REF!</f>
        <v>#REF!</v>
      </c>
      <c r="AP291" s="112" t="e">
        <f>AP118-#REF!</f>
        <v>#REF!</v>
      </c>
      <c r="AQ291" s="112" t="e">
        <f>AQ118-#REF!</f>
        <v>#REF!</v>
      </c>
      <c r="AR291" s="112" t="e">
        <f>AR118-#REF!</f>
        <v>#REF!</v>
      </c>
      <c r="AS291" s="112" t="e">
        <f>AS118-#REF!</f>
        <v>#REF!</v>
      </c>
      <c r="AT291" s="112" t="e">
        <f>AT118-#REF!</f>
        <v>#REF!</v>
      </c>
      <c r="AU291" s="112" t="e">
        <f>AU118-#REF!</f>
        <v>#REF!</v>
      </c>
      <c r="AV291" s="112" t="e">
        <f>AV118-#REF!</f>
        <v>#REF!</v>
      </c>
      <c r="AW291" s="112" t="e">
        <f>AW118-#REF!</f>
        <v>#REF!</v>
      </c>
      <c r="AX291" s="112" t="e">
        <f>AX118-#REF!</f>
        <v>#REF!</v>
      </c>
      <c r="AY291" s="112" t="e">
        <f>AY118-#REF!</f>
        <v>#REF!</v>
      </c>
      <c r="AZ291" s="112" t="e">
        <f>AZ118-#REF!</f>
        <v>#REF!</v>
      </c>
      <c r="BA291" s="112" t="e">
        <f>BA118-#REF!</f>
        <v>#REF!</v>
      </c>
      <c r="BB291" s="112" t="e">
        <f>BB118-#REF!</f>
        <v>#REF!</v>
      </c>
      <c r="BC291" s="112" t="e">
        <f>BC118-#REF!</f>
        <v>#REF!</v>
      </c>
      <c r="BD291" s="112" t="e">
        <f>BD118-#REF!</f>
        <v>#REF!</v>
      </c>
      <c r="BE291" s="112" t="e">
        <f>BE118-#REF!</f>
        <v>#REF!</v>
      </c>
      <c r="BF291" s="112" t="e">
        <f>BF118-#REF!</f>
        <v>#REF!</v>
      </c>
      <c r="BG291" s="112" t="e">
        <f>BG118-#REF!</f>
        <v>#REF!</v>
      </c>
      <c r="BH291" s="112" t="e">
        <f>BH118-#REF!</f>
        <v>#REF!</v>
      </c>
      <c r="BI291" s="112" t="e">
        <f>BI118-#REF!</f>
        <v>#REF!</v>
      </c>
      <c r="BJ291" s="112" t="e">
        <f>BJ118-#REF!</f>
        <v>#REF!</v>
      </c>
      <c r="BK291" s="112" t="e">
        <f>BK118-#REF!</f>
        <v>#REF!</v>
      </c>
      <c r="BL291" s="112" t="e">
        <f>BL118-#REF!</f>
        <v>#REF!</v>
      </c>
      <c r="BM291" s="112" t="e">
        <f>BM118-#REF!</f>
        <v>#REF!</v>
      </c>
      <c r="BN291" s="112" t="e">
        <f>BN118-#REF!</f>
        <v>#REF!</v>
      </c>
      <c r="BO291" s="112" t="e">
        <f>BO118-#REF!</f>
        <v>#REF!</v>
      </c>
      <c r="BU291" s="112" t="e">
        <f>BU126-#REF!</f>
        <v>#REF!</v>
      </c>
      <c r="BV291" s="112" t="e">
        <f>BV126-#REF!</f>
        <v>#REF!</v>
      </c>
    </row>
    <row r="292" spans="12:74" hidden="1" x14ac:dyDescent="0.3">
      <c r="L292" s="112" t="e">
        <f>L119-#REF!</f>
        <v>#REF!</v>
      </c>
      <c r="M292" s="112" t="e">
        <f>M119-#REF!</f>
        <v>#REF!</v>
      </c>
      <c r="N292" s="112" t="e">
        <f>N119-#REF!</f>
        <v>#REF!</v>
      </c>
      <c r="O292" s="112" t="e">
        <f>O119-#REF!</f>
        <v>#REF!</v>
      </c>
      <c r="P292" s="112" t="e">
        <f>P119-#REF!</f>
        <v>#REF!</v>
      </c>
      <c r="Q292" s="112" t="e">
        <f>Q119-#REF!</f>
        <v>#REF!</v>
      </c>
      <c r="R292" s="112" t="e">
        <f>R119-#REF!</f>
        <v>#REF!</v>
      </c>
      <c r="S292" s="112" t="e">
        <f>S119-#REF!</f>
        <v>#REF!</v>
      </c>
      <c r="T292" s="112" t="e">
        <f>T119-#REF!</f>
        <v>#REF!</v>
      </c>
      <c r="U292" s="112" t="e">
        <f>U119-#REF!</f>
        <v>#REF!</v>
      </c>
      <c r="V292" s="112" t="e">
        <f>V119-#REF!</f>
        <v>#REF!</v>
      </c>
      <c r="W292" s="112" t="e">
        <f>W119-#REF!</f>
        <v>#REF!</v>
      </c>
      <c r="X292" s="112" t="e">
        <f>X119-#REF!</f>
        <v>#REF!</v>
      </c>
      <c r="Y292" s="112" t="e">
        <f>Y119-#REF!</f>
        <v>#REF!</v>
      </c>
      <c r="Z292" s="112" t="e">
        <f>Z119-#REF!</f>
        <v>#REF!</v>
      </c>
      <c r="AA292" s="112" t="e">
        <f>AA119-#REF!</f>
        <v>#REF!</v>
      </c>
      <c r="AB292" s="112" t="e">
        <f>AB119-#REF!</f>
        <v>#REF!</v>
      </c>
      <c r="AC292" s="112" t="e">
        <f>AC119-#REF!</f>
        <v>#REF!</v>
      </c>
      <c r="AD292" s="112" t="e">
        <f>AD119-#REF!</f>
        <v>#REF!</v>
      </c>
      <c r="AE292" s="112" t="e">
        <f>AE119-#REF!</f>
        <v>#REF!</v>
      </c>
      <c r="AF292" s="112" t="e">
        <f>AF119-#REF!</f>
        <v>#REF!</v>
      </c>
      <c r="AG292" s="112" t="e">
        <f>AG119-#REF!</f>
        <v>#REF!</v>
      </c>
      <c r="AH292" s="112" t="e">
        <f>AH119-#REF!</f>
        <v>#REF!</v>
      </c>
      <c r="AI292" s="112" t="e">
        <f>AI119-#REF!</f>
        <v>#REF!</v>
      </c>
      <c r="AJ292" s="112" t="e">
        <f>AJ119-#REF!</f>
        <v>#REF!</v>
      </c>
      <c r="AK292" s="112" t="e">
        <f>AK119-#REF!</f>
        <v>#REF!</v>
      </c>
      <c r="AL292" s="112" t="e">
        <f>AL119-#REF!</f>
        <v>#REF!</v>
      </c>
      <c r="AM292" s="112" t="e">
        <f>AM119-#REF!</f>
        <v>#REF!</v>
      </c>
      <c r="AN292" s="112" t="e">
        <f>AN119-#REF!</f>
        <v>#REF!</v>
      </c>
      <c r="AO292" s="112" t="e">
        <f>AO119-#REF!</f>
        <v>#REF!</v>
      </c>
      <c r="AP292" s="112" t="e">
        <f>AP119-#REF!</f>
        <v>#REF!</v>
      </c>
      <c r="AQ292" s="112" t="e">
        <f>AQ119-#REF!</f>
        <v>#REF!</v>
      </c>
      <c r="AR292" s="112" t="e">
        <f>AR119-#REF!</f>
        <v>#REF!</v>
      </c>
      <c r="AS292" s="112" t="e">
        <f>AS119-#REF!</f>
        <v>#REF!</v>
      </c>
      <c r="AT292" s="112" t="e">
        <f>AT119-#REF!</f>
        <v>#REF!</v>
      </c>
      <c r="AU292" s="112" t="e">
        <f>AU119-#REF!</f>
        <v>#REF!</v>
      </c>
      <c r="AV292" s="112" t="e">
        <f>AV119-#REF!</f>
        <v>#REF!</v>
      </c>
      <c r="AW292" s="112" t="e">
        <f>AW119-#REF!</f>
        <v>#REF!</v>
      </c>
      <c r="AX292" s="112" t="e">
        <f>AX119-#REF!</f>
        <v>#REF!</v>
      </c>
      <c r="AY292" s="112" t="e">
        <f>AY119-#REF!</f>
        <v>#REF!</v>
      </c>
      <c r="AZ292" s="112" t="e">
        <f>AZ119-#REF!</f>
        <v>#REF!</v>
      </c>
      <c r="BA292" s="112" t="e">
        <f>BA119-#REF!</f>
        <v>#REF!</v>
      </c>
      <c r="BB292" s="112" t="e">
        <f>BB119-#REF!</f>
        <v>#REF!</v>
      </c>
      <c r="BC292" s="112" t="e">
        <f>BC119-#REF!</f>
        <v>#REF!</v>
      </c>
      <c r="BD292" s="112" t="e">
        <f>BD119-#REF!</f>
        <v>#REF!</v>
      </c>
      <c r="BE292" s="112" t="e">
        <f>BE119-#REF!</f>
        <v>#REF!</v>
      </c>
      <c r="BF292" s="112" t="e">
        <f>BF119-#REF!</f>
        <v>#REF!</v>
      </c>
      <c r="BG292" s="112" t="e">
        <f>BG119-#REF!</f>
        <v>#REF!</v>
      </c>
      <c r="BH292" s="112" t="e">
        <f>BH119-#REF!</f>
        <v>#REF!</v>
      </c>
      <c r="BI292" s="112" t="e">
        <f>BI119-#REF!</f>
        <v>#REF!</v>
      </c>
      <c r="BJ292" s="112" t="e">
        <f>BJ119-#REF!</f>
        <v>#REF!</v>
      </c>
      <c r="BK292" s="112" t="e">
        <f>BK119-#REF!</f>
        <v>#REF!</v>
      </c>
      <c r="BL292" s="112" t="e">
        <f>BL119-#REF!</f>
        <v>#REF!</v>
      </c>
      <c r="BM292" s="112" t="e">
        <f>BM119-#REF!</f>
        <v>#REF!</v>
      </c>
      <c r="BN292" s="112" t="e">
        <f>BN119-#REF!</f>
        <v>#REF!</v>
      </c>
      <c r="BO292" s="112" t="e">
        <f>BO119-#REF!</f>
        <v>#REF!</v>
      </c>
      <c r="BU292" s="112" t="e">
        <f>BU127-#REF!</f>
        <v>#REF!</v>
      </c>
      <c r="BV292" s="112" t="e">
        <f>BV127-#REF!</f>
        <v>#REF!</v>
      </c>
    </row>
    <row r="293" spans="12:74" hidden="1" x14ac:dyDescent="0.3">
      <c r="L293" s="112" t="e">
        <f>L120-#REF!</f>
        <v>#REF!</v>
      </c>
      <c r="M293" s="112" t="e">
        <f>M120-#REF!</f>
        <v>#REF!</v>
      </c>
      <c r="N293" s="112" t="e">
        <f>N120-#REF!</f>
        <v>#REF!</v>
      </c>
      <c r="O293" s="112" t="e">
        <f>O120-#REF!</f>
        <v>#REF!</v>
      </c>
      <c r="P293" s="112" t="e">
        <f>P120-#REF!</f>
        <v>#REF!</v>
      </c>
      <c r="Q293" s="112" t="e">
        <f>Q120-#REF!</f>
        <v>#REF!</v>
      </c>
      <c r="R293" s="112" t="e">
        <f>R120-#REF!</f>
        <v>#REF!</v>
      </c>
      <c r="S293" s="112" t="e">
        <f>S120-#REF!</f>
        <v>#REF!</v>
      </c>
      <c r="T293" s="112" t="e">
        <f>T120-#REF!</f>
        <v>#REF!</v>
      </c>
      <c r="U293" s="112" t="e">
        <f>U120-#REF!</f>
        <v>#REF!</v>
      </c>
      <c r="V293" s="112" t="e">
        <f>V120-#REF!</f>
        <v>#REF!</v>
      </c>
      <c r="W293" s="112" t="e">
        <f>W120-#REF!</f>
        <v>#REF!</v>
      </c>
      <c r="X293" s="112" t="e">
        <f>X120-#REF!</f>
        <v>#REF!</v>
      </c>
      <c r="Y293" s="112" t="e">
        <f>Y120-#REF!</f>
        <v>#REF!</v>
      </c>
      <c r="Z293" s="112" t="e">
        <f>Z120-#REF!</f>
        <v>#REF!</v>
      </c>
      <c r="AA293" s="112" t="e">
        <f>AA120-#REF!</f>
        <v>#REF!</v>
      </c>
      <c r="AB293" s="112" t="e">
        <f>AB120-#REF!</f>
        <v>#REF!</v>
      </c>
      <c r="AC293" s="112" t="e">
        <f>AC120-#REF!</f>
        <v>#REF!</v>
      </c>
      <c r="AD293" s="112" t="e">
        <f>AD120-#REF!</f>
        <v>#REF!</v>
      </c>
      <c r="AE293" s="112" t="e">
        <f>AE120-#REF!</f>
        <v>#REF!</v>
      </c>
      <c r="AF293" s="112" t="e">
        <f>AF120-#REF!</f>
        <v>#REF!</v>
      </c>
      <c r="AG293" s="112" t="e">
        <f>AG120-#REF!</f>
        <v>#REF!</v>
      </c>
      <c r="AH293" s="112" t="e">
        <f>AH120-#REF!</f>
        <v>#REF!</v>
      </c>
      <c r="AI293" s="112" t="e">
        <f>AI120-#REF!</f>
        <v>#REF!</v>
      </c>
      <c r="AJ293" s="112" t="e">
        <f>AJ120-#REF!</f>
        <v>#REF!</v>
      </c>
      <c r="AK293" s="112" t="e">
        <f>AK120-#REF!</f>
        <v>#REF!</v>
      </c>
      <c r="AL293" s="112" t="e">
        <f>AL120-#REF!</f>
        <v>#REF!</v>
      </c>
      <c r="AM293" s="112" t="e">
        <f>AM120-#REF!</f>
        <v>#REF!</v>
      </c>
      <c r="AN293" s="112" t="e">
        <f>AN120-#REF!</f>
        <v>#REF!</v>
      </c>
      <c r="AO293" s="112" t="e">
        <f>AO120-#REF!</f>
        <v>#REF!</v>
      </c>
      <c r="AP293" s="112" t="e">
        <f>AP120-#REF!</f>
        <v>#REF!</v>
      </c>
      <c r="AQ293" s="112" t="e">
        <f>AQ120-#REF!</f>
        <v>#REF!</v>
      </c>
      <c r="AR293" s="112" t="e">
        <f>AR120-#REF!</f>
        <v>#REF!</v>
      </c>
      <c r="AS293" s="112" t="e">
        <f>AS120-#REF!</f>
        <v>#REF!</v>
      </c>
      <c r="AT293" s="112" t="e">
        <f>AT120-#REF!</f>
        <v>#REF!</v>
      </c>
      <c r="AU293" s="112" t="e">
        <f>AU120-#REF!</f>
        <v>#REF!</v>
      </c>
      <c r="AV293" s="112" t="e">
        <f>AV120-#REF!</f>
        <v>#REF!</v>
      </c>
      <c r="AW293" s="112" t="e">
        <f>AW120-#REF!</f>
        <v>#REF!</v>
      </c>
      <c r="AX293" s="112" t="e">
        <f>AX120-#REF!</f>
        <v>#REF!</v>
      </c>
      <c r="AY293" s="112" t="e">
        <f>AY120-#REF!</f>
        <v>#REF!</v>
      </c>
      <c r="AZ293" s="112" t="e">
        <f>AZ120-#REF!</f>
        <v>#REF!</v>
      </c>
      <c r="BA293" s="112" t="e">
        <f>BA120-#REF!</f>
        <v>#REF!</v>
      </c>
      <c r="BB293" s="112" t="e">
        <f>BB120-#REF!</f>
        <v>#REF!</v>
      </c>
      <c r="BC293" s="112" t="e">
        <f>BC120-#REF!</f>
        <v>#REF!</v>
      </c>
      <c r="BD293" s="112" t="e">
        <f>BD120-#REF!</f>
        <v>#REF!</v>
      </c>
      <c r="BE293" s="112" t="e">
        <f>BE120-#REF!</f>
        <v>#REF!</v>
      </c>
      <c r="BF293" s="112" t="e">
        <f>BF120-#REF!</f>
        <v>#REF!</v>
      </c>
      <c r="BG293" s="112" t="e">
        <f>BG120-#REF!</f>
        <v>#REF!</v>
      </c>
      <c r="BH293" s="112" t="e">
        <f>BH120-#REF!</f>
        <v>#REF!</v>
      </c>
      <c r="BI293" s="112" t="e">
        <f>BI120-#REF!</f>
        <v>#REF!</v>
      </c>
      <c r="BJ293" s="112" t="e">
        <f>BJ120-#REF!</f>
        <v>#REF!</v>
      </c>
      <c r="BK293" s="112" t="e">
        <f>BK120-#REF!</f>
        <v>#REF!</v>
      </c>
      <c r="BL293" s="112" t="e">
        <f>BL120-#REF!</f>
        <v>#REF!</v>
      </c>
      <c r="BM293" s="112" t="e">
        <f>BM120-#REF!</f>
        <v>#REF!</v>
      </c>
      <c r="BN293" s="112" t="e">
        <f>BN120-#REF!</f>
        <v>#REF!</v>
      </c>
      <c r="BO293" s="112" t="e">
        <f>BO120-#REF!</f>
        <v>#REF!</v>
      </c>
      <c r="BU293" s="112" t="e">
        <f>BU128-#REF!</f>
        <v>#REF!</v>
      </c>
      <c r="BV293" s="112" t="e">
        <f>BV128-#REF!</f>
        <v>#REF!</v>
      </c>
    </row>
    <row r="294" spans="12:74" hidden="1" x14ac:dyDescent="0.3">
      <c r="L294" s="112" t="e">
        <f>L121-#REF!</f>
        <v>#REF!</v>
      </c>
      <c r="M294" s="112" t="e">
        <f>M121-#REF!</f>
        <v>#REF!</v>
      </c>
      <c r="N294" s="112" t="e">
        <f>N121-#REF!</f>
        <v>#REF!</v>
      </c>
      <c r="O294" s="112" t="e">
        <f>O121-#REF!</f>
        <v>#REF!</v>
      </c>
      <c r="P294" s="112" t="e">
        <f>P121-#REF!</f>
        <v>#REF!</v>
      </c>
      <c r="Q294" s="112" t="e">
        <f>Q121-#REF!</f>
        <v>#REF!</v>
      </c>
      <c r="R294" s="112" t="e">
        <f>R121-#REF!</f>
        <v>#REF!</v>
      </c>
      <c r="S294" s="112" t="e">
        <f>S121-#REF!</f>
        <v>#REF!</v>
      </c>
      <c r="T294" s="112" t="e">
        <f>T121-#REF!</f>
        <v>#REF!</v>
      </c>
      <c r="U294" s="112" t="e">
        <f>U121-#REF!</f>
        <v>#REF!</v>
      </c>
      <c r="V294" s="112" t="e">
        <f>V121-#REF!</f>
        <v>#REF!</v>
      </c>
      <c r="W294" s="112" t="e">
        <f>W121-#REF!</f>
        <v>#REF!</v>
      </c>
      <c r="X294" s="112" t="e">
        <f>X121-#REF!</f>
        <v>#REF!</v>
      </c>
      <c r="Y294" s="112" t="e">
        <f>Y121-#REF!</f>
        <v>#REF!</v>
      </c>
      <c r="Z294" s="112" t="e">
        <f>Z121-#REF!</f>
        <v>#REF!</v>
      </c>
      <c r="AA294" s="112" t="e">
        <f>AA121-#REF!</f>
        <v>#REF!</v>
      </c>
      <c r="AB294" s="112" t="e">
        <f>AB121-#REF!</f>
        <v>#REF!</v>
      </c>
      <c r="AC294" s="112" t="e">
        <f>AC121-#REF!</f>
        <v>#REF!</v>
      </c>
      <c r="AD294" s="112" t="e">
        <f>AD121-#REF!</f>
        <v>#REF!</v>
      </c>
      <c r="AE294" s="112" t="e">
        <f>AE121-#REF!</f>
        <v>#REF!</v>
      </c>
      <c r="AF294" s="112" t="e">
        <f>AF121-#REF!</f>
        <v>#REF!</v>
      </c>
      <c r="AG294" s="112" t="e">
        <f>AG121-#REF!</f>
        <v>#REF!</v>
      </c>
      <c r="AH294" s="112" t="e">
        <f>AH121-#REF!</f>
        <v>#REF!</v>
      </c>
      <c r="AI294" s="112" t="e">
        <f>AI121-#REF!</f>
        <v>#REF!</v>
      </c>
      <c r="AJ294" s="112" t="e">
        <f>AJ121-#REF!</f>
        <v>#REF!</v>
      </c>
      <c r="AK294" s="112" t="e">
        <f>AK121-#REF!</f>
        <v>#REF!</v>
      </c>
      <c r="AL294" s="112" t="e">
        <f>AL121-#REF!</f>
        <v>#REF!</v>
      </c>
      <c r="AM294" s="112" t="e">
        <f>AM121-#REF!</f>
        <v>#REF!</v>
      </c>
      <c r="AN294" s="112" t="e">
        <f>AN121-#REF!</f>
        <v>#REF!</v>
      </c>
      <c r="AO294" s="112" t="e">
        <f>AO121-#REF!</f>
        <v>#REF!</v>
      </c>
      <c r="AP294" s="112" t="e">
        <f>AP121-#REF!</f>
        <v>#REF!</v>
      </c>
      <c r="AQ294" s="112" t="e">
        <f>AQ121-#REF!</f>
        <v>#REF!</v>
      </c>
      <c r="AR294" s="112" t="e">
        <f>AR121-#REF!</f>
        <v>#REF!</v>
      </c>
      <c r="AS294" s="112" t="e">
        <f>AS121-#REF!</f>
        <v>#REF!</v>
      </c>
      <c r="AT294" s="112" t="e">
        <f>AT121-#REF!</f>
        <v>#REF!</v>
      </c>
      <c r="AU294" s="112" t="e">
        <f>AU121-#REF!</f>
        <v>#REF!</v>
      </c>
      <c r="AV294" s="112" t="e">
        <f>AV121-#REF!</f>
        <v>#REF!</v>
      </c>
      <c r="AW294" s="112" t="e">
        <f>AW121-#REF!</f>
        <v>#REF!</v>
      </c>
      <c r="AX294" s="112" t="e">
        <f>AX121-#REF!</f>
        <v>#REF!</v>
      </c>
      <c r="AY294" s="112" t="e">
        <f>AY121-#REF!</f>
        <v>#REF!</v>
      </c>
      <c r="AZ294" s="112" t="e">
        <f>AZ121-#REF!</f>
        <v>#REF!</v>
      </c>
      <c r="BA294" s="112" t="e">
        <f>BA121-#REF!</f>
        <v>#REF!</v>
      </c>
      <c r="BB294" s="112" t="e">
        <f>BB121-#REF!</f>
        <v>#REF!</v>
      </c>
      <c r="BC294" s="112" t="e">
        <f>BC121-#REF!</f>
        <v>#REF!</v>
      </c>
      <c r="BD294" s="112" t="e">
        <f>BD121-#REF!</f>
        <v>#REF!</v>
      </c>
      <c r="BE294" s="112" t="e">
        <f>BE121-#REF!</f>
        <v>#REF!</v>
      </c>
      <c r="BF294" s="112" t="e">
        <f>BF121-#REF!</f>
        <v>#REF!</v>
      </c>
      <c r="BG294" s="112" t="e">
        <f>BG121-#REF!</f>
        <v>#REF!</v>
      </c>
      <c r="BH294" s="112" t="e">
        <f>BH121-#REF!</f>
        <v>#REF!</v>
      </c>
      <c r="BI294" s="112" t="e">
        <f>BI121-#REF!</f>
        <v>#REF!</v>
      </c>
      <c r="BJ294" s="112" t="e">
        <f>BJ121-#REF!</f>
        <v>#REF!</v>
      </c>
      <c r="BK294" s="112" t="e">
        <f>BK121-#REF!</f>
        <v>#REF!</v>
      </c>
      <c r="BL294" s="112" t="e">
        <f>BL121-#REF!</f>
        <v>#REF!</v>
      </c>
      <c r="BM294" s="112" t="e">
        <f>BM121-#REF!</f>
        <v>#REF!</v>
      </c>
      <c r="BN294" s="112" t="e">
        <f>BN121-#REF!</f>
        <v>#REF!</v>
      </c>
      <c r="BO294" s="112" t="e">
        <f>BO121-#REF!</f>
        <v>#REF!</v>
      </c>
      <c r="BU294" s="112" t="e">
        <f>BU129-#REF!</f>
        <v>#REF!</v>
      </c>
      <c r="BV294" s="112" t="e">
        <f>BV129-#REF!</f>
        <v>#REF!</v>
      </c>
    </row>
    <row r="295" spans="12:74" hidden="1" x14ac:dyDescent="0.3">
      <c r="L295" s="112" t="e">
        <f>L122-#REF!</f>
        <v>#REF!</v>
      </c>
      <c r="M295" s="112" t="e">
        <f>M122-#REF!</f>
        <v>#REF!</v>
      </c>
      <c r="N295" s="112" t="e">
        <f>N122-#REF!</f>
        <v>#REF!</v>
      </c>
      <c r="O295" s="112" t="e">
        <f>O122-#REF!</f>
        <v>#REF!</v>
      </c>
      <c r="P295" s="112" t="e">
        <f>P122-#REF!</f>
        <v>#REF!</v>
      </c>
      <c r="Q295" s="112" t="e">
        <f>Q122-#REF!</f>
        <v>#REF!</v>
      </c>
      <c r="R295" s="112" t="e">
        <f>R122-#REF!</f>
        <v>#REF!</v>
      </c>
      <c r="S295" s="112" t="e">
        <f>S122-#REF!</f>
        <v>#REF!</v>
      </c>
      <c r="T295" s="112" t="e">
        <f>T122-#REF!</f>
        <v>#REF!</v>
      </c>
      <c r="U295" s="112" t="e">
        <f>U122-#REF!</f>
        <v>#REF!</v>
      </c>
      <c r="V295" s="112" t="e">
        <f>V122-#REF!</f>
        <v>#REF!</v>
      </c>
      <c r="W295" s="112" t="e">
        <f>W122-#REF!</f>
        <v>#REF!</v>
      </c>
      <c r="X295" s="112" t="e">
        <f>X122-#REF!</f>
        <v>#REF!</v>
      </c>
      <c r="Y295" s="112" t="e">
        <f>Y122-#REF!</f>
        <v>#REF!</v>
      </c>
      <c r="Z295" s="112" t="e">
        <f>Z122-#REF!</f>
        <v>#REF!</v>
      </c>
      <c r="AA295" s="112" t="e">
        <f>AA122-#REF!</f>
        <v>#REF!</v>
      </c>
      <c r="AB295" s="112" t="e">
        <f>AB122-#REF!</f>
        <v>#REF!</v>
      </c>
      <c r="AC295" s="112" t="e">
        <f>AC122-#REF!</f>
        <v>#REF!</v>
      </c>
      <c r="AD295" s="112" t="e">
        <f>AD122-#REF!</f>
        <v>#REF!</v>
      </c>
      <c r="AE295" s="112" t="e">
        <f>AE122-#REF!</f>
        <v>#REF!</v>
      </c>
      <c r="AF295" s="112" t="e">
        <f>AF122-#REF!</f>
        <v>#REF!</v>
      </c>
      <c r="AG295" s="112" t="e">
        <f>AG122-#REF!</f>
        <v>#REF!</v>
      </c>
      <c r="AH295" s="112" t="e">
        <f>AH122-#REF!</f>
        <v>#REF!</v>
      </c>
      <c r="AI295" s="112" t="e">
        <f>AI122-#REF!</f>
        <v>#REF!</v>
      </c>
      <c r="AJ295" s="112" t="e">
        <f>AJ122-#REF!</f>
        <v>#REF!</v>
      </c>
      <c r="AK295" s="112" t="e">
        <f>AK122-#REF!</f>
        <v>#REF!</v>
      </c>
      <c r="AL295" s="112" t="e">
        <f>AL122-#REF!</f>
        <v>#REF!</v>
      </c>
      <c r="AM295" s="112" t="e">
        <f>AM122-#REF!</f>
        <v>#REF!</v>
      </c>
      <c r="AN295" s="112" t="e">
        <f>AN122-#REF!</f>
        <v>#REF!</v>
      </c>
      <c r="AO295" s="112" t="e">
        <f>AO122-#REF!</f>
        <v>#REF!</v>
      </c>
      <c r="AP295" s="112" t="e">
        <f>AP122-#REF!</f>
        <v>#REF!</v>
      </c>
      <c r="AQ295" s="112" t="e">
        <f>AQ122-#REF!</f>
        <v>#REF!</v>
      </c>
      <c r="AR295" s="112" t="e">
        <f>AR122-#REF!</f>
        <v>#REF!</v>
      </c>
      <c r="AS295" s="112" t="e">
        <f>AS122-#REF!</f>
        <v>#REF!</v>
      </c>
      <c r="AT295" s="112" t="e">
        <f>AT122-#REF!</f>
        <v>#REF!</v>
      </c>
      <c r="AU295" s="112" t="e">
        <f>AU122-#REF!</f>
        <v>#REF!</v>
      </c>
      <c r="AV295" s="112" t="e">
        <f>AV122-#REF!</f>
        <v>#REF!</v>
      </c>
      <c r="AW295" s="112" t="e">
        <f>AW122-#REF!</f>
        <v>#REF!</v>
      </c>
      <c r="AX295" s="112" t="e">
        <f>AX122-#REF!</f>
        <v>#REF!</v>
      </c>
      <c r="AY295" s="112" t="e">
        <f>AY122-#REF!</f>
        <v>#REF!</v>
      </c>
      <c r="AZ295" s="112" t="e">
        <f>AZ122-#REF!</f>
        <v>#REF!</v>
      </c>
      <c r="BA295" s="112" t="e">
        <f>BA122-#REF!</f>
        <v>#REF!</v>
      </c>
      <c r="BB295" s="112" t="e">
        <f>BB122-#REF!</f>
        <v>#REF!</v>
      </c>
      <c r="BC295" s="112" t="e">
        <f>BC122-#REF!</f>
        <v>#REF!</v>
      </c>
      <c r="BD295" s="112" t="e">
        <f>BD122-#REF!</f>
        <v>#REF!</v>
      </c>
      <c r="BE295" s="112" t="e">
        <f>BE122-#REF!</f>
        <v>#REF!</v>
      </c>
      <c r="BF295" s="112" t="e">
        <f>BF122-#REF!</f>
        <v>#REF!</v>
      </c>
      <c r="BG295" s="112" t="e">
        <f>BG122-#REF!</f>
        <v>#REF!</v>
      </c>
      <c r="BH295" s="112" t="e">
        <f>BH122-#REF!</f>
        <v>#REF!</v>
      </c>
      <c r="BI295" s="112" t="e">
        <f>BI122-#REF!</f>
        <v>#REF!</v>
      </c>
      <c r="BJ295" s="112" t="e">
        <f>BJ122-#REF!</f>
        <v>#REF!</v>
      </c>
      <c r="BK295" s="112" t="e">
        <f>BK122-#REF!</f>
        <v>#REF!</v>
      </c>
      <c r="BL295" s="112" t="e">
        <f>BL122-#REF!</f>
        <v>#REF!</v>
      </c>
      <c r="BM295" s="112" t="e">
        <f>BM122-#REF!</f>
        <v>#REF!</v>
      </c>
      <c r="BN295" s="112" t="e">
        <f>BN122-#REF!</f>
        <v>#REF!</v>
      </c>
      <c r="BO295" s="112" t="e">
        <f>BO122-#REF!</f>
        <v>#REF!</v>
      </c>
      <c r="BU295" s="112" t="e">
        <f>BU130-#REF!</f>
        <v>#REF!</v>
      </c>
      <c r="BV295" s="112" t="e">
        <f>BV130-#REF!</f>
        <v>#REF!</v>
      </c>
    </row>
    <row r="296" spans="12:74" hidden="1" x14ac:dyDescent="0.3">
      <c r="L296" s="112" t="e">
        <f>L123-#REF!</f>
        <v>#REF!</v>
      </c>
      <c r="M296" s="112" t="e">
        <f>M123-#REF!</f>
        <v>#REF!</v>
      </c>
      <c r="N296" s="112" t="e">
        <f>N123-#REF!</f>
        <v>#REF!</v>
      </c>
      <c r="O296" s="112" t="e">
        <f>O123-#REF!</f>
        <v>#REF!</v>
      </c>
      <c r="P296" s="112" t="e">
        <f>P123-#REF!</f>
        <v>#REF!</v>
      </c>
      <c r="Q296" s="112" t="e">
        <f>Q123-#REF!</f>
        <v>#REF!</v>
      </c>
      <c r="R296" s="112" t="e">
        <f>R123-#REF!</f>
        <v>#REF!</v>
      </c>
      <c r="S296" s="112" t="e">
        <f>S123-#REF!</f>
        <v>#REF!</v>
      </c>
      <c r="T296" s="112" t="e">
        <f>T123-#REF!</f>
        <v>#REF!</v>
      </c>
      <c r="U296" s="112" t="e">
        <f>U123-#REF!</f>
        <v>#REF!</v>
      </c>
      <c r="V296" s="112" t="e">
        <f>V123-#REF!</f>
        <v>#REF!</v>
      </c>
      <c r="W296" s="112" t="e">
        <f>W123-#REF!</f>
        <v>#REF!</v>
      </c>
      <c r="X296" s="112" t="e">
        <f>X123-#REF!</f>
        <v>#REF!</v>
      </c>
      <c r="Y296" s="112" t="e">
        <f>Y123-#REF!</f>
        <v>#REF!</v>
      </c>
      <c r="Z296" s="112" t="e">
        <f>Z123-#REF!</f>
        <v>#REF!</v>
      </c>
      <c r="AA296" s="112" t="e">
        <f>AA123-#REF!</f>
        <v>#REF!</v>
      </c>
      <c r="AB296" s="112" t="e">
        <f>AB123-#REF!</f>
        <v>#REF!</v>
      </c>
      <c r="AC296" s="112" t="e">
        <f>AC123-#REF!</f>
        <v>#REF!</v>
      </c>
      <c r="AD296" s="112" t="e">
        <f>AD123-#REF!</f>
        <v>#REF!</v>
      </c>
      <c r="AE296" s="112" t="e">
        <f>AE123-#REF!</f>
        <v>#REF!</v>
      </c>
      <c r="AF296" s="112" t="e">
        <f>AF123-#REF!</f>
        <v>#REF!</v>
      </c>
      <c r="AG296" s="112" t="e">
        <f>AG123-#REF!</f>
        <v>#REF!</v>
      </c>
      <c r="AH296" s="112" t="e">
        <f>AH123-#REF!</f>
        <v>#REF!</v>
      </c>
      <c r="AI296" s="112" t="e">
        <f>AI123-#REF!</f>
        <v>#REF!</v>
      </c>
      <c r="AJ296" s="112" t="e">
        <f>AJ123-#REF!</f>
        <v>#REF!</v>
      </c>
      <c r="AK296" s="112" t="e">
        <f>AK123-#REF!</f>
        <v>#REF!</v>
      </c>
      <c r="AL296" s="112" t="e">
        <f>AL123-#REF!</f>
        <v>#REF!</v>
      </c>
      <c r="AM296" s="112" t="e">
        <f>AM123-#REF!</f>
        <v>#REF!</v>
      </c>
      <c r="AN296" s="112" t="e">
        <f>AN123-#REF!</f>
        <v>#REF!</v>
      </c>
      <c r="AO296" s="112" t="e">
        <f>AO123-#REF!</f>
        <v>#REF!</v>
      </c>
      <c r="AP296" s="112" t="e">
        <f>AP123-#REF!</f>
        <v>#REF!</v>
      </c>
      <c r="AQ296" s="112" t="e">
        <f>AQ123-#REF!</f>
        <v>#REF!</v>
      </c>
      <c r="AR296" s="112" t="e">
        <f>AR123-#REF!</f>
        <v>#REF!</v>
      </c>
      <c r="AS296" s="112" t="e">
        <f>AS123-#REF!</f>
        <v>#REF!</v>
      </c>
      <c r="AT296" s="112" t="e">
        <f>AT123-#REF!</f>
        <v>#REF!</v>
      </c>
      <c r="AU296" s="112" t="e">
        <f>AU123-#REF!</f>
        <v>#REF!</v>
      </c>
      <c r="AV296" s="112" t="e">
        <f>AV123-#REF!</f>
        <v>#REF!</v>
      </c>
      <c r="AW296" s="112" t="e">
        <f>AW123-#REF!</f>
        <v>#REF!</v>
      </c>
      <c r="AX296" s="112" t="e">
        <f>AX123-#REF!</f>
        <v>#REF!</v>
      </c>
      <c r="AY296" s="112" t="e">
        <f>AY123-#REF!</f>
        <v>#REF!</v>
      </c>
      <c r="AZ296" s="112" t="e">
        <f>AZ123-#REF!</f>
        <v>#REF!</v>
      </c>
      <c r="BA296" s="112" t="e">
        <f>BA123-#REF!</f>
        <v>#REF!</v>
      </c>
      <c r="BB296" s="112" t="e">
        <f>BB123-#REF!</f>
        <v>#REF!</v>
      </c>
      <c r="BC296" s="112" t="e">
        <f>BC123-#REF!</f>
        <v>#REF!</v>
      </c>
      <c r="BD296" s="112" t="e">
        <f>BD123-#REF!</f>
        <v>#REF!</v>
      </c>
      <c r="BE296" s="112" t="e">
        <f>BE123-#REF!</f>
        <v>#REF!</v>
      </c>
      <c r="BF296" s="112" t="e">
        <f>BF123-#REF!</f>
        <v>#REF!</v>
      </c>
      <c r="BG296" s="112" t="e">
        <f>BG123-#REF!</f>
        <v>#REF!</v>
      </c>
      <c r="BH296" s="112" t="e">
        <f>BH123-#REF!</f>
        <v>#REF!</v>
      </c>
      <c r="BI296" s="112" t="e">
        <f>BI123-#REF!</f>
        <v>#REF!</v>
      </c>
      <c r="BJ296" s="112" t="e">
        <f>BJ123-#REF!</f>
        <v>#REF!</v>
      </c>
      <c r="BK296" s="112" t="e">
        <f>BK123-#REF!</f>
        <v>#REF!</v>
      </c>
      <c r="BL296" s="112" t="e">
        <f>BL123-#REF!</f>
        <v>#REF!</v>
      </c>
      <c r="BM296" s="112" t="e">
        <f>BM123-#REF!</f>
        <v>#REF!</v>
      </c>
      <c r="BN296" s="112" t="e">
        <f>BN123-#REF!</f>
        <v>#REF!</v>
      </c>
      <c r="BO296" s="112" t="e">
        <f>BO123-#REF!</f>
        <v>#REF!</v>
      </c>
      <c r="BU296" s="112" t="e">
        <f>BU131-#REF!</f>
        <v>#REF!</v>
      </c>
      <c r="BV296" s="112" t="e">
        <f>BV131-#REF!</f>
        <v>#REF!</v>
      </c>
    </row>
    <row r="297" spans="12:74" hidden="1" x14ac:dyDescent="0.3">
      <c r="L297" s="112" t="e">
        <f>L124-#REF!</f>
        <v>#REF!</v>
      </c>
      <c r="M297" s="112" t="e">
        <f>M124-#REF!</f>
        <v>#REF!</v>
      </c>
      <c r="N297" s="112" t="e">
        <f>N124-#REF!</f>
        <v>#REF!</v>
      </c>
      <c r="O297" s="112" t="e">
        <f>O124-#REF!</f>
        <v>#REF!</v>
      </c>
      <c r="P297" s="112" t="e">
        <f>P124-#REF!</f>
        <v>#REF!</v>
      </c>
      <c r="Q297" s="112" t="e">
        <f>Q124-#REF!</f>
        <v>#REF!</v>
      </c>
      <c r="R297" s="112" t="e">
        <f>R124-#REF!</f>
        <v>#REF!</v>
      </c>
      <c r="S297" s="112" t="e">
        <f>S124-#REF!</f>
        <v>#REF!</v>
      </c>
      <c r="T297" s="112" t="e">
        <f>T124-#REF!</f>
        <v>#REF!</v>
      </c>
      <c r="U297" s="112" t="e">
        <f>U124-#REF!</f>
        <v>#REF!</v>
      </c>
      <c r="V297" s="112" t="e">
        <f>V124-#REF!</f>
        <v>#REF!</v>
      </c>
      <c r="W297" s="112" t="e">
        <f>W124-#REF!</f>
        <v>#REF!</v>
      </c>
      <c r="X297" s="112" t="e">
        <f>X124-#REF!</f>
        <v>#REF!</v>
      </c>
      <c r="Y297" s="112" t="e">
        <f>Y124-#REF!</f>
        <v>#REF!</v>
      </c>
      <c r="Z297" s="112" t="e">
        <f>Z124-#REF!</f>
        <v>#REF!</v>
      </c>
      <c r="AA297" s="112" t="e">
        <f>AA124-#REF!</f>
        <v>#REF!</v>
      </c>
      <c r="AB297" s="112" t="e">
        <f>AB124-#REF!</f>
        <v>#REF!</v>
      </c>
      <c r="AC297" s="112" t="e">
        <f>AC124-#REF!</f>
        <v>#REF!</v>
      </c>
      <c r="AD297" s="112" t="e">
        <f>AD124-#REF!</f>
        <v>#REF!</v>
      </c>
      <c r="AE297" s="112" t="e">
        <f>AE124-#REF!</f>
        <v>#REF!</v>
      </c>
      <c r="AF297" s="112" t="e">
        <f>AF124-#REF!</f>
        <v>#REF!</v>
      </c>
      <c r="AG297" s="112" t="e">
        <f>AG124-#REF!</f>
        <v>#REF!</v>
      </c>
      <c r="AH297" s="112" t="e">
        <f>AH124-#REF!</f>
        <v>#REF!</v>
      </c>
      <c r="AI297" s="112" t="e">
        <f>AI124-#REF!</f>
        <v>#REF!</v>
      </c>
      <c r="AJ297" s="112" t="e">
        <f>AJ124-#REF!</f>
        <v>#REF!</v>
      </c>
      <c r="AK297" s="112" t="e">
        <f>AK124-#REF!</f>
        <v>#REF!</v>
      </c>
      <c r="AL297" s="112" t="e">
        <f>AL124-#REF!</f>
        <v>#REF!</v>
      </c>
      <c r="AM297" s="112" t="e">
        <f>AM124-#REF!</f>
        <v>#REF!</v>
      </c>
      <c r="AN297" s="112" t="e">
        <f>AN124-#REF!</f>
        <v>#REF!</v>
      </c>
      <c r="AO297" s="112" t="e">
        <f>AO124-#REF!</f>
        <v>#REF!</v>
      </c>
      <c r="AP297" s="112" t="e">
        <f>AP124-#REF!</f>
        <v>#REF!</v>
      </c>
      <c r="AQ297" s="112" t="e">
        <f>AQ124-#REF!</f>
        <v>#REF!</v>
      </c>
      <c r="AR297" s="112" t="e">
        <f>AR124-#REF!</f>
        <v>#REF!</v>
      </c>
      <c r="AS297" s="112" t="e">
        <f>AS124-#REF!</f>
        <v>#REF!</v>
      </c>
      <c r="AT297" s="112" t="e">
        <f>AT124-#REF!</f>
        <v>#REF!</v>
      </c>
      <c r="AU297" s="112" t="e">
        <f>AU124-#REF!</f>
        <v>#REF!</v>
      </c>
      <c r="AV297" s="112" t="e">
        <f>AV124-#REF!</f>
        <v>#REF!</v>
      </c>
      <c r="AW297" s="112" t="e">
        <f>AW124-#REF!</f>
        <v>#REF!</v>
      </c>
      <c r="AX297" s="112" t="e">
        <f>AX124-#REF!</f>
        <v>#REF!</v>
      </c>
      <c r="AY297" s="112" t="e">
        <f>AY124-#REF!</f>
        <v>#REF!</v>
      </c>
      <c r="AZ297" s="112" t="e">
        <f>AZ124-#REF!</f>
        <v>#REF!</v>
      </c>
      <c r="BA297" s="112" t="e">
        <f>BA124-#REF!</f>
        <v>#REF!</v>
      </c>
      <c r="BB297" s="112" t="e">
        <f>BB124-#REF!</f>
        <v>#REF!</v>
      </c>
      <c r="BC297" s="112" t="e">
        <f>BC124-#REF!</f>
        <v>#REF!</v>
      </c>
      <c r="BD297" s="112" t="e">
        <f>BD124-#REF!</f>
        <v>#REF!</v>
      </c>
      <c r="BE297" s="112" t="e">
        <f>BE124-#REF!</f>
        <v>#REF!</v>
      </c>
      <c r="BF297" s="112" t="e">
        <f>BF124-#REF!</f>
        <v>#REF!</v>
      </c>
      <c r="BG297" s="112" t="e">
        <f>BG124-#REF!</f>
        <v>#REF!</v>
      </c>
      <c r="BH297" s="112" t="e">
        <f>BH124-#REF!</f>
        <v>#REF!</v>
      </c>
      <c r="BI297" s="112" t="e">
        <f>BI124-#REF!</f>
        <v>#REF!</v>
      </c>
      <c r="BJ297" s="112" t="e">
        <f>BJ124-#REF!</f>
        <v>#REF!</v>
      </c>
      <c r="BK297" s="112" t="e">
        <f>BK124-#REF!</f>
        <v>#REF!</v>
      </c>
      <c r="BL297" s="112" t="e">
        <f>BL124-#REF!</f>
        <v>#REF!</v>
      </c>
      <c r="BM297" s="112" t="e">
        <f>BM124-#REF!</f>
        <v>#REF!</v>
      </c>
      <c r="BN297" s="112" t="e">
        <f>BN124-#REF!</f>
        <v>#REF!</v>
      </c>
      <c r="BO297" s="112" t="e">
        <f>BO124-#REF!</f>
        <v>#REF!</v>
      </c>
      <c r="BU297" s="112" t="e">
        <f>BU132-#REF!</f>
        <v>#REF!</v>
      </c>
      <c r="BV297" s="112" t="e">
        <f>BV132-#REF!</f>
        <v>#REF!</v>
      </c>
    </row>
    <row r="298" spans="12:74" hidden="1" x14ac:dyDescent="0.3">
      <c r="L298" s="112" t="e">
        <f>L125-#REF!</f>
        <v>#REF!</v>
      </c>
      <c r="M298" s="112" t="e">
        <f>M125-#REF!</f>
        <v>#REF!</v>
      </c>
      <c r="N298" s="112" t="e">
        <f>N125-#REF!</f>
        <v>#REF!</v>
      </c>
      <c r="O298" s="112" t="e">
        <f>O125-#REF!</f>
        <v>#REF!</v>
      </c>
      <c r="P298" s="112" t="e">
        <f>P125-#REF!</f>
        <v>#REF!</v>
      </c>
      <c r="Q298" s="112" t="e">
        <f>Q125-#REF!</f>
        <v>#REF!</v>
      </c>
      <c r="R298" s="112" t="e">
        <f>R125-#REF!</f>
        <v>#REF!</v>
      </c>
      <c r="S298" s="112" t="e">
        <f>S125-#REF!</f>
        <v>#REF!</v>
      </c>
      <c r="T298" s="112" t="e">
        <f>T125-#REF!</f>
        <v>#REF!</v>
      </c>
      <c r="U298" s="112" t="e">
        <f>U125-#REF!</f>
        <v>#REF!</v>
      </c>
      <c r="V298" s="112" t="e">
        <f>V125-#REF!</f>
        <v>#REF!</v>
      </c>
      <c r="W298" s="112" t="e">
        <f>W125-#REF!</f>
        <v>#REF!</v>
      </c>
      <c r="X298" s="112" t="e">
        <f>X125-#REF!</f>
        <v>#REF!</v>
      </c>
      <c r="Y298" s="112" t="e">
        <f>Y125-#REF!</f>
        <v>#REF!</v>
      </c>
      <c r="Z298" s="112" t="e">
        <f>Z125-#REF!</f>
        <v>#REF!</v>
      </c>
      <c r="AA298" s="112" t="e">
        <f>AA125-#REF!</f>
        <v>#REF!</v>
      </c>
      <c r="AB298" s="112" t="e">
        <f>AB125-#REF!</f>
        <v>#REF!</v>
      </c>
      <c r="AC298" s="112" t="e">
        <f>AC125-#REF!</f>
        <v>#REF!</v>
      </c>
      <c r="AD298" s="112" t="e">
        <f>AD125-#REF!</f>
        <v>#REF!</v>
      </c>
      <c r="AE298" s="112" t="e">
        <f>AE125-#REF!</f>
        <v>#REF!</v>
      </c>
      <c r="AF298" s="112" t="e">
        <f>AF125-#REF!</f>
        <v>#REF!</v>
      </c>
      <c r="AG298" s="112" t="e">
        <f>AG125-#REF!</f>
        <v>#REF!</v>
      </c>
      <c r="AH298" s="112" t="e">
        <f>AH125-#REF!</f>
        <v>#REF!</v>
      </c>
      <c r="AI298" s="112" t="e">
        <f>AI125-#REF!</f>
        <v>#REF!</v>
      </c>
      <c r="AJ298" s="112" t="e">
        <f>AJ125-#REF!</f>
        <v>#REF!</v>
      </c>
      <c r="AK298" s="112" t="e">
        <f>AK125-#REF!</f>
        <v>#REF!</v>
      </c>
      <c r="AL298" s="112" t="e">
        <f>AL125-#REF!</f>
        <v>#REF!</v>
      </c>
      <c r="AM298" s="112" t="e">
        <f>AM125-#REF!</f>
        <v>#REF!</v>
      </c>
      <c r="AN298" s="112" t="e">
        <f>AN125-#REF!</f>
        <v>#REF!</v>
      </c>
      <c r="AO298" s="112" t="e">
        <f>AO125-#REF!</f>
        <v>#REF!</v>
      </c>
      <c r="AP298" s="112" t="e">
        <f>AP125-#REF!</f>
        <v>#REF!</v>
      </c>
      <c r="AQ298" s="112" t="e">
        <f>AQ125-#REF!</f>
        <v>#REF!</v>
      </c>
      <c r="AR298" s="112" t="e">
        <f>AR125-#REF!</f>
        <v>#REF!</v>
      </c>
      <c r="AS298" s="112" t="e">
        <f>AS125-#REF!</f>
        <v>#REF!</v>
      </c>
      <c r="AT298" s="112" t="e">
        <f>AT125-#REF!</f>
        <v>#REF!</v>
      </c>
      <c r="AU298" s="112" t="e">
        <f>AU125-#REF!</f>
        <v>#REF!</v>
      </c>
      <c r="AV298" s="112" t="e">
        <f>AV125-#REF!</f>
        <v>#REF!</v>
      </c>
      <c r="AW298" s="112" t="e">
        <f>AW125-#REF!</f>
        <v>#REF!</v>
      </c>
      <c r="AX298" s="112" t="e">
        <f>AX125-#REF!</f>
        <v>#REF!</v>
      </c>
      <c r="AY298" s="112" t="e">
        <f>AY125-#REF!</f>
        <v>#REF!</v>
      </c>
      <c r="AZ298" s="112" t="e">
        <f>AZ125-#REF!</f>
        <v>#REF!</v>
      </c>
      <c r="BA298" s="112" t="e">
        <f>BA125-#REF!</f>
        <v>#REF!</v>
      </c>
      <c r="BB298" s="112" t="e">
        <f>BB125-#REF!</f>
        <v>#REF!</v>
      </c>
      <c r="BC298" s="112" t="e">
        <f>BC125-#REF!</f>
        <v>#REF!</v>
      </c>
      <c r="BD298" s="112" t="e">
        <f>BD125-#REF!</f>
        <v>#REF!</v>
      </c>
      <c r="BE298" s="112" t="e">
        <f>BE125-#REF!</f>
        <v>#REF!</v>
      </c>
      <c r="BF298" s="112" t="e">
        <f>BF125-#REF!</f>
        <v>#REF!</v>
      </c>
      <c r="BG298" s="112" t="e">
        <f>BG125-#REF!</f>
        <v>#REF!</v>
      </c>
      <c r="BH298" s="112" t="e">
        <f>BH125-#REF!</f>
        <v>#REF!</v>
      </c>
      <c r="BI298" s="112" t="e">
        <f>BI125-#REF!</f>
        <v>#REF!</v>
      </c>
      <c r="BJ298" s="112" t="e">
        <f>BJ125-#REF!</f>
        <v>#REF!</v>
      </c>
      <c r="BK298" s="112" t="e">
        <f>BK125-#REF!</f>
        <v>#REF!</v>
      </c>
      <c r="BL298" s="112" t="e">
        <f>BL125-#REF!</f>
        <v>#REF!</v>
      </c>
      <c r="BM298" s="112" t="e">
        <f>BM125-#REF!</f>
        <v>#REF!</v>
      </c>
      <c r="BN298" s="112" t="e">
        <f>BN125-#REF!</f>
        <v>#REF!</v>
      </c>
      <c r="BO298" s="112" t="e">
        <f>BO125-#REF!</f>
        <v>#REF!</v>
      </c>
      <c r="BU298" s="112" t="e">
        <f>BU133-#REF!</f>
        <v>#REF!</v>
      </c>
      <c r="BV298" s="112" t="e">
        <f>BV133-#REF!</f>
        <v>#REF!</v>
      </c>
    </row>
    <row r="299" spans="12:74" hidden="1" x14ac:dyDescent="0.3">
      <c r="L299" s="112" t="e">
        <f>L126-#REF!</f>
        <v>#REF!</v>
      </c>
      <c r="M299" s="112" t="e">
        <f>M126-#REF!</f>
        <v>#REF!</v>
      </c>
      <c r="N299" s="112" t="e">
        <f>N126-#REF!</f>
        <v>#REF!</v>
      </c>
      <c r="O299" s="112" t="e">
        <f>O126-#REF!</f>
        <v>#REF!</v>
      </c>
      <c r="P299" s="112" t="e">
        <f>P126-#REF!</f>
        <v>#REF!</v>
      </c>
      <c r="Q299" s="112" t="e">
        <f>Q126-#REF!</f>
        <v>#REF!</v>
      </c>
      <c r="R299" s="112" t="e">
        <f>R126-#REF!</f>
        <v>#REF!</v>
      </c>
      <c r="S299" s="112" t="e">
        <f>S126-#REF!</f>
        <v>#REF!</v>
      </c>
      <c r="T299" s="112" t="e">
        <f>T126-#REF!</f>
        <v>#REF!</v>
      </c>
      <c r="U299" s="112" t="e">
        <f>U126-#REF!</f>
        <v>#REF!</v>
      </c>
      <c r="V299" s="112" t="e">
        <f>V126-#REF!</f>
        <v>#REF!</v>
      </c>
      <c r="W299" s="112" t="e">
        <f>W126-#REF!</f>
        <v>#REF!</v>
      </c>
      <c r="X299" s="112" t="e">
        <f>X126-#REF!</f>
        <v>#REF!</v>
      </c>
      <c r="Y299" s="112" t="e">
        <f>Y126-#REF!</f>
        <v>#REF!</v>
      </c>
      <c r="Z299" s="112" t="e">
        <f>Z126-#REF!</f>
        <v>#REF!</v>
      </c>
      <c r="AA299" s="112" t="e">
        <f>AA126-#REF!</f>
        <v>#REF!</v>
      </c>
      <c r="AB299" s="112" t="e">
        <f>AB126-#REF!</f>
        <v>#REF!</v>
      </c>
      <c r="AC299" s="112" t="e">
        <f>AC126-#REF!</f>
        <v>#REF!</v>
      </c>
      <c r="AD299" s="112" t="e">
        <f>AD126-#REF!</f>
        <v>#REF!</v>
      </c>
      <c r="AE299" s="112" t="e">
        <f>AE126-#REF!</f>
        <v>#REF!</v>
      </c>
      <c r="AF299" s="112" t="e">
        <f>AF126-#REF!</f>
        <v>#REF!</v>
      </c>
      <c r="AG299" s="112" t="e">
        <f>AG126-#REF!</f>
        <v>#REF!</v>
      </c>
      <c r="AH299" s="112" t="e">
        <f>AH126-#REF!</f>
        <v>#REF!</v>
      </c>
      <c r="AI299" s="112" t="e">
        <f>AI126-#REF!</f>
        <v>#REF!</v>
      </c>
      <c r="AJ299" s="112" t="e">
        <f>AJ126-#REF!</f>
        <v>#REF!</v>
      </c>
      <c r="AK299" s="112" t="e">
        <f>AK126-#REF!</f>
        <v>#REF!</v>
      </c>
      <c r="AL299" s="112" t="e">
        <f>AL126-#REF!</f>
        <v>#REF!</v>
      </c>
      <c r="AM299" s="112" t="e">
        <f>AM126-#REF!</f>
        <v>#REF!</v>
      </c>
      <c r="AN299" s="112" t="e">
        <f>AN126-#REF!</f>
        <v>#REF!</v>
      </c>
      <c r="AO299" s="112" t="e">
        <f>AO126-#REF!</f>
        <v>#REF!</v>
      </c>
      <c r="AP299" s="112" t="e">
        <f>AP126-#REF!</f>
        <v>#REF!</v>
      </c>
      <c r="AQ299" s="112" t="e">
        <f>AQ126-#REF!</f>
        <v>#REF!</v>
      </c>
      <c r="AR299" s="112" t="e">
        <f>AR126-#REF!</f>
        <v>#REF!</v>
      </c>
      <c r="AS299" s="112" t="e">
        <f>AS126-#REF!</f>
        <v>#REF!</v>
      </c>
      <c r="AT299" s="112" t="e">
        <f>AT126-#REF!</f>
        <v>#REF!</v>
      </c>
      <c r="AU299" s="112" t="e">
        <f>AU126-#REF!</f>
        <v>#REF!</v>
      </c>
      <c r="AV299" s="112" t="e">
        <f>AV126-#REF!</f>
        <v>#REF!</v>
      </c>
      <c r="AW299" s="112" t="e">
        <f>AW126-#REF!</f>
        <v>#REF!</v>
      </c>
      <c r="AX299" s="112" t="e">
        <f>AX126-#REF!</f>
        <v>#REF!</v>
      </c>
      <c r="AY299" s="112" t="e">
        <f>AY126-#REF!</f>
        <v>#REF!</v>
      </c>
      <c r="AZ299" s="112" t="e">
        <f>AZ126-#REF!</f>
        <v>#REF!</v>
      </c>
      <c r="BA299" s="112" t="e">
        <f>BA126-#REF!</f>
        <v>#REF!</v>
      </c>
      <c r="BB299" s="112" t="e">
        <f>BB126-#REF!</f>
        <v>#REF!</v>
      </c>
      <c r="BC299" s="112" t="e">
        <f>BC126-#REF!</f>
        <v>#REF!</v>
      </c>
      <c r="BD299" s="112" t="e">
        <f>BD126-#REF!</f>
        <v>#REF!</v>
      </c>
      <c r="BE299" s="112" t="e">
        <f>BE126-#REF!</f>
        <v>#REF!</v>
      </c>
      <c r="BF299" s="112" t="e">
        <f>BF126-#REF!</f>
        <v>#REF!</v>
      </c>
      <c r="BG299" s="112" t="e">
        <f>BG126-#REF!</f>
        <v>#REF!</v>
      </c>
      <c r="BH299" s="112" t="e">
        <f>BH126-#REF!</f>
        <v>#REF!</v>
      </c>
      <c r="BI299" s="112" t="e">
        <f>BI126-#REF!</f>
        <v>#REF!</v>
      </c>
      <c r="BJ299" s="112" t="e">
        <f>BJ126-#REF!</f>
        <v>#REF!</v>
      </c>
      <c r="BK299" s="112" t="e">
        <f>BK126-#REF!</f>
        <v>#REF!</v>
      </c>
      <c r="BL299" s="112" t="e">
        <f>BL126-#REF!</f>
        <v>#REF!</v>
      </c>
      <c r="BM299" s="112" t="e">
        <f>BM126-#REF!</f>
        <v>#REF!</v>
      </c>
      <c r="BN299" s="112" t="e">
        <f>BN126-#REF!</f>
        <v>#REF!</v>
      </c>
      <c r="BO299" s="112" t="e">
        <f>BO126-#REF!</f>
        <v>#REF!</v>
      </c>
      <c r="BU299" s="112" t="e">
        <f>BU134-#REF!</f>
        <v>#REF!</v>
      </c>
      <c r="BV299" s="112" t="e">
        <f>BV134-#REF!</f>
        <v>#REF!</v>
      </c>
    </row>
    <row r="300" spans="12:74" hidden="1" x14ac:dyDescent="0.3">
      <c r="L300" s="112" t="e">
        <f>L127-#REF!</f>
        <v>#REF!</v>
      </c>
      <c r="M300" s="112" t="e">
        <f>M127-#REF!</f>
        <v>#REF!</v>
      </c>
      <c r="N300" s="112" t="e">
        <f>N127-#REF!</f>
        <v>#REF!</v>
      </c>
      <c r="O300" s="112" t="e">
        <f>O127-#REF!</f>
        <v>#REF!</v>
      </c>
      <c r="P300" s="112" t="e">
        <f>P127-#REF!</f>
        <v>#REF!</v>
      </c>
      <c r="Q300" s="112" t="e">
        <f>Q127-#REF!</f>
        <v>#REF!</v>
      </c>
      <c r="R300" s="112" t="e">
        <f>R127-#REF!</f>
        <v>#REF!</v>
      </c>
      <c r="S300" s="112" t="e">
        <f>S127-#REF!</f>
        <v>#REF!</v>
      </c>
      <c r="T300" s="112" t="e">
        <f>T127-#REF!</f>
        <v>#REF!</v>
      </c>
      <c r="U300" s="112" t="e">
        <f>U127-#REF!</f>
        <v>#REF!</v>
      </c>
      <c r="V300" s="112" t="e">
        <f>V127-#REF!</f>
        <v>#REF!</v>
      </c>
      <c r="W300" s="112" t="e">
        <f>W127-#REF!</f>
        <v>#REF!</v>
      </c>
      <c r="X300" s="112" t="e">
        <f>X127-#REF!</f>
        <v>#REF!</v>
      </c>
      <c r="Y300" s="112" t="e">
        <f>Y127-#REF!</f>
        <v>#REF!</v>
      </c>
      <c r="Z300" s="112" t="e">
        <f>Z127-#REF!</f>
        <v>#REF!</v>
      </c>
      <c r="AA300" s="112" t="e">
        <f>AA127-#REF!</f>
        <v>#REF!</v>
      </c>
      <c r="AB300" s="112" t="e">
        <f>AB127-#REF!</f>
        <v>#REF!</v>
      </c>
      <c r="AC300" s="112" t="e">
        <f>AC127-#REF!</f>
        <v>#REF!</v>
      </c>
      <c r="AD300" s="112" t="e">
        <f>AD127-#REF!</f>
        <v>#REF!</v>
      </c>
      <c r="AE300" s="112" t="e">
        <f>AE127-#REF!</f>
        <v>#REF!</v>
      </c>
      <c r="AF300" s="112" t="e">
        <f>AF127-#REF!</f>
        <v>#REF!</v>
      </c>
      <c r="AG300" s="112" t="e">
        <f>AG127-#REF!</f>
        <v>#REF!</v>
      </c>
      <c r="AH300" s="112" t="e">
        <f>AH127-#REF!</f>
        <v>#REF!</v>
      </c>
      <c r="AI300" s="112" t="e">
        <f>AI127-#REF!</f>
        <v>#REF!</v>
      </c>
      <c r="AJ300" s="112" t="e">
        <f>AJ127-#REF!</f>
        <v>#REF!</v>
      </c>
      <c r="AK300" s="112" t="e">
        <f>AK127-#REF!</f>
        <v>#REF!</v>
      </c>
      <c r="AL300" s="112" t="e">
        <f>AL127-#REF!</f>
        <v>#REF!</v>
      </c>
      <c r="AM300" s="112" t="e">
        <f>AM127-#REF!</f>
        <v>#REF!</v>
      </c>
      <c r="AN300" s="112" t="e">
        <f>AN127-#REF!</f>
        <v>#REF!</v>
      </c>
      <c r="AO300" s="112" t="e">
        <f>AO127-#REF!</f>
        <v>#REF!</v>
      </c>
      <c r="AP300" s="112" t="e">
        <f>AP127-#REF!</f>
        <v>#REF!</v>
      </c>
      <c r="AQ300" s="112" t="e">
        <f>AQ127-#REF!</f>
        <v>#REF!</v>
      </c>
      <c r="AR300" s="112" t="e">
        <f>AR127-#REF!</f>
        <v>#REF!</v>
      </c>
      <c r="AS300" s="112" t="e">
        <f>AS127-#REF!</f>
        <v>#REF!</v>
      </c>
      <c r="AT300" s="112" t="e">
        <f>AT127-#REF!</f>
        <v>#REF!</v>
      </c>
      <c r="AU300" s="112" t="e">
        <f>AU127-#REF!</f>
        <v>#REF!</v>
      </c>
      <c r="AV300" s="112" t="e">
        <f>AV127-#REF!</f>
        <v>#REF!</v>
      </c>
      <c r="AW300" s="112" t="e">
        <f>AW127-#REF!</f>
        <v>#REF!</v>
      </c>
      <c r="AX300" s="112" t="e">
        <f>AX127-#REF!</f>
        <v>#REF!</v>
      </c>
      <c r="AY300" s="112" t="e">
        <f>AY127-#REF!</f>
        <v>#REF!</v>
      </c>
      <c r="AZ300" s="112" t="e">
        <f>AZ127-#REF!</f>
        <v>#REF!</v>
      </c>
      <c r="BA300" s="112" t="e">
        <f>BA127-#REF!</f>
        <v>#REF!</v>
      </c>
      <c r="BB300" s="112" t="e">
        <f>BB127-#REF!</f>
        <v>#REF!</v>
      </c>
      <c r="BC300" s="112" t="e">
        <f>BC127-#REF!</f>
        <v>#REF!</v>
      </c>
      <c r="BD300" s="112" t="e">
        <f>BD127-#REF!</f>
        <v>#REF!</v>
      </c>
      <c r="BE300" s="112" t="e">
        <f>BE127-#REF!</f>
        <v>#REF!</v>
      </c>
      <c r="BF300" s="112" t="e">
        <f>BF127-#REF!</f>
        <v>#REF!</v>
      </c>
      <c r="BG300" s="112" t="e">
        <f>BG127-#REF!</f>
        <v>#REF!</v>
      </c>
      <c r="BH300" s="112" t="e">
        <f>BH127-#REF!</f>
        <v>#REF!</v>
      </c>
      <c r="BI300" s="112" t="e">
        <f>BI127-#REF!</f>
        <v>#REF!</v>
      </c>
      <c r="BJ300" s="112" t="e">
        <f>BJ127-#REF!</f>
        <v>#REF!</v>
      </c>
      <c r="BK300" s="112" t="e">
        <f>BK127-#REF!</f>
        <v>#REF!</v>
      </c>
      <c r="BL300" s="112" t="e">
        <f>BL127-#REF!</f>
        <v>#REF!</v>
      </c>
      <c r="BM300" s="112" t="e">
        <f>BM127-#REF!</f>
        <v>#REF!</v>
      </c>
      <c r="BN300" s="112" t="e">
        <f>BN127-#REF!</f>
        <v>#REF!</v>
      </c>
      <c r="BO300" s="112" t="e">
        <f>BO127-#REF!</f>
        <v>#REF!</v>
      </c>
      <c r="BU300" s="112" t="e">
        <f>BU135-#REF!</f>
        <v>#REF!</v>
      </c>
      <c r="BV300" s="112" t="e">
        <f>BV135-#REF!</f>
        <v>#REF!</v>
      </c>
    </row>
    <row r="301" spans="12:74" hidden="1" x14ac:dyDescent="0.3">
      <c r="L301" s="112" t="e">
        <f>L128-#REF!</f>
        <v>#REF!</v>
      </c>
      <c r="M301" s="112" t="e">
        <f>M128-#REF!</f>
        <v>#REF!</v>
      </c>
      <c r="N301" s="112" t="e">
        <f>N128-#REF!</f>
        <v>#REF!</v>
      </c>
      <c r="O301" s="112" t="e">
        <f>O128-#REF!</f>
        <v>#REF!</v>
      </c>
      <c r="P301" s="112" t="e">
        <f>P128-#REF!</f>
        <v>#REF!</v>
      </c>
      <c r="Q301" s="112" t="e">
        <f>Q128-#REF!</f>
        <v>#REF!</v>
      </c>
      <c r="R301" s="112" t="e">
        <f>R128-#REF!</f>
        <v>#REF!</v>
      </c>
      <c r="S301" s="112" t="e">
        <f>S128-#REF!</f>
        <v>#REF!</v>
      </c>
      <c r="T301" s="112" t="e">
        <f>T128-#REF!</f>
        <v>#REF!</v>
      </c>
      <c r="U301" s="112" t="e">
        <f>U128-#REF!</f>
        <v>#REF!</v>
      </c>
      <c r="V301" s="112" t="e">
        <f>V128-#REF!</f>
        <v>#REF!</v>
      </c>
      <c r="W301" s="112" t="e">
        <f>W128-#REF!</f>
        <v>#REF!</v>
      </c>
      <c r="X301" s="112" t="e">
        <f>X128-#REF!</f>
        <v>#REF!</v>
      </c>
      <c r="Y301" s="112" t="e">
        <f>Y128-#REF!</f>
        <v>#REF!</v>
      </c>
      <c r="Z301" s="112" t="e">
        <f>Z128-#REF!</f>
        <v>#REF!</v>
      </c>
      <c r="AA301" s="112" t="e">
        <f>AA128-#REF!</f>
        <v>#REF!</v>
      </c>
      <c r="AB301" s="112" t="e">
        <f>AB128-#REF!</f>
        <v>#REF!</v>
      </c>
      <c r="AC301" s="112" t="e">
        <f>AC128-#REF!</f>
        <v>#REF!</v>
      </c>
      <c r="AD301" s="112" t="e">
        <f>AD128-#REF!</f>
        <v>#REF!</v>
      </c>
      <c r="AE301" s="112" t="e">
        <f>AE128-#REF!</f>
        <v>#REF!</v>
      </c>
      <c r="AF301" s="112" t="e">
        <f>AF128-#REF!</f>
        <v>#REF!</v>
      </c>
      <c r="AG301" s="112" t="e">
        <f>AG128-#REF!</f>
        <v>#REF!</v>
      </c>
      <c r="AH301" s="112" t="e">
        <f>AH128-#REF!</f>
        <v>#REF!</v>
      </c>
      <c r="AI301" s="112" t="e">
        <f>AI128-#REF!</f>
        <v>#REF!</v>
      </c>
      <c r="AJ301" s="112" t="e">
        <f>AJ128-#REF!</f>
        <v>#REF!</v>
      </c>
      <c r="AK301" s="112" t="e">
        <f>AK128-#REF!</f>
        <v>#REF!</v>
      </c>
      <c r="AL301" s="112" t="e">
        <f>AL128-#REF!</f>
        <v>#REF!</v>
      </c>
      <c r="AM301" s="112" t="e">
        <f>AM128-#REF!</f>
        <v>#REF!</v>
      </c>
      <c r="AN301" s="112" t="e">
        <f>AN128-#REF!</f>
        <v>#REF!</v>
      </c>
      <c r="AO301" s="112" t="e">
        <f>AO128-#REF!</f>
        <v>#REF!</v>
      </c>
      <c r="AP301" s="112" t="e">
        <f>AP128-#REF!</f>
        <v>#REF!</v>
      </c>
      <c r="AQ301" s="112" t="e">
        <f>AQ128-#REF!</f>
        <v>#REF!</v>
      </c>
      <c r="AR301" s="112" t="e">
        <f>AR128-#REF!</f>
        <v>#REF!</v>
      </c>
      <c r="AS301" s="112" t="e">
        <f>AS128-#REF!</f>
        <v>#REF!</v>
      </c>
      <c r="AT301" s="112" t="e">
        <f>AT128-#REF!</f>
        <v>#REF!</v>
      </c>
      <c r="AU301" s="112" t="e">
        <f>AU128-#REF!</f>
        <v>#REF!</v>
      </c>
      <c r="AV301" s="112" t="e">
        <f>AV128-#REF!</f>
        <v>#REF!</v>
      </c>
      <c r="AW301" s="112" t="e">
        <f>AW128-#REF!</f>
        <v>#REF!</v>
      </c>
      <c r="AX301" s="112" t="e">
        <f>AX128-#REF!</f>
        <v>#REF!</v>
      </c>
      <c r="AY301" s="112" t="e">
        <f>AY128-#REF!</f>
        <v>#REF!</v>
      </c>
      <c r="AZ301" s="112" t="e">
        <f>AZ128-#REF!</f>
        <v>#REF!</v>
      </c>
      <c r="BA301" s="112" t="e">
        <f>BA128-#REF!</f>
        <v>#REF!</v>
      </c>
      <c r="BB301" s="112" t="e">
        <f>BB128-#REF!</f>
        <v>#REF!</v>
      </c>
      <c r="BC301" s="112" t="e">
        <f>BC128-#REF!</f>
        <v>#REF!</v>
      </c>
      <c r="BD301" s="112" t="e">
        <f>BD128-#REF!</f>
        <v>#REF!</v>
      </c>
      <c r="BE301" s="112" t="e">
        <f>BE128-#REF!</f>
        <v>#REF!</v>
      </c>
      <c r="BF301" s="112" t="e">
        <f>BF128-#REF!</f>
        <v>#REF!</v>
      </c>
      <c r="BG301" s="112" t="e">
        <f>BG128-#REF!</f>
        <v>#REF!</v>
      </c>
      <c r="BH301" s="112" t="e">
        <f>BH128-#REF!</f>
        <v>#REF!</v>
      </c>
      <c r="BI301" s="112" t="e">
        <f>BI128-#REF!</f>
        <v>#REF!</v>
      </c>
      <c r="BJ301" s="112" t="e">
        <f>BJ128-#REF!</f>
        <v>#REF!</v>
      </c>
      <c r="BK301" s="112" t="e">
        <f>BK128-#REF!</f>
        <v>#REF!</v>
      </c>
      <c r="BL301" s="112" t="e">
        <f>BL128-#REF!</f>
        <v>#REF!</v>
      </c>
      <c r="BM301" s="112" t="e">
        <f>BM128-#REF!</f>
        <v>#REF!</v>
      </c>
      <c r="BN301" s="112" t="e">
        <f>BN128-#REF!</f>
        <v>#REF!</v>
      </c>
      <c r="BO301" s="112" t="e">
        <f>BO128-#REF!</f>
        <v>#REF!</v>
      </c>
      <c r="BU301" s="112" t="e">
        <f>BU136-#REF!</f>
        <v>#REF!</v>
      </c>
      <c r="BV301" s="112" t="e">
        <f>BV136-#REF!</f>
        <v>#REF!</v>
      </c>
    </row>
    <row r="302" spans="12:74" hidden="1" x14ac:dyDescent="0.3">
      <c r="L302" s="112" t="e">
        <f>L129-#REF!</f>
        <v>#REF!</v>
      </c>
      <c r="M302" s="112" t="e">
        <f>M129-#REF!</f>
        <v>#REF!</v>
      </c>
      <c r="N302" s="112" t="e">
        <f>N129-#REF!</f>
        <v>#REF!</v>
      </c>
      <c r="O302" s="112" t="e">
        <f>O129-#REF!</f>
        <v>#REF!</v>
      </c>
      <c r="P302" s="112" t="e">
        <f>P129-#REF!</f>
        <v>#REF!</v>
      </c>
      <c r="Q302" s="112" t="e">
        <f>Q129-#REF!</f>
        <v>#REF!</v>
      </c>
      <c r="R302" s="112" t="e">
        <f>R129-#REF!</f>
        <v>#REF!</v>
      </c>
      <c r="S302" s="112" t="e">
        <f>S129-#REF!</f>
        <v>#REF!</v>
      </c>
      <c r="T302" s="112" t="e">
        <f>T129-#REF!</f>
        <v>#REF!</v>
      </c>
      <c r="U302" s="112" t="e">
        <f>U129-#REF!</f>
        <v>#REF!</v>
      </c>
      <c r="V302" s="112" t="e">
        <f>V129-#REF!</f>
        <v>#REF!</v>
      </c>
      <c r="W302" s="112" t="e">
        <f>W129-#REF!</f>
        <v>#REF!</v>
      </c>
      <c r="X302" s="112" t="e">
        <f>X129-#REF!</f>
        <v>#REF!</v>
      </c>
      <c r="Y302" s="112" t="e">
        <f>Y129-#REF!</f>
        <v>#REF!</v>
      </c>
      <c r="Z302" s="112" t="e">
        <f>Z129-#REF!</f>
        <v>#REF!</v>
      </c>
      <c r="AA302" s="112" t="e">
        <f>AA129-#REF!</f>
        <v>#REF!</v>
      </c>
      <c r="AB302" s="112" t="e">
        <f>AB129-#REF!</f>
        <v>#REF!</v>
      </c>
      <c r="AC302" s="112" t="e">
        <f>AC129-#REF!</f>
        <v>#REF!</v>
      </c>
      <c r="AD302" s="112" t="e">
        <f>AD129-#REF!</f>
        <v>#REF!</v>
      </c>
      <c r="AE302" s="112" t="e">
        <f>AE129-#REF!</f>
        <v>#REF!</v>
      </c>
      <c r="AF302" s="112" t="e">
        <f>AF129-#REF!</f>
        <v>#REF!</v>
      </c>
      <c r="AG302" s="112" t="e">
        <f>AG129-#REF!</f>
        <v>#REF!</v>
      </c>
      <c r="AH302" s="112" t="e">
        <f>AH129-#REF!</f>
        <v>#REF!</v>
      </c>
      <c r="AI302" s="112" t="e">
        <f>AI129-#REF!</f>
        <v>#REF!</v>
      </c>
      <c r="AJ302" s="112" t="e">
        <f>AJ129-#REF!</f>
        <v>#REF!</v>
      </c>
      <c r="AK302" s="112" t="e">
        <f>AK129-#REF!</f>
        <v>#REF!</v>
      </c>
      <c r="AL302" s="112" t="e">
        <f>AL129-#REF!</f>
        <v>#REF!</v>
      </c>
      <c r="AM302" s="112" t="e">
        <f>AM129-#REF!</f>
        <v>#REF!</v>
      </c>
      <c r="AN302" s="112" t="e">
        <f>AN129-#REF!</f>
        <v>#REF!</v>
      </c>
      <c r="AO302" s="112" t="e">
        <f>AO129-#REF!</f>
        <v>#REF!</v>
      </c>
      <c r="AP302" s="112" t="e">
        <f>AP129-#REF!</f>
        <v>#REF!</v>
      </c>
      <c r="AQ302" s="112" t="e">
        <f>AQ129-#REF!</f>
        <v>#REF!</v>
      </c>
      <c r="AR302" s="112" t="e">
        <f>AR129-#REF!</f>
        <v>#REF!</v>
      </c>
      <c r="AS302" s="112" t="e">
        <f>AS129-#REF!</f>
        <v>#REF!</v>
      </c>
      <c r="AT302" s="112" t="e">
        <f>AT129-#REF!</f>
        <v>#REF!</v>
      </c>
      <c r="AU302" s="112" t="e">
        <f>AU129-#REF!</f>
        <v>#REF!</v>
      </c>
      <c r="AV302" s="112" t="e">
        <f>AV129-#REF!</f>
        <v>#REF!</v>
      </c>
      <c r="AW302" s="112" t="e">
        <f>AW129-#REF!</f>
        <v>#REF!</v>
      </c>
      <c r="AX302" s="112" t="e">
        <f>AX129-#REF!</f>
        <v>#REF!</v>
      </c>
      <c r="AY302" s="112" t="e">
        <f>AY129-#REF!</f>
        <v>#REF!</v>
      </c>
      <c r="AZ302" s="112" t="e">
        <f>AZ129-#REF!</f>
        <v>#REF!</v>
      </c>
      <c r="BA302" s="112" t="e">
        <f>BA129-#REF!</f>
        <v>#REF!</v>
      </c>
      <c r="BB302" s="112" t="e">
        <f>BB129-#REF!</f>
        <v>#REF!</v>
      </c>
      <c r="BC302" s="112" t="e">
        <f>BC129-#REF!</f>
        <v>#REF!</v>
      </c>
      <c r="BD302" s="112" t="e">
        <f>BD129-#REF!</f>
        <v>#REF!</v>
      </c>
      <c r="BE302" s="112" t="e">
        <f>BE129-#REF!</f>
        <v>#REF!</v>
      </c>
      <c r="BF302" s="112" t="e">
        <f>BF129-#REF!</f>
        <v>#REF!</v>
      </c>
      <c r="BG302" s="112" t="e">
        <f>BG129-#REF!</f>
        <v>#REF!</v>
      </c>
      <c r="BH302" s="112" t="e">
        <f>BH129-#REF!</f>
        <v>#REF!</v>
      </c>
      <c r="BI302" s="112" t="e">
        <f>BI129-#REF!</f>
        <v>#REF!</v>
      </c>
      <c r="BJ302" s="112" t="e">
        <f>BJ129-#REF!</f>
        <v>#REF!</v>
      </c>
      <c r="BK302" s="112" t="e">
        <f>BK129-#REF!</f>
        <v>#REF!</v>
      </c>
      <c r="BL302" s="112" t="e">
        <f>BL129-#REF!</f>
        <v>#REF!</v>
      </c>
      <c r="BM302" s="112" t="e">
        <f>BM129-#REF!</f>
        <v>#REF!</v>
      </c>
      <c r="BN302" s="112" t="e">
        <f>BN129-#REF!</f>
        <v>#REF!</v>
      </c>
      <c r="BO302" s="112" t="e">
        <f>BO129-#REF!</f>
        <v>#REF!</v>
      </c>
      <c r="BU302" s="112" t="e">
        <f>BU137-#REF!</f>
        <v>#REF!</v>
      </c>
      <c r="BV302" s="112" t="e">
        <f>BV137-#REF!</f>
        <v>#REF!</v>
      </c>
    </row>
    <row r="303" spans="12:74" hidden="1" x14ac:dyDescent="0.3">
      <c r="L303" s="112" t="e">
        <f>L130-#REF!</f>
        <v>#REF!</v>
      </c>
      <c r="M303" s="112" t="e">
        <f>M130-#REF!</f>
        <v>#REF!</v>
      </c>
      <c r="N303" s="112" t="e">
        <f>N130-#REF!</f>
        <v>#REF!</v>
      </c>
      <c r="O303" s="112" t="e">
        <f>O130-#REF!</f>
        <v>#REF!</v>
      </c>
      <c r="P303" s="112" t="e">
        <f>P130-#REF!</f>
        <v>#REF!</v>
      </c>
      <c r="Q303" s="112" t="e">
        <f>Q130-#REF!</f>
        <v>#REF!</v>
      </c>
      <c r="R303" s="112" t="e">
        <f>R130-#REF!</f>
        <v>#REF!</v>
      </c>
      <c r="S303" s="112" t="e">
        <f>S130-#REF!</f>
        <v>#REF!</v>
      </c>
      <c r="T303" s="112" t="e">
        <f>T130-#REF!</f>
        <v>#REF!</v>
      </c>
      <c r="U303" s="112" t="e">
        <f>U130-#REF!</f>
        <v>#REF!</v>
      </c>
      <c r="V303" s="112" t="e">
        <f>V130-#REF!</f>
        <v>#REF!</v>
      </c>
      <c r="W303" s="112" t="e">
        <f>W130-#REF!</f>
        <v>#REF!</v>
      </c>
      <c r="X303" s="112" t="e">
        <f>X130-#REF!</f>
        <v>#REF!</v>
      </c>
      <c r="Y303" s="112" t="e">
        <f>Y130-#REF!</f>
        <v>#REF!</v>
      </c>
      <c r="Z303" s="112" t="e">
        <f>Z130-#REF!</f>
        <v>#REF!</v>
      </c>
      <c r="AA303" s="112" t="e">
        <f>AA130-#REF!</f>
        <v>#REF!</v>
      </c>
      <c r="AB303" s="112" t="e">
        <f>AB130-#REF!</f>
        <v>#REF!</v>
      </c>
      <c r="AC303" s="112" t="e">
        <f>AC130-#REF!</f>
        <v>#REF!</v>
      </c>
      <c r="AD303" s="112" t="e">
        <f>AD130-#REF!</f>
        <v>#REF!</v>
      </c>
      <c r="AE303" s="112" t="e">
        <f>AE130-#REF!</f>
        <v>#REF!</v>
      </c>
      <c r="AF303" s="112" t="e">
        <f>AF130-#REF!</f>
        <v>#REF!</v>
      </c>
      <c r="AG303" s="112" t="e">
        <f>AG130-#REF!</f>
        <v>#REF!</v>
      </c>
      <c r="AH303" s="112" t="e">
        <f>AH130-#REF!</f>
        <v>#REF!</v>
      </c>
      <c r="AI303" s="112" t="e">
        <f>AI130-#REF!</f>
        <v>#REF!</v>
      </c>
      <c r="AJ303" s="112" t="e">
        <f>AJ130-#REF!</f>
        <v>#REF!</v>
      </c>
      <c r="AK303" s="112" t="e">
        <f>AK130-#REF!</f>
        <v>#REF!</v>
      </c>
      <c r="AL303" s="112" t="e">
        <f>AL130-#REF!</f>
        <v>#REF!</v>
      </c>
      <c r="AM303" s="112" t="e">
        <f>AM130-#REF!</f>
        <v>#REF!</v>
      </c>
      <c r="AN303" s="112" t="e">
        <f>AN130-#REF!</f>
        <v>#REF!</v>
      </c>
      <c r="AO303" s="112" t="e">
        <f>AO130-#REF!</f>
        <v>#REF!</v>
      </c>
      <c r="AP303" s="112" t="e">
        <f>AP130-#REF!</f>
        <v>#REF!</v>
      </c>
      <c r="AQ303" s="112" t="e">
        <f>AQ130-#REF!</f>
        <v>#REF!</v>
      </c>
      <c r="AR303" s="112" t="e">
        <f>AR130-#REF!</f>
        <v>#REF!</v>
      </c>
      <c r="AS303" s="112" t="e">
        <f>AS130-#REF!</f>
        <v>#REF!</v>
      </c>
      <c r="AT303" s="112" t="e">
        <f>AT130-#REF!</f>
        <v>#REF!</v>
      </c>
      <c r="AU303" s="112" t="e">
        <f>AU130-#REF!</f>
        <v>#REF!</v>
      </c>
      <c r="AV303" s="112" t="e">
        <f>AV130-#REF!</f>
        <v>#REF!</v>
      </c>
      <c r="AW303" s="112" t="e">
        <f>AW130-#REF!</f>
        <v>#REF!</v>
      </c>
      <c r="AX303" s="112" t="e">
        <f>AX130-#REF!</f>
        <v>#REF!</v>
      </c>
      <c r="AY303" s="112" t="e">
        <f>AY130-#REF!</f>
        <v>#REF!</v>
      </c>
      <c r="AZ303" s="112" t="e">
        <f>AZ130-#REF!</f>
        <v>#REF!</v>
      </c>
      <c r="BA303" s="112" t="e">
        <f>BA130-#REF!</f>
        <v>#REF!</v>
      </c>
      <c r="BB303" s="112" t="e">
        <f>BB130-#REF!</f>
        <v>#REF!</v>
      </c>
      <c r="BC303" s="112" t="e">
        <f>BC130-#REF!</f>
        <v>#REF!</v>
      </c>
      <c r="BD303" s="112" t="e">
        <f>BD130-#REF!</f>
        <v>#REF!</v>
      </c>
      <c r="BE303" s="112" t="e">
        <f>BE130-#REF!</f>
        <v>#REF!</v>
      </c>
      <c r="BF303" s="112" t="e">
        <f>BF130-#REF!</f>
        <v>#REF!</v>
      </c>
      <c r="BG303" s="112" t="e">
        <f>BG130-#REF!</f>
        <v>#REF!</v>
      </c>
      <c r="BH303" s="112" t="e">
        <f>BH130-#REF!</f>
        <v>#REF!</v>
      </c>
      <c r="BI303" s="112" t="e">
        <f>BI130-#REF!</f>
        <v>#REF!</v>
      </c>
      <c r="BJ303" s="112" t="e">
        <f>BJ130-#REF!</f>
        <v>#REF!</v>
      </c>
      <c r="BK303" s="112" t="e">
        <f>BK130-#REF!</f>
        <v>#REF!</v>
      </c>
      <c r="BL303" s="112" t="e">
        <f>BL130-#REF!</f>
        <v>#REF!</v>
      </c>
      <c r="BM303" s="112" t="e">
        <f>BM130-#REF!</f>
        <v>#REF!</v>
      </c>
      <c r="BN303" s="112" t="e">
        <f>BN130-#REF!</f>
        <v>#REF!</v>
      </c>
      <c r="BO303" s="112" t="e">
        <f>BO130-#REF!</f>
        <v>#REF!</v>
      </c>
      <c r="BU303" s="112" t="e">
        <f>BU138-#REF!</f>
        <v>#REF!</v>
      </c>
      <c r="BV303" s="112" t="e">
        <f>BV138-#REF!</f>
        <v>#REF!</v>
      </c>
    </row>
    <row r="304" spans="12:74" hidden="1" x14ac:dyDescent="0.3">
      <c r="L304" s="112" t="e">
        <f>L131-#REF!</f>
        <v>#REF!</v>
      </c>
      <c r="M304" s="112" t="e">
        <f>M131-#REF!</f>
        <v>#REF!</v>
      </c>
      <c r="N304" s="112" t="e">
        <f>N131-#REF!</f>
        <v>#REF!</v>
      </c>
      <c r="O304" s="112" t="e">
        <f>O131-#REF!</f>
        <v>#REF!</v>
      </c>
      <c r="P304" s="112" t="e">
        <f>P131-#REF!</f>
        <v>#REF!</v>
      </c>
      <c r="Q304" s="112" t="e">
        <f>Q131-#REF!</f>
        <v>#REF!</v>
      </c>
      <c r="R304" s="112" t="e">
        <f>R131-#REF!</f>
        <v>#REF!</v>
      </c>
      <c r="S304" s="112" t="e">
        <f>S131-#REF!</f>
        <v>#REF!</v>
      </c>
      <c r="T304" s="112" t="e">
        <f>T131-#REF!</f>
        <v>#REF!</v>
      </c>
      <c r="U304" s="112" t="e">
        <f>U131-#REF!</f>
        <v>#REF!</v>
      </c>
      <c r="V304" s="112" t="e">
        <f>V131-#REF!</f>
        <v>#REF!</v>
      </c>
      <c r="W304" s="112" t="e">
        <f>W131-#REF!</f>
        <v>#REF!</v>
      </c>
      <c r="X304" s="112" t="e">
        <f>X131-#REF!</f>
        <v>#REF!</v>
      </c>
      <c r="Y304" s="112" t="e">
        <f>Y131-#REF!</f>
        <v>#REF!</v>
      </c>
      <c r="Z304" s="112" t="e">
        <f>Z131-#REF!</f>
        <v>#REF!</v>
      </c>
      <c r="AA304" s="112" t="e">
        <f>AA131-#REF!</f>
        <v>#REF!</v>
      </c>
      <c r="AB304" s="112" t="e">
        <f>AB131-#REF!</f>
        <v>#REF!</v>
      </c>
      <c r="AC304" s="112" t="e">
        <f>AC131-#REF!</f>
        <v>#REF!</v>
      </c>
      <c r="AD304" s="112" t="e">
        <f>AD131-#REF!</f>
        <v>#REF!</v>
      </c>
      <c r="AE304" s="112" t="e">
        <f>AE131-#REF!</f>
        <v>#REF!</v>
      </c>
      <c r="AF304" s="112" t="e">
        <f>AF131-#REF!</f>
        <v>#REF!</v>
      </c>
      <c r="AG304" s="112" t="e">
        <f>AG131-#REF!</f>
        <v>#REF!</v>
      </c>
      <c r="AH304" s="112" t="e">
        <f>AH131-#REF!</f>
        <v>#REF!</v>
      </c>
      <c r="AI304" s="112" t="e">
        <f>AI131-#REF!</f>
        <v>#REF!</v>
      </c>
      <c r="AJ304" s="112" t="e">
        <f>AJ131-#REF!</f>
        <v>#REF!</v>
      </c>
      <c r="AK304" s="112" t="e">
        <f>AK131-#REF!</f>
        <v>#REF!</v>
      </c>
      <c r="AL304" s="112" t="e">
        <f>AL131-#REF!</f>
        <v>#REF!</v>
      </c>
      <c r="AM304" s="112" t="e">
        <f>AM131-#REF!</f>
        <v>#REF!</v>
      </c>
      <c r="AN304" s="112" t="e">
        <f>AN131-#REF!</f>
        <v>#REF!</v>
      </c>
      <c r="AO304" s="112" t="e">
        <f>AO131-#REF!</f>
        <v>#REF!</v>
      </c>
      <c r="AP304" s="112" t="e">
        <f>AP131-#REF!</f>
        <v>#REF!</v>
      </c>
      <c r="AQ304" s="112" t="e">
        <f>AQ131-#REF!</f>
        <v>#REF!</v>
      </c>
      <c r="AR304" s="112" t="e">
        <f>AR131-#REF!</f>
        <v>#REF!</v>
      </c>
      <c r="AS304" s="112" t="e">
        <f>AS131-#REF!</f>
        <v>#REF!</v>
      </c>
      <c r="AT304" s="112" t="e">
        <f>AT131-#REF!</f>
        <v>#REF!</v>
      </c>
      <c r="AU304" s="112" t="e">
        <f>AU131-#REF!</f>
        <v>#REF!</v>
      </c>
      <c r="AV304" s="112" t="e">
        <f>AV131-#REF!</f>
        <v>#REF!</v>
      </c>
      <c r="AW304" s="112" t="e">
        <f>AW131-#REF!</f>
        <v>#REF!</v>
      </c>
      <c r="AX304" s="112" t="e">
        <f>AX131-#REF!</f>
        <v>#REF!</v>
      </c>
      <c r="AY304" s="112" t="e">
        <f>AY131-#REF!</f>
        <v>#REF!</v>
      </c>
      <c r="AZ304" s="112" t="e">
        <f>AZ131-#REF!</f>
        <v>#REF!</v>
      </c>
      <c r="BA304" s="112" t="e">
        <f>BA131-#REF!</f>
        <v>#REF!</v>
      </c>
      <c r="BB304" s="112" t="e">
        <f>BB131-#REF!</f>
        <v>#REF!</v>
      </c>
      <c r="BC304" s="112" t="e">
        <f>BC131-#REF!</f>
        <v>#REF!</v>
      </c>
      <c r="BD304" s="112" t="e">
        <f>BD131-#REF!</f>
        <v>#REF!</v>
      </c>
      <c r="BE304" s="112" t="e">
        <f>BE131-#REF!</f>
        <v>#REF!</v>
      </c>
      <c r="BF304" s="112" t="e">
        <f>BF131-#REF!</f>
        <v>#REF!</v>
      </c>
      <c r="BG304" s="112" t="e">
        <f>BG131-#REF!</f>
        <v>#REF!</v>
      </c>
      <c r="BH304" s="112" t="e">
        <f>BH131-#REF!</f>
        <v>#REF!</v>
      </c>
      <c r="BI304" s="112" t="e">
        <f>BI131-#REF!</f>
        <v>#REF!</v>
      </c>
      <c r="BJ304" s="112" t="e">
        <f>BJ131-#REF!</f>
        <v>#REF!</v>
      </c>
      <c r="BK304" s="112" t="e">
        <f>BK131-#REF!</f>
        <v>#REF!</v>
      </c>
      <c r="BL304" s="112" t="e">
        <f>BL131-#REF!</f>
        <v>#REF!</v>
      </c>
      <c r="BM304" s="112" t="e">
        <f>BM131-#REF!</f>
        <v>#REF!</v>
      </c>
      <c r="BN304" s="112" t="e">
        <f>BN131-#REF!</f>
        <v>#REF!</v>
      </c>
      <c r="BO304" s="112" t="e">
        <f>BO131-#REF!</f>
        <v>#REF!</v>
      </c>
      <c r="BU304" s="112" t="e">
        <f>BU139-#REF!</f>
        <v>#REF!</v>
      </c>
      <c r="BV304" s="112" t="e">
        <f>BV139-#REF!</f>
        <v>#REF!</v>
      </c>
    </row>
    <row r="305" spans="12:74" hidden="1" x14ac:dyDescent="0.3">
      <c r="L305" s="112" t="e">
        <f>L132-#REF!</f>
        <v>#REF!</v>
      </c>
      <c r="M305" s="112" t="e">
        <f>M132-#REF!</f>
        <v>#REF!</v>
      </c>
      <c r="N305" s="112" t="e">
        <f>N132-#REF!</f>
        <v>#REF!</v>
      </c>
      <c r="O305" s="112" t="e">
        <f>O132-#REF!</f>
        <v>#REF!</v>
      </c>
      <c r="P305" s="112" t="e">
        <f>P132-#REF!</f>
        <v>#REF!</v>
      </c>
      <c r="Q305" s="112" t="e">
        <f>Q132-#REF!</f>
        <v>#REF!</v>
      </c>
      <c r="R305" s="112" t="e">
        <f>R132-#REF!</f>
        <v>#REF!</v>
      </c>
      <c r="S305" s="112" t="e">
        <f>S132-#REF!</f>
        <v>#REF!</v>
      </c>
      <c r="T305" s="112" t="e">
        <f>T132-#REF!</f>
        <v>#REF!</v>
      </c>
      <c r="U305" s="112" t="e">
        <f>U132-#REF!</f>
        <v>#REF!</v>
      </c>
      <c r="V305" s="112" t="e">
        <f>V132-#REF!</f>
        <v>#REF!</v>
      </c>
      <c r="W305" s="112" t="e">
        <f>W132-#REF!</f>
        <v>#REF!</v>
      </c>
      <c r="X305" s="112" t="e">
        <f>X132-#REF!</f>
        <v>#REF!</v>
      </c>
      <c r="Y305" s="112" t="e">
        <f>Y132-#REF!</f>
        <v>#REF!</v>
      </c>
      <c r="Z305" s="112" t="e">
        <f>Z132-#REF!</f>
        <v>#REF!</v>
      </c>
      <c r="AA305" s="112" t="e">
        <f>AA132-#REF!</f>
        <v>#REF!</v>
      </c>
      <c r="AB305" s="112" t="e">
        <f>AB132-#REF!</f>
        <v>#REF!</v>
      </c>
      <c r="AC305" s="112" t="e">
        <f>AC132-#REF!</f>
        <v>#REF!</v>
      </c>
      <c r="AD305" s="112" t="e">
        <f>AD132-#REF!</f>
        <v>#REF!</v>
      </c>
      <c r="AE305" s="112" t="e">
        <f>AE132-#REF!</f>
        <v>#REF!</v>
      </c>
      <c r="AF305" s="112" t="e">
        <f>AF132-#REF!</f>
        <v>#REF!</v>
      </c>
      <c r="AG305" s="112" t="e">
        <f>AG132-#REF!</f>
        <v>#REF!</v>
      </c>
      <c r="AH305" s="112" t="e">
        <f>AH132-#REF!</f>
        <v>#REF!</v>
      </c>
      <c r="AI305" s="112" t="e">
        <f>AI132-#REF!</f>
        <v>#REF!</v>
      </c>
      <c r="AJ305" s="112" t="e">
        <f>AJ132-#REF!</f>
        <v>#REF!</v>
      </c>
      <c r="AK305" s="112" t="e">
        <f>AK132-#REF!</f>
        <v>#REF!</v>
      </c>
      <c r="AL305" s="112" t="e">
        <f>AL132-#REF!</f>
        <v>#REF!</v>
      </c>
      <c r="AM305" s="112" t="e">
        <f>AM132-#REF!</f>
        <v>#REF!</v>
      </c>
      <c r="AN305" s="112" t="e">
        <f>AN132-#REF!</f>
        <v>#REF!</v>
      </c>
      <c r="AO305" s="112" t="e">
        <f>AO132-#REF!</f>
        <v>#REF!</v>
      </c>
      <c r="AP305" s="112" t="e">
        <f>AP132-#REF!</f>
        <v>#REF!</v>
      </c>
      <c r="AQ305" s="112" t="e">
        <f>AQ132-#REF!</f>
        <v>#REF!</v>
      </c>
      <c r="AR305" s="112" t="e">
        <f>AR132-#REF!</f>
        <v>#REF!</v>
      </c>
      <c r="AS305" s="112" t="e">
        <f>AS132-#REF!</f>
        <v>#REF!</v>
      </c>
      <c r="AT305" s="112" t="e">
        <f>AT132-#REF!</f>
        <v>#REF!</v>
      </c>
      <c r="AU305" s="112" t="e">
        <f>AU132-#REF!</f>
        <v>#REF!</v>
      </c>
      <c r="AV305" s="112" t="e">
        <f>AV132-#REF!</f>
        <v>#REF!</v>
      </c>
      <c r="AW305" s="112" t="e">
        <f>AW132-#REF!</f>
        <v>#REF!</v>
      </c>
      <c r="AX305" s="112" t="e">
        <f>AX132-#REF!</f>
        <v>#REF!</v>
      </c>
      <c r="AY305" s="112" t="e">
        <f>AY132-#REF!</f>
        <v>#REF!</v>
      </c>
      <c r="AZ305" s="112" t="e">
        <f>AZ132-#REF!</f>
        <v>#REF!</v>
      </c>
      <c r="BA305" s="112" t="e">
        <f>BA132-#REF!</f>
        <v>#REF!</v>
      </c>
      <c r="BB305" s="112" t="e">
        <f>BB132-#REF!</f>
        <v>#REF!</v>
      </c>
      <c r="BC305" s="112" t="e">
        <f>BC132-#REF!</f>
        <v>#REF!</v>
      </c>
      <c r="BD305" s="112" t="e">
        <f>BD132-#REF!</f>
        <v>#REF!</v>
      </c>
      <c r="BE305" s="112" t="e">
        <f>BE132-#REF!</f>
        <v>#REF!</v>
      </c>
      <c r="BF305" s="112" t="e">
        <f>BF132-#REF!</f>
        <v>#REF!</v>
      </c>
      <c r="BG305" s="112" t="e">
        <f>BG132-#REF!</f>
        <v>#REF!</v>
      </c>
      <c r="BH305" s="112" t="e">
        <f>BH132-#REF!</f>
        <v>#REF!</v>
      </c>
      <c r="BI305" s="112" t="e">
        <f>BI132-#REF!</f>
        <v>#REF!</v>
      </c>
      <c r="BJ305" s="112" t="e">
        <f>BJ132-#REF!</f>
        <v>#REF!</v>
      </c>
      <c r="BK305" s="112" t="e">
        <f>BK132-#REF!</f>
        <v>#REF!</v>
      </c>
      <c r="BL305" s="112" t="e">
        <f>BL132-#REF!</f>
        <v>#REF!</v>
      </c>
      <c r="BM305" s="112" t="e">
        <f>BM132-#REF!</f>
        <v>#REF!</v>
      </c>
      <c r="BN305" s="112" t="e">
        <f>BN132-#REF!</f>
        <v>#REF!</v>
      </c>
      <c r="BO305" s="112" t="e">
        <f>BO132-#REF!</f>
        <v>#REF!</v>
      </c>
      <c r="BU305" s="112" t="e">
        <f>BU140-#REF!</f>
        <v>#REF!</v>
      </c>
      <c r="BV305" s="112" t="e">
        <f>BV140-#REF!</f>
        <v>#REF!</v>
      </c>
    </row>
    <row r="306" spans="12:74" hidden="1" x14ac:dyDescent="0.3">
      <c r="L306" s="112" t="e">
        <f>L133-#REF!</f>
        <v>#REF!</v>
      </c>
      <c r="M306" s="112" t="e">
        <f>M133-#REF!</f>
        <v>#REF!</v>
      </c>
      <c r="N306" s="112" t="e">
        <f>N133-#REF!</f>
        <v>#REF!</v>
      </c>
      <c r="O306" s="112" t="e">
        <f>O133-#REF!</f>
        <v>#REF!</v>
      </c>
      <c r="P306" s="112" t="e">
        <f>P133-#REF!</f>
        <v>#REF!</v>
      </c>
      <c r="Q306" s="112" t="e">
        <f>Q133-#REF!</f>
        <v>#REF!</v>
      </c>
      <c r="R306" s="112" t="e">
        <f>R133-#REF!</f>
        <v>#REF!</v>
      </c>
      <c r="S306" s="112" t="e">
        <f>S133-#REF!</f>
        <v>#REF!</v>
      </c>
      <c r="T306" s="112" t="e">
        <f>T133-#REF!</f>
        <v>#REF!</v>
      </c>
      <c r="U306" s="112" t="e">
        <f>U133-#REF!</f>
        <v>#REF!</v>
      </c>
      <c r="V306" s="112" t="e">
        <f>V133-#REF!</f>
        <v>#REF!</v>
      </c>
      <c r="W306" s="112" t="e">
        <f>W133-#REF!</f>
        <v>#REF!</v>
      </c>
      <c r="X306" s="112" t="e">
        <f>X133-#REF!</f>
        <v>#REF!</v>
      </c>
      <c r="Y306" s="112" t="e">
        <f>Y133-#REF!</f>
        <v>#REF!</v>
      </c>
      <c r="Z306" s="112" t="e">
        <f>Z133-#REF!</f>
        <v>#REF!</v>
      </c>
      <c r="AA306" s="112" t="e">
        <f>AA133-#REF!</f>
        <v>#REF!</v>
      </c>
      <c r="AB306" s="112" t="e">
        <f>AB133-#REF!</f>
        <v>#REF!</v>
      </c>
      <c r="AC306" s="112" t="e">
        <f>AC133-#REF!</f>
        <v>#REF!</v>
      </c>
      <c r="AD306" s="112" t="e">
        <f>AD133-#REF!</f>
        <v>#REF!</v>
      </c>
      <c r="AE306" s="112" t="e">
        <f>AE133-#REF!</f>
        <v>#REF!</v>
      </c>
      <c r="AF306" s="112" t="e">
        <f>AF133-#REF!</f>
        <v>#REF!</v>
      </c>
      <c r="AG306" s="112" t="e">
        <f>AG133-#REF!</f>
        <v>#REF!</v>
      </c>
      <c r="AH306" s="112" t="e">
        <f>AH133-#REF!</f>
        <v>#REF!</v>
      </c>
      <c r="AI306" s="112" t="e">
        <f>AI133-#REF!</f>
        <v>#REF!</v>
      </c>
      <c r="AJ306" s="112" t="e">
        <f>AJ133-#REF!</f>
        <v>#REF!</v>
      </c>
      <c r="AK306" s="112" t="e">
        <f>AK133-#REF!</f>
        <v>#REF!</v>
      </c>
      <c r="AL306" s="112" t="e">
        <f>AL133-#REF!</f>
        <v>#REF!</v>
      </c>
      <c r="AM306" s="112" t="e">
        <f>AM133-#REF!</f>
        <v>#REF!</v>
      </c>
      <c r="AN306" s="112" t="e">
        <f>AN133-#REF!</f>
        <v>#REF!</v>
      </c>
      <c r="AO306" s="112" t="e">
        <f>AO133-#REF!</f>
        <v>#REF!</v>
      </c>
      <c r="AP306" s="112" t="e">
        <f>AP133-#REF!</f>
        <v>#REF!</v>
      </c>
      <c r="AQ306" s="112" t="e">
        <f>AQ133-#REF!</f>
        <v>#REF!</v>
      </c>
      <c r="AR306" s="112" t="e">
        <f>AR133-#REF!</f>
        <v>#REF!</v>
      </c>
      <c r="AS306" s="112" t="e">
        <f>AS133-#REF!</f>
        <v>#REF!</v>
      </c>
      <c r="AT306" s="112" t="e">
        <f>AT133-#REF!</f>
        <v>#REF!</v>
      </c>
      <c r="AU306" s="112" t="e">
        <f>AU133-#REF!</f>
        <v>#REF!</v>
      </c>
      <c r="AV306" s="112" t="e">
        <f>AV133-#REF!</f>
        <v>#REF!</v>
      </c>
      <c r="AW306" s="112" t="e">
        <f>AW133-#REF!</f>
        <v>#REF!</v>
      </c>
      <c r="AX306" s="112" t="e">
        <f>AX133-#REF!</f>
        <v>#REF!</v>
      </c>
      <c r="AY306" s="112" t="e">
        <f>AY133-#REF!</f>
        <v>#REF!</v>
      </c>
      <c r="AZ306" s="112" t="e">
        <f>AZ133-#REF!</f>
        <v>#REF!</v>
      </c>
      <c r="BA306" s="112" t="e">
        <f>BA133-#REF!</f>
        <v>#REF!</v>
      </c>
      <c r="BB306" s="112" t="e">
        <f>BB133-#REF!</f>
        <v>#REF!</v>
      </c>
      <c r="BC306" s="112" t="e">
        <f>BC133-#REF!</f>
        <v>#REF!</v>
      </c>
      <c r="BD306" s="112" t="e">
        <f>BD133-#REF!</f>
        <v>#REF!</v>
      </c>
      <c r="BE306" s="112" t="e">
        <f>BE133-#REF!</f>
        <v>#REF!</v>
      </c>
      <c r="BF306" s="112" t="e">
        <f>BF133-#REF!</f>
        <v>#REF!</v>
      </c>
      <c r="BG306" s="112" t="e">
        <f>BG133-#REF!</f>
        <v>#REF!</v>
      </c>
      <c r="BH306" s="112" t="e">
        <f>BH133-#REF!</f>
        <v>#REF!</v>
      </c>
      <c r="BI306" s="112" t="e">
        <f>BI133-#REF!</f>
        <v>#REF!</v>
      </c>
      <c r="BJ306" s="112" t="e">
        <f>BJ133-#REF!</f>
        <v>#REF!</v>
      </c>
      <c r="BK306" s="112" t="e">
        <f>BK133-#REF!</f>
        <v>#REF!</v>
      </c>
      <c r="BL306" s="112" t="e">
        <f>BL133-#REF!</f>
        <v>#REF!</v>
      </c>
      <c r="BM306" s="112" t="e">
        <f>BM133-#REF!</f>
        <v>#REF!</v>
      </c>
      <c r="BN306" s="112" t="e">
        <f>BN133-#REF!</f>
        <v>#REF!</v>
      </c>
      <c r="BO306" s="112" t="e">
        <f>BO133-#REF!</f>
        <v>#REF!</v>
      </c>
      <c r="BU306" s="112" t="e">
        <f>BU141-#REF!</f>
        <v>#REF!</v>
      </c>
      <c r="BV306" s="112" t="e">
        <f>BV141-#REF!</f>
        <v>#REF!</v>
      </c>
    </row>
    <row r="307" spans="12:74" hidden="1" x14ac:dyDescent="0.3">
      <c r="L307" s="112" t="e">
        <f>L134-#REF!</f>
        <v>#REF!</v>
      </c>
      <c r="M307" s="112" t="e">
        <f>M134-#REF!</f>
        <v>#REF!</v>
      </c>
      <c r="N307" s="112" t="e">
        <f>N134-#REF!</f>
        <v>#REF!</v>
      </c>
      <c r="O307" s="112" t="e">
        <f>O134-#REF!</f>
        <v>#REF!</v>
      </c>
      <c r="P307" s="112" t="e">
        <f>P134-#REF!</f>
        <v>#REF!</v>
      </c>
      <c r="Q307" s="112" t="e">
        <f>Q134-#REF!</f>
        <v>#REF!</v>
      </c>
      <c r="R307" s="112" t="e">
        <f>R134-#REF!</f>
        <v>#REF!</v>
      </c>
      <c r="S307" s="112" t="e">
        <f>S134-#REF!</f>
        <v>#REF!</v>
      </c>
      <c r="T307" s="112" t="e">
        <f>T134-#REF!</f>
        <v>#REF!</v>
      </c>
      <c r="U307" s="112" t="e">
        <f>U134-#REF!</f>
        <v>#REF!</v>
      </c>
      <c r="V307" s="112" t="e">
        <f>V134-#REF!</f>
        <v>#REF!</v>
      </c>
      <c r="W307" s="112" t="e">
        <f>W134-#REF!</f>
        <v>#REF!</v>
      </c>
      <c r="X307" s="112" t="e">
        <f>X134-#REF!</f>
        <v>#REF!</v>
      </c>
      <c r="Y307" s="112" t="e">
        <f>Y134-#REF!</f>
        <v>#REF!</v>
      </c>
      <c r="Z307" s="112" t="e">
        <f>Z134-#REF!</f>
        <v>#REF!</v>
      </c>
      <c r="AA307" s="112" t="e">
        <f>AA134-#REF!</f>
        <v>#REF!</v>
      </c>
      <c r="AB307" s="112" t="e">
        <f>AB134-#REF!</f>
        <v>#REF!</v>
      </c>
      <c r="AC307" s="112" t="e">
        <f>AC134-#REF!</f>
        <v>#REF!</v>
      </c>
      <c r="AD307" s="112" t="e">
        <f>AD134-#REF!</f>
        <v>#REF!</v>
      </c>
      <c r="AE307" s="112" t="e">
        <f>AE134-#REF!</f>
        <v>#REF!</v>
      </c>
      <c r="AF307" s="112" t="e">
        <f>AF134-#REF!</f>
        <v>#REF!</v>
      </c>
      <c r="AG307" s="112" t="e">
        <f>AG134-#REF!</f>
        <v>#REF!</v>
      </c>
      <c r="AH307" s="112" t="e">
        <f>AH134-#REF!</f>
        <v>#REF!</v>
      </c>
      <c r="AI307" s="112" t="e">
        <f>AI134-#REF!</f>
        <v>#REF!</v>
      </c>
      <c r="AJ307" s="112" t="e">
        <f>AJ134-#REF!</f>
        <v>#REF!</v>
      </c>
      <c r="AK307" s="112" t="e">
        <f>AK134-#REF!</f>
        <v>#REF!</v>
      </c>
      <c r="AL307" s="112" t="e">
        <f>AL134-#REF!</f>
        <v>#REF!</v>
      </c>
      <c r="AM307" s="112" t="e">
        <f>AM134-#REF!</f>
        <v>#REF!</v>
      </c>
      <c r="AN307" s="112" t="e">
        <f>AN134-#REF!</f>
        <v>#REF!</v>
      </c>
      <c r="AO307" s="112" t="e">
        <f>AO134-#REF!</f>
        <v>#REF!</v>
      </c>
      <c r="AP307" s="112" t="e">
        <f>AP134-#REF!</f>
        <v>#REF!</v>
      </c>
      <c r="AQ307" s="112" t="e">
        <f>AQ134-#REF!</f>
        <v>#REF!</v>
      </c>
      <c r="AR307" s="112" t="e">
        <f>AR134-#REF!</f>
        <v>#REF!</v>
      </c>
      <c r="AS307" s="112" t="e">
        <f>AS134-#REF!</f>
        <v>#REF!</v>
      </c>
      <c r="AT307" s="112" t="e">
        <f>AT134-#REF!</f>
        <v>#REF!</v>
      </c>
      <c r="AU307" s="112" t="e">
        <f>AU134-#REF!</f>
        <v>#REF!</v>
      </c>
      <c r="AV307" s="112" t="e">
        <f>AV134-#REF!</f>
        <v>#REF!</v>
      </c>
      <c r="AW307" s="112" t="e">
        <f>AW134-#REF!</f>
        <v>#REF!</v>
      </c>
      <c r="AX307" s="112" t="e">
        <f>AX134-#REF!</f>
        <v>#REF!</v>
      </c>
      <c r="AY307" s="112" t="e">
        <f>AY134-#REF!</f>
        <v>#REF!</v>
      </c>
      <c r="AZ307" s="112" t="e">
        <f>AZ134-#REF!</f>
        <v>#REF!</v>
      </c>
      <c r="BA307" s="112" t="e">
        <f>BA134-#REF!</f>
        <v>#REF!</v>
      </c>
      <c r="BB307" s="112" t="e">
        <f>BB134-#REF!</f>
        <v>#REF!</v>
      </c>
      <c r="BC307" s="112" t="e">
        <f>BC134-#REF!</f>
        <v>#REF!</v>
      </c>
      <c r="BD307" s="112" t="e">
        <f>BD134-#REF!</f>
        <v>#REF!</v>
      </c>
      <c r="BE307" s="112" t="e">
        <f>BE134-#REF!</f>
        <v>#REF!</v>
      </c>
      <c r="BF307" s="112" t="e">
        <f>BF134-#REF!</f>
        <v>#REF!</v>
      </c>
      <c r="BG307" s="112" t="e">
        <f>BG134-#REF!</f>
        <v>#REF!</v>
      </c>
      <c r="BH307" s="112" t="e">
        <f>BH134-#REF!</f>
        <v>#REF!</v>
      </c>
      <c r="BI307" s="112" t="e">
        <f>BI134-#REF!</f>
        <v>#REF!</v>
      </c>
      <c r="BJ307" s="112" t="e">
        <f>BJ134-#REF!</f>
        <v>#REF!</v>
      </c>
      <c r="BK307" s="112" t="e">
        <f>BK134-#REF!</f>
        <v>#REF!</v>
      </c>
      <c r="BL307" s="112" t="e">
        <f>BL134-#REF!</f>
        <v>#REF!</v>
      </c>
      <c r="BM307" s="112" t="e">
        <f>BM134-#REF!</f>
        <v>#REF!</v>
      </c>
      <c r="BN307" s="112" t="e">
        <f>BN134-#REF!</f>
        <v>#REF!</v>
      </c>
      <c r="BO307" s="112" t="e">
        <f>BO134-#REF!</f>
        <v>#REF!</v>
      </c>
      <c r="BU307" s="112" t="e">
        <f>BU142-#REF!</f>
        <v>#REF!</v>
      </c>
      <c r="BV307" s="112" t="e">
        <f>BV142-#REF!</f>
        <v>#REF!</v>
      </c>
    </row>
    <row r="308" spans="12:74" hidden="1" x14ac:dyDescent="0.3">
      <c r="L308" s="112" t="e">
        <f>L135-#REF!</f>
        <v>#REF!</v>
      </c>
      <c r="M308" s="112" t="e">
        <f>M135-#REF!</f>
        <v>#REF!</v>
      </c>
      <c r="N308" s="112" t="e">
        <f>N135-#REF!</f>
        <v>#REF!</v>
      </c>
      <c r="O308" s="112" t="e">
        <f>O135-#REF!</f>
        <v>#REF!</v>
      </c>
      <c r="P308" s="112" t="e">
        <f>P135-#REF!</f>
        <v>#REF!</v>
      </c>
      <c r="Q308" s="112" t="e">
        <f>Q135-#REF!</f>
        <v>#REF!</v>
      </c>
      <c r="R308" s="112" t="e">
        <f>R135-#REF!</f>
        <v>#REF!</v>
      </c>
      <c r="S308" s="112" t="e">
        <f>S135-#REF!</f>
        <v>#REF!</v>
      </c>
      <c r="T308" s="112" t="e">
        <f>T135-#REF!</f>
        <v>#REF!</v>
      </c>
      <c r="U308" s="112" t="e">
        <f>U135-#REF!</f>
        <v>#REF!</v>
      </c>
      <c r="V308" s="112" t="e">
        <f>V135-#REF!</f>
        <v>#REF!</v>
      </c>
      <c r="W308" s="112" t="e">
        <f>W135-#REF!</f>
        <v>#REF!</v>
      </c>
      <c r="X308" s="112" t="e">
        <f>X135-#REF!</f>
        <v>#REF!</v>
      </c>
      <c r="Y308" s="112" t="e">
        <f>Y135-#REF!</f>
        <v>#REF!</v>
      </c>
      <c r="Z308" s="112" t="e">
        <f>Z135-#REF!</f>
        <v>#REF!</v>
      </c>
      <c r="AA308" s="112" t="e">
        <f>AA135-#REF!</f>
        <v>#REF!</v>
      </c>
      <c r="AB308" s="112" t="e">
        <f>AB135-#REF!</f>
        <v>#REF!</v>
      </c>
      <c r="AC308" s="112" t="e">
        <f>AC135-#REF!</f>
        <v>#REF!</v>
      </c>
      <c r="AD308" s="112" t="e">
        <f>AD135-#REF!</f>
        <v>#REF!</v>
      </c>
      <c r="AE308" s="112" t="e">
        <f>AE135-#REF!</f>
        <v>#REF!</v>
      </c>
      <c r="AF308" s="112" t="e">
        <f>AF135-#REF!</f>
        <v>#REF!</v>
      </c>
      <c r="AG308" s="112" t="e">
        <f>AG135-#REF!</f>
        <v>#REF!</v>
      </c>
      <c r="AH308" s="112" t="e">
        <f>AH135-#REF!</f>
        <v>#REF!</v>
      </c>
      <c r="AI308" s="112" t="e">
        <f>AI135-#REF!</f>
        <v>#REF!</v>
      </c>
      <c r="AJ308" s="112" t="e">
        <f>AJ135-#REF!</f>
        <v>#REF!</v>
      </c>
      <c r="AK308" s="112" t="e">
        <f>AK135-#REF!</f>
        <v>#REF!</v>
      </c>
      <c r="AL308" s="112" t="e">
        <f>AL135-#REF!</f>
        <v>#REF!</v>
      </c>
      <c r="AM308" s="112" t="e">
        <f>AM135-#REF!</f>
        <v>#REF!</v>
      </c>
      <c r="AN308" s="112" t="e">
        <f>AN135-#REF!</f>
        <v>#REF!</v>
      </c>
      <c r="AO308" s="112" t="e">
        <f>AO135-#REF!</f>
        <v>#REF!</v>
      </c>
      <c r="AP308" s="112" t="e">
        <f>AP135-#REF!</f>
        <v>#REF!</v>
      </c>
      <c r="AQ308" s="112" t="e">
        <f>AQ135-#REF!</f>
        <v>#REF!</v>
      </c>
      <c r="AR308" s="112" t="e">
        <f>AR135-#REF!</f>
        <v>#REF!</v>
      </c>
      <c r="AS308" s="112" t="e">
        <f>AS135-#REF!</f>
        <v>#REF!</v>
      </c>
      <c r="AT308" s="112" t="e">
        <f>AT135-#REF!</f>
        <v>#REF!</v>
      </c>
      <c r="AU308" s="112" t="e">
        <f>AU135-#REF!</f>
        <v>#REF!</v>
      </c>
      <c r="AV308" s="112" t="e">
        <f>AV135-#REF!</f>
        <v>#REF!</v>
      </c>
      <c r="AW308" s="112" t="e">
        <f>AW135-#REF!</f>
        <v>#REF!</v>
      </c>
      <c r="AX308" s="112" t="e">
        <f>AX135-#REF!</f>
        <v>#REF!</v>
      </c>
      <c r="AY308" s="112" t="e">
        <f>AY135-#REF!</f>
        <v>#REF!</v>
      </c>
      <c r="AZ308" s="112" t="e">
        <f>AZ135-#REF!</f>
        <v>#REF!</v>
      </c>
      <c r="BA308" s="112" t="e">
        <f>BA135-#REF!</f>
        <v>#REF!</v>
      </c>
      <c r="BB308" s="112" t="e">
        <f>BB135-#REF!</f>
        <v>#REF!</v>
      </c>
      <c r="BC308" s="112" t="e">
        <f>BC135-#REF!</f>
        <v>#REF!</v>
      </c>
      <c r="BD308" s="112" t="e">
        <f>BD135-#REF!</f>
        <v>#REF!</v>
      </c>
      <c r="BE308" s="112" t="e">
        <f>BE135-#REF!</f>
        <v>#REF!</v>
      </c>
      <c r="BF308" s="112" t="e">
        <f>BF135-#REF!</f>
        <v>#REF!</v>
      </c>
      <c r="BG308" s="112" t="e">
        <f>BG135-#REF!</f>
        <v>#REF!</v>
      </c>
      <c r="BH308" s="112" t="e">
        <f>BH135-#REF!</f>
        <v>#REF!</v>
      </c>
      <c r="BI308" s="112" t="e">
        <f>BI135-#REF!</f>
        <v>#REF!</v>
      </c>
      <c r="BJ308" s="112" t="e">
        <f>BJ135-#REF!</f>
        <v>#REF!</v>
      </c>
      <c r="BK308" s="112" t="e">
        <f>BK135-#REF!</f>
        <v>#REF!</v>
      </c>
      <c r="BL308" s="112" t="e">
        <f>BL135-#REF!</f>
        <v>#REF!</v>
      </c>
      <c r="BM308" s="112" t="e">
        <f>BM135-#REF!</f>
        <v>#REF!</v>
      </c>
      <c r="BN308" s="112" t="e">
        <f>BN135-#REF!</f>
        <v>#REF!</v>
      </c>
      <c r="BO308" s="112" t="e">
        <f>BO135-#REF!</f>
        <v>#REF!</v>
      </c>
      <c r="BU308" s="112" t="e">
        <f>BU143-#REF!</f>
        <v>#REF!</v>
      </c>
      <c r="BV308" s="112" t="e">
        <f>BV143-#REF!</f>
        <v>#REF!</v>
      </c>
    </row>
    <row r="309" spans="12:74" hidden="1" x14ac:dyDescent="0.3">
      <c r="L309" s="112" t="e">
        <f>L136-#REF!</f>
        <v>#REF!</v>
      </c>
      <c r="M309" s="112" t="e">
        <f>M136-#REF!</f>
        <v>#REF!</v>
      </c>
      <c r="N309" s="112" t="e">
        <f>N136-#REF!</f>
        <v>#REF!</v>
      </c>
      <c r="O309" s="112" t="e">
        <f>O136-#REF!</f>
        <v>#REF!</v>
      </c>
      <c r="P309" s="112" t="e">
        <f>P136-#REF!</f>
        <v>#REF!</v>
      </c>
      <c r="Q309" s="112" t="e">
        <f>Q136-#REF!</f>
        <v>#REF!</v>
      </c>
      <c r="R309" s="112" t="e">
        <f>R136-#REF!</f>
        <v>#REF!</v>
      </c>
      <c r="S309" s="112" t="e">
        <f>S136-#REF!</f>
        <v>#REF!</v>
      </c>
      <c r="T309" s="112" t="e">
        <f>T136-#REF!</f>
        <v>#REF!</v>
      </c>
      <c r="U309" s="112" t="e">
        <f>U136-#REF!</f>
        <v>#REF!</v>
      </c>
      <c r="V309" s="112" t="e">
        <f>V136-#REF!</f>
        <v>#REF!</v>
      </c>
      <c r="W309" s="112" t="e">
        <f>W136-#REF!</f>
        <v>#REF!</v>
      </c>
      <c r="X309" s="112" t="e">
        <f>X136-#REF!</f>
        <v>#REF!</v>
      </c>
      <c r="Y309" s="112" t="e">
        <f>Y136-#REF!</f>
        <v>#REF!</v>
      </c>
      <c r="Z309" s="112" t="e">
        <f>Z136-#REF!</f>
        <v>#REF!</v>
      </c>
      <c r="AA309" s="112" t="e">
        <f>AA136-#REF!</f>
        <v>#REF!</v>
      </c>
      <c r="AB309" s="112" t="e">
        <f>AB136-#REF!</f>
        <v>#REF!</v>
      </c>
      <c r="AC309" s="112" t="e">
        <f>AC136-#REF!</f>
        <v>#REF!</v>
      </c>
      <c r="AD309" s="112" t="e">
        <f>AD136-#REF!</f>
        <v>#REF!</v>
      </c>
      <c r="AE309" s="112" t="e">
        <f>AE136-#REF!</f>
        <v>#REF!</v>
      </c>
      <c r="AF309" s="112" t="e">
        <f>AF136-#REF!</f>
        <v>#REF!</v>
      </c>
      <c r="AG309" s="112" t="e">
        <f>AG136-#REF!</f>
        <v>#REF!</v>
      </c>
      <c r="AH309" s="112" t="e">
        <f>AH136-#REF!</f>
        <v>#REF!</v>
      </c>
      <c r="AI309" s="112" t="e">
        <f>AI136-#REF!</f>
        <v>#REF!</v>
      </c>
      <c r="AJ309" s="112" t="e">
        <f>AJ136-#REF!</f>
        <v>#REF!</v>
      </c>
      <c r="AK309" s="112" t="e">
        <f>AK136-#REF!</f>
        <v>#REF!</v>
      </c>
      <c r="AL309" s="112" t="e">
        <f>AL136-#REF!</f>
        <v>#REF!</v>
      </c>
      <c r="AM309" s="112" t="e">
        <f>AM136-#REF!</f>
        <v>#REF!</v>
      </c>
      <c r="AN309" s="112" t="e">
        <f>AN136-#REF!</f>
        <v>#REF!</v>
      </c>
      <c r="AO309" s="112" t="e">
        <f>AO136-#REF!</f>
        <v>#REF!</v>
      </c>
      <c r="AP309" s="112" t="e">
        <f>AP136-#REF!</f>
        <v>#REF!</v>
      </c>
      <c r="AQ309" s="112" t="e">
        <f>AQ136-#REF!</f>
        <v>#REF!</v>
      </c>
      <c r="AR309" s="112" t="e">
        <f>AR136-#REF!</f>
        <v>#REF!</v>
      </c>
      <c r="AS309" s="112" t="e">
        <f>AS136-#REF!</f>
        <v>#REF!</v>
      </c>
      <c r="AT309" s="112" t="e">
        <f>AT136-#REF!</f>
        <v>#REF!</v>
      </c>
      <c r="AU309" s="112" t="e">
        <f>AU136-#REF!</f>
        <v>#REF!</v>
      </c>
      <c r="AV309" s="112" t="e">
        <f>AV136-#REF!</f>
        <v>#REF!</v>
      </c>
      <c r="AW309" s="112" t="e">
        <f>AW136-#REF!</f>
        <v>#REF!</v>
      </c>
      <c r="AX309" s="112" t="e">
        <f>AX136-#REF!</f>
        <v>#REF!</v>
      </c>
      <c r="AY309" s="112" t="e">
        <f>AY136-#REF!</f>
        <v>#REF!</v>
      </c>
      <c r="AZ309" s="112" t="e">
        <f>AZ136-#REF!</f>
        <v>#REF!</v>
      </c>
      <c r="BA309" s="112" t="e">
        <f>BA136-#REF!</f>
        <v>#REF!</v>
      </c>
      <c r="BB309" s="112" t="e">
        <f>BB136-#REF!</f>
        <v>#REF!</v>
      </c>
      <c r="BC309" s="112" t="e">
        <f>BC136-#REF!</f>
        <v>#REF!</v>
      </c>
      <c r="BD309" s="112" t="e">
        <f>BD136-#REF!</f>
        <v>#REF!</v>
      </c>
      <c r="BE309" s="112" t="e">
        <f>BE136-#REF!</f>
        <v>#REF!</v>
      </c>
      <c r="BF309" s="112" t="e">
        <f>BF136-#REF!</f>
        <v>#REF!</v>
      </c>
      <c r="BG309" s="112" t="e">
        <f>BG136-#REF!</f>
        <v>#REF!</v>
      </c>
      <c r="BH309" s="112" t="e">
        <f>BH136-#REF!</f>
        <v>#REF!</v>
      </c>
      <c r="BI309" s="112" t="e">
        <f>BI136-#REF!</f>
        <v>#REF!</v>
      </c>
      <c r="BJ309" s="112" t="e">
        <f>BJ136-#REF!</f>
        <v>#REF!</v>
      </c>
      <c r="BK309" s="112" t="e">
        <f>BK136-#REF!</f>
        <v>#REF!</v>
      </c>
      <c r="BL309" s="112" t="e">
        <f>BL136-#REF!</f>
        <v>#REF!</v>
      </c>
      <c r="BM309" s="112" t="e">
        <f>BM136-#REF!</f>
        <v>#REF!</v>
      </c>
      <c r="BN309" s="112" t="e">
        <f>BN136-#REF!</f>
        <v>#REF!</v>
      </c>
      <c r="BO309" s="112" t="e">
        <f>BO136-#REF!</f>
        <v>#REF!</v>
      </c>
      <c r="BU309" s="112" t="e">
        <f>BU144-#REF!</f>
        <v>#REF!</v>
      </c>
      <c r="BV309" s="112" t="e">
        <f>BV144-#REF!</f>
        <v>#REF!</v>
      </c>
    </row>
    <row r="310" spans="12:74" hidden="1" x14ac:dyDescent="0.3">
      <c r="L310" s="112" t="e">
        <f>L137-#REF!</f>
        <v>#REF!</v>
      </c>
      <c r="M310" s="112" t="e">
        <f>M137-#REF!</f>
        <v>#REF!</v>
      </c>
      <c r="N310" s="112" t="e">
        <f>N137-#REF!</f>
        <v>#REF!</v>
      </c>
      <c r="O310" s="112" t="e">
        <f>O137-#REF!</f>
        <v>#REF!</v>
      </c>
      <c r="P310" s="112" t="e">
        <f>P137-#REF!</f>
        <v>#REF!</v>
      </c>
      <c r="Q310" s="112" t="e">
        <f>Q137-#REF!</f>
        <v>#REF!</v>
      </c>
      <c r="R310" s="112" t="e">
        <f>R137-#REF!</f>
        <v>#REF!</v>
      </c>
      <c r="S310" s="112" t="e">
        <f>S137-#REF!</f>
        <v>#REF!</v>
      </c>
      <c r="T310" s="112" t="e">
        <f>T137-#REF!</f>
        <v>#REF!</v>
      </c>
      <c r="U310" s="112" t="e">
        <f>U137-#REF!</f>
        <v>#REF!</v>
      </c>
      <c r="V310" s="112" t="e">
        <f>V137-#REF!</f>
        <v>#REF!</v>
      </c>
      <c r="W310" s="112" t="e">
        <f>W137-#REF!</f>
        <v>#REF!</v>
      </c>
      <c r="X310" s="112" t="e">
        <f>X137-#REF!</f>
        <v>#REF!</v>
      </c>
      <c r="Y310" s="112" t="e">
        <f>Y137-#REF!</f>
        <v>#REF!</v>
      </c>
      <c r="Z310" s="112" t="e">
        <f>Z137-#REF!</f>
        <v>#REF!</v>
      </c>
      <c r="AA310" s="112" t="e">
        <f>AA137-#REF!</f>
        <v>#REF!</v>
      </c>
      <c r="AB310" s="112" t="e">
        <f>AB137-#REF!</f>
        <v>#REF!</v>
      </c>
      <c r="AC310" s="112" t="e">
        <f>AC137-#REF!</f>
        <v>#REF!</v>
      </c>
      <c r="AD310" s="112" t="e">
        <f>AD137-#REF!</f>
        <v>#REF!</v>
      </c>
      <c r="AE310" s="112" t="e">
        <f>AE137-#REF!</f>
        <v>#REF!</v>
      </c>
      <c r="AF310" s="112" t="e">
        <f>AF137-#REF!</f>
        <v>#REF!</v>
      </c>
      <c r="AG310" s="112" t="e">
        <f>AG137-#REF!</f>
        <v>#REF!</v>
      </c>
      <c r="AH310" s="112" t="e">
        <f>AH137-#REF!</f>
        <v>#REF!</v>
      </c>
      <c r="AI310" s="112" t="e">
        <f>AI137-#REF!</f>
        <v>#REF!</v>
      </c>
      <c r="AJ310" s="112" t="e">
        <f>AJ137-#REF!</f>
        <v>#REF!</v>
      </c>
      <c r="AK310" s="112" t="e">
        <f>AK137-#REF!</f>
        <v>#REF!</v>
      </c>
      <c r="AL310" s="112" t="e">
        <f>AL137-#REF!</f>
        <v>#REF!</v>
      </c>
      <c r="AM310" s="112" t="e">
        <f>AM137-#REF!</f>
        <v>#REF!</v>
      </c>
      <c r="AN310" s="112" t="e">
        <f>AN137-#REF!</f>
        <v>#REF!</v>
      </c>
      <c r="AO310" s="112" t="e">
        <f>AO137-#REF!</f>
        <v>#REF!</v>
      </c>
      <c r="AP310" s="112" t="e">
        <f>AP137-#REF!</f>
        <v>#REF!</v>
      </c>
      <c r="AQ310" s="112" t="e">
        <f>AQ137-#REF!</f>
        <v>#REF!</v>
      </c>
      <c r="AR310" s="112" t="e">
        <f>AR137-#REF!</f>
        <v>#REF!</v>
      </c>
      <c r="AS310" s="112" t="e">
        <f>AS137-#REF!</f>
        <v>#REF!</v>
      </c>
      <c r="AT310" s="112" t="e">
        <f>AT137-#REF!</f>
        <v>#REF!</v>
      </c>
      <c r="AU310" s="112" t="e">
        <f>AU137-#REF!</f>
        <v>#REF!</v>
      </c>
      <c r="AV310" s="112" t="e">
        <f>AV137-#REF!</f>
        <v>#REF!</v>
      </c>
      <c r="AW310" s="112" t="e">
        <f>AW137-#REF!</f>
        <v>#REF!</v>
      </c>
      <c r="AX310" s="112" t="e">
        <f>AX137-#REF!</f>
        <v>#REF!</v>
      </c>
      <c r="AY310" s="112" t="e">
        <f>AY137-#REF!</f>
        <v>#REF!</v>
      </c>
      <c r="AZ310" s="112" t="e">
        <f>AZ137-#REF!</f>
        <v>#REF!</v>
      </c>
      <c r="BA310" s="112" t="e">
        <f>BA137-#REF!</f>
        <v>#REF!</v>
      </c>
      <c r="BB310" s="112" t="e">
        <f>BB137-#REF!</f>
        <v>#REF!</v>
      </c>
      <c r="BC310" s="112" t="e">
        <f>BC137-#REF!</f>
        <v>#REF!</v>
      </c>
      <c r="BD310" s="112" t="e">
        <f>BD137-#REF!</f>
        <v>#REF!</v>
      </c>
      <c r="BE310" s="112" t="e">
        <f>BE137-#REF!</f>
        <v>#REF!</v>
      </c>
      <c r="BF310" s="112" t="e">
        <f>BF137-#REF!</f>
        <v>#REF!</v>
      </c>
      <c r="BG310" s="112" t="e">
        <f>BG137-#REF!</f>
        <v>#REF!</v>
      </c>
      <c r="BH310" s="112" t="e">
        <f>BH137-#REF!</f>
        <v>#REF!</v>
      </c>
      <c r="BI310" s="112" t="e">
        <f>BI137-#REF!</f>
        <v>#REF!</v>
      </c>
      <c r="BJ310" s="112" t="e">
        <f>BJ137-#REF!</f>
        <v>#REF!</v>
      </c>
      <c r="BK310" s="112" t="e">
        <f>BK137-#REF!</f>
        <v>#REF!</v>
      </c>
      <c r="BL310" s="112" t="e">
        <f>BL137-#REF!</f>
        <v>#REF!</v>
      </c>
      <c r="BM310" s="112" t="e">
        <f>BM137-#REF!</f>
        <v>#REF!</v>
      </c>
      <c r="BN310" s="112" t="e">
        <f>BN137-#REF!</f>
        <v>#REF!</v>
      </c>
      <c r="BO310" s="112" t="e">
        <f>BO137-#REF!</f>
        <v>#REF!</v>
      </c>
      <c r="BU310" s="112" t="e">
        <f>BU145-#REF!</f>
        <v>#REF!</v>
      </c>
      <c r="BV310" s="112" t="e">
        <f>BV145-#REF!</f>
        <v>#REF!</v>
      </c>
    </row>
    <row r="311" spans="12:74" hidden="1" x14ac:dyDescent="0.3">
      <c r="L311" s="112" t="e">
        <f>L138-#REF!</f>
        <v>#REF!</v>
      </c>
      <c r="M311" s="112" t="e">
        <f>M138-#REF!</f>
        <v>#REF!</v>
      </c>
      <c r="N311" s="112" t="e">
        <f>N138-#REF!</f>
        <v>#REF!</v>
      </c>
      <c r="O311" s="112" t="e">
        <f>O138-#REF!</f>
        <v>#REF!</v>
      </c>
      <c r="P311" s="112" t="e">
        <f>P138-#REF!</f>
        <v>#REF!</v>
      </c>
      <c r="Q311" s="112" t="e">
        <f>Q138-#REF!</f>
        <v>#REF!</v>
      </c>
      <c r="R311" s="112" t="e">
        <f>R138-#REF!</f>
        <v>#REF!</v>
      </c>
      <c r="S311" s="112" t="e">
        <f>S138-#REF!</f>
        <v>#REF!</v>
      </c>
      <c r="T311" s="112" t="e">
        <f>T138-#REF!</f>
        <v>#REF!</v>
      </c>
      <c r="U311" s="112" t="e">
        <f>U138-#REF!</f>
        <v>#REF!</v>
      </c>
      <c r="V311" s="112" t="e">
        <f>V138-#REF!</f>
        <v>#REF!</v>
      </c>
      <c r="W311" s="112" t="e">
        <f>W138-#REF!</f>
        <v>#REF!</v>
      </c>
      <c r="X311" s="112" t="e">
        <f>X138-#REF!</f>
        <v>#REF!</v>
      </c>
      <c r="Y311" s="112" t="e">
        <f>Y138-#REF!</f>
        <v>#REF!</v>
      </c>
      <c r="Z311" s="112" t="e">
        <f>Z138-#REF!</f>
        <v>#REF!</v>
      </c>
      <c r="AA311" s="112" t="e">
        <f>AA138-#REF!</f>
        <v>#REF!</v>
      </c>
      <c r="AB311" s="112" t="e">
        <f>AB138-#REF!</f>
        <v>#REF!</v>
      </c>
      <c r="AC311" s="112" t="e">
        <f>AC138-#REF!</f>
        <v>#REF!</v>
      </c>
      <c r="AD311" s="112" t="e">
        <f>AD138-#REF!</f>
        <v>#REF!</v>
      </c>
      <c r="AE311" s="112" t="e">
        <f>AE138-#REF!</f>
        <v>#REF!</v>
      </c>
      <c r="AF311" s="112" t="e">
        <f>AF138-#REF!</f>
        <v>#REF!</v>
      </c>
      <c r="AG311" s="112" t="e">
        <f>AG138-#REF!</f>
        <v>#REF!</v>
      </c>
      <c r="AH311" s="112" t="e">
        <f>AH138-#REF!</f>
        <v>#REF!</v>
      </c>
      <c r="AI311" s="112" t="e">
        <f>AI138-#REF!</f>
        <v>#REF!</v>
      </c>
      <c r="AJ311" s="112" t="e">
        <f>AJ138-#REF!</f>
        <v>#REF!</v>
      </c>
      <c r="AK311" s="112" t="e">
        <f>AK138-#REF!</f>
        <v>#REF!</v>
      </c>
      <c r="AL311" s="112" t="e">
        <f>AL138-#REF!</f>
        <v>#REF!</v>
      </c>
      <c r="AM311" s="112" t="e">
        <f>AM138-#REF!</f>
        <v>#REF!</v>
      </c>
      <c r="AN311" s="112" t="e">
        <f>AN138-#REF!</f>
        <v>#REF!</v>
      </c>
      <c r="AO311" s="112" t="e">
        <f>AO138-#REF!</f>
        <v>#REF!</v>
      </c>
      <c r="AP311" s="112" t="e">
        <f>AP138-#REF!</f>
        <v>#REF!</v>
      </c>
      <c r="AQ311" s="112" t="e">
        <f>AQ138-#REF!</f>
        <v>#REF!</v>
      </c>
      <c r="AR311" s="112" t="e">
        <f>AR138-#REF!</f>
        <v>#REF!</v>
      </c>
      <c r="AS311" s="112" t="e">
        <f>AS138-#REF!</f>
        <v>#REF!</v>
      </c>
      <c r="AT311" s="112" t="e">
        <f>AT138-#REF!</f>
        <v>#REF!</v>
      </c>
      <c r="AU311" s="112" t="e">
        <f>AU138-#REF!</f>
        <v>#REF!</v>
      </c>
      <c r="AV311" s="112" t="e">
        <f>AV138-#REF!</f>
        <v>#REF!</v>
      </c>
      <c r="AW311" s="112" t="e">
        <f>AW138-#REF!</f>
        <v>#REF!</v>
      </c>
      <c r="AX311" s="112" t="e">
        <f>AX138-#REF!</f>
        <v>#REF!</v>
      </c>
      <c r="AY311" s="112" t="e">
        <f>AY138-#REF!</f>
        <v>#REF!</v>
      </c>
      <c r="AZ311" s="112" t="e">
        <f>AZ138-#REF!</f>
        <v>#REF!</v>
      </c>
      <c r="BA311" s="112" t="e">
        <f>BA138-#REF!</f>
        <v>#REF!</v>
      </c>
      <c r="BB311" s="112" t="e">
        <f>BB138-#REF!</f>
        <v>#REF!</v>
      </c>
      <c r="BC311" s="112" t="e">
        <f>BC138-#REF!</f>
        <v>#REF!</v>
      </c>
      <c r="BD311" s="112" t="e">
        <f>BD138-#REF!</f>
        <v>#REF!</v>
      </c>
      <c r="BE311" s="112" t="e">
        <f>BE138-#REF!</f>
        <v>#REF!</v>
      </c>
      <c r="BF311" s="112" t="e">
        <f>BF138-#REF!</f>
        <v>#REF!</v>
      </c>
      <c r="BG311" s="112" t="e">
        <f>BG138-#REF!</f>
        <v>#REF!</v>
      </c>
      <c r="BH311" s="112" t="e">
        <f>BH138-#REF!</f>
        <v>#REF!</v>
      </c>
      <c r="BI311" s="112" t="e">
        <f>BI138-#REF!</f>
        <v>#REF!</v>
      </c>
      <c r="BJ311" s="112" t="e">
        <f>BJ138-#REF!</f>
        <v>#REF!</v>
      </c>
      <c r="BK311" s="112" t="e">
        <f>BK138-#REF!</f>
        <v>#REF!</v>
      </c>
      <c r="BL311" s="112" t="e">
        <f>BL138-#REF!</f>
        <v>#REF!</v>
      </c>
      <c r="BM311" s="112" t="e">
        <f>BM138-#REF!</f>
        <v>#REF!</v>
      </c>
      <c r="BN311" s="112" t="e">
        <f>BN138-#REF!</f>
        <v>#REF!</v>
      </c>
      <c r="BO311" s="112" t="e">
        <f>BO138-#REF!</f>
        <v>#REF!</v>
      </c>
      <c r="BU311" s="112" t="e">
        <f>BU146-#REF!</f>
        <v>#REF!</v>
      </c>
      <c r="BV311" s="112" t="e">
        <f>BV146-#REF!</f>
        <v>#REF!</v>
      </c>
    </row>
    <row r="312" spans="12:74" hidden="1" x14ac:dyDescent="0.3">
      <c r="L312" s="112" t="e">
        <f>L139-#REF!</f>
        <v>#REF!</v>
      </c>
      <c r="M312" s="112" t="e">
        <f>M139-#REF!</f>
        <v>#REF!</v>
      </c>
      <c r="N312" s="112" t="e">
        <f>N139-#REF!</f>
        <v>#REF!</v>
      </c>
      <c r="O312" s="112" t="e">
        <f>O139-#REF!</f>
        <v>#REF!</v>
      </c>
      <c r="P312" s="112" t="e">
        <f>P139-#REF!</f>
        <v>#REF!</v>
      </c>
      <c r="Q312" s="112" t="e">
        <f>Q139-#REF!</f>
        <v>#REF!</v>
      </c>
      <c r="R312" s="112" t="e">
        <f>R139-#REF!</f>
        <v>#REF!</v>
      </c>
      <c r="S312" s="112" t="e">
        <f>S139-#REF!</f>
        <v>#REF!</v>
      </c>
      <c r="T312" s="112" t="e">
        <f>T139-#REF!</f>
        <v>#REF!</v>
      </c>
      <c r="U312" s="112" t="e">
        <f>U139-#REF!</f>
        <v>#REF!</v>
      </c>
      <c r="V312" s="112" t="e">
        <f>V139-#REF!</f>
        <v>#REF!</v>
      </c>
      <c r="W312" s="112" t="e">
        <f>W139-#REF!</f>
        <v>#REF!</v>
      </c>
      <c r="X312" s="112" t="e">
        <f>X139-#REF!</f>
        <v>#REF!</v>
      </c>
      <c r="Y312" s="112" t="e">
        <f>Y139-#REF!</f>
        <v>#REF!</v>
      </c>
      <c r="Z312" s="112" t="e">
        <f>Z139-#REF!</f>
        <v>#REF!</v>
      </c>
      <c r="AA312" s="112" t="e">
        <f>AA139-#REF!</f>
        <v>#REF!</v>
      </c>
      <c r="AB312" s="112" t="e">
        <f>AB139-#REF!</f>
        <v>#REF!</v>
      </c>
      <c r="AC312" s="112" t="e">
        <f>AC139-#REF!</f>
        <v>#REF!</v>
      </c>
      <c r="AD312" s="112" t="e">
        <f>AD139-#REF!</f>
        <v>#REF!</v>
      </c>
      <c r="AE312" s="112" t="e">
        <f>AE139-#REF!</f>
        <v>#REF!</v>
      </c>
      <c r="AF312" s="112" t="e">
        <f>AF139-#REF!</f>
        <v>#REF!</v>
      </c>
      <c r="AG312" s="112" t="e">
        <f>AG139-#REF!</f>
        <v>#REF!</v>
      </c>
      <c r="AH312" s="112" t="e">
        <f>AH139-#REF!</f>
        <v>#REF!</v>
      </c>
      <c r="AI312" s="112" t="e">
        <f>AI139-#REF!</f>
        <v>#REF!</v>
      </c>
      <c r="AJ312" s="112" t="e">
        <f>AJ139-#REF!</f>
        <v>#REF!</v>
      </c>
      <c r="AK312" s="112" t="e">
        <f>AK139-#REF!</f>
        <v>#REF!</v>
      </c>
      <c r="AL312" s="112" t="e">
        <f>AL139-#REF!</f>
        <v>#REF!</v>
      </c>
      <c r="AM312" s="112" t="e">
        <f>AM139-#REF!</f>
        <v>#REF!</v>
      </c>
      <c r="AN312" s="112" t="e">
        <f>AN139-#REF!</f>
        <v>#REF!</v>
      </c>
      <c r="AO312" s="112" t="e">
        <f>AO139-#REF!</f>
        <v>#REF!</v>
      </c>
      <c r="AP312" s="112" t="e">
        <f>AP139-#REF!</f>
        <v>#REF!</v>
      </c>
      <c r="AQ312" s="112" t="e">
        <f>AQ139-#REF!</f>
        <v>#REF!</v>
      </c>
      <c r="AR312" s="112" t="e">
        <f>AR139-#REF!</f>
        <v>#REF!</v>
      </c>
      <c r="AS312" s="112" t="e">
        <f>AS139-#REF!</f>
        <v>#REF!</v>
      </c>
      <c r="AT312" s="112" t="e">
        <f>AT139-#REF!</f>
        <v>#REF!</v>
      </c>
      <c r="AU312" s="112" t="e">
        <f>AU139-#REF!</f>
        <v>#REF!</v>
      </c>
      <c r="AV312" s="112" t="e">
        <f>AV139-#REF!</f>
        <v>#REF!</v>
      </c>
      <c r="AW312" s="112" t="e">
        <f>AW139-#REF!</f>
        <v>#REF!</v>
      </c>
      <c r="AX312" s="112" t="e">
        <f>AX139-#REF!</f>
        <v>#REF!</v>
      </c>
      <c r="AY312" s="112" t="e">
        <f>AY139-#REF!</f>
        <v>#REF!</v>
      </c>
      <c r="AZ312" s="112" t="e">
        <f>AZ139-#REF!</f>
        <v>#REF!</v>
      </c>
      <c r="BA312" s="112" t="e">
        <f>BA139-#REF!</f>
        <v>#REF!</v>
      </c>
      <c r="BB312" s="112" t="e">
        <f>BB139-#REF!</f>
        <v>#REF!</v>
      </c>
      <c r="BC312" s="112" t="e">
        <f>BC139-#REF!</f>
        <v>#REF!</v>
      </c>
      <c r="BD312" s="112" t="e">
        <f>BD139-#REF!</f>
        <v>#REF!</v>
      </c>
      <c r="BE312" s="112" t="e">
        <f>BE139-#REF!</f>
        <v>#REF!</v>
      </c>
      <c r="BF312" s="112" t="e">
        <f>BF139-#REF!</f>
        <v>#REF!</v>
      </c>
      <c r="BG312" s="112" t="e">
        <f>BG139-#REF!</f>
        <v>#REF!</v>
      </c>
      <c r="BH312" s="112" t="e">
        <f>BH139-#REF!</f>
        <v>#REF!</v>
      </c>
      <c r="BI312" s="112" t="e">
        <f>BI139-#REF!</f>
        <v>#REF!</v>
      </c>
      <c r="BJ312" s="112" t="e">
        <f>BJ139-#REF!</f>
        <v>#REF!</v>
      </c>
      <c r="BK312" s="112" t="e">
        <f>BK139-#REF!</f>
        <v>#REF!</v>
      </c>
      <c r="BL312" s="112" t="e">
        <f>BL139-#REF!</f>
        <v>#REF!</v>
      </c>
      <c r="BM312" s="112" t="e">
        <f>BM139-#REF!</f>
        <v>#REF!</v>
      </c>
      <c r="BN312" s="112" t="e">
        <f>BN139-#REF!</f>
        <v>#REF!</v>
      </c>
      <c r="BO312" s="112" t="e">
        <f>BO139-#REF!</f>
        <v>#REF!</v>
      </c>
      <c r="BU312" s="112" t="e">
        <f>BU147-#REF!</f>
        <v>#REF!</v>
      </c>
      <c r="BV312" s="112" t="e">
        <f>BV147-#REF!</f>
        <v>#REF!</v>
      </c>
    </row>
    <row r="313" spans="12:74" hidden="1" x14ac:dyDescent="0.3">
      <c r="L313" s="112" t="e">
        <f>L140-#REF!</f>
        <v>#REF!</v>
      </c>
      <c r="M313" s="112" t="e">
        <f>M140-#REF!</f>
        <v>#REF!</v>
      </c>
      <c r="N313" s="112" t="e">
        <f>N140-#REF!</f>
        <v>#REF!</v>
      </c>
      <c r="O313" s="112" t="e">
        <f>O140-#REF!</f>
        <v>#REF!</v>
      </c>
      <c r="P313" s="112" t="e">
        <f>P140-#REF!</f>
        <v>#REF!</v>
      </c>
      <c r="Q313" s="112" t="e">
        <f>Q140-#REF!</f>
        <v>#REF!</v>
      </c>
      <c r="R313" s="112" t="e">
        <f>R140-#REF!</f>
        <v>#REF!</v>
      </c>
      <c r="S313" s="112" t="e">
        <f>S140-#REF!</f>
        <v>#REF!</v>
      </c>
      <c r="T313" s="112" t="e">
        <f>T140-#REF!</f>
        <v>#REF!</v>
      </c>
      <c r="U313" s="112" t="e">
        <f>U140-#REF!</f>
        <v>#REF!</v>
      </c>
      <c r="V313" s="112" t="e">
        <f>V140-#REF!</f>
        <v>#REF!</v>
      </c>
      <c r="W313" s="112" t="e">
        <f>W140-#REF!</f>
        <v>#REF!</v>
      </c>
      <c r="X313" s="112" t="e">
        <f>X140-#REF!</f>
        <v>#REF!</v>
      </c>
      <c r="Y313" s="112" t="e">
        <f>Y140-#REF!</f>
        <v>#REF!</v>
      </c>
      <c r="Z313" s="112" t="e">
        <f>Z140-#REF!</f>
        <v>#REF!</v>
      </c>
      <c r="AA313" s="112" t="e">
        <f>AA140-#REF!</f>
        <v>#REF!</v>
      </c>
      <c r="AB313" s="112" t="e">
        <f>AB140-#REF!</f>
        <v>#REF!</v>
      </c>
      <c r="AC313" s="112" t="e">
        <f>AC140-#REF!</f>
        <v>#REF!</v>
      </c>
      <c r="AD313" s="112" t="e">
        <f>AD140-#REF!</f>
        <v>#REF!</v>
      </c>
      <c r="AE313" s="112" t="e">
        <f>AE140-#REF!</f>
        <v>#REF!</v>
      </c>
      <c r="AF313" s="112" t="e">
        <f>AF140-#REF!</f>
        <v>#REF!</v>
      </c>
      <c r="AG313" s="112" t="e">
        <f>AG140-#REF!</f>
        <v>#REF!</v>
      </c>
      <c r="AH313" s="112" t="e">
        <f>AH140-#REF!</f>
        <v>#REF!</v>
      </c>
      <c r="AI313" s="112" t="e">
        <f>AI140-#REF!</f>
        <v>#REF!</v>
      </c>
      <c r="AJ313" s="112" t="e">
        <f>AJ140-#REF!</f>
        <v>#REF!</v>
      </c>
      <c r="AK313" s="112" t="e">
        <f>AK140-#REF!</f>
        <v>#REF!</v>
      </c>
      <c r="AL313" s="112" t="e">
        <f>AL140-#REF!</f>
        <v>#REF!</v>
      </c>
      <c r="AM313" s="112" t="e">
        <f>AM140-#REF!</f>
        <v>#REF!</v>
      </c>
      <c r="AN313" s="112" t="e">
        <f>AN140-#REF!</f>
        <v>#REF!</v>
      </c>
      <c r="AO313" s="112" t="e">
        <f>AO140-#REF!</f>
        <v>#REF!</v>
      </c>
      <c r="AP313" s="112" t="e">
        <f>AP140-#REF!</f>
        <v>#REF!</v>
      </c>
      <c r="AQ313" s="112" t="e">
        <f>AQ140-#REF!</f>
        <v>#REF!</v>
      </c>
      <c r="AR313" s="112" t="e">
        <f>AR140-#REF!</f>
        <v>#REF!</v>
      </c>
      <c r="AS313" s="112" t="e">
        <f>AS140-#REF!</f>
        <v>#REF!</v>
      </c>
      <c r="AT313" s="112" t="e">
        <f>AT140-#REF!</f>
        <v>#REF!</v>
      </c>
      <c r="AU313" s="112" t="e">
        <f>AU140-#REF!</f>
        <v>#REF!</v>
      </c>
      <c r="AV313" s="112" t="e">
        <f>AV140-#REF!</f>
        <v>#REF!</v>
      </c>
      <c r="AW313" s="112" t="e">
        <f>AW140-#REF!</f>
        <v>#REF!</v>
      </c>
      <c r="AX313" s="112" t="e">
        <f>AX140-#REF!</f>
        <v>#REF!</v>
      </c>
      <c r="AY313" s="112" t="e">
        <f>AY140-#REF!</f>
        <v>#REF!</v>
      </c>
      <c r="AZ313" s="112" t="e">
        <f>AZ140-#REF!</f>
        <v>#REF!</v>
      </c>
      <c r="BA313" s="112" t="e">
        <f>BA140-#REF!</f>
        <v>#REF!</v>
      </c>
      <c r="BB313" s="112" t="e">
        <f>BB140-#REF!</f>
        <v>#REF!</v>
      </c>
      <c r="BC313" s="112" t="e">
        <f>BC140-#REF!</f>
        <v>#REF!</v>
      </c>
      <c r="BD313" s="112" t="e">
        <f>BD140-#REF!</f>
        <v>#REF!</v>
      </c>
      <c r="BE313" s="112" t="e">
        <f>BE140-#REF!</f>
        <v>#REF!</v>
      </c>
      <c r="BF313" s="112" t="e">
        <f>BF140-#REF!</f>
        <v>#REF!</v>
      </c>
      <c r="BG313" s="112" t="e">
        <f>BG140-#REF!</f>
        <v>#REF!</v>
      </c>
      <c r="BH313" s="112" t="e">
        <f>BH140-#REF!</f>
        <v>#REF!</v>
      </c>
      <c r="BI313" s="112" t="e">
        <f>BI140-#REF!</f>
        <v>#REF!</v>
      </c>
      <c r="BJ313" s="112" t="e">
        <f>BJ140-#REF!</f>
        <v>#REF!</v>
      </c>
      <c r="BK313" s="112" t="e">
        <f>BK140-#REF!</f>
        <v>#REF!</v>
      </c>
      <c r="BL313" s="112" t="e">
        <f>BL140-#REF!</f>
        <v>#REF!</v>
      </c>
      <c r="BM313" s="112" t="e">
        <f>BM140-#REF!</f>
        <v>#REF!</v>
      </c>
      <c r="BN313" s="112" t="e">
        <f>BN140-#REF!</f>
        <v>#REF!</v>
      </c>
      <c r="BO313" s="112" t="e">
        <f>BO140-#REF!</f>
        <v>#REF!</v>
      </c>
      <c r="BU313" s="112" t="e">
        <f>BU148-#REF!</f>
        <v>#REF!</v>
      </c>
      <c r="BV313" s="112" t="e">
        <f>BV148-#REF!</f>
        <v>#REF!</v>
      </c>
    </row>
    <row r="314" spans="12:74" hidden="1" x14ac:dyDescent="0.3">
      <c r="L314" s="112" t="e">
        <f>L141-#REF!</f>
        <v>#REF!</v>
      </c>
      <c r="M314" s="112" t="e">
        <f>M141-#REF!</f>
        <v>#REF!</v>
      </c>
      <c r="N314" s="112" t="e">
        <f>N141-#REF!</f>
        <v>#REF!</v>
      </c>
      <c r="O314" s="112" t="e">
        <f>O141-#REF!</f>
        <v>#REF!</v>
      </c>
      <c r="P314" s="112" t="e">
        <f>P141-#REF!</f>
        <v>#REF!</v>
      </c>
      <c r="Q314" s="112" t="e">
        <f>Q141-#REF!</f>
        <v>#REF!</v>
      </c>
      <c r="R314" s="112" t="e">
        <f>R141-#REF!</f>
        <v>#REF!</v>
      </c>
      <c r="S314" s="112" t="e">
        <f>S141-#REF!</f>
        <v>#REF!</v>
      </c>
      <c r="T314" s="112" t="e">
        <f>T141-#REF!</f>
        <v>#REF!</v>
      </c>
      <c r="U314" s="112" t="e">
        <f>U141-#REF!</f>
        <v>#REF!</v>
      </c>
      <c r="V314" s="112" t="e">
        <f>V141-#REF!</f>
        <v>#REF!</v>
      </c>
      <c r="W314" s="112" t="e">
        <f>W141-#REF!</f>
        <v>#REF!</v>
      </c>
      <c r="X314" s="112" t="e">
        <f>X141-#REF!</f>
        <v>#REF!</v>
      </c>
      <c r="Y314" s="112" t="e">
        <f>Y141-#REF!</f>
        <v>#REF!</v>
      </c>
      <c r="Z314" s="112" t="e">
        <f>Z141-#REF!</f>
        <v>#REF!</v>
      </c>
      <c r="AA314" s="112" t="e">
        <f>AA141-#REF!</f>
        <v>#REF!</v>
      </c>
      <c r="AB314" s="112" t="e">
        <f>AB141-#REF!</f>
        <v>#REF!</v>
      </c>
      <c r="AC314" s="112" t="e">
        <f>AC141-#REF!</f>
        <v>#REF!</v>
      </c>
      <c r="AD314" s="112" t="e">
        <f>AD141-#REF!</f>
        <v>#REF!</v>
      </c>
      <c r="AE314" s="112" t="e">
        <f>AE141-#REF!</f>
        <v>#REF!</v>
      </c>
      <c r="AF314" s="112" t="e">
        <f>AF141-#REF!</f>
        <v>#REF!</v>
      </c>
      <c r="AG314" s="112" t="e">
        <f>AG141-#REF!</f>
        <v>#REF!</v>
      </c>
      <c r="AH314" s="112" t="e">
        <f>AH141-#REF!</f>
        <v>#REF!</v>
      </c>
      <c r="AI314" s="112" t="e">
        <f>AI141-#REF!</f>
        <v>#REF!</v>
      </c>
      <c r="AJ314" s="112" t="e">
        <f>AJ141-#REF!</f>
        <v>#REF!</v>
      </c>
      <c r="AK314" s="112" t="e">
        <f>AK141-#REF!</f>
        <v>#REF!</v>
      </c>
      <c r="AL314" s="112" t="e">
        <f>AL141-#REF!</f>
        <v>#REF!</v>
      </c>
      <c r="AM314" s="112" t="e">
        <f>AM141-#REF!</f>
        <v>#REF!</v>
      </c>
      <c r="AN314" s="112" t="e">
        <f>AN141-#REF!</f>
        <v>#REF!</v>
      </c>
      <c r="AO314" s="112" t="e">
        <f>AO141-#REF!</f>
        <v>#REF!</v>
      </c>
      <c r="AP314" s="112" t="e">
        <f>AP141-#REF!</f>
        <v>#REF!</v>
      </c>
      <c r="AQ314" s="112" t="e">
        <f>AQ141-#REF!</f>
        <v>#REF!</v>
      </c>
      <c r="AR314" s="112" t="e">
        <f>AR141-#REF!</f>
        <v>#REF!</v>
      </c>
      <c r="AS314" s="112" t="e">
        <f>AS141-#REF!</f>
        <v>#REF!</v>
      </c>
      <c r="AT314" s="112" t="e">
        <f>AT141-#REF!</f>
        <v>#REF!</v>
      </c>
      <c r="AU314" s="112" t="e">
        <f>AU141-#REF!</f>
        <v>#REF!</v>
      </c>
      <c r="AV314" s="112" t="e">
        <f>AV141-#REF!</f>
        <v>#REF!</v>
      </c>
      <c r="AW314" s="112" t="e">
        <f>AW141-#REF!</f>
        <v>#REF!</v>
      </c>
      <c r="AX314" s="112" t="e">
        <f>AX141-#REF!</f>
        <v>#REF!</v>
      </c>
      <c r="AY314" s="112" t="e">
        <f>AY141-#REF!</f>
        <v>#REF!</v>
      </c>
      <c r="AZ314" s="112" t="e">
        <f>AZ141-#REF!</f>
        <v>#REF!</v>
      </c>
      <c r="BA314" s="112" t="e">
        <f>BA141-#REF!</f>
        <v>#REF!</v>
      </c>
      <c r="BB314" s="112" t="e">
        <f>BB141-#REF!</f>
        <v>#REF!</v>
      </c>
      <c r="BC314" s="112" t="e">
        <f>BC141-#REF!</f>
        <v>#REF!</v>
      </c>
      <c r="BD314" s="112" t="e">
        <f>BD141-#REF!</f>
        <v>#REF!</v>
      </c>
      <c r="BE314" s="112" t="e">
        <f>BE141-#REF!</f>
        <v>#REF!</v>
      </c>
      <c r="BF314" s="112" t="e">
        <f>BF141-#REF!</f>
        <v>#REF!</v>
      </c>
      <c r="BG314" s="112" t="e">
        <f>BG141-#REF!</f>
        <v>#REF!</v>
      </c>
      <c r="BH314" s="112" t="e">
        <f>BH141-#REF!</f>
        <v>#REF!</v>
      </c>
      <c r="BI314" s="112" t="e">
        <f>BI141-#REF!</f>
        <v>#REF!</v>
      </c>
      <c r="BJ314" s="112" t="e">
        <f>BJ141-#REF!</f>
        <v>#REF!</v>
      </c>
      <c r="BK314" s="112" t="e">
        <f>BK141-#REF!</f>
        <v>#REF!</v>
      </c>
      <c r="BL314" s="112" t="e">
        <f>BL141-#REF!</f>
        <v>#REF!</v>
      </c>
      <c r="BM314" s="112" t="e">
        <f>BM141-#REF!</f>
        <v>#REF!</v>
      </c>
      <c r="BN314" s="112" t="e">
        <f>BN141-#REF!</f>
        <v>#REF!</v>
      </c>
      <c r="BO314" s="112" t="e">
        <f>BO141-#REF!</f>
        <v>#REF!</v>
      </c>
      <c r="BU314" s="112" t="e">
        <f>BU149-#REF!</f>
        <v>#REF!</v>
      </c>
      <c r="BV314" s="112" t="e">
        <f>BV149-#REF!</f>
        <v>#REF!</v>
      </c>
    </row>
    <row r="315" spans="12:74" hidden="1" x14ac:dyDescent="0.3">
      <c r="L315" s="112" t="e">
        <f>L142-#REF!</f>
        <v>#REF!</v>
      </c>
      <c r="M315" s="112" t="e">
        <f>M142-#REF!</f>
        <v>#REF!</v>
      </c>
      <c r="N315" s="112" t="e">
        <f>N142-#REF!</f>
        <v>#REF!</v>
      </c>
      <c r="O315" s="112" t="e">
        <f>O142-#REF!</f>
        <v>#REF!</v>
      </c>
      <c r="P315" s="112" t="e">
        <f>P142-#REF!</f>
        <v>#REF!</v>
      </c>
      <c r="Q315" s="112" t="e">
        <f>Q142-#REF!</f>
        <v>#REF!</v>
      </c>
      <c r="R315" s="112" t="e">
        <f>R142-#REF!</f>
        <v>#REF!</v>
      </c>
      <c r="S315" s="112" t="e">
        <f>S142-#REF!</f>
        <v>#REF!</v>
      </c>
      <c r="T315" s="112" t="e">
        <f>T142-#REF!</f>
        <v>#REF!</v>
      </c>
      <c r="U315" s="112" t="e">
        <f>U142-#REF!</f>
        <v>#REF!</v>
      </c>
      <c r="V315" s="112" t="e">
        <f>V142-#REF!</f>
        <v>#REF!</v>
      </c>
      <c r="W315" s="112" t="e">
        <f>W142-#REF!</f>
        <v>#REF!</v>
      </c>
      <c r="X315" s="112" t="e">
        <f>X142-#REF!</f>
        <v>#REF!</v>
      </c>
      <c r="Y315" s="112" t="e">
        <f>Y142-#REF!</f>
        <v>#REF!</v>
      </c>
      <c r="Z315" s="112" t="e">
        <f>Z142-#REF!</f>
        <v>#REF!</v>
      </c>
      <c r="AA315" s="112" t="e">
        <f>AA142-#REF!</f>
        <v>#REF!</v>
      </c>
      <c r="AB315" s="112" t="e">
        <f>AB142-#REF!</f>
        <v>#REF!</v>
      </c>
      <c r="AC315" s="112" t="e">
        <f>AC142-#REF!</f>
        <v>#REF!</v>
      </c>
      <c r="AD315" s="112" t="e">
        <f>AD142-#REF!</f>
        <v>#REF!</v>
      </c>
      <c r="AE315" s="112" t="e">
        <f>AE142-#REF!</f>
        <v>#REF!</v>
      </c>
      <c r="AF315" s="112" t="e">
        <f>AF142-#REF!</f>
        <v>#REF!</v>
      </c>
      <c r="AG315" s="112" t="e">
        <f>AG142-#REF!</f>
        <v>#REF!</v>
      </c>
      <c r="AH315" s="112" t="e">
        <f>AH142-#REF!</f>
        <v>#REF!</v>
      </c>
      <c r="AI315" s="112" t="e">
        <f>AI142-#REF!</f>
        <v>#REF!</v>
      </c>
      <c r="AJ315" s="112" t="e">
        <f>AJ142-#REF!</f>
        <v>#REF!</v>
      </c>
      <c r="AK315" s="112" t="e">
        <f>AK142-#REF!</f>
        <v>#REF!</v>
      </c>
      <c r="AL315" s="112" t="e">
        <f>AL142-#REF!</f>
        <v>#REF!</v>
      </c>
      <c r="AM315" s="112" t="e">
        <f>AM142-#REF!</f>
        <v>#REF!</v>
      </c>
      <c r="AN315" s="112" t="e">
        <f>AN142-#REF!</f>
        <v>#REF!</v>
      </c>
      <c r="AO315" s="112" t="e">
        <f>AO142-#REF!</f>
        <v>#REF!</v>
      </c>
      <c r="AP315" s="112" t="e">
        <f>AP142-#REF!</f>
        <v>#REF!</v>
      </c>
      <c r="AQ315" s="112" t="e">
        <f>AQ142-#REF!</f>
        <v>#REF!</v>
      </c>
      <c r="AR315" s="112" t="e">
        <f>AR142-#REF!</f>
        <v>#REF!</v>
      </c>
      <c r="AS315" s="112" t="e">
        <f>AS142-#REF!</f>
        <v>#REF!</v>
      </c>
      <c r="AT315" s="112" t="e">
        <f>AT142-#REF!</f>
        <v>#REF!</v>
      </c>
      <c r="AU315" s="112" t="e">
        <f>AU142-#REF!</f>
        <v>#REF!</v>
      </c>
      <c r="AV315" s="112" t="e">
        <f>AV142-#REF!</f>
        <v>#REF!</v>
      </c>
      <c r="AW315" s="112" t="e">
        <f>AW142-#REF!</f>
        <v>#REF!</v>
      </c>
      <c r="AX315" s="112" t="e">
        <f>AX142-#REF!</f>
        <v>#REF!</v>
      </c>
      <c r="AY315" s="112" t="e">
        <f>AY142-#REF!</f>
        <v>#REF!</v>
      </c>
      <c r="AZ315" s="112" t="e">
        <f>AZ142-#REF!</f>
        <v>#REF!</v>
      </c>
      <c r="BA315" s="112" t="e">
        <f>BA142-#REF!</f>
        <v>#REF!</v>
      </c>
      <c r="BB315" s="112" t="e">
        <f>BB142-#REF!</f>
        <v>#REF!</v>
      </c>
      <c r="BC315" s="112" t="e">
        <f>BC142-#REF!</f>
        <v>#REF!</v>
      </c>
      <c r="BD315" s="112" t="e">
        <f>BD142-#REF!</f>
        <v>#REF!</v>
      </c>
      <c r="BE315" s="112" t="e">
        <f>BE142-#REF!</f>
        <v>#REF!</v>
      </c>
      <c r="BF315" s="112" t="e">
        <f>BF142-#REF!</f>
        <v>#REF!</v>
      </c>
      <c r="BG315" s="112" t="e">
        <f>BG142-#REF!</f>
        <v>#REF!</v>
      </c>
      <c r="BH315" s="112" t="e">
        <f>BH142-#REF!</f>
        <v>#REF!</v>
      </c>
      <c r="BI315" s="112" t="e">
        <f>BI142-#REF!</f>
        <v>#REF!</v>
      </c>
      <c r="BJ315" s="112" t="e">
        <f>BJ142-#REF!</f>
        <v>#REF!</v>
      </c>
      <c r="BK315" s="112" t="e">
        <f>BK142-#REF!</f>
        <v>#REF!</v>
      </c>
      <c r="BL315" s="112" t="e">
        <f>BL142-#REF!</f>
        <v>#REF!</v>
      </c>
      <c r="BM315" s="112" t="e">
        <f>BM142-#REF!</f>
        <v>#REF!</v>
      </c>
      <c r="BN315" s="112" t="e">
        <f>BN142-#REF!</f>
        <v>#REF!</v>
      </c>
      <c r="BO315" s="112" t="e">
        <f>BO142-#REF!</f>
        <v>#REF!</v>
      </c>
      <c r="BU315" s="112" t="e">
        <f>BU150-#REF!</f>
        <v>#REF!</v>
      </c>
      <c r="BV315" s="112" t="e">
        <f>BV150-#REF!</f>
        <v>#REF!</v>
      </c>
    </row>
    <row r="316" spans="12:74" hidden="1" x14ac:dyDescent="0.3">
      <c r="L316" s="112" t="e">
        <f>L143-#REF!</f>
        <v>#REF!</v>
      </c>
      <c r="M316" s="112" t="e">
        <f>M143-#REF!</f>
        <v>#REF!</v>
      </c>
      <c r="N316" s="112" t="e">
        <f>N143-#REF!</f>
        <v>#REF!</v>
      </c>
      <c r="O316" s="112" t="e">
        <f>O143-#REF!</f>
        <v>#REF!</v>
      </c>
      <c r="P316" s="112" t="e">
        <f>P143-#REF!</f>
        <v>#REF!</v>
      </c>
      <c r="Q316" s="112" t="e">
        <f>Q143-#REF!</f>
        <v>#REF!</v>
      </c>
      <c r="R316" s="112" t="e">
        <f>R143-#REF!</f>
        <v>#REF!</v>
      </c>
      <c r="S316" s="112" t="e">
        <f>S143-#REF!</f>
        <v>#REF!</v>
      </c>
      <c r="T316" s="112" t="e">
        <f>T143-#REF!</f>
        <v>#REF!</v>
      </c>
      <c r="U316" s="112" t="e">
        <f>U143-#REF!</f>
        <v>#REF!</v>
      </c>
      <c r="V316" s="112" t="e">
        <f>V143-#REF!</f>
        <v>#REF!</v>
      </c>
      <c r="W316" s="112" t="e">
        <f>W143-#REF!</f>
        <v>#REF!</v>
      </c>
      <c r="X316" s="112" t="e">
        <f>X143-#REF!</f>
        <v>#REF!</v>
      </c>
      <c r="Y316" s="112" t="e">
        <f>Y143-#REF!</f>
        <v>#REF!</v>
      </c>
      <c r="Z316" s="112" t="e">
        <f>Z143-#REF!</f>
        <v>#REF!</v>
      </c>
      <c r="AA316" s="112" t="e">
        <f>AA143-#REF!</f>
        <v>#REF!</v>
      </c>
      <c r="AB316" s="112" t="e">
        <f>AB143-#REF!</f>
        <v>#REF!</v>
      </c>
      <c r="AC316" s="112" t="e">
        <f>AC143-#REF!</f>
        <v>#REF!</v>
      </c>
      <c r="AD316" s="112" t="e">
        <f>AD143-#REF!</f>
        <v>#REF!</v>
      </c>
      <c r="AE316" s="112" t="e">
        <f>AE143-#REF!</f>
        <v>#REF!</v>
      </c>
      <c r="AF316" s="112" t="e">
        <f>AF143-#REF!</f>
        <v>#REF!</v>
      </c>
      <c r="AG316" s="112" t="e">
        <f>AG143-#REF!</f>
        <v>#REF!</v>
      </c>
      <c r="AH316" s="112" t="e">
        <f>AH143-#REF!</f>
        <v>#REF!</v>
      </c>
      <c r="AI316" s="112" t="e">
        <f>AI143-#REF!</f>
        <v>#REF!</v>
      </c>
      <c r="AJ316" s="112" t="e">
        <f>AJ143-#REF!</f>
        <v>#REF!</v>
      </c>
      <c r="AK316" s="112" t="e">
        <f>AK143-#REF!</f>
        <v>#REF!</v>
      </c>
      <c r="AL316" s="112" t="e">
        <f>AL143-#REF!</f>
        <v>#REF!</v>
      </c>
      <c r="AM316" s="112" t="e">
        <f>AM143-#REF!</f>
        <v>#REF!</v>
      </c>
      <c r="AN316" s="112" t="e">
        <f>AN143-#REF!</f>
        <v>#REF!</v>
      </c>
      <c r="AO316" s="112" t="e">
        <f>AO143-#REF!</f>
        <v>#REF!</v>
      </c>
      <c r="AP316" s="112" t="e">
        <f>AP143-#REF!</f>
        <v>#REF!</v>
      </c>
      <c r="AQ316" s="112" t="e">
        <f>AQ143-#REF!</f>
        <v>#REF!</v>
      </c>
      <c r="AR316" s="112" t="e">
        <f>AR143-#REF!</f>
        <v>#REF!</v>
      </c>
      <c r="AS316" s="112" t="e">
        <f>AS143-#REF!</f>
        <v>#REF!</v>
      </c>
      <c r="AT316" s="112" t="e">
        <f>AT143-#REF!</f>
        <v>#REF!</v>
      </c>
      <c r="AU316" s="112" t="e">
        <f>AU143-#REF!</f>
        <v>#REF!</v>
      </c>
      <c r="AV316" s="112" t="e">
        <f>AV143-#REF!</f>
        <v>#REF!</v>
      </c>
      <c r="AW316" s="112" t="e">
        <f>AW143-#REF!</f>
        <v>#REF!</v>
      </c>
      <c r="AX316" s="112" t="e">
        <f>AX143-#REF!</f>
        <v>#REF!</v>
      </c>
      <c r="AY316" s="112" t="e">
        <f>AY143-#REF!</f>
        <v>#REF!</v>
      </c>
      <c r="AZ316" s="112" t="e">
        <f>AZ143-#REF!</f>
        <v>#REF!</v>
      </c>
      <c r="BA316" s="112" t="e">
        <f>BA143-#REF!</f>
        <v>#REF!</v>
      </c>
      <c r="BB316" s="112" t="e">
        <f>BB143-#REF!</f>
        <v>#REF!</v>
      </c>
      <c r="BC316" s="112" t="e">
        <f>BC143-#REF!</f>
        <v>#REF!</v>
      </c>
      <c r="BD316" s="112" t="e">
        <f>BD143-#REF!</f>
        <v>#REF!</v>
      </c>
      <c r="BE316" s="112" t="e">
        <f>BE143-#REF!</f>
        <v>#REF!</v>
      </c>
      <c r="BF316" s="112" t="e">
        <f>BF143-#REF!</f>
        <v>#REF!</v>
      </c>
      <c r="BG316" s="112" t="e">
        <f>BG143-#REF!</f>
        <v>#REF!</v>
      </c>
      <c r="BH316" s="112" t="e">
        <f>BH143-#REF!</f>
        <v>#REF!</v>
      </c>
      <c r="BI316" s="112" t="e">
        <f>BI143-#REF!</f>
        <v>#REF!</v>
      </c>
      <c r="BJ316" s="112" t="e">
        <f>BJ143-#REF!</f>
        <v>#REF!</v>
      </c>
      <c r="BK316" s="112" t="e">
        <f>BK143-#REF!</f>
        <v>#REF!</v>
      </c>
      <c r="BL316" s="112" t="e">
        <f>BL143-#REF!</f>
        <v>#REF!</v>
      </c>
      <c r="BM316" s="112" t="e">
        <f>BM143-#REF!</f>
        <v>#REF!</v>
      </c>
      <c r="BN316" s="112" t="e">
        <f>BN143-#REF!</f>
        <v>#REF!</v>
      </c>
      <c r="BO316" s="112" t="e">
        <f>BO143-#REF!</f>
        <v>#REF!</v>
      </c>
      <c r="BU316" s="112" t="e">
        <f>BU151-#REF!</f>
        <v>#REF!</v>
      </c>
      <c r="BV316" s="112" t="e">
        <f>BV151-#REF!</f>
        <v>#REF!</v>
      </c>
    </row>
    <row r="317" spans="12:74" hidden="1" x14ac:dyDescent="0.3">
      <c r="L317" s="112" t="e">
        <f>L144-#REF!</f>
        <v>#REF!</v>
      </c>
      <c r="M317" s="112" t="e">
        <f>M144-#REF!</f>
        <v>#REF!</v>
      </c>
      <c r="N317" s="112" t="e">
        <f>N144-#REF!</f>
        <v>#REF!</v>
      </c>
      <c r="O317" s="112" t="e">
        <f>O144-#REF!</f>
        <v>#REF!</v>
      </c>
      <c r="P317" s="112" t="e">
        <f>P144-#REF!</f>
        <v>#REF!</v>
      </c>
      <c r="Q317" s="112" t="e">
        <f>Q144-#REF!</f>
        <v>#REF!</v>
      </c>
      <c r="R317" s="112" t="e">
        <f>R144-#REF!</f>
        <v>#REF!</v>
      </c>
      <c r="S317" s="112" t="e">
        <f>S144-#REF!</f>
        <v>#REF!</v>
      </c>
      <c r="T317" s="112" t="e">
        <f>T144-#REF!</f>
        <v>#REF!</v>
      </c>
      <c r="U317" s="112" t="e">
        <f>U144-#REF!</f>
        <v>#REF!</v>
      </c>
      <c r="V317" s="112" t="e">
        <f>V144-#REF!</f>
        <v>#REF!</v>
      </c>
      <c r="W317" s="112" t="e">
        <f>W144-#REF!</f>
        <v>#REF!</v>
      </c>
      <c r="X317" s="112" t="e">
        <f>X144-#REF!</f>
        <v>#REF!</v>
      </c>
      <c r="Y317" s="112" t="e">
        <f>Y144-#REF!</f>
        <v>#REF!</v>
      </c>
      <c r="Z317" s="112" t="e">
        <f>Z144-#REF!</f>
        <v>#REF!</v>
      </c>
      <c r="AA317" s="112" t="e">
        <f>AA144-#REF!</f>
        <v>#REF!</v>
      </c>
      <c r="AB317" s="112" t="e">
        <f>AB144-#REF!</f>
        <v>#REF!</v>
      </c>
      <c r="AC317" s="112" t="e">
        <f>AC144-#REF!</f>
        <v>#REF!</v>
      </c>
      <c r="AD317" s="112" t="e">
        <f>AD144-#REF!</f>
        <v>#REF!</v>
      </c>
      <c r="AE317" s="112" t="e">
        <f>AE144-#REF!</f>
        <v>#REF!</v>
      </c>
      <c r="AF317" s="112" t="e">
        <f>AF144-#REF!</f>
        <v>#REF!</v>
      </c>
      <c r="AG317" s="112" t="e">
        <f>AG144-#REF!</f>
        <v>#REF!</v>
      </c>
      <c r="AH317" s="112" t="e">
        <f>AH144-#REF!</f>
        <v>#REF!</v>
      </c>
      <c r="AI317" s="112" t="e">
        <f>AI144-#REF!</f>
        <v>#REF!</v>
      </c>
      <c r="AJ317" s="112" t="e">
        <f>AJ144-#REF!</f>
        <v>#REF!</v>
      </c>
      <c r="AK317" s="112" t="e">
        <f>AK144-#REF!</f>
        <v>#REF!</v>
      </c>
      <c r="AL317" s="112" t="e">
        <f>AL144-#REF!</f>
        <v>#REF!</v>
      </c>
      <c r="AM317" s="112" t="e">
        <f>AM144-#REF!</f>
        <v>#REF!</v>
      </c>
      <c r="AN317" s="112" t="e">
        <f>AN144-#REF!</f>
        <v>#REF!</v>
      </c>
      <c r="AO317" s="112" t="e">
        <f>AO144-#REF!</f>
        <v>#REF!</v>
      </c>
      <c r="AP317" s="112" t="e">
        <f>AP144-#REF!</f>
        <v>#REF!</v>
      </c>
      <c r="AQ317" s="112" t="e">
        <f>AQ144-#REF!</f>
        <v>#REF!</v>
      </c>
      <c r="AR317" s="112" t="e">
        <f>AR144-#REF!</f>
        <v>#REF!</v>
      </c>
      <c r="AS317" s="112" t="e">
        <f>AS144-#REF!</f>
        <v>#REF!</v>
      </c>
      <c r="AT317" s="112" t="e">
        <f>AT144-#REF!</f>
        <v>#REF!</v>
      </c>
      <c r="AU317" s="112" t="e">
        <f>AU144-#REF!</f>
        <v>#REF!</v>
      </c>
      <c r="AV317" s="112" t="e">
        <f>AV144-#REF!</f>
        <v>#REF!</v>
      </c>
      <c r="AW317" s="112" t="e">
        <f>AW144-#REF!</f>
        <v>#REF!</v>
      </c>
      <c r="AX317" s="112" t="e">
        <f>AX144-#REF!</f>
        <v>#REF!</v>
      </c>
      <c r="AY317" s="112" t="e">
        <f>AY144-#REF!</f>
        <v>#REF!</v>
      </c>
      <c r="AZ317" s="112" t="e">
        <f>AZ144-#REF!</f>
        <v>#REF!</v>
      </c>
      <c r="BA317" s="112" t="e">
        <f>BA144-#REF!</f>
        <v>#REF!</v>
      </c>
      <c r="BB317" s="112" t="e">
        <f>BB144-#REF!</f>
        <v>#REF!</v>
      </c>
      <c r="BC317" s="112" t="e">
        <f>BC144-#REF!</f>
        <v>#REF!</v>
      </c>
      <c r="BD317" s="112" t="e">
        <f>BD144-#REF!</f>
        <v>#REF!</v>
      </c>
      <c r="BE317" s="112" t="e">
        <f>BE144-#REF!</f>
        <v>#REF!</v>
      </c>
      <c r="BF317" s="112" t="e">
        <f>BF144-#REF!</f>
        <v>#REF!</v>
      </c>
      <c r="BG317" s="112" t="e">
        <f>BG144-#REF!</f>
        <v>#REF!</v>
      </c>
      <c r="BH317" s="112" t="e">
        <f>BH144-#REF!</f>
        <v>#REF!</v>
      </c>
      <c r="BI317" s="112" t="e">
        <f>BI144-#REF!</f>
        <v>#REF!</v>
      </c>
      <c r="BJ317" s="112" t="e">
        <f>BJ144-#REF!</f>
        <v>#REF!</v>
      </c>
      <c r="BK317" s="112" t="e">
        <f>BK144-#REF!</f>
        <v>#REF!</v>
      </c>
      <c r="BL317" s="112" t="e">
        <f>BL144-#REF!</f>
        <v>#REF!</v>
      </c>
      <c r="BM317" s="112" t="e">
        <f>BM144-#REF!</f>
        <v>#REF!</v>
      </c>
      <c r="BN317" s="112" t="e">
        <f>BN144-#REF!</f>
        <v>#REF!</v>
      </c>
      <c r="BO317" s="112" t="e">
        <f>BO144-#REF!</f>
        <v>#REF!</v>
      </c>
      <c r="BU317" s="112" t="e">
        <f>BU152-#REF!</f>
        <v>#REF!</v>
      </c>
      <c r="BV317" s="112" t="e">
        <f>BV152-#REF!</f>
        <v>#REF!</v>
      </c>
    </row>
    <row r="318" spans="12:74" hidden="1" x14ac:dyDescent="0.3">
      <c r="L318" s="112" t="e">
        <f>L145-#REF!</f>
        <v>#REF!</v>
      </c>
      <c r="M318" s="112" t="e">
        <f>M145-#REF!</f>
        <v>#REF!</v>
      </c>
      <c r="N318" s="112" t="e">
        <f>N145-#REF!</f>
        <v>#REF!</v>
      </c>
      <c r="O318" s="112" t="e">
        <f>O145-#REF!</f>
        <v>#REF!</v>
      </c>
      <c r="P318" s="112" t="e">
        <f>P145-#REF!</f>
        <v>#REF!</v>
      </c>
      <c r="Q318" s="112" t="e">
        <f>Q145-#REF!</f>
        <v>#REF!</v>
      </c>
      <c r="R318" s="112" t="e">
        <f>R145-#REF!</f>
        <v>#REF!</v>
      </c>
      <c r="S318" s="112" t="e">
        <f>S145-#REF!</f>
        <v>#REF!</v>
      </c>
      <c r="T318" s="112" t="e">
        <f>T145-#REF!</f>
        <v>#REF!</v>
      </c>
      <c r="U318" s="112" t="e">
        <f>U145-#REF!</f>
        <v>#REF!</v>
      </c>
      <c r="V318" s="112" t="e">
        <f>V145-#REF!</f>
        <v>#REF!</v>
      </c>
      <c r="W318" s="112" t="e">
        <f>W145-#REF!</f>
        <v>#REF!</v>
      </c>
      <c r="X318" s="112" t="e">
        <f>X145-#REF!</f>
        <v>#REF!</v>
      </c>
      <c r="Y318" s="112" t="e">
        <f>Y145-#REF!</f>
        <v>#REF!</v>
      </c>
      <c r="Z318" s="112" t="e">
        <f>Z145-#REF!</f>
        <v>#REF!</v>
      </c>
      <c r="AA318" s="112" t="e">
        <f>AA145-#REF!</f>
        <v>#REF!</v>
      </c>
      <c r="AB318" s="112" t="e">
        <f>AB145-#REF!</f>
        <v>#REF!</v>
      </c>
      <c r="AC318" s="112" t="e">
        <f>AC145-#REF!</f>
        <v>#REF!</v>
      </c>
      <c r="AD318" s="112" t="e">
        <f>AD145-#REF!</f>
        <v>#REF!</v>
      </c>
      <c r="AE318" s="112" t="e">
        <f>AE145-#REF!</f>
        <v>#REF!</v>
      </c>
      <c r="AF318" s="112" t="e">
        <f>AF145-#REF!</f>
        <v>#REF!</v>
      </c>
      <c r="AG318" s="112" t="e">
        <f>AG145-#REF!</f>
        <v>#REF!</v>
      </c>
      <c r="AH318" s="112" t="e">
        <f>AH145-#REF!</f>
        <v>#REF!</v>
      </c>
      <c r="AI318" s="112" t="e">
        <f>AI145-#REF!</f>
        <v>#REF!</v>
      </c>
      <c r="AJ318" s="112" t="e">
        <f>AJ145-#REF!</f>
        <v>#REF!</v>
      </c>
      <c r="AK318" s="112" t="e">
        <f>AK145-#REF!</f>
        <v>#REF!</v>
      </c>
      <c r="AL318" s="112" t="e">
        <f>AL145-#REF!</f>
        <v>#REF!</v>
      </c>
      <c r="AM318" s="112" t="e">
        <f>AM145-#REF!</f>
        <v>#REF!</v>
      </c>
      <c r="AN318" s="112" t="e">
        <f>AN145-#REF!</f>
        <v>#REF!</v>
      </c>
      <c r="AO318" s="112" t="e">
        <f>AO145-#REF!</f>
        <v>#REF!</v>
      </c>
      <c r="AP318" s="112" t="e">
        <f>AP145-#REF!</f>
        <v>#REF!</v>
      </c>
      <c r="AQ318" s="112" t="e">
        <f>AQ145-#REF!</f>
        <v>#REF!</v>
      </c>
      <c r="AR318" s="112" t="e">
        <f>AR145-#REF!</f>
        <v>#REF!</v>
      </c>
      <c r="AS318" s="112" t="e">
        <f>AS145-#REF!</f>
        <v>#REF!</v>
      </c>
      <c r="AT318" s="112" t="e">
        <f>AT145-#REF!</f>
        <v>#REF!</v>
      </c>
      <c r="AU318" s="112" t="e">
        <f>AU145-#REF!</f>
        <v>#REF!</v>
      </c>
      <c r="AV318" s="112" t="e">
        <f>AV145-#REF!</f>
        <v>#REF!</v>
      </c>
      <c r="AW318" s="112" t="e">
        <f>AW145-#REF!</f>
        <v>#REF!</v>
      </c>
      <c r="AX318" s="112" t="e">
        <f>AX145-#REF!</f>
        <v>#REF!</v>
      </c>
      <c r="AY318" s="112" t="e">
        <f>AY145-#REF!</f>
        <v>#REF!</v>
      </c>
      <c r="AZ318" s="112" t="e">
        <f>AZ145-#REF!</f>
        <v>#REF!</v>
      </c>
      <c r="BA318" s="112" t="e">
        <f>BA145-#REF!</f>
        <v>#REF!</v>
      </c>
      <c r="BB318" s="112" t="e">
        <f>BB145-#REF!</f>
        <v>#REF!</v>
      </c>
      <c r="BC318" s="112" t="e">
        <f>BC145-#REF!</f>
        <v>#REF!</v>
      </c>
      <c r="BD318" s="112" t="e">
        <f>BD145-#REF!</f>
        <v>#REF!</v>
      </c>
      <c r="BE318" s="112" t="e">
        <f>BE145-#REF!</f>
        <v>#REF!</v>
      </c>
      <c r="BF318" s="112" t="e">
        <f>BF145-#REF!</f>
        <v>#REF!</v>
      </c>
      <c r="BG318" s="112" t="e">
        <f>BG145-#REF!</f>
        <v>#REF!</v>
      </c>
      <c r="BH318" s="112" t="e">
        <f>BH145-#REF!</f>
        <v>#REF!</v>
      </c>
      <c r="BI318" s="112" t="e">
        <f>BI145-#REF!</f>
        <v>#REF!</v>
      </c>
      <c r="BJ318" s="112" t="e">
        <f>BJ145-#REF!</f>
        <v>#REF!</v>
      </c>
      <c r="BK318" s="112" t="e">
        <f>BK145-#REF!</f>
        <v>#REF!</v>
      </c>
      <c r="BL318" s="112" t="e">
        <f>BL145-#REF!</f>
        <v>#REF!</v>
      </c>
      <c r="BM318" s="112" t="e">
        <f>BM145-#REF!</f>
        <v>#REF!</v>
      </c>
      <c r="BN318" s="112" t="e">
        <f>BN145-#REF!</f>
        <v>#REF!</v>
      </c>
      <c r="BO318" s="112" t="e">
        <f>BO145-#REF!</f>
        <v>#REF!</v>
      </c>
      <c r="BU318" s="112" t="e">
        <f>BU153-#REF!</f>
        <v>#REF!</v>
      </c>
      <c r="BV318" s="112" t="e">
        <f>BV153-#REF!</f>
        <v>#REF!</v>
      </c>
    </row>
    <row r="319" spans="12:74" hidden="1" x14ac:dyDescent="0.3">
      <c r="L319" s="112" t="e">
        <f>L146-#REF!</f>
        <v>#REF!</v>
      </c>
      <c r="M319" s="112" t="e">
        <f>M146-#REF!</f>
        <v>#REF!</v>
      </c>
      <c r="N319" s="112" t="e">
        <f>N146-#REF!</f>
        <v>#REF!</v>
      </c>
      <c r="O319" s="112" t="e">
        <f>O146-#REF!</f>
        <v>#REF!</v>
      </c>
      <c r="P319" s="112" t="e">
        <f>P146-#REF!</f>
        <v>#REF!</v>
      </c>
      <c r="Q319" s="112" t="e">
        <f>Q146-#REF!</f>
        <v>#REF!</v>
      </c>
      <c r="R319" s="112" t="e">
        <f>R146-#REF!</f>
        <v>#REF!</v>
      </c>
      <c r="S319" s="112" t="e">
        <f>S146-#REF!</f>
        <v>#REF!</v>
      </c>
      <c r="T319" s="112" t="e">
        <f>T146-#REF!</f>
        <v>#REF!</v>
      </c>
      <c r="U319" s="112" t="e">
        <f>U146-#REF!</f>
        <v>#REF!</v>
      </c>
      <c r="V319" s="112" t="e">
        <f>V146-#REF!</f>
        <v>#REF!</v>
      </c>
      <c r="W319" s="112" t="e">
        <f>W146-#REF!</f>
        <v>#REF!</v>
      </c>
      <c r="X319" s="112" t="e">
        <f>X146-#REF!</f>
        <v>#REF!</v>
      </c>
      <c r="Y319" s="112" t="e">
        <f>Y146-#REF!</f>
        <v>#REF!</v>
      </c>
      <c r="Z319" s="112" t="e">
        <f>Z146-#REF!</f>
        <v>#REF!</v>
      </c>
      <c r="AA319" s="112" t="e">
        <f>AA146-#REF!</f>
        <v>#REF!</v>
      </c>
      <c r="AB319" s="112" t="e">
        <f>AB146-#REF!</f>
        <v>#REF!</v>
      </c>
      <c r="AC319" s="112" t="e">
        <f>AC146-#REF!</f>
        <v>#REF!</v>
      </c>
      <c r="AD319" s="112" t="e">
        <f>AD146-#REF!</f>
        <v>#REF!</v>
      </c>
      <c r="AE319" s="112" t="e">
        <f>AE146-#REF!</f>
        <v>#REF!</v>
      </c>
      <c r="AF319" s="112" t="e">
        <f>AF146-#REF!</f>
        <v>#REF!</v>
      </c>
      <c r="AG319" s="112" t="e">
        <f>AG146-#REF!</f>
        <v>#REF!</v>
      </c>
      <c r="AH319" s="112" t="e">
        <f>AH146-#REF!</f>
        <v>#REF!</v>
      </c>
      <c r="AI319" s="112" t="e">
        <f>AI146-#REF!</f>
        <v>#REF!</v>
      </c>
      <c r="AJ319" s="112" t="e">
        <f>AJ146-#REF!</f>
        <v>#REF!</v>
      </c>
      <c r="AK319" s="112" t="e">
        <f>AK146-#REF!</f>
        <v>#REF!</v>
      </c>
      <c r="AL319" s="112" t="e">
        <f>AL146-#REF!</f>
        <v>#REF!</v>
      </c>
      <c r="AM319" s="112" t="e">
        <f>AM146-#REF!</f>
        <v>#REF!</v>
      </c>
      <c r="AN319" s="112" t="e">
        <f>AN146-#REF!</f>
        <v>#REF!</v>
      </c>
      <c r="AO319" s="112" t="e">
        <f>AO146-#REF!</f>
        <v>#REF!</v>
      </c>
      <c r="AP319" s="112" t="e">
        <f>AP146-#REF!</f>
        <v>#REF!</v>
      </c>
      <c r="AQ319" s="112" t="e">
        <f>AQ146-#REF!</f>
        <v>#REF!</v>
      </c>
      <c r="AR319" s="112" t="e">
        <f>AR146-#REF!</f>
        <v>#REF!</v>
      </c>
      <c r="AS319" s="112" t="e">
        <f>AS146-#REF!</f>
        <v>#REF!</v>
      </c>
      <c r="AT319" s="112" t="e">
        <f>AT146-#REF!</f>
        <v>#REF!</v>
      </c>
      <c r="AU319" s="112" t="e">
        <f>AU146-#REF!</f>
        <v>#REF!</v>
      </c>
      <c r="AV319" s="112" t="e">
        <f>AV146-#REF!</f>
        <v>#REF!</v>
      </c>
      <c r="AW319" s="112" t="e">
        <f>AW146-#REF!</f>
        <v>#REF!</v>
      </c>
      <c r="AX319" s="112" t="e">
        <f>AX146-#REF!</f>
        <v>#REF!</v>
      </c>
      <c r="AY319" s="112" t="e">
        <f>AY146-#REF!</f>
        <v>#REF!</v>
      </c>
      <c r="AZ319" s="112" t="e">
        <f>AZ146-#REF!</f>
        <v>#REF!</v>
      </c>
      <c r="BA319" s="112" t="e">
        <f>BA146-#REF!</f>
        <v>#REF!</v>
      </c>
      <c r="BB319" s="112" t="e">
        <f>BB146-#REF!</f>
        <v>#REF!</v>
      </c>
      <c r="BC319" s="112" t="e">
        <f>BC146-#REF!</f>
        <v>#REF!</v>
      </c>
      <c r="BD319" s="112" t="e">
        <f>BD146-#REF!</f>
        <v>#REF!</v>
      </c>
      <c r="BE319" s="112" t="e">
        <f>BE146-#REF!</f>
        <v>#REF!</v>
      </c>
      <c r="BF319" s="112" t="e">
        <f>BF146-#REF!</f>
        <v>#REF!</v>
      </c>
      <c r="BG319" s="112" t="e">
        <f>BG146-#REF!</f>
        <v>#REF!</v>
      </c>
      <c r="BH319" s="112" t="e">
        <f>BH146-#REF!</f>
        <v>#REF!</v>
      </c>
      <c r="BI319" s="112" t="e">
        <f>BI146-#REF!</f>
        <v>#REF!</v>
      </c>
      <c r="BJ319" s="112" t="e">
        <f>BJ146-#REF!</f>
        <v>#REF!</v>
      </c>
      <c r="BK319" s="112" t="e">
        <f>BK146-#REF!</f>
        <v>#REF!</v>
      </c>
      <c r="BL319" s="112" t="e">
        <f>BL146-#REF!</f>
        <v>#REF!</v>
      </c>
      <c r="BM319" s="112" t="e">
        <f>BM146-#REF!</f>
        <v>#REF!</v>
      </c>
      <c r="BN319" s="112" t="e">
        <f>BN146-#REF!</f>
        <v>#REF!</v>
      </c>
      <c r="BO319" s="112" t="e">
        <f>BO146-#REF!</f>
        <v>#REF!</v>
      </c>
      <c r="BU319" s="112" t="e">
        <f>BU154-#REF!</f>
        <v>#REF!</v>
      </c>
      <c r="BV319" s="112" t="e">
        <f>BV154-#REF!</f>
        <v>#REF!</v>
      </c>
    </row>
    <row r="320" spans="12:74" hidden="1" x14ac:dyDescent="0.3">
      <c r="L320" s="112" t="e">
        <f>L147-#REF!</f>
        <v>#REF!</v>
      </c>
      <c r="M320" s="112" t="e">
        <f>M147-#REF!</f>
        <v>#REF!</v>
      </c>
      <c r="N320" s="112" t="e">
        <f>N147-#REF!</f>
        <v>#REF!</v>
      </c>
      <c r="O320" s="112" t="e">
        <f>O147-#REF!</f>
        <v>#REF!</v>
      </c>
      <c r="P320" s="112" t="e">
        <f>P147-#REF!</f>
        <v>#REF!</v>
      </c>
      <c r="Q320" s="112" t="e">
        <f>Q147-#REF!</f>
        <v>#REF!</v>
      </c>
      <c r="R320" s="112" t="e">
        <f>R147-#REF!</f>
        <v>#REF!</v>
      </c>
      <c r="S320" s="112" t="e">
        <f>S147-#REF!</f>
        <v>#REF!</v>
      </c>
      <c r="T320" s="112" t="e">
        <f>T147-#REF!</f>
        <v>#REF!</v>
      </c>
      <c r="U320" s="112" t="e">
        <f>U147-#REF!</f>
        <v>#REF!</v>
      </c>
      <c r="V320" s="112" t="e">
        <f>V147-#REF!</f>
        <v>#REF!</v>
      </c>
      <c r="W320" s="112" t="e">
        <f>W147-#REF!</f>
        <v>#REF!</v>
      </c>
      <c r="X320" s="112" t="e">
        <f>X147-#REF!</f>
        <v>#REF!</v>
      </c>
      <c r="Y320" s="112" t="e">
        <f>Y147-#REF!</f>
        <v>#REF!</v>
      </c>
      <c r="Z320" s="112" t="e">
        <f>Z147-#REF!</f>
        <v>#REF!</v>
      </c>
      <c r="AA320" s="112" t="e">
        <f>AA147-#REF!</f>
        <v>#REF!</v>
      </c>
      <c r="AB320" s="112" t="e">
        <f>AB147-#REF!</f>
        <v>#REF!</v>
      </c>
      <c r="AC320" s="112" t="e">
        <f>AC147-#REF!</f>
        <v>#REF!</v>
      </c>
      <c r="AD320" s="112" t="e">
        <f>AD147-#REF!</f>
        <v>#REF!</v>
      </c>
      <c r="AE320" s="112" t="e">
        <f>AE147-#REF!</f>
        <v>#REF!</v>
      </c>
      <c r="AF320" s="112" t="e">
        <f>AF147-#REF!</f>
        <v>#REF!</v>
      </c>
      <c r="AG320" s="112" t="e">
        <f>AG147-#REF!</f>
        <v>#REF!</v>
      </c>
      <c r="AH320" s="112" t="e">
        <f>AH147-#REF!</f>
        <v>#REF!</v>
      </c>
      <c r="AI320" s="112" t="e">
        <f>AI147-#REF!</f>
        <v>#REF!</v>
      </c>
      <c r="AJ320" s="112" t="e">
        <f>AJ147-#REF!</f>
        <v>#REF!</v>
      </c>
      <c r="AK320" s="112" t="e">
        <f>AK147-#REF!</f>
        <v>#REF!</v>
      </c>
      <c r="AL320" s="112" t="e">
        <f>AL147-#REF!</f>
        <v>#REF!</v>
      </c>
      <c r="AM320" s="112" t="e">
        <f>AM147-#REF!</f>
        <v>#REF!</v>
      </c>
      <c r="AN320" s="112" t="e">
        <f>AN147-#REF!</f>
        <v>#REF!</v>
      </c>
      <c r="AO320" s="112" t="e">
        <f>AO147-#REF!</f>
        <v>#REF!</v>
      </c>
      <c r="AP320" s="112" t="e">
        <f>AP147-#REF!</f>
        <v>#REF!</v>
      </c>
      <c r="AQ320" s="112" t="e">
        <f>AQ147-#REF!</f>
        <v>#REF!</v>
      </c>
      <c r="AR320" s="112" t="e">
        <f>AR147-#REF!</f>
        <v>#REF!</v>
      </c>
      <c r="AS320" s="112" t="e">
        <f>AS147-#REF!</f>
        <v>#REF!</v>
      </c>
      <c r="AT320" s="112" t="e">
        <f>AT147-#REF!</f>
        <v>#REF!</v>
      </c>
      <c r="AU320" s="112" t="e">
        <f>AU147-#REF!</f>
        <v>#REF!</v>
      </c>
      <c r="AV320" s="112" t="e">
        <f>AV147-#REF!</f>
        <v>#REF!</v>
      </c>
      <c r="AW320" s="112" t="e">
        <f>AW147-#REF!</f>
        <v>#REF!</v>
      </c>
      <c r="AX320" s="112" t="e">
        <f>AX147-#REF!</f>
        <v>#REF!</v>
      </c>
      <c r="AY320" s="112" t="e">
        <f>AY147-#REF!</f>
        <v>#REF!</v>
      </c>
      <c r="AZ320" s="112" t="e">
        <f>AZ147-#REF!</f>
        <v>#REF!</v>
      </c>
      <c r="BA320" s="112" t="e">
        <f>BA147-#REF!</f>
        <v>#REF!</v>
      </c>
      <c r="BB320" s="112" t="e">
        <f>BB147-#REF!</f>
        <v>#REF!</v>
      </c>
      <c r="BC320" s="112" t="e">
        <f>BC147-#REF!</f>
        <v>#REF!</v>
      </c>
      <c r="BD320" s="112" t="e">
        <f>BD147-#REF!</f>
        <v>#REF!</v>
      </c>
      <c r="BE320" s="112" t="e">
        <f>BE147-#REF!</f>
        <v>#REF!</v>
      </c>
      <c r="BF320" s="112" t="e">
        <f>BF147-#REF!</f>
        <v>#REF!</v>
      </c>
      <c r="BG320" s="112" t="e">
        <f>BG147-#REF!</f>
        <v>#REF!</v>
      </c>
      <c r="BH320" s="112" t="e">
        <f>BH147-#REF!</f>
        <v>#REF!</v>
      </c>
      <c r="BI320" s="112" t="e">
        <f>BI147-#REF!</f>
        <v>#REF!</v>
      </c>
      <c r="BJ320" s="112" t="e">
        <f>BJ147-#REF!</f>
        <v>#REF!</v>
      </c>
      <c r="BK320" s="112" t="e">
        <f>BK147-#REF!</f>
        <v>#REF!</v>
      </c>
      <c r="BL320" s="112" t="e">
        <f>BL147-#REF!</f>
        <v>#REF!</v>
      </c>
      <c r="BM320" s="112" t="e">
        <f>BM147-#REF!</f>
        <v>#REF!</v>
      </c>
      <c r="BN320" s="112" t="e">
        <f>BN147-#REF!</f>
        <v>#REF!</v>
      </c>
      <c r="BO320" s="112" t="e">
        <f>BO147-#REF!</f>
        <v>#REF!</v>
      </c>
      <c r="BU320" s="112" t="e">
        <f>BU155-#REF!</f>
        <v>#REF!</v>
      </c>
      <c r="BV320" s="112" t="e">
        <f>BV155-#REF!</f>
        <v>#REF!</v>
      </c>
    </row>
    <row r="321" spans="12:74" hidden="1" x14ac:dyDescent="0.3">
      <c r="L321" s="112" t="e">
        <f>L148-#REF!</f>
        <v>#REF!</v>
      </c>
      <c r="M321" s="112" t="e">
        <f>M148-#REF!</f>
        <v>#REF!</v>
      </c>
      <c r="N321" s="112" t="e">
        <f>N148-#REF!</f>
        <v>#REF!</v>
      </c>
      <c r="O321" s="112" t="e">
        <f>O148-#REF!</f>
        <v>#REF!</v>
      </c>
      <c r="P321" s="112" t="e">
        <f>P148-#REF!</f>
        <v>#REF!</v>
      </c>
      <c r="Q321" s="112" t="e">
        <f>Q148-#REF!</f>
        <v>#REF!</v>
      </c>
      <c r="R321" s="112" t="e">
        <f>R148-#REF!</f>
        <v>#REF!</v>
      </c>
      <c r="S321" s="112" t="e">
        <f>S148-#REF!</f>
        <v>#REF!</v>
      </c>
      <c r="T321" s="112" t="e">
        <f>T148-#REF!</f>
        <v>#REF!</v>
      </c>
      <c r="U321" s="112" t="e">
        <f>U148-#REF!</f>
        <v>#REF!</v>
      </c>
      <c r="V321" s="112" t="e">
        <f>V148-#REF!</f>
        <v>#REF!</v>
      </c>
      <c r="W321" s="112" t="e">
        <f>W148-#REF!</f>
        <v>#REF!</v>
      </c>
      <c r="X321" s="112" t="e">
        <f>X148-#REF!</f>
        <v>#REF!</v>
      </c>
      <c r="Y321" s="112" t="e">
        <f>Y148-#REF!</f>
        <v>#REF!</v>
      </c>
      <c r="Z321" s="112" t="e">
        <f>Z148-#REF!</f>
        <v>#REF!</v>
      </c>
      <c r="AA321" s="112" t="e">
        <f>AA148-#REF!</f>
        <v>#REF!</v>
      </c>
      <c r="AB321" s="112" t="e">
        <f>AB148-#REF!</f>
        <v>#REF!</v>
      </c>
      <c r="AC321" s="112" t="e">
        <f>AC148-#REF!</f>
        <v>#REF!</v>
      </c>
      <c r="AD321" s="112" t="e">
        <f>AD148-#REF!</f>
        <v>#REF!</v>
      </c>
      <c r="AE321" s="112" t="e">
        <f>AE148-#REF!</f>
        <v>#REF!</v>
      </c>
      <c r="AF321" s="112" t="e">
        <f>AF148-#REF!</f>
        <v>#REF!</v>
      </c>
      <c r="AG321" s="112" t="e">
        <f>AG148-#REF!</f>
        <v>#REF!</v>
      </c>
      <c r="AH321" s="112" t="e">
        <f>AH148-#REF!</f>
        <v>#REF!</v>
      </c>
      <c r="AI321" s="112" t="e">
        <f>AI148-#REF!</f>
        <v>#REF!</v>
      </c>
      <c r="AJ321" s="112" t="e">
        <f>AJ148-#REF!</f>
        <v>#REF!</v>
      </c>
      <c r="AK321" s="112" t="e">
        <f>AK148-#REF!</f>
        <v>#REF!</v>
      </c>
      <c r="AL321" s="112" t="e">
        <f>AL148-#REF!</f>
        <v>#REF!</v>
      </c>
      <c r="AM321" s="112" t="e">
        <f>AM148-#REF!</f>
        <v>#REF!</v>
      </c>
      <c r="AN321" s="112" t="e">
        <f>AN148-#REF!</f>
        <v>#REF!</v>
      </c>
      <c r="AO321" s="112" t="e">
        <f>AO148-#REF!</f>
        <v>#REF!</v>
      </c>
      <c r="AP321" s="112" t="e">
        <f>AP148-#REF!</f>
        <v>#REF!</v>
      </c>
      <c r="AQ321" s="112" t="e">
        <f>AQ148-#REF!</f>
        <v>#REF!</v>
      </c>
      <c r="AR321" s="112" t="e">
        <f>AR148-#REF!</f>
        <v>#REF!</v>
      </c>
      <c r="AS321" s="112" t="e">
        <f>AS148-#REF!</f>
        <v>#REF!</v>
      </c>
      <c r="AT321" s="112" t="e">
        <f>AT148-#REF!</f>
        <v>#REF!</v>
      </c>
      <c r="AU321" s="112" t="e">
        <f>AU148-#REF!</f>
        <v>#REF!</v>
      </c>
      <c r="AV321" s="112" t="e">
        <f>AV148-#REF!</f>
        <v>#REF!</v>
      </c>
      <c r="AW321" s="112" t="e">
        <f>AW148-#REF!</f>
        <v>#REF!</v>
      </c>
      <c r="AX321" s="112" t="e">
        <f>AX148-#REF!</f>
        <v>#REF!</v>
      </c>
      <c r="AY321" s="112" t="e">
        <f>AY148-#REF!</f>
        <v>#REF!</v>
      </c>
      <c r="AZ321" s="112" t="e">
        <f>AZ148-#REF!</f>
        <v>#REF!</v>
      </c>
      <c r="BA321" s="112" t="e">
        <f>BA148-#REF!</f>
        <v>#REF!</v>
      </c>
      <c r="BB321" s="112" t="e">
        <f>BB148-#REF!</f>
        <v>#REF!</v>
      </c>
      <c r="BC321" s="112" t="e">
        <f>BC148-#REF!</f>
        <v>#REF!</v>
      </c>
      <c r="BD321" s="112" t="e">
        <f>BD148-#REF!</f>
        <v>#REF!</v>
      </c>
      <c r="BE321" s="112" t="e">
        <f>BE148-#REF!</f>
        <v>#REF!</v>
      </c>
      <c r="BF321" s="112" t="e">
        <f>BF148-#REF!</f>
        <v>#REF!</v>
      </c>
      <c r="BG321" s="112" t="e">
        <f>BG148-#REF!</f>
        <v>#REF!</v>
      </c>
      <c r="BH321" s="112" t="e">
        <f>BH148-#REF!</f>
        <v>#REF!</v>
      </c>
      <c r="BI321" s="112" t="e">
        <f>BI148-#REF!</f>
        <v>#REF!</v>
      </c>
      <c r="BJ321" s="112" t="e">
        <f>BJ148-#REF!</f>
        <v>#REF!</v>
      </c>
      <c r="BK321" s="112" t="e">
        <f>BK148-#REF!</f>
        <v>#REF!</v>
      </c>
      <c r="BL321" s="112" t="e">
        <f>BL148-#REF!</f>
        <v>#REF!</v>
      </c>
      <c r="BM321" s="112" t="e">
        <f>BM148-#REF!</f>
        <v>#REF!</v>
      </c>
      <c r="BN321" s="112" t="e">
        <f>BN148-#REF!</f>
        <v>#REF!</v>
      </c>
      <c r="BO321" s="112" t="e">
        <f>BO148-#REF!</f>
        <v>#REF!</v>
      </c>
      <c r="BU321" s="112" t="e">
        <f>BU156-#REF!</f>
        <v>#REF!</v>
      </c>
      <c r="BV321" s="112" t="e">
        <f>BV156-#REF!</f>
        <v>#REF!</v>
      </c>
    </row>
    <row r="322" spans="12:74" hidden="1" x14ac:dyDescent="0.3">
      <c r="L322" s="112" t="e">
        <f>L149-#REF!</f>
        <v>#REF!</v>
      </c>
      <c r="M322" s="112" t="e">
        <f>M149-#REF!</f>
        <v>#REF!</v>
      </c>
      <c r="N322" s="112" t="e">
        <f>N149-#REF!</f>
        <v>#REF!</v>
      </c>
      <c r="O322" s="112" t="e">
        <f>O149-#REF!</f>
        <v>#REF!</v>
      </c>
      <c r="P322" s="112" t="e">
        <f>P149-#REF!</f>
        <v>#REF!</v>
      </c>
      <c r="Q322" s="112" t="e">
        <f>Q149-#REF!</f>
        <v>#REF!</v>
      </c>
      <c r="R322" s="112" t="e">
        <f>R149-#REF!</f>
        <v>#REF!</v>
      </c>
      <c r="S322" s="112" t="e">
        <f>S149-#REF!</f>
        <v>#REF!</v>
      </c>
      <c r="T322" s="112" t="e">
        <f>T149-#REF!</f>
        <v>#REF!</v>
      </c>
      <c r="U322" s="112" t="e">
        <f>U149-#REF!</f>
        <v>#REF!</v>
      </c>
      <c r="V322" s="112" t="e">
        <f>V149-#REF!</f>
        <v>#REF!</v>
      </c>
      <c r="W322" s="112" t="e">
        <f>W149-#REF!</f>
        <v>#REF!</v>
      </c>
      <c r="X322" s="112" t="e">
        <f>X149-#REF!</f>
        <v>#REF!</v>
      </c>
      <c r="Y322" s="112" t="e">
        <f>Y149-#REF!</f>
        <v>#REF!</v>
      </c>
      <c r="Z322" s="112" t="e">
        <f>Z149-#REF!</f>
        <v>#REF!</v>
      </c>
      <c r="AA322" s="112" t="e">
        <f>AA149-#REF!</f>
        <v>#REF!</v>
      </c>
      <c r="AB322" s="112" t="e">
        <f>AB149-#REF!</f>
        <v>#REF!</v>
      </c>
      <c r="AC322" s="112" t="e">
        <f>AC149-#REF!</f>
        <v>#REF!</v>
      </c>
      <c r="AD322" s="112" t="e">
        <f>AD149-#REF!</f>
        <v>#REF!</v>
      </c>
      <c r="AE322" s="112" t="e">
        <f>AE149-#REF!</f>
        <v>#REF!</v>
      </c>
      <c r="AF322" s="112" t="e">
        <f>AF149-#REF!</f>
        <v>#REF!</v>
      </c>
      <c r="AG322" s="112" t="e">
        <f>AG149-#REF!</f>
        <v>#REF!</v>
      </c>
      <c r="AH322" s="112" t="e">
        <f>AH149-#REF!</f>
        <v>#REF!</v>
      </c>
      <c r="AI322" s="112" t="e">
        <f>AI149-#REF!</f>
        <v>#REF!</v>
      </c>
      <c r="AJ322" s="112" t="e">
        <f>AJ149-#REF!</f>
        <v>#REF!</v>
      </c>
      <c r="AK322" s="112" t="e">
        <f>AK149-#REF!</f>
        <v>#REF!</v>
      </c>
      <c r="AL322" s="112" t="e">
        <f>AL149-#REF!</f>
        <v>#REF!</v>
      </c>
      <c r="AM322" s="112" t="e">
        <f>AM149-#REF!</f>
        <v>#REF!</v>
      </c>
      <c r="AN322" s="112" t="e">
        <f>AN149-#REF!</f>
        <v>#REF!</v>
      </c>
      <c r="AO322" s="112" t="e">
        <f>AO149-#REF!</f>
        <v>#REF!</v>
      </c>
      <c r="AP322" s="112" t="e">
        <f>AP149-#REF!</f>
        <v>#REF!</v>
      </c>
      <c r="AQ322" s="112" t="e">
        <f>AQ149-#REF!</f>
        <v>#REF!</v>
      </c>
      <c r="AR322" s="112" t="e">
        <f>AR149-#REF!</f>
        <v>#REF!</v>
      </c>
      <c r="AS322" s="112" t="e">
        <f>AS149-#REF!</f>
        <v>#REF!</v>
      </c>
      <c r="AT322" s="112" t="e">
        <f>AT149-#REF!</f>
        <v>#REF!</v>
      </c>
      <c r="AU322" s="112" t="e">
        <f>AU149-#REF!</f>
        <v>#REF!</v>
      </c>
      <c r="AV322" s="112" t="e">
        <f>AV149-#REF!</f>
        <v>#REF!</v>
      </c>
      <c r="AW322" s="112" t="e">
        <f>AW149-#REF!</f>
        <v>#REF!</v>
      </c>
      <c r="AX322" s="112" t="e">
        <f>AX149-#REF!</f>
        <v>#REF!</v>
      </c>
      <c r="AY322" s="112" t="e">
        <f>AY149-#REF!</f>
        <v>#REF!</v>
      </c>
      <c r="AZ322" s="112" t="e">
        <f>AZ149-#REF!</f>
        <v>#REF!</v>
      </c>
      <c r="BA322" s="112" t="e">
        <f>BA149-#REF!</f>
        <v>#REF!</v>
      </c>
      <c r="BB322" s="112" t="e">
        <f>BB149-#REF!</f>
        <v>#REF!</v>
      </c>
      <c r="BC322" s="112" t="e">
        <f>BC149-#REF!</f>
        <v>#REF!</v>
      </c>
      <c r="BD322" s="112" t="e">
        <f>BD149-#REF!</f>
        <v>#REF!</v>
      </c>
      <c r="BE322" s="112" t="e">
        <f>BE149-#REF!</f>
        <v>#REF!</v>
      </c>
      <c r="BF322" s="112" t="e">
        <f>BF149-#REF!</f>
        <v>#REF!</v>
      </c>
      <c r="BG322" s="112" t="e">
        <f>BG149-#REF!</f>
        <v>#REF!</v>
      </c>
      <c r="BH322" s="112" t="e">
        <f>BH149-#REF!</f>
        <v>#REF!</v>
      </c>
      <c r="BI322" s="112" t="e">
        <f>BI149-#REF!</f>
        <v>#REF!</v>
      </c>
      <c r="BJ322" s="112" t="e">
        <f>BJ149-#REF!</f>
        <v>#REF!</v>
      </c>
      <c r="BK322" s="112" t="e">
        <f>BK149-#REF!</f>
        <v>#REF!</v>
      </c>
      <c r="BL322" s="112" t="e">
        <f>BL149-#REF!</f>
        <v>#REF!</v>
      </c>
      <c r="BM322" s="112" t="e">
        <f>BM149-#REF!</f>
        <v>#REF!</v>
      </c>
      <c r="BN322" s="112" t="e">
        <f>BN149-#REF!</f>
        <v>#REF!</v>
      </c>
      <c r="BO322" s="112" t="e">
        <f>BO149-#REF!</f>
        <v>#REF!</v>
      </c>
      <c r="BU322" s="112" t="e">
        <f>BU157-#REF!</f>
        <v>#REF!</v>
      </c>
      <c r="BV322" s="112" t="e">
        <f>BV157-#REF!</f>
        <v>#REF!</v>
      </c>
    </row>
    <row r="323" spans="12:74" hidden="1" x14ac:dyDescent="0.3">
      <c r="L323" s="112" t="e">
        <f>L150-#REF!</f>
        <v>#REF!</v>
      </c>
      <c r="M323" s="112" t="e">
        <f>M150-#REF!</f>
        <v>#REF!</v>
      </c>
      <c r="N323" s="112" t="e">
        <f>N150-#REF!</f>
        <v>#REF!</v>
      </c>
      <c r="O323" s="112" t="e">
        <f>O150-#REF!</f>
        <v>#REF!</v>
      </c>
      <c r="P323" s="112" t="e">
        <f>P150-#REF!</f>
        <v>#REF!</v>
      </c>
      <c r="Q323" s="112" t="e">
        <f>Q150-#REF!</f>
        <v>#REF!</v>
      </c>
      <c r="R323" s="112" t="e">
        <f>R150-#REF!</f>
        <v>#REF!</v>
      </c>
      <c r="S323" s="112" t="e">
        <f>S150-#REF!</f>
        <v>#REF!</v>
      </c>
      <c r="T323" s="112" t="e">
        <f>T150-#REF!</f>
        <v>#REF!</v>
      </c>
      <c r="U323" s="112" t="e">
        <f>U150-#REF!</f>
        <v>#REF!</v>
      </c>
      <c r="V323" s="112" t="e">
        <f>V150-#REF!</f>
        <v>#REF!</v>
      </c>
      <c r="W323" s="112" t="e">
        <f>W150-#REF!</f>
        <v>#REF!</v>
      </c>
      <c r="X323" s="112" t="e">
        <f>X150-#REF!</f>
        <v>#REF!</v>
      </c>
      <c r="Y323" s="112" t="e">
        <f>Y150-#REF!</f>
        <v>#REF!</v>
      </c>
      <c r="Z323" s="112" t="e">
        <f>Z150-#REF!</f>
        <v>#REF!</v>
      </c>
      <c r="AA323" s="112" t="e">
        <f>AA150-#REF!</f>
        <v>#REF!</v>
      </c>
      <c r="AB323" s="112" t="e">
        <f>AB150-#REF!</f>
        <v>#REF!</v>
      </c>
      <c r="AC323" s="112" t="e">
        <f>AC150-#REF!</f>
        <v>#REF!</v>
      </c>
      <c r="AD323" s="112" t="e">
        <f>AD150-#REF!</f>
        <v>#REF!</v>
      </c>
      <c r="AE323" s="112" t="e">
        <f>AE150-#REF!</f>
        <v>#REF!</v>
      </c>
      <c r="AF323" s="112" t="e">
        <f>AF150-#REF!</f>
        <v>#REF!</v>
      </c>
      <c r="AG323" s="112" t="e">
        <f>AG150-#REF!</f>
        <v>#REF!</v>
      </c>
      <c r="AH323" s="112" t="e">
        <f>AH150-#REF!</f>
        <v>#REF!</v>
      </c>
      <c r="AI323" s="112" t="e">
        <f>AI150-#REF!</f>
        <v>#REF!</v>
      </c>
      <c r="AJ323" s="112" t="e">
        <f>AJ150-#REF!</f>
        <v>#REF!</v>
      </c>
      <c r="AK323" s="112" t="e">
        <f>AK150-#REF!</f>
        <v>#REF!</v>
      </c>
      <c r="AL323" s="112" t="e">
        <f>AL150-#REF!</f>
        <v>#REF!</v>
      </c>
      <c r="AM323" s="112" t="e">
        <f>AM150-#REF!</f>
        <v>#REF!</v>
      </c>
      <c r="AN323" s="112" t="e">
        <f>AN150-#REF!</f>
        <v>#REF!</v>
      </c>
      <c r="AO323" s="112" t="e">
        <f>AO150-#REF!</f>
        <v>#REF!</v>
      </c>
      <c r="AP323" s="112" t="e">
        <f>AP150-#REF!</f>
        <v>#REF!</v>
      </c>
      <c r="AQ323" s="112" t="e">
        <f>AQ150-#REF!</f>
        <v>#REF!</v>
      </c>
      <c r="AR323" s="112" t="e">
        <f>AR150-#REF!</f>
        <v>#REF!</v>
      </c>
      <c r="AS323" s="112" t="e">
        <f>AS150-#REF!</f>
        <v>#REF!</v>
      </c>
      <c r="AT323" s="112" t="e">
        <f>AT150-#REF!</f>
        <v>#REF!</v>
      </c>
      <c r="AU323" s="112" t="e">
        <f>AU150-#REF!</f>
        <v>#REF!</v>
      </c>
      <c r="AV323" s="112" t="e">
        <f>AV150-#REF!</f>
        <v>#REF!</v>
      </c>
      <c r="AW323" s="112" t="e">
        <f>AW150-#REF!</f>
        <v>#REF!</v>
      </c>
      <c r="AX323" s="112" t="e">
        <f>AX150-#REF!</f>
        <v>#REF!</v>
      </c>
      <c r="AY323" s="112" t="e">
        <f>AY150-#REF!</f>
        <v>#REF!</v>
      </c>
      <c r="AZ323" s="112" t="e">
        <f>AZ150-#REF!</f>
        <v>#REF!</v>
      </c>
      <c r="BA323" s="112" t="e">
        <f>BA150-#REF!</f>
        <v>#REF!</v>
      </c>
      <c r="BB323" s="112" t="e">
        <f>BB150-#REF!</f>
        <v>#REF!</v>
      </c>
      <c r="BC323" s="112" t="e">
        <f>BC150-#REF!</f>
        <v>#REF!</v>
      </c>
      <c r="BD323" s="112" t="e">
        <f>BD150-#REF!</f>
        <v>#REF!</v>
      </c>
      <c r="BE323" s="112" t="e">
        <f>BE150-#REF!</f>
        <v>#REF!</v>
      </c>
      <c r="BF323" s="112" t="e">
        <f>BF150-#REF!</f>
        <v>#REF!</v>
      </c>
      <c r="BG323" s="112" t="e">
        <f>BG150-#REF!</f>
        <v>#REF!</v>
      </c>
      <c r="BH323" s="112" t="e">
        <f>BH150-#REF!</f>
        <v>#REF!</v>
      </c>
      <c r="BI323" s="112" t="e">
        <f>BI150-#REF!</f>
        <v>#REF!</v>
      </c>
      <c r="BJ323" s="112" t="e">
        <f>BJ150-#REF!</f>
        <v>#REF!</v>
      </c>
      <c r="BK323" s="112" t="e">
        <f>BK150-#REF!</f>
        <v>#REF!</v>
      </c>
      <c r="BL323" s="112" t="e">
        <f>BL150-#REF!</f>
        <v>#REF!</v>
      </c>
      <c r="BM323" s="112" t="e">
        <f>BM150-#REF!</f>
        <v>#REF!</v>
      </c>
      <c r="BN323" s="112" t="e">
        <f>BN150-#REF!</f>
        <v>#REF!</v>
      </c>
      <c r="BO323" s="112" t="e">
        <f>BO150-#REF!</f>
        <v>#REF!</v>
      </c>
      <c r="BU323" s="112" t="e">
        <f>BU158-#REF!</f>
        <v>#REF!</v>
      </c>
      <c r="BV323" s="112" t="e">
        <f>BV158-#REF!</f>
        <v>#REF!</v>
      </c>
    </row>
    <row r="324" spans="12:74" hidden="1" x14ac:dyDescent="0.3">
      <c r="L324" s="112" t="e">
        <f>L151-#REF!</f>
        <v>#REF!</v>
      </c>
      <c r="M324" s="112" t="e">
        <f>M151-#REF!</f>
        <v>#REF!</v>
      </c>
      <c r="N324" s="112" t="e">
        <f>N151-#REF!</f>
        <v>#REF!</v>
      </c>
      <c r="O324" s="112" t="e">
        <f>O151-#REF!</f>
        <v>#REF!</v>
      </c>
      <c r="P324" s="112" t="e">
        <f>P151-#REF!</f>
        <v>#REF!</v>
      </c>
      <c r="Q324" s="112" t="e">
        <f>Q151-#REF!</f>
        <v>#REF!</v>
      </c>
      <c r="R324" s="112" t="e">
        <f>R151-#REF!</f>
        <v>#REF!</v>
      </c>
      <c r="S324" s="112" t="e">
        <f>S151-#REF!</f>
        <v>#REF!</v>
      </c>
      <c r="T324" s="112" t="e">
        <f>T151-#REF!</f>
        <v>#REF!</v>
      </c>
      <c r="U324" s="112" t="e">
        <f>U151-#REF!</f>
        <v>#REF!</v>
      </c>
      <c r="V324" s="112" t="e">
        <f>V151-#REF!</f>
        <v>#REF!</v>
      </c>
      <c r="W324" s="112" t="e">
        <f>W151-#REF!</f>
        <v>#REF!</v>
      </c>
      <c r="X324" s="112" t="e">
        <f>X151-#REF!</f>
        <v>#REF!</v>
      </c>
      <c r="Y324" s="112" t="e">
        <f>Y151-#REF!</f>
        <v>#REF!</v>
      </c>
      <c r="Z324" s="112" t="e">
        <f>Z151-#REF!</f>
        <v>#REF!</v>
      </c>
      <c r="AA324" s="112" t="e">
        <f>AA151-#REF!</f>
        <v>#REF!</v>
      </c>
      <c r="AB324" s="112" t="e">
        <f>AB151-#REF!</f>
        <v>#REF!</v>
      </c>
      <c r="AC324" s="112" t="e">
        <f>AC151-#REF!</f>
        <v>#REF!</v>
      </c>
      <c r="AD324" s="112" t="e">
        <f>AD151-#REF!</f>
        <v>#REF!</v>
      </c>
      <c r="AE324" s="112" t="e">
        <f>AE151-#REF!</f>
        <v>#REF!</v>
      </c>
      <c r="AF324" s="112" t="e">
        <f>AF151-#REF!</f>
        <v>#REF!</v>
      </c>
      <c r="AG324" s="112" t="e">
        <f>AG151-#REF!</f>
        <v>#REF!</v>
      </c>
      <c r="AH324" s="112" t="e">
        <f>AH151-#REF!</f>
        <v>#REF!</v>
      </c>
      <c r="AI324" s="112" t="e">
        <f>AI151-#REF!</f>
        <v>#REF!</v>
      </c>
      <c r="AJ324" s="112" t="e">
        <f>AJ151-#REF!</f>
        <v>#REF!</v>
      </c>
      <c r="AK324" s="112" t="e">
        <f>AK151-#REF!</f>
        <v>#REF!</v>
      </c>
      <c r="AL324" s="112" t="e">
        <f>AL151-#REF!</f>
        <v>#REF!</v>
      </c>
      <c r="AM324" s="112" t="e">
        <f>AM151-#REF!</f>
        <v>#REF!</v>
      </c>
      <c r="AN324" s="112" t="e">
        <f>AN151-#REF!</f>
        <v>#REF!</v>
      </c>
      <c r="AO324" s="112" t="e">
        <f>AO151-#REF!</f>
        <v>#REF!</v>
      </c>
      <c r="AP324" s="112" t="e">
        <f>AP151-#REF!</f>
        <v>#REF!</v>
      </c>
      <c r="AQ324" s="112" t="e">
        <f>AQ151-#REF!</f>
        <v>#REF!</v>
      </c>
      <c r="AR324" s="112" t="e">
        <f>AR151-#REF!</f>
        <v>#REF!</v>
      </c>
      <c r="AS324" s="112" t="e">
        <f>AS151-#REF!</f>
        <v>#REF!</v>
      </c>
      <c r="AT324" s="112" t="e">
        <f>AT151-#REF!</f>
        <v>#REF!</v>
      </c>
      <c r="AU324" s="112" t="e">
        <f>AU151-#REF!</f>
        <v>#REF!</v>
      </c>
      <c r="AV324" s="112" t="e">
        <f>AV151-#REF!</f>
        <v>#REF!</v>
      </c>
      <c r="AW324" s="112" t="e">
        <f>AW151-#REF!</f>
        <v>#REF!</v>
      </c>
      <c r="AX324" s="112" t="e">
        <f>AX151-#REF!</f>
        <v>#REF!</v>
      </c>
      <c r="AY324" s="112" t="e">
        <f>AY151-#REF!</f>
        <v>#REF!</v>
      </c>
      <c r="AZ324" s="112" t="e">
        <f>AZ151-#REF!</f>
        <v>#REF!</v>
      </c>
      <c r="BA324" s="112" t="e">
        <f>BA151-#REF!</f>
        <v>#REF!</v>
      </c>
      <c r="BB324" s="112" t="e">
        <f>BB151-#REF!</f>
        <v>#REF!</v>
      </c>
      <c r="BC324" s="112" t="e">
        <f>BC151-#REF!</f>
        <v>#REF!</v>
      </c>
      <c r="BD324" s="112" t="e">
        <f>BD151-#REF!</f>
        <v>#REF!</v>
      </c>
      <c r="BE324" s="112" t="e">
        <f>BE151-#REF!</f>
        <v>#REF!</v>
      </c>
      <c r="BF324" s="112" t="e">
        <f>BF151-#REF!</f>
        <v>#REF!</v>
      </c>
      <c r="BG324" s="112" t="e">
        <f>BG151-#REF!</f>
        <v>#REF!</v>
      </c>
      <c r="BH324" s="112" t="e">
        <f>BH151-#REF!</f>
        <v>#REF!</v>
      </c>
      <c r="BI324" s="112" t="e">
        <f>BI151-#REF!</f>
        <v>#REF!</v>
      </c>
      <c r="BJ324" s="112" t="e">
        <f>BJ151-#REF!</f>
        <v>#REF!</v>
      </c>
      <c r="BK324" s="112" t="e">
        <f>BK151-#REF!</f>
        <v>#REF!</v>
      </c>
      <c r="BL324" s="112" t="e">
        <f>BL151-#REF!</f>
        <v>#REF!</v>
      </c>
      <c r="BM324" s="112" t="e">
        <f>BM151-#REF!</f>
        <v>#REF!</v>
      </c>
      <c r="BN324" s="112" t="e">
        <f>BN151-#REF!</f>
        <v>#REF!</v>
      </c>
      <c r="BO324" s="112" t="e">
        <f>BO151-#REF!</f>
        <v>#REF!</v>
      </c>
      <c r="BU324" s="112" t="e">
        <f>BU159-#REF!</f>
        <v>#REF!</v>
      </c>
      <c r="BV324" s="112" t="e">
        <f>BV159-#REF!</f>
        <v>#REF!</v>
      </c>
    </row>
    <row r="325" spans="12:74" hidden="1" x14ac:dyDescent="0.3">
      <c r="L325" s="112" t="e">
        <f>L152-#REF!</f>
        <v>#REF!</v>
      </c>
      <c r="M325" s="112" t="e">
        <f>M152-#REF!</f>
        <v>#REF!</v>
      </c>
      <c r="N325" s="112" t="e">
        <f>N152-#REF!</f>
        <v>#REF!</v>
      </c>
      <c r="O325" s="112" t="e">
        <f>O152-#REF!</f>
        <v>#REF!</v>
      </c>
      <c r="P325" s="112" t="e">
        <f>P152-#REF!</f>
        <v>#REF!</v>
      </c>
      <c r="Q325" s="112" t="e">
        <f>Q152-#REF!</f>
        <v>#REF!</v>
      </c>
      <c r="R325" s="112" t="e">
        <f>R152-#REF!</f>
        <v>#REF!</v>
      </c>
      <c r="S325" s="112" t="e">
        <f>S152-#REF!</f>
        <v>#REF!</v>
      </c>
      <c r="T325" s="112" t="e">
        <f>T152-#REF!</f>
        <v>#REF!</v>
      </c>
      <c r="U325" s="112" t="e">
        <f>U152-#REF!</f>
        <v>#REF!</v>
      </c>
      <c r="V325" s="112" t="e">
        <f>V152-#REF!</f>
        <v>#REF!</v>
      </c>
      <c r="W325" s="112" t="e">
        <f>W152-#REF!</f>
        <v>#REF!</v>
      </c>
      <c r="X325" s="112" t="e">
        <f>X152-#REF!</f>
        <v>#REF!</v>
      </c>
      <c r="Y325" s="112" t="e">
        <f>Y152-#REF!</f>
        <v>#REF!</v>
      </c>
      <c r="Z325" s="112" t="e">
        <f>Z152-#REF!</f>
        <v>#REF!</v>
      </c>
      <c r="AA325" s="112" t="e">
        <f>AA152-#REF!</f>
        <v>#REF!</v>
      </c>
      <c r="AB325" s="112" t="e">
        <f>AB152-#REF!</f>
        <v>#REF!</v>
      </c>
      <c r="AC325" s="112" t="e">
        <f>AC152-#REF!</f>
        <v>#REF!</v>
      </c>
      <c r="AD325" s="112" t="e">
        <f>AD152-#REF!</f>
        <v>#REF!</v>
      </c>
      <c r="AE325" s="112" t="e">
        <f>AE152-#REF!</f>
        <v>#REF!</v>
      </c>
      <c r="AF325" s="112" t="e">
        <f>AF152-#REF!</f>
        <v>#REF!</v>
      </c>
      <c r="AG325" s="112" t="e">
        <f>AG152-#REF!</f>
        <v>#REF!</v>
      </c>
      <c r="AH325" s="112" t="e">
        <f>AH152-#REF!</f>
        <v>#REF!</v>
      </c>
      <c r="AI325" s="112" t="e">
        <f>AI152-#REF!</f>
        <v>#REF!</v>
      </c>
      <c r="AJ325" s="112" t="e">
        <f>AJ152-#REF!</f>
        <v>#REF!</v>
      </c>
      <c r="AK325" s="112" t="e">
        <f>AK152-#REF!</f>
        <v>#REF!</v>
      </c>
      <c r="AL325" s="112" t="e">
        <f>AL152-#REF!</f>
        <v>#REF!</v>
      </c>
      <c r="AM325" s="112" t="e">
        <f>AM152-#REF!</f>
        <v>#REF!</v>
      </c>
      <c r="AN325" s="112" t="e">
        <f>AN152-#REF!</f>
        <v>#REF!</v>
      </c>
      <c r="AO325" s="112" t="e">
        <f>AO152-#REF!</f>
        <v>#REF!</v>
      </c>
      <c r="AP325" s="112" t="e">
        <f>AP152-#REF!</f>
        <v>#REF!</v>
      </c>
      <c r="AQ325" s="112" t="e">
        <f>AQ152-#REF!</f>
        <v>#REF!</v>
      </c>
      <c r="AR325" s="112" t="e">
        <f>AR152-#REF!</f>
        <v>#REF!</v>
      </c>
      <c r="AS325" s="112" t="e">
        <f>AS152-#REF!</f>
        <v>#REF!</v>
      </c>
      <c r="AT325" s="112" t="e">
        <f>AT152-#REF!</f>
        <v>#REF!</v>
      </c>
      <c r="AU325" s="112" t="e">
        <f>AU152-#REF!</f>
        <v>#REF!</v>
      </c>
      <c r="AV325" s="112" t="e">
        <f>AV152-#REF!</f>
        <v>#REF!</v>
      </c>
      <c r="AW325" s="112" t="e">
        <f>AW152-#REF!</f>
        <v>#REF!</v>
      </c>
      <c r="AX325" s="112" t="e">
        <f>AX152-#REF!</f>
        <v>#REF!</v>
      </c>
      <c r="AY325" s="112" t="e">
        <f>AY152-#REF!</f>
        <v>#REF!</v>
      </c>
      <c r="AZ325" s="112" t="e">
        <f>AZ152-#REF!</f>
        <v>#REF!</v>
      </c>
      <c r="BA325" s="112" t="e">
        <f>BA152-#REF!</f>
        <v>#REF!</v>
      </c>
      <c r="BB325" s="112" t="e">
        <f>BB152-#REF!</f>
        <v>#REF!</v>
      </c>
      <c r="BC325" s="112" t="e">
        <f>BC152-#REF!</f>
        <v>#REF!</v>
      </c>
      <c r="BD325" s="112" t="e">
        <f>BD152-#REF!</f>
        <v>#REF!</v>
      </c>
      <c r="BE325" s="112" t="e">
        <f>BE152-#REF!</f>
        <v>#REF!</v>
      </c>
      <c r="BF325" s="112" t="e">
        <f>BF152-#REF!</f>
        <v>#REF!</v>
      </c>
      <c r="BG325" s="112" t="e">
        <f>BG152-#REF!</f>
        <v>#REF!</v>
      </c>
      <c r="BH325" s="112" t="e">
        <f>BH152-#REF!</f>
        <v>#REF!</v>
      </c>
      <c r="BI325" s="112" t="e">
        <f>BI152-#REF!</f>
        <v>#REF!</v>
      </c>
      <c r="BJ325" s="112" t="e">
        <f>BJ152-#REF!</f>
        <v>#REF!</v>
      </c>
      <c r="BK325" s="112" t="e">
        <f>BK152-#REF!</f>
        <v>#REF!</v>
      </c>
      <c r="BL325" s="112" t="e">
        <f>BL152-#REF!</f>
        <v>#REF!</v>
      </c>
      <c r="BM325" s="112" t="e">
        <f>BM152-#REF!</f>
        <v>#REF!</v>
      </c>
      <c r="BN325" s="112" t="e">
        <f>BN152-#REF!</f>
        <v>#REF!</v>
      </c>
      <c r="BO325" s="112" t="e">
        <f>BO152-#REF!</f>
        <v>#REF!</v>
      </c>
      <c r="BU325" s="112" t="e">
        <f>BU160-#REF!</f>
        <v>#REF!</v>
      </c>
      <c r="BV325" s="112" t="e">
        <f>BV160-#REF!</f>
        <v>#REF!</v>
      </c>
    </row>
    <row r="326" spans="12:74" hidden="1" x14ac:dyDescent="0.3">
      <c r="L326" s="112" t="e">
        <f>L153-#REF!</f>
        <v>#REF!</v>
      </c>
      <c r="M326" s="112" t="e">
        <f>M153-#REF!</f>
        <v>#REF!</v>
      </c>
      <c r="N326" s="112" t="e">
        <f>N153-#REF!</f>
        <v>#REF!</v>
      </c>
      <c r="O326" s="112" t="e">
        <f>O153-#REF!</f>
        <v>#REF!</v>
      </c>
      <c r="P326" s="112" t="e">
        <f>P153-#REF!</f>
        <v>#REF!</v>
      </c>
      <c r="Q326" s="112" t="e">
        <f>Q153-#REF!</f>
        <v>#REF!</v>
      </c>
      <c r="R326" s="112" t="e">
        <f>R153-#REF!</f>
        <v>#REF!</v>
      </c>
      <c r="S326" s="112" t="e">
        <f>S153-#REF!</f>
        <v>#REF!</v>
      </c>
      <c r="T326" s="112" t="e">
        <f>T153-#REF!</f>
        <v>#REF!</v>
      </c>
      <c r="U326" s="112" t="e">
        <f>U153-#REF!</f>
        <v>#REF!</v>
      </c>
      <c r="V326" s="112" t="e">
        <f>V153-#REF!</f>
        <v>#REF!</v>
      </c>
      <c r="W326" s="112" t="e">
        <f>W153-#REF!</f>
        <v>#REF!</v>
      </c>
      <c r="X326" s="112" t="e">
        <f>X153-#REF!</f>
        <v>#REF!</v>
      </c>
      <c r="Y326" s="112" t="e">
        <f>Y153-#REF!</f>
        <v>#REF!</v>
      </c>
      <c r="Z326" s="112" t="e">
        <f>Z153-#REF!</f>
        <v>#REF!</v>
      </c>
      <c r="AA326" s="112" t="e">
        <f>AA153-#REF!</f>
        <v>#REF!</v>
      </c>
      <c r="AB326" s="112" t="e">
        <f>AB153-#REF!</f>
        <v>#REF!</v>
      </c>
      <c r="AC326" s="112" t="e">
        <f>AC153-#REF!</f>
        <v>#REF!</v>
      </c>
      <c r="AD326" s="112" t="e">
        <f>AD153-#REF!</f>
        <v>#REF!</v>
      </c>
      <c r="AE326" s="112" t="e">
        <f>AE153-#REF!</f>
        <v>#REF!</v>
      </c>
      <c r="AF326" s="112" t="e">
        <f>AF153-#REF!</f>
        <v>#REF!</v>
      </c>
      <c r="AG326" s="112" t="e">
        <f>AG153-#REF!</f>
        <v>#REF!</v>
      </c>
      <c r="AH326" s="112" t="e">
        <f>AH153-#REF!</f>
        <v>#REF!</v>
      </c>
      <c r="AI326" s="112" t="e">
        <f>AI153-#REF!</f>
        <v>#REF!</v>
      </c>
      <c r="AJ326" s="112" t="e">
        <f>AJ153-#REF!</f>
        <v>#REF!</v>
      </c>
      <c r="AK326" s="112" t="e">
        <f>AK153-#REF!</f>
        <v>#REF!</v>
      </c>
      <c r="AL326" s="112" t="e">
        <f>AL153-#REF!</f>
        <v>#REF!</v>
      </c>
      <c r="AM326" s="112" t="e">
        <f>AM153-#REF!</f>
        <v>#REF!</v>
      </c>
      <c r="AN326" s="112" t="e">
        <f>AN153-#REF!</f>
        <v>#REF!</v>
      </c>
      <c r="AO326" s="112" t="e">
        <f>AO153-#REF!</f>
        <v>#REF!</v>
      </c>
      <c r="AP326" s="112" t="e">
        <f>AP153-#REF!</f>
        <v>#REF!</v>
      </c>
      <c r="AQ326" s="112" t="e">
        <f>AQ153-#REF!</f>
        <v>#REF!</v>
      </c>
      <c r="AR326" s="112" t="e">
        <f>AR153-#REF!</f>
        <v>#REF!</v>
      </c>
      <c r="AS326" s="112" t="e">
        <f>AS153-#REF!</f>
        <v>#REF!</v>
      </c>
      <c r="AT326" s="112" t="e">
        <f>AT153-#REF!</f>
        <v>#REF!</v>
      </c>
      <c r="AU326" s="112" t="e">
        <f>AU153-#REF!</f>
        <v>#REF!</v>
      </c>
      <c r="AV326" s="112" t="e">
        <f>AV153-#REF!</f>
        <v>#REF!</v>
      </c>
      <c r="AW326" s="112" t="e">
        <f>AW153-#REF!</f>
        <v>#REF!</v>
      </c>
      <c r="AX326" s="112" t="e">
        <f>AX153-#REF!</f>
        <v>#REF!</v>
      </c>
      <c r="AY326" s="112" t="e">
        <f>AY153-#REF!</f>
        <v>#REF!</v>
      </c>
      <c r="AZ326" s="112" t="e">
        <f>AZ153-#REF!</f>
        <v>#REF!</v>
      </c>
      <c r="BA326" s="112" t="e">
        <f>BA153-#REF!</f>
        <v>#REF!</v>
      </c>
      <c r="BB326" s="112" t="e">
        <f>BB153-#REF!</f>
        <v>#REF!</v>
      </c>
      <c r="BC326" s="112" t="e">
        <f>BC153-#REF!</f>
        <v>#REF!</v>
      </c>
      <c r="BD326" s="112" t="e">
        <f>BD153-#REF!</f>
        <v>#REF!</v>
      </c>
      <c r="BE326" s="112" t="e">
        <f>BE153-#REF!</f>
        <v>#REF!</v>
      </c>
      <c r="BF326" s="112" t="e">
        <f>BF153-#REF!</f>
        <v>#REF!</v>
      </c>
      <c r="BG326" s="112" t="e">
        <f>BG153-#REF!</f>
        <v>#REF!</v>
      </c>
      <c r="BH326" s="112" t="e">
        <f>BH153-#REF!</f>
        <v>#REF!</v>
      </c>
      <c r="BI326" s="112" t="e">
        <f>BI153-#REF!</f>
        <v>#REF!</v>
      </c>
      <c r="BJ326" s="112" t="e">
        <f>BJ153-#REF!</f>
        <v>#REF!</v>
      </c>
      <c r="BK326" s="112" t="e">
        <f>BK153-#REF!</f>
        <v>#REF!</v>
      </c>
      <c r="BL326" s="112" t="e">
        <f>BL153-#REF!</f>
        <v>#REF!</v>
      </c>
      <c r="BM326" s="112" t="e">
        <f>BM153-#REF!</f>
        <v>#REF!</v>
      </c>
      <c r="BN326" s="112" t="e">
        <f>BN153-#REF!</f>
        <v>#REF!</v>
      </c>
      <c r="BO326" s="112" t="e">
        <f>BO153-#REF!</f>
        <v>#REF!</v>
      </c>
      <c r="BU326" s="112" t="e">
        <f>BU161-#REF!</f>
        <v>#REF!</v>
      </c>
      <c r="BV326" s="112" t="e">
        <f>BV161-#REF!</f>
        <v>#REF!</v>
      </c>
    </row>
    <row r="327" spans="12:74" hidden="1" x14ac:dyDescent="0.3">
      <c r="L327" s="112" t="e">
        <f>L154-#REF!</f>
        <v>#REF!</v>
      </c>
      <c r="M327" s="112" t="e">
        <f>M154-#REF!</f>
        <v>#REF!</v>
      </c>
      <c r="N327" s="112" t="e">
        <f>N154-#REF!</f>
        <v>#REF!</v>
      </c>
      <c r="O327" s="112" t="e">
        <f>O154-#REF!</f>
        <v>#REF!</v>
      </c>
      <c r="P327" s="112" t="e">
        <f>P154-#REF!</f>
        <v>#REF!</v>
      </c>
      <c r="Q327" s="112" t="e">
        <f>Q154-#REF!</f>
        <v>#REF!</v>
      </c>
      <c r="R327" s="112" t="e">
        <f>R154-#REF!</f>
        <v>#REF!</v>
      </c>
      <c r="S327" s="112" t="e">
        <f>S154-#REF!</f>
        <v>#REF!</v>
      </c>
      <c r="T327" s="112" t="e">
        <f>T154-#REF!</f>
        <v>#REF!</v>
      </c>
      <c r="U327" s="112" t="e">
        <f>U154-#REF!</f>
        <v>#REF!</v>
      </c>
      <c r="V327" s="112" t="e">
        <f>V154-#REF!</f>
        <v>#REF!</v>
      </c>
      <c r="W327" s="112" t="e">
        <f>W154-#REF!</f>
        <v>#REF!</v>
      </c>
      <c r="X327" s="112" t="e">
        <f>X154-#REF!</f>
        <v>#REF!</v>
      </c>
      <c r="Y327" s="112" t="e">
        <f>Y154-#REF!</f>
        <v>#REF!</v>
      </c>
      <c r="Z327" s="112" t="e">
        <f>Z154-#REF!</f>
        <v>#REF!</v>
      </c>
      <c r="AA327" s="112" t="e">
        <f>AA154-#REF!</f>
        <v>#REF!</v>
      </c>
      <c r="AB327" s="112" t="e">
        <f>AB154-#REF!</f>
        <v>#REF!</v>
      </c>
      <c r="AC327" s="112" t="e">
        <f>AC154-#REF!</f>
        <v>#REF!</v>
      </c>
      <c r="AD327" s="112" t="e">
        <f>AD154-#REF!</f>
        <v>#REF!</v>
      </c>
      <c r="AE327" s="112" t="e">
        <f>AE154-#REF!</f>
        <v>#REF!</v>
      </c>
      <c r="AF327" s="112" t="e">
        <f>AF154-#REF!</f>
        <v>#REF!</v>
      </c>
      <c r="AG327" s="112" t="e">
        <f>AG154-#REF!</f>
        <v>#REF!</v>
      </c>
      <c r="AH327" s="112" t="e">
        <f>AH154-#REF!</f>
        <v>#REF!</v>
      </c>
      <c r="AI327" s="112" t="e">
        <f>AI154-#REF!</f>
        <v>#REF!</v>
      </c>
      <c r="AJ327" s="112" t="e">
        <f>AJ154-#REF!</f>
        <v>#REF!</v>
      </c>
      <c r="AK327" s="112" t="e">
        <f>AK154-#REF!</f>
        <v>#REF!</v>
      </c>
      <c r="AL327" s="112" t="e">
        <f>AL154-#REF!</f>
        <v>#REF!</v>
      </c>
      <c r="AM327" s="112" t="e">
        <f>AM154-#REF!</f>
        <v>#REF!</v>
      </c>
      <c r="AN327" s="112" t="e">
        <f>AN154-#REF!</f>
        <v>#REF!</v>
      </c>
      <c r="AO327" s="112" t="e">
        <f>AO154-#REF!</f>
        <v>#REF!</v>
      </c>
      <c r="AP327" s="112" t="e">
        <f>AP154-#REF!</f>
        <v>#REF!</v>
      </c>
      <c r="AQ327" s="112" t="e">
        <f>AQ154-#REF!</f>
        <v>#REF!</v>
      </c>
      <c r="AR327" s="112" t="e">
        <f>AR154-#REF!</f>
        <v>#REF!</v>
      </c>
      <c r="AS327" s="112" t="e">
        <f>AS154-#REF!</f>
        <v>#REF!</v>
      </c>
      <c r="AT327" s="112" t="e">
        <f>AT154-#REF!</f>
        <v>#REF!</v>
      </c>
      <c r="AU327" s="112" t="e">
        <f>AU154-#REF!</f>
        <v>#REF!</v>
      </c>
      <c r="AV327" s="112" t="e">
        <f>AV154-#REF!</f>
        <v>#REF!</v>
      </c>
      <c r="AW327" s="112" t="e">
        <f>AW154-#REF!</f>
        <v>#REF!</v>
      </c>
      <c r="AX327" s="112" t="e">
        <f>AX154-#REF!</f>
        <v>#REF!</v>
      </c>
      <c r="AY327" s="112" t="e">
        <f>AY154-#REF!</f>
        <v>#REF!</v>
      </c>
      <c r="AZ327" s="112" t="e">
        <f>AZ154-#REF!</f>
        <v>#REF!</v>
      </c>
      <c r="BA327" s="112" t="e">
        <f>BA154-#REF!</f>
        <v>#REF!</v>
      </c>
      <c r="BB327" s="112" t="e">
        <f>BB154-#REF!</f>
        <v>#REF!</v>
      </c>
      <c r="BC327" s="112" t="e">
        <f>BC154-#REF!</f>
        <v>#REF!</v>
      </c>
      <c r="BD327" s="112" t="e">
        <f>BD154-#REF!</f>
        <v>#REF!</v>
      </c>
      <c r="BE327" s="112" t="e">
        <f>BE154-#REF!</f>
        <v>#REF!</v>
      </c>
      <c r="BF327" s="112" t="e">
        <f>BF154-#REF!</f>
        <v>#REF!</v>
      </c>
      <c r="BG327" s="112" t="e">
        <f>BG154-#REF!</f>
        <v>#REF!</v>
      </c>
      <c r="BH327" s="112" t="e">
        <f>BH154-#REF!</f>
        <v>#REF!</v>
      </c>
      <c r="BI327" s="112" t="e">
        <f>BI154-#REF!</f>
        <v>#REF!</v>
      </c>
      <c r="BJ327" s="112" t="e">
        <f>BJ154-#REF!</f>
        <v>#REF!</v>
      </c>
      <c r="BK327" s="112" t="e">
        <f>BK154-#REF!</f>
        <v>#REF!</v>
      </c>
      <c r="BL327" s="112" t="e">
        <f>BL154-#REF!</f>
        <v>#REF!</v>
      </c>
      <c r="BM327" s="112" t="e">
        <f>BM154-#REF!</f>
        <v>#REF!</v>
      </c>
      <c r="BN327" s="112" t="e">
        <f>BN154-#REF!</f>
        <v>#REF!</v>
      </c>
      <c r="BO327" s="112" t="e">
        <f>BO154-#REF!</f>
        <v>#REF!</v>
      </c>
      <c r="BU327" s="112" t="e">
        <f>BU162-#REF!</f>
        <v>#REF!</v>
      </c>
      <c r="BV327" s="112" t="e">
        <f>BV162-#REF!</f>
        <v>#REF!</v>
      </c>
    </row>
    <row r="328" spans="12:74" hidden="1" x14ac:dyDescent="0.3">
      <c r="L328" s="112" t="e">
        <f>L155-#REF!</f>
        <v>#REF!</v>
      </c>
      <c r="M328" s="112" t="e">
        <f>M155-#REF!</f>
        <v>#REF!</v>
      </c>
      <c r="N328" s="112" t="e">
        <f>N155-#REF!</f>
        <v>#REF!</v>
      </c>
      <c r="O328" s="112" t="e">
        <f>O155-#REF!</f>
        <v>#REF!</v>
      </c>
      <c r="P328" s="112" t="e">
        <f>P155-#REF!</f>
        <v>#REF!</v>
      </c>
      <c r="Q328" s="112" t="e">
        <f>Q155-#REF!</f>
        <v>#REF!</v>
      </c>
      <c r="R328" s="112" t="e">
        <f>R155-#REF!</f>
        <v>#REF!</v>
      </c>
      <c r="S328" s="112" t="e">
        <f>S155-#REF!</f>
        <v>#REF!</v>
      </c>
      <c r="T328" s="112" t="e">
        <f>T155-#REF!</f>
        <v>#REF!</v>
      </c>
      <c r="U328" s="112" t="e">
        <f>U155-#REF!</f>
        <v>#REF!</v>
      </c>
      <c r="V328" s="112" t="e">
        <f>V155-#REF!</f>
        <v>#REF!</v>
      </c>
      <c r="W328" s="112" t="e">
        <f>W155-#REF!</f>
        <v>#REF!</v>
      </c>
      <c r="X328" s="112" t="e">
        <f>X155-#REF!</f>
        <v>#REF!</v>
      </c>
      <c r="Y328" s="112" t="e">
        <f>Y155-#REF!</f>
        <v>#REF!</v>
      </c>
      <c r="Z328" s="112" t="e">
        <f>Z155-#REF!</f>
        <v>#REF!</v>
      </c>
      <c r="AA328" s="112" t="e">
        <f>AA155-#REF!</f>
        <v>#REF!</v>
      </c>
      <c r="AB328" s="112" t="e">
        <f>AB155-#REF!</f>
        <v>#REF!</v>
      </c>
      <c r="AC328" s="112" t="e">
        <f>AC155-#REF!</f>
        <v>#REF!</v>
      </c>
      <c r="AD328" s="112" t="e">
        <f>AD155-#REF!</f>
        <v>#REF!</v>
      </c>
      <c r="AE328" s="112" t="e">
        <f>AE155-#REF!</f>
        <v>#REF!</v>
      </c>
      <c r="AF328" s="112" t="e">
        <f>AF155-#REF!</f>
        <v>#REF!</v>
      </c>
      <c r="AG328" s="112" t="e">
        <f>AG155-#REF!</f>
        <v>#REF!</v>
      </c>
      <c r="AH328" s="112" t="e">
        <f>AH155-#REF!</f>
        <v>#REF!</v>
      </c>
      <c r="AI328" s="112" t="e">
        <f>AI155-#REF!</f>
        <v>#REF!</v>
      </c>
      <c r="AJ328" s="112" t="e">
        <f>AJ155-#REF!</f>
        <v>#REF!</v>
      </c>
      <c r="AK328" s="112" t="e">
        <f>AK155-#REF!</f>
        <v>#REF!</v>
      </c>
      <c r="AL328" s="112" t="e">
        <f>AL155-#REF!</f>
        <v>#REF!</v>
      </c>
      <c r="AM328" s="112" t="e">
        <f>AM155-#REF!</f>
        <v>#REF!</v>
      </c>
      <c r="AN328" s="112" t="e">
        <f>AN155-#REF!</f>
        <v>#REF!</v>
      </c>
      <c r="AO328" s="112" t="e">
        <f>AO155-#REF!</f>
        <v>#REF!</v>
      </c>
      <c r="AP328" s="112" t="e">
        <f>AP155-#REF!</f>
        <v>#REF!</v>
      </c>
      <c r="AQ328" s="112" t="e">
        <f>AQ155-#REF!</f>
        <v>#REF!</v>
      </c>
      <c r="AR328" s="112" t="e">
        <f>AR155-#REF!</f>
        <v>#REF!</v>
      </c>
      <c r="AS328" s="112" t="e">
        <f>AS155-#REF!</f>
        <v>#REF!</v>
      </c>
      <c r="AT328" s="112" t="e">
        <f>AT155-#REF!</f>
        <v>#REF!</v>
      </c>
      <c r="AU328" s="112" t="e">
        <f>AU155-#REF!</f>
        <v>#REF!</v>
      </c>
      <c r="AV328" s="112" t="e">
        <f>AV155-#REF!</f>
        <v>#REF!</v>
      </c>
      <c r="AW328" s="112" t="e">
        <f>AW155-#REF!</f>
        <v>#REF!</v>
      </c>
      <c r="AX328" s="112" t="e">
        <f>AX155-#REF!</f>
        <v>#REF!</v>
      </c>
      <c r="AY328" s="112" t="e">
        <f>AY155-#REF!</f>
        <v>#REF!</v>
      </c>
      <c r="AZ328" s="112" t="e">
        <f>AZ155-#REF!</f>
        <v>#REF!</v>
      </c>
      <c r="BA328" s="112" t="e">
        <f>BA155-#REF!</f>
        <v>#REF!</v>
      </c>
      <c r="BB328" s="112" t="e">
        <f>BB155-#REF!</f>
        <v>#REF!</v>
      </c>
      <c r="BC328" s="112" t="e">
        <f>BC155-#REF!</f>
        <v>#REF!</v>
      </c>
      <c r="BD328" s="112" t="e">
        <f>BD155-#REF!</f>
        <v>#REF!</v>
      </c>
      <c r="BE328" s="112" t="e">
        <f>BE155-#REF!</f>
        <v>#REF!</v>
      </c>
      <c r="BF328" s="112" t="e">
        <f>BF155-#REF!</f>
        <v>#REF!</v>
      </c>
      <c r="BG328" s="112" t="e">
        <f>BG155-#REF!</f>
        <v>#REF!</v>
      </c>
      <c r="BH328" s="112" t="e">
        <f>BH155-#REF!</f>
        <v>#REF!</v>
      </c>
      <c r="BI328" s="112" t="e">
        <f>BI155-#REF!</f>
        <v>#REF!</v>
      </c>
      <c r="BJ328" s="112" t="e">
        <f>BJ155-#REF!</f>
        <v>#REF!</v>
      </c>
      <c r="BK328" s="112" t="e">
        <f>BK155-#REF!</f>
        <v>#REF!</v>
      </c>
      <c r="BL328" s="112" t="e">
        <f>BL155-#REF!</f>
        <v>#REF!</v>
      </c>
      <c r="BM328" s="112" t="e">
        <f>BM155-#REF!</f>
        <v>#REF!</v>
      </c>
      <c r="BN328" s="112" t="e">
        <f>BN155-#REF!</f>
        <v>#REF!</v>
      </c>
      <c r="BO328" s="112" t="e">
        <f>BO155-#REF!</f>
        <v>#REF!</v>
      </c>
      <c r="BU328" s="112" t="e">
        <f>BU163-#REF!</f>
        <v>#REF!</v>
      </c>
      <c r="BV328" s="112" t="e">
        <f>BV163-#REF!</f>
        <v>#REF!</v>
      </c>
    </row>
    <row r="329" spans="12:74" hidden="1" x14ac:dyDescent="0.3">
      <c r="L329" s="112" t="e">
        <f>L156-#REF!</f>
        <v>#REF!</v>
      </c>
      <c r="M329" s="112" t="e">
        <f>M156-#REF!</f>
        <v>#REF!</v>
      </c>
      <c r="N329" s="112" t="e">
        <f>N156-#REF!</f>
        <v>#REF!</v>
      </c>
      <c r="O329" s="112" t="e">
        <f>O156-#REF!</f>
        <v>#REF!</v>
      </c>
      <c r="P329" s="112" t="e">
        <f>P156-#REF!</f>
        <v>#REF!</v>
      </c>
      <c r="Q329" s="112" t="e">
        <f>Q156-#REF!</f>
        <v>#REF!</v>
      </c>
      <c r="R329" s="112" t="e">
        <f>R156-#REF!</f>
        <v>#REF!</v>
      </c>
      <c r="S329" s="112" t="e">
        <f>S156-#REF!</f>
        <v>#REF!</v>
      </c>
      <c r="T329" s="112" t="e">
        <f>T156-#REF!</f>
        <v>#REF!</v>
      </c>
      <c r="U329" s="112" t="e">
        <f>U156-#REF!</f>
        <v>#REF!</v>
      </c>
      <c r="V329" s="112" t="e">
        <f>V156-#REF!</f>
        <v>#REF!</v>
      </c>
      <c r="W329" s="112" t="e">
        <f>W156-#REF!</f>
        <v>#REF!</v>
      </c>
      <c r="X329" s="112" t="e">
        <f>X156-#REF!</f>
        <v>#REF!</v>
      </c>
      <c r="Y329" s="112" t="e">
        <f>Y156-#REF!</f>
        <v>#REF!</v>
      </c>
      <c r="Z329" s="112" t="e">
        <f>Z156-#REF!</f>
        <v>#REF!</v>
      </c>
      <c r="AA329" s="112" t="e">
        <f>AA156-#REF!</f>
        <v>#REF!</v>
      </c>
      <c r="AB329" s="112" t="e">
        <f>AB156-#REF!</f>
        <v>#REF!</v>
      </c>
      <c r="AC329" s="112" t="e">
        <f>AC156-#REF!</f>
        <v>#REF!</v>
      </c>
      <c r="AD329" s="112" t="e">
        <f>AD156-#REF!</f>
        <v>#REF!</v>
      </c>
      <c r="AE329" s="112" t="e">
        <f>AE156-#REF!</f>
        <v>#REF!</v>
      </c>
      <c r="AF329" s="112" t="e">
        <f>AF156-#REF!</f>
        <v>#REF!</v>
      </c>
      <c r="AG329" s="112" t="e">
        <f>AG156-#REF!</f>
        <v>#REF!</v>
      </c>
      <c r="AH329" s="112" t="e">
        <f>AH156-#REF!</f>
        <v>#REF!</v>
      </c>
      <c r="AI329" s="112" t="e">
        <f>AI156-#REF!</f>
        <v>#REF!</v>
      </c>
      <c r="AJ329" s="112" t="e">
        <f>AJ156-#REF!</f>
        <v>#REF!</v>
      </c>
      <c r="AK329" s="112" t="e">
        <f>AK156-#REF!</f>
        <v>#REF!</v>
      </c>
      <c r="AL329" s="112" t="e">
        <f>AL156-#REF!</f>
        <v>#REF!</v>
      </c>
      <c r="AM329" s="112" t="e">
        <f>AM156-#REF!</f>
        <v>#REF!</v>
      </c>
      <c r="AN329" s="112" t="e">
        <f>AN156-#REF!</f>
        <v>#REF!</v>
      </c>
      <c r="AO329" s="112" t="e">
        <f>AO156-#REF!</f>
        <v>#REF!</v>
      </c>
      <c r="AP329" s="112" t="e">
        <f>AP156-#REF!</f>
        <v>#REF!</v>
      </c>
      <c r="AQ329" s="112" t="e">
        <f>AQ156-#REF!</f>
        <v>#REF!</v>
      </c>
      <c r="AR329" s="112" t="e">
        <f>AR156-#REF!</f>
        <v>#REF!</v>
      </c>
      <c r="AS329" s="112" t="e">
        <f>AS156-#REF!</f>
        <v>#REF!</v>
      </c>
      <c r="AT329" s="112" t="e">
        <f>AT156-#REF!</f>
        <v>#REF!</v>
      </c>
      <c r="AU329" s="112" t="e">
        <f>AU156-#REF!</f>
        <v>#REF!</v>
      </c>
      <c r="AV329" s="112" t="e">
        <f>AV156-#REF!</f>
        <v>#REF!</v>
      </c>
      <c r="AW329" s="112" t="e">
        <f>AW156-#REF!</f>
        <v>#REF!</v>
      </c>
      <c r="AX329" s="112" t="e">
        <f>AX156-#REF!</f>
        <v>#REF!</v>
      </c>
      <c r="AY329" s="112" t="e">
        <f>AY156-#REF!</f>
        <v>#REF!</v>
      </c>
      <c r="AZ329" s="112" t="e">
        <f>AZ156-#REF!</f>
        <v>#REF!</v>
      </c>
      <c r="BA329" s="112" t="e">
        <f>BA156-#REF!</f>
        <v>#REF!</v>
      </c>
      <c r="BB329" s="112" t="e">
        <f>BB156-#REF!</f>
        <v>#REF!</v>
      </c>
      <c r="BC329" s="112" t="e">
        <f>BC156-#REF!</f>
        <v>#REF!</v>
      </c>
      <c r="BD329" s="112" t="e">
        <f>BD156-#REF!</f>
        <v>#REF!</v>
      </c>
      <c r="BE329" s="112" t="e">
        <f>BE156-#REF!</f>
        <v>#REF!</v>
      </c>
      <c r="BF329" s="112" t="e">
        <f>BF156-#REF!</f>
        <v>#REF!</v>
      </c>
      <c r="BG329" s="112" t="e">
        <f>BG156-#REF!</f>
        <v>#REF!</v>
      </c>
      <c r="BH329" s="112" t="e">
        <f>BH156-#REF!</f>
        <v>#REF!</v>
      </c>
      <c r="BI329" s="112" t="e">
        <f>BI156-#REF!</f>
        <v>#REF!</v>
      </c>
      <c r="BJ329" s="112" t="e">
        <f>BJ156-#REF!</f>
        <v>#REF!</v>
      </c>
      <c r="BK329" s="112" t="e">
        <f>BK156-#REF!</f>
        <v>#REF!</v>
      </c>
      <c r="BL329" s="112" t="e">
        <f>BL156-#REF!</f>
        <v>#REF!</v>
      </c>
      <c r="BM329" s="112" t="e">
        <f>BM156-#REF!</f>
        <v>#REF!</v>
      </c>
      <c r="BN329" s="112" t="e">
        <f>BN156-#REF!</f>
        <v>#REF!</v>
      </c>
      <c r="BO329" s="112" t="e">
        <f>BO156-#REF!</f>
        <v>#REF!</v>
      </c>
      <c r="BU329" s="112" t="e">
        <f>BU164-#REF!</f>
        <v>#REF!</v>
      </c>
      <c r="BV329" s="112" t="e">
        <f>BV164-#REF!</f>
        <v>#REF!</v>
      </c>
    </row>
    <row r="330" spans="12:74" hidden="1" x14ac:dyDescent="0.3">
      <c r="L330" s="112" t="e">
        <f>L157-#REF!</f>
        <v>#REF!</v>
      </c>
      <c r="M330" s="112" t="e">
        <f>M157-#REF!</f>
        <v>#REF!</v>
      </c>
      <c r="N330" s="112" t="e">
        <f>N157-#REF!</f>
        <v>#REF!</v>
      </c>
      <c r="O330" s="112" t="e">
        <f>O157-#REF!</f>
        <v>#REF!</v>
      </c>
      <c r="P330" s="112" t="e">
        <f>P157-#REF!</f>
        <v>#REF!</v>
      </c>
      <c r="Q330" s="112" t="e">
        <f>Q157-#REF!</f>
        <v>#REF!</v>
      </c>
      <c r="R330" s="112" t="e">
        <f>R157-#REF!</f>
        <v>#REF!</v>
      </c>
      <c r="S330" s="112" t="e">
        <f>S157-#REF!</f>
        <v>#REF!</v>
      </c>
      <c r="T330" s="112" t="e">
        <f>T157-#REF!</f>
        <v>#REF!</v>
      </c>
      <c r="U330" s="112" t="e">
        <f>U157-#REF!</f>
        <v>#REF!</v>
      </c>
      <c r="V330" s="112" t="e">
        <f>V157-#REF!</f>
        <v>#REF!</v>
      </c>
      <c r="W330" s="112" t="e">
        <f>W157-#REF!</f>
        <v>#REF!</v>
      </c>
      <c r="X330" s="112" t="e">
        <f>X157-#REF!</f>
        <v>#REF!</v>
      </c>
      <c r="Y330" s="112" t="e">
        <f>Y157-#REF!</f>
        <v>#REF!</v>
      </c>
      <c r="Z330" s="112" t="e">
        <f>Z157-#REF!</f>
        <v>#REF!</v>
      </c>
      <c r="AA330" s="112" t="e">
        <f>AA157-#REF!</f>
        <v>#REF!</v>
      </c>
      <c r="AB330" s="112" t="e">
        <f>AB157-#REF!</f>
        <v>#REF!</v>
      </c>
      <c r="AC330" s="112" t="e">
        <f>AC157-#REF!</f>
        <v>#REF!</v>
      </c>
      <c r="AD330" s="112" t="e">
        <f>AD157-#REF!</f>
        <v>#REF!</v>
      </c>
      <c r="AE330" s="112" t="e">
        <f>AE157-#REF!</f>
        <v>#REF!</v>
      </c>
      <c r="AF330" s="112" t="e">
        <f>AF157-#REF!</f>
        <v>#REF!</v>
      </c>
      <c r="AG330" s="112" t="e">
        <f>AG157-#REF!</f>
        <v>#REF!</v>
      </c>
      <c r="AH330" s="112" t="e">
        <f>AH157-#REF!</f>
        <v>#REF!</v>
      </c>
      <c r="AI330" s="112" t="e">
        <f>AI157-#REF!</f>
        <v>#REF!</v>
      </c>
      <c r="AJ330" s="112" t="e">
        <f>AJ157-#REF!</f>
        <v>#REF!</v>
      </c>
      <c r="AK330" s="112" t="e">
        <f>AK157-#REF!</f>
        <v>#REF!</v>
      </c>
      <c r="AL330" s="112" t="e">
        <f>AL157-#REF!</f>
        <v>#REF!</v>
      </c>
      <c r="AM330" s="112" t="e">
        <f>AM157-#REF!</f>
        <v>#REF!</v>
      </c>
      <c r="AN330" s="112" t="e">
        <f>AN157-#REF!</f>
        <v>#REF!</v>
      </c>
      <c r="AO330" s="112" t="e">
        <f>AO157-#REF!</f>
        <v>#REF!</v>
      </c>
      <c r="AP330" s="112" t="e">
        <f>AP157-#REF!</f>
        <v>#REF!</v>
      </c>
      <c r="AQ330" s="112" t="e">
        <f>AQ157-#REF!</f>
        <v>#REF!</v>
      </c>
      <c r="AR330" s="112" t="e">
        <f>AR157-#REF!</f>
        <v>#REF!</v>
      </c>
      <c r="AS330" s="112" t="e">
        <f>AS157-#REF!</f>
        <v>#REF!</v>
      </c>
      <c r="AT330" s="112" t="e">
        <f>AT157-#REF!</f>
        <v>#REF!</v>
      </c>
      <c r="AU330" s="112" t="e">
        <f>AU157-#REF!</f>
        <v>#REF!</v>
      </c>
      <c r="AV330" s="112" t="e">
        <f>AV157-#REF!</f>
        <v>#REF!</v>
      </c>
      <c r="AW330" s="112" t="e">
        <f>AW157-#REF!</f>
        <v>#REF!</v>
      </c>
      <c r="AX330" s="112" t="e">
        <f>AX157-#REF!</f>
        <v>#REF!</v>
      </c>
      <c r="AY330" s="112" t="e">
        <f>AY157-#REF!</f>
        <v>#REF!</v>
      </c>
      <c r="AZ330" s="112" t="e">
        <f>AZ157-#REF!</f>
        <v>#REF!</v>
      </c>
      <c r="BA330" s="112" t="e">
        <f>BA157-#REF!</f>
        <v>#REF!</v>
      </c>
      <c r="BB330" s="112" t="e">
        <f>BB157-#REF!</f>
        <v>#REF!</v>
      </c>
      <c r="BC330" s="112" t="e">
        <f>BC157-#REF!</f>
        <v>#REF!</v>
      </c>
      <c r="BD330" s="112" t="e">
        <f>BD157-#REF!</f>
        <v>#REF!</v>
      </c>
      <c r="BE330" s="112" t="e">
        <f>BE157-#REF!</f>
        <v>#REF!</v>
      </c>
      <c r="BF330" s="112" t="e">
        <f>BF157-#REF!</f>
        <v>#REF!</v>
      </c>
      <c r="BG330" s="112" t="e">
        <f>BG157-#REF!</f>
        <v>#REF!</v>
      </c>
      <c r="BH330" s="112" t="e">
        <f>BH157-#REF!</f>
        <v>#REF!</v>
      </c>
      <c r="BI330" s="112" t="e">
        <f>BI157-#REF!</f>
        <v>#REF!</v>
      </c>
      <c r="BJ330" s="112" t="e">
        <f>BJ157-#REF!</f>
        <v>#REF!</v>
      </c>
      <c r="BK330" s="112" t="e">
        <f>BK157-#REF!</f>
        <v>#REF!</v>
      </c>
      <c r="BL330" s="112" t="e">
        <f>BL157-#REF!</f>
        <v>#REF!</v>
      </c>
      <c r="BM330" s="112" t="e">
        <f>BM157-#REF!</f>
        <v>#REF!</v>
      </c>
      <c r="BN330" s="112" t="e">
        <f>BN157-#REF!</f>
        <v>#REF!</v>
      </c>
      <c r="BO330" s="112" t="e">
        <f>BO157-#REF!</f>
        <v>#REF!</v>
      </c>
      <c r="BU330" s="112" t="e">
        <f>BU165-#REF!</f>
        <v>#REF!</v>
      </c>
      <c r="BV330" s="112" t="e">
        <f>BV165-#REF!</f>
        <v>#REF!</v>
      </c>
    </row>
    <row r="331" spans="12:74" hidden="1" x14ac:dyDescent="0.3">
      <c r="L331" s="112" t="e">
        <f>L158-#REF!</f>
        <v>#REF!</v>
      </c>
      <c r="M331" s="112" t="e">
        <f>M158-#REF!</f>
        <v>#REF!</v>
      </c>
      <c r="N331" s="112" t="e">
        <f>N158-#REF!</f>
        <v>#REF!</v>
      </c>
      <c r="O331" s="112" t="e">
        <f>O158-#REF!</f>
        <v>#REF!</v>
      </c>
      <c r="P331" s="112" t="e">
        <f>P158-#REF!</f>
        <v>#REF!</v>
      </c>
      <c r="Q331" s="112" t="e">
        <f>Q158-#REF!</f>
        <v>#REF!</v>
      </c>
      <c r="R331" s="112" t="e">
        <f>R158-#REF!</f>
        <v>#REF!</v>
      </c>
      <c r="S331" s="112" t="e">
        <f>S158-#REF!</f>
        <v>#REF!</v>
      </c>
      <c r="T331" s="112" t="e">
        <f>T158-#REF!</f>
        <v>#REF!</v>
      </c>
      <c r="U331" s="112" t="e">
        <f>U158-#REF!</f>
        <v>#REF!</v>
      </c>
      <c r="V331" s="112" t="e">
        <f>V158-#REF!</f>
        <v>#REF!</v>
      </c>
      <c r="W331" s="112" t="e">
        <f>W158-#REF!</f>
        <v>#REF!</v>
      </c>
      <c r="X331" s="112" t="e">
        <f>X158-#REF!</f>
        <v>#REF!</v>
      </c>
      <c r="Y331" s="112" t="e">
        <f>Y158-#REF!</f>
        <v>#REF!</v>
      </c>
      <c r="Z331" s="112" t="e">
        <f>Z158-#REF!</f>
        <v>#REF!</v>
      </c>
      <c r="AA331" s="112" t="e">
        <f>AA158-#REF!</f>
        <v>#REF!</v>
      </c>
      <c r="AB331" s="112" t="e">
        <f>AB158-#REF!</f>
        <v>#REF!</v>
      </c>
      <c r="AC331" s="112" t="e">
        <f>AC158-#REF!</f>
        <v>#REF!</v>
      </c>
      <c r="AD331" s="112" t="e">
        <f>AD158-#REF!</f>
        <v>#REF!</v>
      </c>
      <c r="AE331" s="112" t="e">
        <f>AE158-#REF!</f>
        <v>#REF!</v>
      </c>
      <c r="AF331" s="112" t="e">
        <f>AF158-#REF!</f>
        <v>#REF!</v>
      </c>
      <c r="AG331" s="112" t="e">
        <f>AG158-#REF!</f>
        <v>#REF!</v>
      </c>
      <c r="AH331" s="112" t="e">
        <f>AH158-#REF!</f>
        <v>#REF!</v>
      </c>
      <c r="AI331" s="112" t="e">
        <f>AI158-#REF!</f>
        <v>#REF!</v>
      </c>
      <c r="AJ331" s="112" t="e">
        <f>AJ158-#REF!</f>
        <v>#REF!</v>
      </c>
      <c r="AK331" s="112" t="e">
        <f>AK158-#REF!</f>
        <v>#REF!</v>
      </c>
      <c r="AL331" s="112" t="e">
        <f>AL158-#REF!</f>
        <v>#REF!</v>
      </c>
      <c r="AM331" s="112" t="e">
        <f>AM158-#REF!</f>
        <v>#REF!</v>
      </c>
      <c r="AN331" s="112" t="e">
        <f>AN158-#REF!</f>
        <v>#REF!</v>
      </c>
      <c r="AO331" s="112" t="e">
        <f>AO158-#REF!</f>
        <v>#REF!</v>
      </c>
      <c r="AP331" s="112" t="e">
        <f>AP158-#REF!</f>
        <v>#REF!</v>
      </c>
      <c r="AQ331" s="112" t="e">
        <f>AQ158-#REF!</f>
        <v>#REF!</v>
      </c>
      <c r="AR331" s="112" t="e">
        <f>AR158-#REF!</f>
        <v>#REF!</v>
      </c>
      <c r="AS331" s="112" t="e">
        <f>AS158-#REF!</f>
        <v>#REF!</v>
      </c>
      <c r="AT331" s="112" t="e">
        <f>AT158-#REF!</f>
        <v>#REF!</v>
      </c>
      <c r="AU331" s="112" t="e">
        <f>AU158-#REF!</f>
        <v>#REF!</v>
      </c>
      <c r="AV331" s="112" t="e">
        <f>AV158-#REF!</f>
        <v>#REF!</v>
      </c>
      <c r="AW331" s="112" t="e">
        <f>AW158-#REF!</f>
        <v>#REF!</v>
      </c>
      <c r="AX331" s="112" t="e">
        <f>AX158-#REF!</f>
        <v>#REF!</v>
      </c>
      <c r="AY331" s="112" t="e">
        <f>AY158-#REF!</f>
        <v>#REF!</v>
      </c>
      <c r="AZ331" s="112" t="e">
        <f>AZ158-#REF!</f>
        <v>#REF!</v>
      </c>
      <c r="BA331" s="112" t="e">
        <f>BA158-#REF!</f>
        <v>#REF!</v>
      </c>
      <c r="BB331" s="112" t="e">
        <f>BB158-#REF!</f>
        <v>#REF!</v>
      </c>
      <c r="BC331" s="112" t="e">
        <f>BC158-#REF!</f>
        <v>#REF!</v>
      </c>
      <c r="BD331" s="112" t="e">
        <f>BD158-#REF!</f>
        <v>#REF!</v>
      </c>
      <c r="BE331" s="112" t="e">
        <f>BE158-#REF!</f>
        <v>#REF!</v>
      </c>
      <c r="BF331" s="112" t="e">
        <f>BF158-#REF!</f>
        <v>#REF!</v>
      </c>
      <c r="BG331" s="112" t="e">
        <f>BG158-#REF!</f>
        <v>#REF!</v>
      </c>
      <c r="BH331" s="112" t="e">
        <f>BH158-#REF!</f>
        <v>#REF!</v>
      </c>
      <c r="BI331" s="112" t="e">
        <f>BI158-#REF!</f>
        <v>#REF!</v>
      </c>
      <c r="BJ331" s="112" t="e">
        <f>BJ158-#REF!</f>
        <v>#REF!</v>
      </c>
      <c r="BK331" s="112" t="e">
        <f>BK158-#REF!</f>
        <v>#REF!</v>
      </c>
      <c r="BL331" s="112" t="e">
        <f>BL158-#REF!</f>
        <v>#REF!</v>
      </c>
      <c r="BM331" s="112" t="e">
        <f>BM158-#REF!</f>
        <v>#REF!</v>
      </c>
      <c r="BN331" s="112" t="e">
        <f>BN158-#REF!</f>
        <v>#REF!</v>
      </c>
      <c r="BO331" s="112" t="e">
        <f>BO158-#REF!</f>
        <v>#REF!</v>
      </c>
      <c r="BU331" s="112" t="e">
        <f>BU166-#REF!</f>
        <v>#REF!</v>
      </c>
      <c r="BV331" s="112" t="e">
        <f>BV166-#REF!</f>
        <v>#REF!</v>
      </c>
    </row>
    <row r="332" spans="12:74" hidden="1" x14ac:dyDescent="0.3">
      <c r="L332" s="112" t="e">
        <f>L159-#REF!</f>
        <v>#REF!</v>
      </c>
      <c r="M332" s="112" t="e">
        <f>M159-#REF!</f>
        <v>#REF!</v>
      </c>
      <c r="N332" s="112" t="e">
        <f>N159-#REF!</f>
        <v>#REF!</v>
      </c>
      <c r="O332" s="112" t="e">
        <f>O159-#REF!</f>
        <v>#REF!</v>
      </c>
      <c r="P332" s="112" t="e">
        <f>P159-#REF!</f>
        <v>#REF!</v>
      </c>
      <c r="Q332" s="112" t="e">
        <f>Q159-#REF!</f>
        <v>#REF!</v>
      </c>
      <c r="R332" s="112" t="e">
        <f>R159-#REF!</f>
        <v>#REF!</v>
      </c>
      <c r="S332" s="112" t="e">
        <f>S159-#REF!</f>
        <v>#REF!</v>
      </c>
      <c r="T332" s="112" t="e">
        <f>T159-#REF!</f>
        <v>#REF!</v>
      </c>
      <c r="U332" s="112" t="e">
        <f>U159-#REF!</f>
        <v>#REF!</v>
      </c>
      <c r="V332" s="112" t="e">
        <f>V159-#REF!</f>
        <v>#REF!</v>
      </c>
      <c r="W332" s="112" t="e">
        <f>W159-#REF!</f>
        <v>#REF!</v>
      </c>
      <c r="X332" s="112" t="e">
        <f>X159-#REF!</f>
        <v>#REF!</v>
      </c>
      <c r="Y332" s="112" t="e">
        <f>Y159-#REF!</f>
        <v>#REF!</v>
      </c>
      <c r="Z332" s="112" t="e">
        <f>Z159-#REF!</f>
        <v>#REF!</v>
      </c>
      <c r="AA332" s="112" t="e">
        <f>AA159-#REF!</f>
        <v>#REF!</v>
      </c>
      <c r="AB332" s="112" t="e">
        <f>AB159-#REF!</f>
        <v>#REF!</v>
      </c>
      <c r="AC332" s="112" t="e">
        <f>AC159-#REF!</f>
        <v>#REF!</v>
      </c>
      <c r="AD332" s="112" t="e">
        <f>AD159-#REF!</f>
        <v>#REF!</v>
      </c>
      <c r="AE332" s="112" t="e">
        <f>AE159-#REF!</f>
        <v>#REF!</v>
      </c>
      <c r="AF332" s="112" t="e">
        <f>AF159-#REF!</f>
        <v>#REF!</v>
      </c>
      <c r="AG332" s="112" t="e">
        <f>AG159-#REF!</f>
        <v>#REF!</v>
      </c>
      <c r="AH332" s="112" t="e">
        <f>AH159-#REF!</f>
        <v>#REF!</v>
      </c>
      <c r="AI332" s="112" t="e">
        <f>AI159-#REF!</f>
        <v>#REF!</v>
      </c>
      <c r="AJ332" s="112" t="e">
        <f>AJ159-#REF!</f>
        <v>#REF!</v>
      </c>
      <c r="AK332" s="112" t="e">
        <f>AK159-#REF!</f>
        <v>#REF!</v>
      </c>
      <c r="AL332" s="112" t="e">
        <f>AL159-#REF!</f>
        <v>#REF!</v>
      </c>
      <c r="AM332" s="112" t="e">
        <f>AM159-#REF!</f>
        <v>#REF!</v>
      </c>
      <c r="AN332" s="112" t="e">
        <f>AN159-#REF!</f>
        <v>#REF!</v>
      </c>
      <c r="AO332" s="112" t="e">
        <f>AO159-#REF!</f>
        <v>#REF!</v>
      </c>
      <c r="AP332" s="112" t="e">
        <f>AP159-#REF!</f>
        <v>#REF!</v>
      </c>
      <c r="AQ332" s="112" t="e">
        <f>AQ159-#REF!</f>
        <v>#REF!</v>
      </c>
      <c r="AR332" s="112" t="e">
        <f>AR159-#REF!</f>
        <v>#REF!</v>
      </c>
      <c r="AS332" s="112" t="e">
        <f>AS159-#REF!</f>
        <v>#REF!</v>
      </c>
      <c r="AT332" s="112" t="e">
        <f>AT159-#REF!</f>
        <v>#REF!</v>
      </c>
      <c r="AU332" s="112" t="e">
        <f>AU159-#REF!</f>
        <v>#REF!</v>
      </c>
      <c r="AV332" s="112" t="e">
        <f>AV159-#REF!</f>
        <v>#REF!</v>
      </c>
      <c r="AW332" s="112" t="e">
        <f>AW159-#REF!</f>
        <v>#REF!</v>
      </c>
      <c r="AX332" s="112" t="e">
        <f>AX159-#REF!</f>
        <v>#REF!</v>
      </c>
      <c r="AY332" s="112" t="e">
        <f>AY159-#REF!</f>
        <v>#REF!</v>
      </c>
      <c r="AZ332" s="112" t="e">
        <f>AZ159-#REF!</f>
        <v>#REF!</v>
      </c>
      <c r="BA332" s="112" t="e">
        <f>BA159-#REF!</f>
        <v>#REF!</v>
      </c>
      <c r="BB332" s="112" t="e">
        <f>BB159-#REF!</f>
        <v>#REF!</v>
      </c>
      <c r="BC332" s="112" t="e">
        <f>BC159-#REF!</f>
        <v>#REF!</v>
      </c>
      <c r="BD332" s="112" t="e">
        <f>BD159-#REF!</f>
        <v>#REF!</v>
      </c>
      <c r="BE332" s="112" t="e">
        <f>BE159-#REF!</f>
        <v>#REF!</v>
      </c>
      <c r="BF332" s="112" t="e">
        <f>BF159-#REF!</f>
        <v>#REF!</v>
      </c>
      <c r="BG332" s="112" t="e">
        <f>BG159-#REF!</f>
        <v>#REF!</v>
      </c>
      <c r="BH332" s="112" t="e">
        <f>BH159-#REF!</f>
        <v>#REF!</v>
      </c>
      <c r="BI332" s="112" t="e">
        <f>BI159-#REF!</f>
        <v>#REF!</v>
      </c>
      <c r="BJ332" s="112" t="e">
        <f>BJ159-#REF!</f>
        <v>#REF!</v>
      </c>
      <c r="BK332" s="112" t="e">
        <f>BK159-#REF!</f>
        <v>#REF!</v>
      </c>
      <c r="BL332" s="112" t="e">
        <f>BL159-#REF!</f>
        <v>#REF!</v>
      </c>
      <c r="BM332" s="112" t="e">
        <f>BM159-#REF!</f>
        <v>#REF!</v>
      </c>
      <c r="BN332" s="112" t="e">
        <f>BN159-#REF!</f>
        <v>#REF!</v>
      </c>
      <c r="BO332" s="112" t="e">
        <f>BO159-#REF!</f>
        <v>#REF!</v>
      </c>
      <c r="BU332" s="112" t="e">
        <f>BU167-#REF!</f>
        <v>#REF!</v>
      </c>
      <c r="BV332" s="112" t="e">
        <f>BV167-#REF!</f>
        <v>#REF!</v>
      </c>
    </row>
    <row r="333" spans="12:74" hidden="1" x14ac:dyDescent="0.3">
      <c r="L333" s="112" t="e">
        <f>L160-#REF!</f>
        <v>#REF!</v>
      </c>
      <c r="M333" s="112" t="e">
        <f>M160-#REF!</f>
        <v>#REF!</v>
      </c>
      <c r="N333" s="112" t="e">
        <f>N160-#REF!</f>
        <v>#REF!</v>
      </c>
      <c r="O333" s="112" t="e">
        <f>O160-#REF!</f>
        <v>#REF!</v>
      </c>
      <c r="P333" s="112" t="e">
        <f>P160-#REF!</f>
        <v>#REF!</v>
      </c>
      <c r="Q333" s="112" t="e">
        <f>Q160-#REF!</f>
        <v>#REF!</v>
      </c>
      <c r="R333" s="112" t="e">
        <f>R160-#REF!</f>
        <v>#REF!</v>
      </c>
      <c r="S333" s="112" t="e">
        <f>S160-#REF!</f>
        <v>#REF!</v>
      </c>
      <c r="T333" s="112" t="e">
        <f>T160-#REF!</f>
        <v>#REF!</v>
      </c>
      <c r="U333" s="112" t="e">
        <f>U160-#REF!</f>
        <v>#REF!</v>
      </c>
      <c r="V333" s="112" t="e">
        <f>V160-#REF!</f>
        <v>#REF!</v>
      </c>
      <c r="W333" s="112" t="e">
        <f>W160-#REF!</f>
        <v>#REF!</v>
      </c>
      <c r="X333" s="112" t="e">
        <f>X160-#REF!</f>
        <v>#REF!</v>
      </c>
      <c r="Y333" s="112" t="e">
        <f>Y160-#REF!</f>
        <v>#REF!</v>
      </c>
      <c r="Z333" s="112" t="e">
        <f>Z160-#REF!</f>
        <v>#REF!</v>
      </c>
      <c r="AA333" s="112" t="e">
        <f>AA160-#REF!</f>
        <v>#REF!</v>
      </c>
      <c r="AB333" s="112" t="e">
        <f>AB160-#REF!</f>
        <v>#REF!</v>
      </c>
      <c r="AC333" s="112" t="e">
        <f>AC160-#REF!</f>
        <v>#REF!</v>
      </c>
      <c r="AD333" s="112" t="e">
        <f>AD160-#REF!</f>
        <v>#REF!</v>
      </c>
      <c r="AE333" s="112" t="e">
        <f>AE160-#REF!</f>
        <v>#REF!</v>
      </c>
      <c r="AF333" s="112" t="e">
        <f>AF160-#REF!</f>
        <v>#REF!</v>
      </c>
      <c r="AG333" s="112" t="e">
        <f>AG160-#REF!</f>
        <v>#REF!</v>
      </c>
      <c r="AH333" s="112" t="e">
        <f>AH160-#REF!</f>
        <v>#REF!</v>
      </c>
      <c r="AI333" s="112" t="e">
        <f>AI160-#REF!</f>
        <v>#REF!</v>
      </c>
      <c r="AJ333" s="112" t="e">
        <f>AJ160-#REF!</f>
        <v>#REF!</v>
      </c>
      <c r="AK333" s="112" t="e">
        <f>AK160-#REF!</f>
        <v>#REF!</v>
      </c>
      <c r="AL333" s="112" t="e">
        <f>AL160-#REF!</f>
        <v>#REF!</v>
      </c>
      <c r="AM333" s="112" t="e">
        <f>AM160-#REF!</f>
        <v>#REF!</v>
      </c>
      <c r="AN333" s="112" t="e">
        <f>AN160-#REF!</f>
        <v>#REF!</v>
      </c>
      <c r="AO333" s="112" t="e">
        <f>AO160-#REF!</f>
        <v>#REF!</v>
      </c>
      <c r="AP333" s="112" t="e">
        <f>AP160-#REF!</f>
        <v>#REF!</v>
      </c>
      <c r="AQ333" s="112" t="e">
        <f>AQ160-#REF!</f>
        <v>#REF!</v>
      </c>
      <c r="AR333" s="112" t="e">
        <f>AR160-#REF!</f>
        <v>#REF!</v>
      </c>
      <c r="AS333" s="112" t="e">
        <f>AS160-#REF!</f>
        <v>#REF!</v>
      </c>
      <c r="AT333" s="112" t="e">
        <f>AT160-#REF!</f>
        <v>#REF!</v>
      </c>
      <c r="AU333" s="112" t="e">
        <f>AU160-#REF!</f>
        <v>#REF!</v>
      </c>
      <c r="AV333" s="112" t="e">
        <f>AV160-#REF!</f>
        <v>#REF!</v>
      </c>
      <c r="AW333" s="112" t="e">
        <f>AW160-#REF!</f>
        <v>#REF!</v>
      </c>
      <c r="AX333" s="112" t="e">
        <f>AX160-#REF!</f>
        <v>#REF!</v>
      </c>
      <c r="AY333" s="112" t="e">
        <f>AY160-#REF!</f>
        <v>#REF!</v>
      </c>
      <c r="AZ333" s="112" t="e">
        <f>AZ160-#REF!</f>
        <v>#REF!</v>
      </c>
      <c r="BA333" s="112" t="e">
        <f>BA160-#REF!</f>
        <v>#REF!</v>
      </c>
      <c r="BB333" s="112" t="e">
        <f>BB160-#REF!</f>
        <v>#REF!</v>
      </c>
      <c r="BC333" s="112" t="e">
        <f>BC160-#REF!</f>
        <v>#REF!</v>
      </c>
      <c r="BD333" s="112" t="e">
        <f>BD160-#REF!</f>
        <v>#REF!</v>
      </c>
      <c r="BE333" s="112" t="e">
        <f>BE160-#REF!</f>
        <v>#REF!</v>
      </c>
      <c r="BF333" s="112" t="e">
        <f>BF160-#REF!</f>
        <v>#REF!</v>
      </c>
      <c r="BG333" s="112" t="e">
        <f>BG160-#REF!</f>
        <v>#REF!</v>
      </c>
      <c r="BH333" s="112" t="e">
        <f>BH160-#REF!</f>
        <v>#REF!</v>
      </c>
      <c r="BI333" s="112" t="e">
        <f>BI160-#REF!</f>
        <v>#REF!</v>
      </c>
      <c r="BJ333" s="112" t="e">
        <f>BJ160-#REF!</f>
        <v>#REF!</v>
      </c>
      <c r="BK333" s="112" t="e">
        <f>BK160-#REF!</f>
        <v>#REF!</v>
      </c>
      <c r="BL333" s="112" t="e">
        <f>BL160-#REF!</f>
        <v>#REF!</v>
      </c>
      <c r="BM333" s="112" t="e">
        <f>BM160-#REF!</f>
        <v>#REF!</v>
      </c>
      <c r="BN333" s="112" t="e">
        <f>BN160-#REF!</f>
        <v>#REF!</v>
      </c>
      <c r="BO333" s="112" t="e">
        <f>BO160-#REF!</f>
        <v>#REF!</v>
      </c>
      <c r="BU333" s="112" t="e">
        <f>BU168-#REF!</f>
        <v>#REF!</v>
      </c>
      <c r="BV333" s="112" t="e">
        <f>BV168-#REF!</f>
        <v>#REF!</v>
      </c>
    </row>
    <row r="334" spans="12:74" hidden="1" x14ac:dyDescent="0.3">
      <c r="L334" s="112" t="e">
        <f>L161-#REF!</f>
        <v>#REF!</v>
      </c>
      <c r="M334" s="112" t="e">
        <f>M161-#REF!</f>
        <v>#REF!</v>
      </c>
      <c r="N334" s="112" t="e">
        <f>N161-#REF!</f>
        <v>#REF!</v>
      </c>
      <c r="O334" s="112" t="e">
        <f>O161-#REF!</f>
        <v>#REF!</v>
      </c>
      <c r="P334" s="112" t="e">
        <f>P161-#REF!</f>
        <v>#REF!</v>
      </c>
      <c r="Q334" s="112" t="e">
        <f>Q161-#REF!</f>
        <v>#REF!</v>
      </c>
      <c r="R334" s="112" t="e">
        <f>R161-#REF!</f>
        <v>#REF!</v>
      </c>
      <c r="S334" s="112" t="e">
        <f>S161-#REF!</f>
        <v>#REF!</v>
      </c>
      <c r="T334" s="112" t="e">
        <f>T161-#REF!</f>
        <v>#REF!</v>
      </c>
      <c r="U334" s="112" t="e">
        <f>U161-#REF!</f>
        <v>#REF!</v>
      </c>
      <c r="V334" s="112" t="e">
        <f>V161-#REF!</f>
        <v>#REF!</v>
      </c>
      <c r="W334" s="112" t="e">
        <f>W161-#REF!</f>
        <v>#REF!</v>
      </c>
      <c r="X334" s="112" t="e">
        <f>X161-#REF!</f>
        <v>#REF!</v>
      </c>
      <c r="Y334" s="112" t="e">
        <f>Y161-#REF!</f>
        <v>#REF!</v>
      </c>
      <c r="Z334" s="112" t="e">
        <f>Z161-#REF!</f>
        <v>#REF!</v>
      </c>
      <c r="AA334" s="112" t="e">
        <f>AA161-#REF!</f>
        <v>#REF!</v>
      </c>
      <c r="AB334" s="112" t="e">
        <f>AB161-#REF!</f>
        <v>#REF!</v>
      </c>
      <c r="AC334" s="112" t="e">
        <f>AC161-#REF!</f>
        <v>#REF!</v>
      </c>
      <c r="AD334" s="112" t="e">
        <f>AD161-#REF!</f>
        <v>#REF!</v>
      </c>
      <c r="AE334" s="112" t="e">
        <f>AE161-#REF!</f>
        <v>#REF!</v>
      </c>
      <c r="AF334" s="112" t="e">
        <f>AF161-#REF!</f>
        <v>#REF!</v>
      </c>
      <c r="AG334" s="112" t="e">
        <f>AG161-#REF!</f>
        <v>#REF!</v>
      </c>
      <c r="AH334" s="112" t="e">
        <f>AH161-#REF!</f>
        <v>#REF!</v>
      </c>
      <c r="AI334" s="112" t="e">
        <f>AI161-#REF!</f>
        <v>#REF!</v>
      </c>
      <c r="AJ334" s="112" t="e">
        <f>AJ161-#REF!</f>
        <v>#REF!</v>
      </c>
      <c r="AK334" s="112" t="e">
        <f>AK161-#REF!</f>
        <v>#REF!</v>
      </c>
      <c r="AL334" s="112" t="e">
        <f>AL161-#REF!</f>
        <v>#REF!</v>
      </c>
      <c r="AM334" s="112" t="e">
        <f>AM161-#REF!</f>
        <v>#REF!</v>
      </c>
      <c r="AN334" s="112" t="e">
        <f>AN161-#REF!</f>
        <v>#REF!</v>
      </c>
      <c r="AO334" s="112" t="e">
        <f>AO161-#REF!</f>
        <v>#REF!</v>
      </c>
      <c r="AP334" s="112" t="e">
        <f>AP161-#REF!</f>
        <v>#REF!</v>
      </c>
      <c r="AQ334" s="112" t="e">
        <f>AQ161-#REF!</f>
        <v>#REF!</v>
      </c>
      <c r="AR334" s="112" t="e">
        <f>AR161-#REF!</f>
        <v>#REF!</v>
      </c>
      <c r="AS334" s="112" t="e">
        <f>AS161-#REF!</f>
        <v>#REF!</v>
      </c>
      <c r="AT334" s="112" t="e">
        <f>AT161-#REF!</f>
        <v>#REF!</v>
      </c>
      <c r="AU334" s="112" t="e">
        <f>AU161-#REF!</f>
        <v>#REF!</v>
      </c>
      <c r="AV334" s="112" t="e">
        <f>AV161-#REF!</f>
        <v>#REF!</v>
      </c>
      <c r="AW334" s="112" t="e">
        <f>AW161-#REF!</f>
        <v>#REF!</v>
      </c>
      <c r="AX334" s="112" t="e">
        <f>AX161-#REF!</f>
        <v>#REF!</v>
      </c>
      <c r="AY334" s="112" t="e">
        <f>AY161-#REF!</f>
        <v>#REF!</v>
      </c>
      <c r="AZ334" s="112" t="e">
        <f>AZ161-#REF!</f>
        <v>#REF!</v>
      </c>
      <c r="BA334" s="112" t="e">
        <f>BA161-#REF!</f>
        <v>#REF!</v>
      </c>
      <c r="BB334" s="112" t="e">
        <f>BB161-#REF!</f>
        <v>#REF!</v>
      </c>
      <c r="BC334" s="112" t="e">
        <f>BC161-#REF!</f>
        <v>#REF!</v>
      </c>
      <c r="BD334" s="112" t="e">
        <f>BD161-#REF!</f>
        <v>#REF!</v>
      </c>
      <c r="BE334" s="112" t="e">
        <f>BE161-#REF!</f>
        <v>#REF!</v>
      </c>
      <c r="BF334" s="112" t="e">
        <f>BF161-#REF!</f>
        <v>#REF!</v>
      </c>
      <c r="BG334" s="112" t="e">
        <f>BG161-#REF!</f>
        <v>#REF!</v>
      </c>
      <c r="BH334" s="112" t="e">
        <f>BH161-#REF!</f>
        <v>#REF!</v>
      </c>
      <c r="BI334" s="112" t="e">
        <f>BI161-#REF!</f>
        <v>#REF!</v>
      </c>
      <c r="BJ334" s="112" t="e">
        <f>BJ161-#REF!</f>
        <v>#REF!</v>
      </c>
      <c r="BK334" s="112" t="e">
        <f>BK161-#REF!</f>
        <v>#REF!</v>
      </c>
      <c r="BL334" s="112" t="e">
        <f>BL161-#REF!</f>
        <v>#REF!</v>
      </c>
      <c r="BM334" s="112" t="e">
        <f>BM161-#REF!</f>
        <v>#REF!</v>
      </c>
      <c r="BN334" s="112" t="e">
        <f>BN161-#REF!</f>
        <v>#REF!</v>
      </c>
      <c r="BO334" s="112" t="e">
        <f>BO161-#REF!</f>
        <v>#REF!</v>
      </c>
      <c r="BU334" s="112" t="e">
        <f>BU169-#REF!</f>
        <v>#REF!</v>
      </c>
      <c r="BV334" s="112" t="e">
        <f>BV169-#REF!</f>
        <v>#REF!</v>
      </c>
    </row>
    <row r="335" spans="12:74" hidden="1" x14ac:dyDescent="0.3">
      <c r="L335" s="112" t="e">
        <f>L162-#REF!</f>
        <v>#REF!</v>
      </c>
      <c r="M335" s="112" t="e">
        <f>M162-#REF!</f>
        <v>#REF!</v>
      </c>
      <c r="N335" s="112" t="e">
        <f>N162-#REF!</f>
        <v>#REF!</v>
      </c>
      <c r="O335" s="112" t="e">
        <f>O162-#REF!</f>
        <v>#REF!</v>
      </c>
      <c r="P335" s="112" t="e">
        <f>P162-#REF!</f>
        <v>#REF!</v>
      </c>
      <c r="Q335" s="112" t="e">
        <f>Q162-#REF!</f>
        <v>#REF!</v>
      </c>
      <c r="R335" s="112" t="e">
        <f>R162-#REF!</f>
        <v>#REF!</v>
      </c>
      <c r="S335" s="112" t="e">
        <f>S162-#REF!</f>
        <v>#REF!</v>
      </c>
      <c r="T335" s="112" t="e">
        <f>T162-#REF!</f>
        <v>#REF!</v>
      </c>
      <c r="U335" s="112" t="e">
        <f>U162-#REF!</f>
        <v>#REF!</v>
      </c>
      <c r="V335" s="112" t="e">
        <f>V162-#REF!</f>
        <v>#REF!</v>
      </c>
      <c r="W335" s="112" t="e">
        <f>W162-#REF!</f>
        <v>#REF!</v>
      </c>
      <c r="X335" s="112" t="e">
        <f>X162-#REF!</f>
        <v>#REF!</v>
      </c>
      <c r="Y335" s="112" t="e">
        <f>Y162-#REF!</f>
        <v>#REF!</v>
      </c>
      <c r="Z335" s="112" t="e">
        <f>Z162-#REF!</f>
        <v>#REF!</v>
      </c>
      <c r="AA335" s="112" t="e">
        <f>AA162-#REF!</f>
        <v>#REF!</v>
      </c>
      <c r="AB335" s="112" t="e">
        <f>AB162-#REF!</f>
        <v>#REF!</v>
      </c>
      <c r="AC335" s="112" t="e">
        <f>AC162-#REF!</f>
        <v>#REF!</v>
      </c>
      <c r="AD335" s="112" t="e">
        <f>AD162-#REF!</f>
        <v>#REF!</v>
      </c>
      <c r="AE335" s="112" t="e">
        <f>AE162-#REF!</f>
        <v>#REF!</v>
      </c>
      <c r="AF335" s="112" t="e">
        <f>AF162-#REF!</f>
        <v>#REF!</v>
      </c>
      <c r="AG335" s="112" t="e">
        <f>AG162-#REF!</f>
        <v>#REF!</v>
      </c>
      <c r="AH335" s="112" t="e">
        <f>AH162-#REF!</f>
        <v>#REF!</v>
      </c>
      <c r="AI335" s="112" t="e">
        <f>AI162-#REF!</f>
        <v>#REF!</v>
      </c>
      <c r="AJ335" s="112" t="e">
        <f>AJ162-#REF!</f>
        <v>#REF!</v>
      </c>
      <c r="AK335" s="112" t="e">
        <f>AK162-#REF!</f>
        <v>#REF!</v>
      </c>
      <c r="AL335" s="112" t="e">
        <f>AL162-#REF!</f>
        <v>#REF!</v>
      </c>
      <c r="AM335" s="112" t="e">
        <f>AM162-#REF!</f>
        <v>#REF!</v>
      </c>
      <c r="AN335" s="112" t="e">
        <f>AN162-#REF!</f>
        <v>#REF!</v>
      </c>
      <c r="AO335" s="112" t="e">
        <f>AO162-#REF!</f>
        <v>#REF!</v>
      </c>
      <c r="AP335" s="112" t="e">
        <f>AP162-#REF!</f>
        <v>#REF!</v>
      </c>
      <c r="AQ335" s="112" t="e">
        <f>AQ162-#REF!</f>
        <v>#REF!</v>
      </c>
      <c r="AR335" s="112" t="e">
        <f>AR162-#REF!</f>
        <v>#REF!</v>
      </c>
      <c r="AS335" s="112" t="e">
        <f>AS162-#REF!</f>
        <v>#REF!</v>
      </c>
      <c r="AT335" s="112" t="e">
        <f>AT162-#REF!</f>
        <v>#REF!</v>
      </c>
      <c r="AU335" s="112" t="e">
        <f>AU162-#REF!</f>
        <v>#REF!</v>
      </c>
      <c r="AV335" s="112" t="e">
        <f>AV162-#REF!</f>
        <v>#REF!</v>
      </c>
      <c r="AW335" s="112" t="e">
        <f>AW162-#REF!</f>
        <v>#REF!</v>
      </c>
      <c r="AX335" s="112" t="e">
        <f>AX162-#REF!</f>
        <v>#REF!</v>
      </c>
      <c r="AY335" s="112" t="e">
        <f>AY162-#REF!</f>
        <v>#REF!</v>
      </c>
      <c r="AZ335" s="112" t="e">
        <f>AZ162-#REF!</f>
        <v>#REF!</v>
      </c>
      <c r="BA335" s="112" t="e">
        <f>BA162-#REF!</f>
        <v>#REF!</v>
      </c>
      <c r="BB335" s="112" t="e">
        <f>BB162-#REF!</f>
        <v>#REF!</v>
      </c>
      <c r="BC335" s="112" t="e">
        <f>BC162-#REF!</f>
        <v>#REF!</v>
      </c>
      <c r="BD335" s="112" t="e">
        <f>BD162-#REF!</f>
        <v>#REF!</v>
      </c>
      <c r="BE335" s="112" t="e">
        <f>BE162-#REF!</f>
        <v>#REF!</v>
      </c>
      <c r="BF335" s="112" t="e">
        <f>BF162-#REF!</f>
        <v>#REF!</v>
      </c>
      <c r="BG335" s="112" t="e">
        <f>BG162-#REF!</f>
        <v>#REF!</v>
      </c>
      <c r="BH335" s="112" t="e">
        <f>BH162-#REF!</f>
        <v>#REF!</v>
      </c>
      <c r="BI335" s="112" t="e">
        <f>BI162-#REF!</f>
        <v>#REF!</v>
      </c>
      <c r="BJ335" s="112" t="e">
        <f>BJ162-#REF!</f>
        <v>#REF!</v>
      </c>
      <c r="BK335" s="112" t="e">
        <f>BK162-#REF!</f>
        <v>#REF!</v>
      </c>
      <c r="BL335" s="112" t="e">
        <f>BL162-#REF!</f>
        <v>#REF!</v>
      </c>
      <c r="BM335" s="112" t="e">
        <f>BM162-#REF!</f>
        <v>#REF!</v>
      </c>
      <c r="BN335" s="112" t="e">
        <f>BN162-#REF!</f>
        <v>#REF!</v>
      </c>
      <c r="BO335" s="112" t="e">
        <f>BO162-#REF!</f>
        <v>#REF!</v>
      </c>
      <c r="BU335" s="112" t="e">
        <f>BU170-#REF!</f>
        <v>#REF!</v>
      </c>
      <c r="BV335" s="112" t="e">
        <f>BV170-#REF!</f>
        <v>#REF!</v>
      </c>
    </row>
    <row r="336" spans="12:74" hidden="1" x14ac:dyDescent="0.3">
      <c r="L336" s="112" t="e">
        <f>L163-#REF!</f>
        <v>#REF!</v>
      </c>
      <c r="M336" s="112" t="e">
        <f>M163-#REF!</f>
        <v>#REF!</v>
      </c>
      <c r="N336" s="112" t="e">
        <f>N163-#REF!</f>
        <v>#REF!</v>
      </c>
      <c r="O336" s="112" t="e">
        <f>O163-#REF!</f>
        <v>#REF!</v>
      </c>
      <c r="P336" s="112" t="e">
        <f>P163-#REF!</f>
        <v>#REF!</v>
      </c>
      <c r="Q336" s="112" t="e">
        <f>Q163-#REF!</f>
        <v>#REF!</v>
      </c>
      <c r="R336" s="112" t="e">
        <f>R163-#REF!</f>
        <v>#REF!</v>
      </c>
      <c r="S336" s="112" t="e">
        <f>S163-#REF!</f>
        <v>#REF!</v>
      </c>
      <c r="T336" s="112" t="e">
        <f>T163-#REF!</f>
        <v>#REF!</v>
      </c>
      <c r="U336" s="112" t="e">
        <f>U163-#REF!</f>
        <v>#REF!</v>
      </c>
      <c r="V336" s="112" t="e">
        <f>V163-#REF!</f>
        <v>#REF!</v>
      </c>
      <c r="W336" s="112" t="e">
        <f>W163-#REF!</f>
        <v>#REF!</v>
      </c>
      <c r="X336" s="112" t="e">
        <f>X163-#REF!</f>
        <v>#REF!</v>
      </c>
      <c r="Y336" s="112" t="e">
        <f>Y163-#REF!</f>
        <v>#REF!</v>
      </c>
      <c r="Z336" s="112" t="e">
        <f>Z163-#REF!</f>
        <v>#REF!</v>
      </c>
      <c r="AA336" s="112" t="e">
        <f>AA163-#REF!</f>
        <v>#REF!</v>
      </c>
      <c r="AB336" s="112" t="e">
        <f>AB163-#REF!</f>
        <v>#REF!</v>
      </c>
      <c r="AC336" s="112" t="e">
        <f>AC163-#REF!</f>
        <v>#REF!</v>
      </c>
      <c r="AD336" s="112" t="e">
        <f>AD163-#REF!</f>
        <v>#REF!</v>
      </c>
      <c r="AE336" s="112" t="e">
        <f>AE163-#REF!</f>
        <v>#REF!</v>
      </c>
      <c r="AF336" s="112" t="e">
        <f>AF163-#REF!</f>
        <v>#REF!</v>
      </c>
      <c r="AG336" s="112" t="e">
        <f>AG163-#REF!</f>
        <v>#REF!</v>
      </c>
      <c r="AH336" s="112" t="e">
        <f>AH163-#REF!</f>
        <v>#REF!</v>
      </c>
      <c r="AI336" s="112" t="e">
        <f>AI163-#REF!</f>
        <v>#REF!</v>
      </c>
      <c r="AJ336" s="112" t="e">
        <f>AJ163-#REF!</f>
        <v>#REF!</v>
      </c>
      <c r="AK336" s="112" t="e">
        <f>AK163-#REF!</f>
        <v>#REF!</v>
      </c>
      <c r="AL336" s="112" t="e">
        <f>AL163-#REF!</f>
        <v>#REF!</v>
      </c>
      <c r="AM336" s="112" t="e">
        <f>AM163-#REF!</f>
        <v>#REF!</v>
      </c>
      <c r="AN336" s="112" t="e">
        <f>AN163-#REF!</f>
        <v>#REF!</v>
      </c>
      <c r="AO336" s="112" t="e">
        <f>AO163-#REF!</f>
        <v>#REF!</v>
      </c>
      <c r="AP336" s="112" t="e">
        <f>AP163-#REF!</f>
        <v>#REF!</v>
      </c>
      <c r="AQ336" s="112" t="e">
        <f>AQ163-#REF!</f>
        <v>#REF!</v>
      </c>
      <c r="AR336" s="112" t="e">
        <f>AR163-#REF!</f>
        <v>#REF!</v>
      </c>
      <c r="AS336" s="112" t="e">
        <f>AS163-#REF!</f>
        <v>#REF!</v>
      </c>
      <c r="AT336" s="112" t="e">
        <f>AT163-#REF!</f>
        <v>#REF!</v>
      </c>
      <c r="AU336" s="112" t="e">
        <f>AU163-#REF!</f>
        <v>#REF!</v>
      </c>
      <c r="AV336" s="112" t="e">
        <f>AV163-#REF!</f>
        <v>#REF!</v>
      </c>
      <c r="AW336" s="112" t="e">
        <f>AW163-#REF!</f>
        <v>#REF!</v>
      </c>
      <c r="AX336" s="112" t="e">
        <f>AX163-#REF!</f>
        <v>#REF!</v>
      </c>
      <c r="AY336" s="112" t="e">
        <f>AY163-#REF!</f>
        <v>#REF!</v>
      </c>
      <c r="AZ336" s="112" t="e">
        <f>AZ163-#REF!</f>
        <v>#REF!</v>
      </c>
      <c r="BA336" s="112" t="e">
        <f>BA163-#REF!</f>
        <v>#REF!</v>
      </c>
      <c r="BB336" s="112" t="e">
        <f>BB163-#REF!</f>
        <v>#REF!</v>
      </c>
      <c r="BC336" s="112" t="e">
        <f>BC163-#REF!</f>
        <v>#REF!</v>
      </c>
      <c r="BD336" s="112" t="e">
        <f>BD163-#REF!</f>
        <v>#REF!</v>
      </c>
      <c r="BE336" s="112" t="e">
        <f>BE163-#REF!</f>
        <v>#REF!</v>
      </c>
      <c r="BF336" s="112" t="e">
        <f>BF163-#REF!</f>
        <v>#REF!</v>
      </c>
      <c r="BG336" s="112" t="e">
        <f>BG163-#REF!</f>
        <v>#REF!</v>
      </c>
      <c r="BH336" s="112" t="e">
        <f>BH163-#REF!</f>
        <v>#REF!</v>
      </c>
      <c r="BI336" s="112" t="e">
        <f>BI163-#REF!</f>
        <v>#REF!</v>
      </c>
      <c r="BJ336" s="112" t="e">
        <f>BJ163-#REF!</f>
        <v>#REF!</v>
      </c>
      <c r="BK336" s="112" t="e">
        <f>BK163-#REF!</f>
        <v>#REF!</v>
      </c>
      <c r="BL336" s="112" t="e">
        <f>BL163-#REF!</f>
        <v>#REF!</v>
      </c>
      <c r="BM336" s="112" t="e">
        <f>BM163-#REF!</f>
        <v>#REF!</v>
      </c>
      <c r="BN336" s="112" t="e">
        <f>BN163-#REF!</f>
        <v>#REF!</v>
      </c>
      <c r="BO336" s="112" t="e">
        <f>BO163-#REF!</f>
        <v>#REF!</v>
      </c>
      <c r="BU336" s="112" t="e">
        <f>BU171-#REF!</f>
        <v>#REF!</v>
      </c>
      <c r="BV336" s="112" t="e">
        <f>BV171-#REF!</f>
        <v>#REF!</v>
      </c>
    </row>
    <row r="337" spans="12:74" hidden="1" x14ac:dyDescent="0.3">
      <c r="L337" s="112" t="e">
        <f>L164-#REF!</f>
        <v>#REF!</v>
      </c>
      <c r="M337" s="112" t="e">
        <f>M164-#REF!</f>
        <v>#REF!</v>
      </c>
      <c r="N337" s="112" t="e">
        <f>N164-#REF!</f>
        <v>#REF!</v>
      </c>
      <c r="O337" s="112" t="e">
        <f>O164-#REF!</f>
        <v>#REF!</v>
      </c>
      <c r="P337" s="112" t="e">
        <f>P164-#REF!</f>
        <v>#REF!</v>
      </c>
      <c r="Q337" s="112" t="e">
        <f>Q164-#REF!</f>
        <v>#REF!</v>
      </c>
      <c r="R337" s="112" t="e">
        <f>R164-#REF!</f>
        <v>#REF!</v>
      </c>
      <c r="S337" s="112" t="e">
        <f>S164-#REF!</f>
        <v>#REF!</v>
      </c>
      <c r="T337" s="112" t="e">
        <f>T164-#REF!</f>
        <v>#REF!</v>
      </c>
      <c r="U337" s="112" t="e">
        <f>U164-#REF!</f>
        <v>#REF!</v>
      </c>
      <c r="V337" s="112" t="e">
        <f>V164-#REF!</f>
        <v>#REF!</v>
      </c>
      <c r="W337" s="112" t="e">
        <f>W164-#REF!</f>
        <v>#REF!</v>
      </c>
      <c r="X337" s="112" t="e">
        <f>X164-#REF!</f>
        <v>#REF!</v>
      </c>
      <c r="Y337" s="112" t="e">
        <f>Y164-#REF!</f>
        <v>#REF!</v>
      </c>
      <c r="Z337" s="112" t="e">
        <f>Z164-#REF!</f>
        <v>#REF!</v>
      </c>
      <c r="AA337" s="112" t="e">
        <f>AA164-#REF!</f>
        <v>#REF!</v>
      </c>
      <c r="AB337" s="112" t="e">
        <f>AB164-#REF!</f>
        <v>#REF!</v>
      </c>
      <c r="AC337" s="112" t="e">
        <f>AC164-#REF!</f>
        <v>#REF!</v>
      </c>
      <c r="AD337" s="112" t="e">
        <f>AD164-#REF!</f>
        <v>#REF!</v>
      </c>
      <c r="AE337" s="112" t="e">
        <f>AE164-#REF!</f>
        <v>#REF!</v>
      </c>
      <c r="AF337" s="112" t="e">
        <f>AF164-#REF!</f>
        <v>#REF!</v>
      </c>
      <c r="AG337" s="112" t="e">
        <f>AG164-#REF!</f>
        <v>#REF!</v>
      </c>
      <c r="AH337" s="112" t="e">
        <f>AH164-#REF!</f>
        <v>#REF!</v>
      </c>
      <c r="AI337" s="112" t="e">
        <f>AI164-#REF!</f>
        <v>#REF!</v>
      </c>
      <c r="AJ337" s="112" t="e">
        <f>AJ164-#REF!</f>
        <v>#REF!</v>
      </c>
      <c r="AK337" s="112" t="e">
        <f>AK164-#REF!</f>
        <v>#REF!</v>
      </c>
      <c r="AL337" s="112" t="e">
        <f>AL164-#REF!</f>
        <v>#REF!</v>
      </c>
      <c r="AM337" s="112" t="e">
        <f>AM164-#REF!</f>
        <v>#REF!</v>
      </c>
      <c r="AN337" s="112" t="e">
        <f>AN164-#REF!</f>
        <v>#REF!</v>
      </c>
      <c r="AO337" s="112" t="e">
        <f>AO164-#REF!</f>
        <v>#REF!</v>
      </c>
      <c r="AP337" s="112" t="e">
        <f>AP164-#REF!</f>
        <v>#REF!</v>
      </c>
      <c r="AQ337" s="112" t="e">
        <f>AQ164-#REF!</f>
        <v>#REF!</v>
      </c>
      <c r="AR337" s="112" t="e">
        <f>AR164-#REF!</f>
        <v>#REF!</v>
      </c>
      <c r="AS337" s="112" t="e">
        <f>AS164-#REF!</f>
        <v>#REF!</v>
      </c>
      <c r="AT337" s="112" t="e">
        <f>AT164-#REF!</f>
        <v>#REF!</v>
      </c>
      <c r="AU337" s="112" t="e">
        <f>AU164-#REF!</f>
        <v>#REF!</v>
      </c>
      <c r="AV337" s="112" t="e">
        <f>AV164-#REF!</f>
        <v>#REF!</v>
      </c>
      <c r="AW337" s="112" t="e">
        <f>AW164-#REF!</f>
        <v>#REF!</v>
      </c>
      <c r="AX337" s="112" t="e">
        <f>AX164-#REF!</f>
        <v>#REF!</v>
      </c>
      <c r="AY337" s="112" t="e">
        <f>AY164-#REF!</f>
        <v>#REF!</v>
      </c>
      <c r="AZ337" s="112" t="e">
        <f>AZ164-#REF!</f>
        <v>#REF!</v>
      </c>
      <c r="BA337" s="112" t="e">
        <f>BA164-#REF!</f>
        <v>#REF!</v>
      </c>
      <c r="BB337" s="112" t="e">
        <f>BB164-#REF!</f>
        <v>#REF!</v>
      </c>
      <c r="BC337" s="112" t="e">
        <f>BC164-#REF!</f>
        <v>#REF!</v>
      </c>
      <c r="BD337" s="112" t="e">
        <f>BD164-#REF!</f>
        <v>#REF!</v>
      </c>
      <c r="BE337" s="112" t="e">
        <f>BE164-#REF!</f>
        <v>#REF!</v>
      </c>
      <c r="BF337" s="112" t="e">
        <f>BF164-#REF!</f>
        <v>#REF!</v>
      </c>
      <c r="BG337" s="112" t="e">
        <f>BG164-#REF!</f>
        <v>#REF!</v>
      </c>
      <c r="BH337" s="112" t="e">
        <f>BH164-#REF!</f>
        <v>#REF!</v>
      </c>
      <c r="BI337" s="112" t="e">
        <f>BI164-#REF!</f>
        <v>#REF!</v>
      </c>
      <c r="BJ337" s="112" t="e">
        <f>BJ164-#REF!</f>
        <v>#REF!</v>
      </c>
      <c r="BK337" s="112" t="e">
        <f>BK164-#REF!</f>
        <v>#REF!</v>
      </c>
      <c r="BL337" s="112" t="e">
        <f>BL164-#REF!</f>
        <v>#REF!</v>
      </c>
      <c r="BM337" s="112" t="e">
        <f>BM164-#REF!</f>
        <v>#REF!</v>
      </c>
      <c r="BN337" s="112" t="e">
        <f>BN164-#REF!</f>
        <v>#REF!</v>
      </c>
      <c r="BO337" s="112" t="e">
        <f>BO164-#REF!</f>
        <v>#REF!</v>
      </c>
      <c r="BU337" s="112" t="e">
        <f>BU172-#REF!</f>
        <v>#REF!</v>
      </c>
      <c r="BV337" s="112" t="e">
        <f>BV172-#REF!</f>
        <v>#REF!</v>
      </c>
    </row>
    <row r="338" spans="12:74" hidden="1" x14ac:dyDescent="0.3">
      <c r="L338" s="112" t="e">
        <f>L165-#REF!</f>
        <v>#REF!</v>
      </c>
      <c r="M338" s="112" t="e">
        <f>M165-#REF!</f>
        <v>#REF!</v>
      </c>
      <c r="N338" s="112" t="e">
        <f>N165-#REF!</f>
        <v>#REF!</v>
      </c>
      <c r="O338" s="112" t="e">
        <f>O165-#REF!</f>
        <v>#REF!</v>
      </c>
      <c r="P338" s="112" t="e">
        <f>P165-#REF!</f>
        <v>#REF!</v>
      </c>
      <c r="Q338" s="112" t="e">
        <f>Q165-#REF!</f>
        <v>#REF!</v>
      </c>
      <c r="R338" s="112" t="e">
        <f>R165-#REF!</f>
        <v>#REF!</v>
      </c>
      <c r="S338" s="112" t="e">
        <f>S165-#REF!</f>
        <v>#REF!</v>
      </c>
      <c r="T338" s="112" t="e">
        <f>T165-#REF!</f>
        <v>#REF!</v>
      </c>
      <c r="U338" s="112" t="e">
        <f>U165-#REF!</f>
        <v>#REF!</v>
      </c>
      <c r="V338" s="112" t="e">
        <f>V165-#REF!</f>
        <v>#REF!</v>
      </c>
      <c r="W338" s="112" t="e">
        <f>W165-#REF!</f>
        <v>#REF!</v>
      </c>
      <c r="X338" s="112" t="e">
        <f>X165-#REF!</f>
        <v>#REF!</v>
      </c>
      <c r="Y338" s="112" t="e">
        <f>Y165-#REF!</f>
        <v>#REF!</v>
      </c>
      <c r="Z338" s="112" t="e">
        <f>Z165-#REF!</f>
        <v>#REF!</v>
      </c>
      <c r="AA338" s="112" t="e">
        <f>AA165-#REF!</f>
        <v>#REF!</v>
      </c>
      <c r="AB338" s="112" t="e">
        <f>AB165-#REF!</f>
        <v>#REF!</v>
      </c>
      <c r="AC338" s="112" t="e">
        <f>AC165-#REF!</f>
        <v>#REF!</v>
      </c>
      <c r="AD338" s="112" t="e">
        <f>AD165-#REF!</f>
        <v>#REF!</v>
      </c>
      <c r="AE338" s="112" t="e">
        <f>AE165-#REF!</f>
        <v>#REF!</v>
      </c>
      <c r="AF338" s="112" t="e">
        <f>AF165-#REF!</f>
        <v>#REF!</v>
      </c>
      <c r="AG338" s="112" t="e">
        <f>AG165-#REF!</f>
        <v>#REF!</v>
      </c>
      <c r="AH338" s="112" t="e">
        <f>AH165-#REF!</f>
        <v>#REF!</v>
      </c>
      <c r="AI338" s="112" t="e">
        <f>AI165-#REF!</f>
        <v>#REF!</v>
      </c>
      <c r="AJ338" s="112" t="e">
        <f>AJ165-#REF!</f>
        <v>#REF!</v>
      </c>
      <c r="AK338" s="112" t="e">
        <f>AK165-#REF!</f>
        <v>#REF!</v>
      </c>
      <c r="AL338" s="112" t="e">
        <f>AL165-#REF!</f>
        <v>#REF!</v>
      </c>
      <c r="AM338" s="112" t="e">
        <f>AM165-#REF!</f>
        <v>#REF!</v>
      </c>
      <c r="AN338" s="112" t="e">
        <f>AN165-#REF!</f>
        <v>#REF!</v>
      </c>
      <c r="AO338" s="112" t="e">
        <f>AO165-#REF!</f>
        <v>#REF!</v>
      </c>
      <c r="AP338" s="112" t="e">
        <f>AP165-#REF!</f>
        <v>#REF!</v>
      </c>
      <c r="AQ338" s="112" t="e">
        <f>AQ165-#REF!</f>
        <v>#REF!</v>
      </c>
      <c r="AR338" s="112" t="e">
        <f>AR165-#REF!</f>
        <v>#REF!</v>
      </c>
      <c r="AS338" s="112" t="e">
        <f>AS165-#REF!</f>
        <v>#REF!</v>
      </c>
      <c r="AT338" s="112" t="e">
        <f>AT165-#REF!</f>
        <v>#REF!</v>
      </c>
      <c r="AU338" s="112" t="e">
        <f>AU165-#REF!</f>
        <v>#REF!</v>
      </c>
      <c r="AV338" s="112" t="e">
        <f>AV165-#REF!</f>
        <v>#REF!</v>
      </c>
      <c r="AW338" s="112" t="e">
        <f>AW165-#REF!</f>
        <v>#REF!</v>
      </c>
      <c r="AX338" s="112" t="e">
        <f>AX165-#REF!</f>
        <v>#REF!</v>
      </c>
      <c r="AY338" s="112" t="e">
        <f>AY165-#REF!</f>
        <v>#REF!</v>
      </c>
      <c r="AZ338" s="112" t="e">
        <f>AZ165-#REF!</f>
        <v>#REF!</v>
      </c>
      <c r="BA338" s="112" t="e">
        <f>BA165-#REF!</f>
        <v>#REF!</v>
      </c>
      <c r="BB338" s="112" t="e">
        <f>BB165-#REF!</f>
        <v>#REF!</v>
      </c>
      <c r="BC338" s="112" t="e">
        <f>BC165-#REF!</f>
        <v>#REF!</v>
      </c>
      <c r="BD338" s="112" t="e">
        <f>BD165-#REF!</f>
        <v>#REF!</v>
      </c>
      <c r="BE338" s="112" t="e">
        <f>BE165-#REF!</f>
        <v>#REF!</v>
      </c>
      <c r="BF338" s="112" t="e">
        <f>BF165-#REF!</f>
        <v>#REF!</v>
      </c>
      <c r="BG338" s="112" t="e">
        <f>BG165-#REF!</f>
        <v>#REF!</v>
      </c>
      <c r="BH338" s="112" t="e">
        <f>BH165-#REF!</f>
        <v>#REF!</v>
      </c>
      <c r="BI338" s="112" t="e">
        <f>BI165-#REF!</f>
        <v>#REF!</v>
      </c>
      <c r="BJ338" s="112" t="e">
        <f>BJ165-#REF!</f>
        <v>#REF!</v>
      </c>
      <c r="BK338" s="112" t="e">
        <f>BK165-#REF!</f>
        <v>#REF!</v>
      </c>
      <c r="BL338" s="112" t="e">
        <f>BL165-#REF!</f>
        <v>#REF!</v>
      </c>
      <c r="BM338" s="112" t="e">
        <f>BM165-#REF!</f>
        <v>#REF!</v>
      </c>
      <c r="BN338" s="112" t="e">
        <f>BN165-#REF!</f>
        <v>#REF!</v>
      </c>
      <c r="BO338" s="112" t="e">
        <f>BO165-#REF!</f>
        <v>#REF!</v>
      </c>
      <c r="BU338" s="112" t="e">
        <f>BU173-#REF!</f>
        <v>#REF!</v>
      </c>
      <c r="BV338" s="112" t="e">
        <f>BV173-#REF!</f>
        <v>#REF!</v>
      </c>
    </row>
    <row r="339" spans="12:74" hidden="1" x14ac:dyDescent="0.3">
      <c r="L339" s="112" t="e">
        <f>L166-#REF!</f>
        <v>#REF!</v>
      </c>
      <c r="M339" s="112" t="e">
        <f>M166-#REF!</f>
        <v>#REF!</v>
      </c>
      <c r="N339" s="112" t="e">
        <f>N166-#REF!</f>
        <v>#REF!</v>
      </c>
      <c r="O339" s="112" t="e">
        <f>O166-#REF!</f>
        <v>#REF!</v>
      </c>
      <c r="P339" s="112" t="e">
        <f>P166-#REF!</f>
        <v>#REF!</v>
      </c>
      <c r="Q339" s="112" t="e">
        <f>Q166-#REF!</f>
        <v>#REF!</v>
      </c>
      <c r="R339" s="112" t="e">
        <f>R166-#REF!</f>
        <v>#REF!</v>
      </c>
      <c r="S339" s="112" t="e">
        <f>S166-#REF!</f>
        <v>#REF!</v>
      </c>
      <c r="T339" s="112" t="e">
        <f>T166-#REF!</f>
        <v>#REF!</v>
      </c>
      <c r="U339" s="112" t="e">
        <f>U166-#REF!</f>
        <v>#REF!</v>
      </c>
      <c r="V339" s="112" t="e">
        <f>V166-#REF!</f>
        <v>#REF!</v>
      </c>
      <c r="W339" s="112" t="e">
        <f>W166-#REF!</f>
        <v>#REF!</v>
      </c>
      <c r="X339" s="112" t="e">
        <f>X166-#REF!</f>
        <v>#REF!</v>
      </c>
      <c r="Y339" s="112" t="e">
        <f>Y166-#REF!</f>
        <v>#REF!</v>
      </c>
      <c r="Z339" s="112" t="e">
        <f>Z166-#REF!</f>
        <v>#REF!</v>
      </c>
      <c r="AA339" s="112" t="e">
        <f>AA166-#REF!</f>
        <v>#REF!</v>
      </c>
      <c r="AB339" s="112" t="e">
        <f>AB166-#REF!</f>
        <v>#REF!</v>
      </c>
      <c r="AC339" s="112" t="e">
        <f>AC166-#REF!</f>
        <v>#REF!</v>
      </c>
      <c r="AD339" s="112" t="e">
        <f>AD166-#REF!</f>
        <v>#REF!</v>
      </c>
      <c r="AE339" s="112" t="e">
        <f>AE166-#REF!</f>
        <v>#REF!</v>
      </c>
      <c r="AF339" s="112" t="e">
        <f>AF166-#REF!</f>
        <v>#REF!</v>
      </c>
      <c r="AG339" s="112" t="e">
        <f>AG166-#REF!</f>
        <v>#REF!</v>
      </c>
      <c r="AH339" s="112" t="e">
        <f>AH166-#REF!</f>
        <v>#REF!</v>
      </c>
      <c r="AI339" s="112" t="e">
        <f>AI166-#REF!</f>
        <v>#REF!</v>
      </c>
      <c r="AJ339" s="112" t="e">
        <f>AJ166-#REF!</f>
        <v>#REF!</v>
      </c>
      <c r="AK339" s="112" t="e">
        <f>AK166-#REF!</f>
        <v>#REF!</v>
      </c>
      <c r="AL339" s="112" t="e">
        <f>AL166-#REF!</f>
        <v>#REF!</v>
      </c>
      <c r="AM339" s="112" t="e">
        <f>AM166-#REF!</f>
        <v>#REF!</v>
      </c>
      <c r="AN339" s="112" t="e">
        <f>AN166-#REF!</f>
        <v>#REF!</v>
      </c>
      <c r="AO339" s="112" t="e">
        <f>AO166-#REF!</f>
        <v>#REF!</v>
      </c>
      <c r="AP339" s="112" t="e">
        <f>AP166-#REF!</f>
        <v>#REF!</v>
      </c>
      <c r="AQ339" s="112" t="e">
        <f>AQ166-#REF!</f>
        <v>#REF!</v>
      </c>
      <c r="AR339" s="112" t="e">
        <f>AR166-#REF!</f>
        <v>#REF!</v>
      </c>
      <c r="AS339" s="112" t="e">
        <f>AS166-#REF!</f>
        <v>#REF!</v>
      </c>
      <c r="AT339" s="112" t="e">
        <f>AT166-#REF!</f>
        <v>#REF!</v>
      </c>
      <c r="AU339" s="112" t="e">
        <f>AU166-#REF!</f>
        <v>#REF!</v>
      </c>
      <c r="AV339" s="112" t="e">
        <f>AV166-#REF!</f>
        <v>#REF!</v>
      </c>
      <c r="AW339" s="112" t="e">
        <f>AW166-#REF!</f>
        <v>#REF!</v>
      </c>
      <c r="AX339" s="112" t="e">
        <f>AX166-#REF!</f>
        <v>#REF!</v>
      </c>
      <c r="AY339" s="112" t="e">
        <f>AY166-#REF!</f>
        <v>#REF!</v>
      </c>
      <c r="AZ339" s="112" t="e">
        <f>AZ166-#REF!</f>
        <v>#REF!</v>
      </c>
      <c r="BA339" s="112" t="e">
        <f>BA166-#REF!</f>
        <v>#REF!</v>
      </c>
      <c r="BB339" s="112" t="e">
        <f>BB166-#REF!</f>
        <v>#REF!</v>
      </c>
      <c r="BC339" s="112" t="e">
        <f>BC166-#REF!</f>
        <v>#REF!</v>
      </c>
      <c r="BD339" s="112" t="e">
        <f>BD166-#REF!</f>
        <v>#REF!</v>
      </c>
      <c r="BE339" s="112" t="e">
        <f>BE166-#REF!</f>
        <v>#REF!</v>
      </c>
      <c r="BF339" s="112" t="e">
        <f>BF166-#REF!</f>
        <v>#REF!</v>
      </c>
      <c r="BG339" s="112" t="e">
        <f>BG166-#REF!</f>
        <v>#REF!</v>
      </c>
      <c r="BH339" s="112" t="e">
        <f>BH166-#REF!</f>
        <v>#REF!</v>
      </c>
      <c r="BI339" s="112" t="e">
        <f>BI166-#REF!</f>
        <v>#REF!</v>
      </c>
      <c r="BJ339" s="112" t="e">
        <f>BJ166-#REF!</f>
        <v>#REF!</v>
      </c>
      <c r="BK339" s="112" t="e">
        <f>BK166-#REF!</f>
        <v>#REF!</v>
      </c>
      <c r="BL339" s="112" t="e">
        <f>BL166-#REF!</f>
        <v>#REF!</v>
      </c>
      <c r="BM339" s="112" t="e">
        <f>BM166-#REF!</f>
        <v>#REF!</v>
      </c>
      <c r="BN339" s="112" t="e">
        <f>BN166-#REF!</f>
        <v>#REF!</v>
      </c>
      <c r="BO339" s="112" t="e">
        <f>BO166-#REF!</f>
        <v>#REF!</v>
      </c>
      <c r="BU339" s="112" t="e">
        <f>BU174-#REF!</f>
        <v>#REF!</v>
      </c>
      <c r="BV339" s="112" t="e">
        <f>BV174-#REF!</f>
        <v>#REF!</v>
      </c>
    </row>
    <row r="340" spans="12:74" hidden="1" x14ac:dyDescent="0.3">
      <c r="L340" s="112" t="e">
        <f>L167-#REF!</f>
        <v>#REF!</v>
      </c>
      <c r="M340" s="112" t="e">
        <f>M167-#REF!</f>
        <v>#REF!</v>
      </c>
      <c r="N340" s="112" t="e">
        <f>N167-#REF!</f>
        <v>#REF!</v>
      </c>
      <c r="O340" s="112" t="e">
        <f>O167-#REF!</f>
        <v>#REF!</v>
      </c>
      <c r="P340" s="112" t="e">
        <f>P167-#REF!</f>
        <v>#REF!</v>
      </c>
      <c r="Q340" s="112" t="e">
        <f>Q167-#REF!</f>
        <v>#REF!</v>
      </c>
      <c r="R340" s="112" t="e">
        <f>R167-#REF!</f>
        <v>#REF!</v>
      </c>
      <c r="S340" s="112" t="e">
        <f>S167-#REF!</f>
        <v>#REF!</v>
      </c>
      <c r="T340" s="112" t="e">
        <f>T167-#REF!</f>
        <v>#REF!</v>
      </c>
      <c r="U340" s="112" t="e">
        <f>U167-#REF!</f>
        <v>#REF!</v>
      </c>
      <c r="V340" s="112" t="e">
        <f>V167-#REF!</f>
        <v>#REF!</v>
      </c>
      <c r="W340" s="112" t="e">
        <f>W167-#REF!</f>
        <v>#REF!</v>
      </c>
      <c r="X340" s="112" t="e">
        <f>X167-#REF!</f>
        <v>#REF!</v>
      </c>
      <c r="Y340" s="112" t="e">
        <f>Y167-#REF!</f>
        <v>#REF!</v>
      </c>
      <c r="Z340" s="112" t="e">
        <f>Z167-#REF!</f>
        <v>#REF!</v>
      </c>
      <c r="AA340" s="112" t="e">
        <f>AA167-#REF!</f>
        <v>#REF!</v>
      </c>
      <c r="AB340" s="112" t="e">
        <f>AB167-#REF!</f>
        <v>#REF!</v>
      </c>
      <c r="AC340" s="112" t="e">
        <f>AC167-#REF!</f>
        <v>#REF!</v>
      </c>
      <c r="AD340" s="112" t="e">
        <f>AD167-#REF!</f>
        <v>#REF!</v>
      </c>
      <c r="AE340" s="112" t="e">
        <f>AE167-#REF!</f>
        <v>#REF!</v>
      </c>
      <c r="AF340" s="112" t="e">
        <f>AF167-#REF!</f>
        <v>#REF!</v>
      </c>
      <c r="AG340" s="112" t="e">
        <f>AG167-#REF!</f>
        <v>#REF!</v>
      </c>
      <c r="AH340" s="112" t="e">
        <f>AH167-#REF!</f>
        <v>#REF!</v>
      </c>
      <c r="AI340" s="112" t="e">
        <f>AI167-#REF!</f>
        <v>#REF!</v>
      </c>
      <c r="AJ340" s="112" t="e">
        <f>AJ167-#REF!</f>
        <v>#REF!</v>
      </c>
      <c r="AK340" s="112" t="e">
        <f>AK167-#REF!</f>
        <v>#REF!</v>
      </c>
      <c r="AL340" s="112" t="e">
        <f>AL167-#REF!</f>
        <v>#REF!</v>
      </c>
      <c r="AM340" s="112" t="e">
        <f>AM167-#REF!</f>
        <v>#REF!</v>
      </c>
      <c r="AN340" s="112" t="e">
        <f>AN167-#REF!</f>
        <v>#REF!</v>
      </c>
      <c r="AO340" s="112" t="e">
        <f>AO167-#REF!</f>
        <v>#REF!</v>
      </c>
      <c r="AP340" s="112" t="e">
        <f>AP167-#REF!</f>
        <v>#REF!</v>
      </c>
      <c r="AQ340" s="112" t="e">
        <f>AQ167-#REF!</f>
        <v>#REF!</v>
      </c>
      <c r="AR340" s="112" t="e">
        <f>AR167-#REF!</f>
        <v>#REF!</v>
      </c>
      <c r="AS340" s="112" t="e">
        <f>AS167-#REF!</f>
        <v>#REF!</v>
      </c>
      <c r="AT340" s="112" t="e">
        <f>AT167-#REF!</f>
        <v>#REF!</v>
      </c>
      <c r="AU340" s="112" t="e">
        <f>AU167-#REF!</f>
        <v>#REF!</v>
      </c>
      <c r="AV340" s="112" t="e">
        <f>AV167-#REF!</f>
        <v>#REF!</v>
      </c>
      <c r="AW340" s="112" t="e">
        <f>AW167-#REF!</f>
        <v>#REF!</v>
      </c>
      <c r="AX340" s="112" t="e">
        <f>AX167-#REF!</f>
        <v>#REF!</v>
      </c>
      <c r="AY340" s="112" t="e">
        <f>AY167-#REF!</f>
        <v>#REF!</v>
      </c>
      <c r="AZ340" s="112" t="e">
        <f>AZ167-#REF!</f>
        <v>#REF!</v>
      </c>
      <c r="BA340" s="112" t="e">
        <f>BA167-#REF!</f>
        <v>#REF!</v>
      </c>
      <c r="BB340" s="112" t="e">
        <f>BB167-#REF!</f>
        <v>#REF!</v>
      </c>
      <c r="BC340" s="112" t="e">
        <f>BC167-#REF!</f>
        <v>#REF!</v>
      </c>
      <c r="BD340" s="112" t="e">
        <f>BD167-#REF!</f>
        <v>#REF!</v>
      </c>
      <c r="BE340" s="112" t="e">
        <f>BE167-#REF!</f>
        <v>#REF!</v>
      </c>
      <c r="BF340" s="112" t="e">
        <f>BF167-#REF!</f>
        <v>#REF!</v>
      </c>
      <c r="BG340" s="112" t="e">
        <f>BG167-#REF!</f>
        <v>#REF!</v>
      </c>
      <c r="BH340" s="112" t="e">
        <f>BH167-#REF!</f>
        <v>#REF!</v>
      </c>
      <c r="BI340" s="112" t="e">
        <f>BI167-#REF!</f>
        <v>#REF!</v>
      </c>
      <c r="BJ340" s="112" t="e">
        <f>BJ167-#REF!</f>
        <v>#REF!</v>
      </c>
      <c r="BK340" s="112" t="e">
        <f>BK167-#REF!</f>
        <v>#REF!</v>
      </c>
      <c r="BL340" s="112" t="e">
        <f>BL167-#REF!</f>
        <v>#REF!</v>
      </c>
      <c r="BM340" s="112" t="e">
        <f>BM167-#REF!</f>
        <v>#REF!</v>
      </c>
      <c r="BN340" s="112" t="e">
        <f>BN167-#REF!</f>
        <v>#REF!</v>
      </c>
      <c r="BO340" s="112" t="e">
        <f>BO167-#REF!</f>
        <v>#REF!</v>
      </c>
      <c r="BU340" s="112" t="e">
        <f>BU175-#REF!</f>
        <v>#REF!</v>
      </c>
      <c r="BV340" s="112" t="e">
        <f>BV175-#REF!</f>
        <v>#REF!</v>
      </c>
    </row>
    <row r="341" spans="12:74" hidden="1" x14ac:dyDescent="0.3">
      <c r="L341" s="112" t="e">
        <f>L168-#REF!</f>
        <v>#REF!</v>
      </c>
      <c r="M341" s="112" t="e">
        <f>M168-#REF!</f>
        <v>#REF!</v>
      </c>
      <c r="N341" s="112" t="e">
        <f>N168-#REF!</f>
        <v>#REF!</v>
      </c>
      <c r="O341" s="112" t="e">
        <f>O168-#REF!</f>
        <v>#REF!</v>
      </c>
      <c r="P341" s="112" t="e">
        <f>P168-#REF!</f>
        <v>#REF!</v>
      </c>
      <c r="Q341" s="112" t="e">
        <f>Q168-#REF!</f>
        <v>#REF!</v>
      </c>
      <c r="R341" s="112" t="e">
        <f>R168-#REF!</f>
        <v>#REF!</v>
      </c>
      <c r="S341" s="112" t="e">
        <f>S168-#REF!</f>
        <v>#REF!</v>
      </c>
      <c r="T341" s="112" t="e">
        <f>T168-#REF!</f>
        <v>#REF!</v>
      </c>
      <c r="U341" s="112" t="e">
        <f>U168-#REF!</f>
        <v>#REF!</v>
      </c>
      <c r="V341" s="112" t="e">
        <f>V168-#REF!</f>
        <v>#REF!</v>
      </c>
      <c r="W341" s="112" t="e">
        <f>W168-#REF!</f>
        <v>#REF!</v>
      </c>
      <c r="X341" s="112" t="e">
        <f>X168-#REF!</f>
        <v>#REF!</v>
      </c>
      <c r="Y341" s="112" t="e">
        <f>Y168-#REF!</f>
        <v>#REF!</v>
      </c>
      <c r="Z341" s="112" t="e">
        <f>Z168-#REF!</f>
        <v>#REF!</v>
      </c>
      <c r="AA341" s="112" t="e">
        <f>AA168-#REF!</f>
        <v>#REF!</v>
      </c>
      <c r="AB341" s="112" t="e">
        <f>AB168-#REF!</f>
        <v>#REF!</v>
      </c>
      <c r="AC341" s="112" t="e">
        <f>AC168-#REF!</f>
        <v>#REF!</v>
      </c>
      <c r="AD341" s="112" t="e">
        <f>AD168-#REF!</f>
        <v>#REF!</v>
      </c>
      <c r="AE341" s="112" t="e">
        <f>AE168-#REF!</f>
        <v>#REF!</v>
      </c>
      <c r="AF341" s="112" t="e">
        <f>AF168-#REF!</f>
        <v>#REF!</v>
      </c>
      <c r="AG341" s="112" t="e">
        <f>AG168-#REF!</f>
        <v>#REF!</v>
      </c>
      <c r="AH341" s="112" t="e">
        <f>AH168-#REF!</f>
        <v>#REF!</v>
      </c>
      <c r="AI341" s="112" t="e">
        <f>AI168-#REF!</f>
        <v>#REF!</v>
      </c>
      <c r="AJ341" s="112" t="e">
        <f>AJ168-#REF!</f>
        <v>#REF!</v>
      </c>
      <c r="AK341" s="112" t="e">
        <f>AK168-#REF!</f>
        <v>#REF!</v>
      </c>
      <c r="AL341" s="112" t="e">
        <f>AL168-#REF!</f>
        <v>#REF!</v>
      </c>
      <c r="AM341" s="112" t="e">
        <f>AM168-#REF!</f>
        <v>#REF!</v>
      </c>
      <c r="AN341" s="112" t="e">
        <f>AN168-#REF!</f>
        <v>#REF!</v>
      </c>
      <c r="AO341" s="112" t="e">
        <f>AO168-#REF!</f>
        <v>#REF!</v>
      </c>
      <c r="AP341" s="112" t="e">
        <f>AP168-#REF!</f>
        <v>#REF!</v>
      </c>
      <c r="AQ341" s="112" t="e">
        <f>AQ168-#REF!</f>
        <v>#REF!</v>
      </c>
      <c r="AR341" s="112" t="e">
        <f>AR168-#REF!</f>
        <v>#REF!</v>
      </c>
      <c r="AS341" s="112" t="e">
        <f>AS168-#REF!</f>
        <v>#REF!</v>
      </c>
      <c r="AT341" s="112" t="e">
        <f>AT168-#REF!</f>
        <v>#REF!</v>
      </c>
      <c r="AU341" s="112" t="e">
        <f>AU168-#REF!</f>
        <v>#REF!</v>
      </c>
      <c r="AV341" s="112" t="e">
        <f>AV168-#REF!</f>
        <v>#REF!</v>
      </c>
      <c r="AW341" s="112" t="e">
        <f>AW168-#REF!</f>
        <v>#REF!</v>
      </c>
      <c r="AX341" s="112" t="e">
        <f>AX168-#REF!</f>
        <v>#REF!</v>
      </c>
      <c r="AY341" s="112" t="e">
        <f>AY168-#REF!</f>
        <v>#REF!</v>
      </c>
      <c r="AZ341" s="112" t="e">
        <f>AZ168-#REF!</f>
        <v>#REF!</v>
      </c>
      <c r="BA341" s="112" t="e">
        <f>BA168-#REF!</f>
        <v>#REF!</v>
      </c>
      <c r="BB341" s="112" t="e">
        <f>BB168-#REF!</f>
        <v>#REF!</v>
      </c>
      <c r="BC341" s="112" t="e">
        <f>BC168-#REF!</f>
        <v>#REF!</v>
      </c>
      <c r="BD341" s="112" t="e">
        <f>BD168-#REF!</f>
        <v>#REF!</v>
      </c>
      <c r="BE341" s="112" t="e">
        <f>BE168-#REF!</f>
        <v>#REF!</v>
      </c>
      <c r="BF341" s="112" t="e">
        <f>BF168-#REF!</f>
        <v>#REF!</v>
      </c>
      <c r="BG341" s="112" t="e">
        <f>BG168-#REF!</f>
        <v>#REF!</v>
      </c>
      <c r="BH341" s="112" t="e">
        <f>BH168-#REF!</f>
        <v>#REF!</v>
      </c>
      <c r="BI341" s="112" t="e">
        <f>BI168-#REF!</f>
        <v>#REF!</v>
      </c>
      <c r="BJ341" s="112" t="e">
        <f>BJ168-#REF!</f>
        <v>#REF!</v>
      </c>
      <c r="BK341" s="112" t="e">
        <f>BK168-#REF!</f>
        <v>#REF!</v>
      </c>
      <c r="BL341" s="112" t="e">
        <f>BL168-#REF!</f>
        <v>#REF!</v>
      </c>
      <c r="BM341" s="112" t="e">
        <f>BM168-#REF!</f>
        <v>#REF!</v>
      </c>
      <c r="BN341" s="112" t="e">
        <f>BN168-#REF!</f>
        <v>#REF!</v>
      </c>
      <c r="BO341" s="112" t="e">
        <f>BO168-#REF!</f>
        <v>#REF!</v>
      </c>
      <c r="BU341" s="112" t="e">
        <f>BU176-#REF!</f>
        <v>#REF!</v>
      </c>
      <c r="BV341" s="112" t="e">
        <f>BV176-#REF!</f>
        <v>#REF!</v>
      </c>
    </row>
    <row r="342" spans="12:74" hidden="1" x14ac:dyDescent="0.3">
      <c r="L342" s="112" t="e">
        <f>L169-#REF!</f>
        <v>#REF!</v>
      </c>
      <c r="M342" s="112" t="e">
        <f>M169-#REF!</f>
        <v>#REF!</v>
      </c>
      <c r="N342" s="112" t="e">
        <f>N169-#REF!</f>
        <v>#REF!</v>
      </c>
      <c r="O342" s="112" t="e">
        <f>O169-#REF!</f>
        <v>#REF!</v>
      </c>
      <c r="P342" s="112" t="e">
        <f>P169-#REF!</f>
        <v>#REF!</v>
      </c>
      <c r="Q342" s="112" t="e">
        <f>Q169-#REF!</f>
        <v>#REF!</v>
      </c>
      <c r="R342" s="112" t="e">
        <f>R169-#REF!</f>
        <v>#REF!</v>
      </c>
      <c r="S342" s="112" t="e">
        <f>S169-#REF!</f>
        <v>#REF!</v>
      </c>
      <c r="T342" s="112" t="e">
        <f>T169-#REF!</f>
        <v>#REF!</v>
      </c>
      <c r="U342" s="112" t="e">
        <f>U169-#REF!</f>
        <v>#REF!</v>
      </c>
      <c r="V342" s="112" t="e">
        <f>V169-#REF!</f>
        <v>#REF!</v>
      </c>
      <c r="W342" s="112" t="e">
        <f>W169-#REF!</f>
        <v>#REF!</v>
      </c>
      <c r="X342" s="112" t="e">
        <f>X169-#REF!</f>
        <v>#REF!</v>
      </c>
      <c r="Y342" s="112" t="e">
        <f>Y169-#REF!</f>
        <v>#REF!</v>
      </c>
      <c r="Z342" s="112" t="e">
        <f>Z169-#REF!</f>
        <v>#REF!</v>
      </c>
      <c r="AA342" s="112" t="e">
        <f>AA169-#REF!</f>
        <v>#REF!</v>
      </c>
      <c r="AB342" s="112" t="e">
        <f>AB169-#REF!</f>
        <v>#REF!</v>
      </c>
      <c r="AC342" s="112" t="e">
        <f>AC169-#REF!</f>
        <v>#REF!</v>
      </c>
      <c r="AD342" s="112" t="e">
        <f>AD169-#REF!</f>
        <v>#REF!</v>
      </c>
      <c r="AE342" s="112" t="e">
        <f>AE169-#REF!</f>
        <v>#REF!</v>
      </c>
      <c r="AF342" s="112" t="e">
        <f>AF169-#REF!</f>
        <v>#REF!</v>
      </c>
      <c r="AG342" s="112" t="e">
        <f>AG169-#REF!</f>
        <v>#REF!</v>
      </c>
      <c r="AH342" s="112" t="e">
        <f>AH169-#REF!</f>
        <v>#REF!</v>
      </c>
      <c r="AI342" s="112" t="e">
        <f>AI169-#REF!</f>
        <v>#REF!</v>
      </c>
      <c r="AJ342" s="112" t="e">
        <f>AJ169-#REF!</f>
        <v>#REF!</v>
      </c>
      <c r="AK342" s="112" t="e">
        <f>AK169-#REF!</f>
        <v>#REF!</v>
      </c>
      <c r="AL342" s="112" t="e">
        <f>AL169-#REF!</f>
        <v>#REF!</v>
      </c>
      <c r="AM342" s="112" t="e">
        <f>AM169-#REF!</f>
        <v>#REF!</v>
      </c>
      <c r="AN342" s="112" t="e">
        <f>AN169-#REF!</f>
        <v>#REF!</v>
      </c>
      <c r="AO342" s="112" t="e">
        <f>AO169-#REF!</f>
        <v>#REF!</v>
      </c>
      <c r="AP342" s="112" t="e">
        <f>AP169-#REF!</f>
        <v>#REF!</v>
      </c>
      <c r="AQ342" s="112" t="e">
        <f>AQ169-#REF!</f>
        <v>#REF!</v>
      </c>
      <c r="AR342" s="112" t="e">
        <f>AR169-#REF!</f>
        <v>#REF!</v>
      </c>
      <c r="AS342" s="112" t="e">
        <f>AS169-#REF!</f>
        <v>#REF!</v>
      </c>
      <c r="AT342" s="112" t="e">
        <f>AT169-#REF!</f>
        <v>#REF!</v>
      </c>
      <c r="AU342" s="112" t="e">
        <f>AU169-#REF!</f>
        <v>#REF!</v>
      </c>
      <c r="AV342" s="112" t="e">
        <f>AV169-#REF!</f>
        <v>#REF!</v>
      </c>
      <c r="AW342" s="112" t="e">
        <f>AW169-#REF!</f>
        <v>#REF!</v>
      </c>
      <c r="AX342" s="112" t="e">
        <f>AX169-#REF!</f>
        <v>#REF!</v>
      </c>
      <c r="AY342" s="112" t="e">
        <f>AY169-#REF!</f>
        <v>#REF!</v>
      </c>
      <c r="AZ342" s="112" t="e">
        <f>AZ169-#REF!</f>
        <v>#REF!</v>
      </c>
      <c r="BA342" s="112" t="e">
        <f>BA169-#REF!</f>
        <v>#REF!</v>
      </c>
      <c r="BB342" s="112" t="e">
        <f>BB169-#REF!</f>
        <v>#REF!</v>
      </c>
      <c r="BC342" s="112" t="e">
        <f>BC169-#REF!</f>
        <v>#REF!</v>
      </c>
      <c r="BD342" s="112" t="e">
        <f>BD169-#REF!</f>
        <v>#REF!</v>
      </c>
      <c r="BE342" s="112" t="e">
        <f>BE169-#REF!</f>
        <v>#REF!</v>
      </c>
      <c r="BF342" s="112" t="e">
        <f>BF169-#REF!</f>
        <v>#REF!</v>
      </c>
      <c r="BG342" s="112" t="e">
        <f>BG169-#REF!</f>
        <v>#REF!</v>
      </c>
      <c r="BH342" s="112" t="e">
        <f>BH169-#REF!</f>
        <v>#REF!</v>
      </c>
      <c r="BI342" s="112" t="e">
        <f>BI169-#REF!</f>
        <v>#REF!</v>
      </c>
      <c r="BJ342" s="112" t="e">
        <f>BJ169-#REF!</f>
        <v>#REF!</v>
      </c>
      <c r="BK342" s="112" t="e">
        <f>BK169-#REF!</f>
        <v>#REF!</v>
      </c>
      <c r="BL342" s="112" t="e">
        <f>BL169-#REF!</f>
        <v>#REF!</v>
      </c>
      <c r="BM342" s="112" t="e">
        <f>BM169-#REF!</f>
        <v>#REF!</v>
      </c>
      <c r="BN342" s="112" t="e">
        <f>BN169-#REF!</f>
        <v>#REF!</v>
      </c>
      <c r="BO342" s="112" t="e">
        <f>BO169-#REF!</f>
        <v>#REF!</v>
      </c>
      <c r="BU342" s="112" t="e">
        <f>BU177-#REF!</f>
        <v>#REF!</v>
      </c>
      <c r="BV342" s="112" t="e">
        <f>BV177-#REF!</f>
        <v>#REF!</v>
      </c>
    </row>
    <row r="343" spans="12:74" hidden="1" x14ac:dyDescent="0.3">
      <c r="L343" s="112" t="e">
        <f>L170-#REF!</f>
        <v>#REF!</v>
      </c>
      <c r="M343" s="112" t="e">
        <f>M170-#REF!</f>
        <v>#REF!</v>
      </c>
      <c r="N343" s="112" t="e">
        <f>N170-#REF!</f>
        <v>#REF!</v>
      </c>
      <c r="O343" s="112" t="e">
        <f>O170-#REF!</f>
        <v>#REF!</v>
      </c>
      <c r="P343" s="112" t="e">
        <f>P170-#REF!</f>
        <v>#REF!</v>
      </c>
      <c r="Q343" s="112" t="e">
        <f>Q170-#REF!</f>
        <v>#REF!</v>
      </c>
      <c r="R343" s="112" t="e">
        <f>R170-#REF!</f>
        <v>#REF!</v>
      </c>
      <c r="S343" s="112" t="e">
        <f>S170-#REF!</f>
        <v>#REF!</v>
      </c>
      <c r="T343" s="112" t="e">
        <f>T170-#REF!</f>
        <v>#REF!</v>
      </c>
      <c r="U343" s="112" t="e">
        <f>U170-#REF!</f>
        <v>#REF!</v>
      </c>
      <c r="V343" s="112" t="e">
        <f>V170-#REF!</f>
        <v>#REF!</v>
      </c>
      <c r="W343" s="112" t="e">
        <f>W170-#REF!</f>
        <v>#REF!</v>
      </c>
      <c r="X343" s="112" t="e">
        <f>X170-#REF!</f>
        <v>#REF!</v>
      </c>
      <c r="Y343" s="112" t="e">
        <f>Y170-#REF!</f>
        <v>#REF!</v>
      </c>
      <c r="Z343" s="112" t="e">
        <f>Z170-#REF!</f>
        <v>#REF!</v>
      </c>
      <c r="AA343" s="112" t="e">
        <f>AA170-#REF!</f>
        <v>#REF!</v>
      </c>
      <c r="AB343" s="112" t="e">
        <f>AB170-#REF!</f>
        <v>#REF!</v>
      </c>
      <c r="AC343" s="112" t="e">
        <f>AC170-#REF!</f>
        <v>#REF!</v>
      </c>
      <c r="AD343" s="112" t="e">
        <f>AD170-#REF!</f>
        <v>#REF!</v>
      </c>
      <c r="AE343" s="112" t="e">
        <f>AE170-#REF!</f>
        <v>#REF!</v>
      </c>
      <c r="AF343" s="112" t="e">
        <f>AF170-#REF!</f>
        <v>#REF!</v>
      </c>
      <c r="AG343" s="112" t="e">
        <f>AG170-#REF!</f>
        <v>#REF!</v>
      </c>
      <c r="AH343" s="112" t="e">
        <f>AH170-#REF!</f>
        <v>#REF!</v>
      </c>
      <c r="AI343" s="112" t="e">
        <f>AI170-#REF!</f>
        <v>#REF!</v>
      </c>
      <c r="AJ343" s="112" t="e">
        <f>AJ170-#REF!</f>
        <v>#REF!</v>
      </c>
      <c r="AK343" s="112" t="e">
        <f>AK170-#REF!</f>
        <v>#REF!</v>
      </c>
      <c r="AL343" s="112" t="e">
        <f>AL170-#REF!</f>
        <v>#REF!</v>
      </c>
      <c r="AM343" s="112" t="e">
        <f>AM170-#REF!</f>
        <v>#REF!</v>
      </c>
      <c r="AN343" s="112" t="e">
        <f>AN170-#REF!</f>
        <v>#REF!</v>
      </c>
      <c r="AO343" s="112" t="e">
        <f>AO170-#REF!</f>
        <v>#REF!</v>
      </c>
      <c r="AP343" s="112" t="e">
        <f>AP170-#REF!</f>
        <v>#REF!</v>
      </c>
      <c r="AQ343" s="112" t="e">
        <f>AQ170-#REF!</f>
        <v>#REF!</v>
      </c>
      <c r="AR343" s="112" t="e">
        <f>AR170-#REF!</f>
        <v>#REF!</v>
      </c>
      <c r="AS343" s="112" t="e">
        <f>AS170-#REF!</f>
        <v>#REF!</v>
      </c>
      <c r="AT343" s="112" t="e">
        <f>AT170-#REF!</f>
        <v>#REF!</v>
      </c>
      <c r="AU343" s="112" t="e">
        <f>AU170-#REF!</f>
        <v>#REF!</v>
      </c>
      <c r="AV343" s="112" t="e">
        <f>AV170-#REF!</f>
        <v>#REF!</v>
      </c>
      <c r="AW343" s="112" t="e">
        <f>AW170-#REF!</f>
        <v>#REF!</v>
      </c>
      <c r="AX343" s="112" t="e">
        <f>AX170-#REF!</f>
        <v>#REF!</v>
      </c>
      <c r="AY343" s="112" t="e">
        <f>AY170-#REF!</f>
        <v>#REF!</v>
      </c>
      <c r="AZ343" s="112" t="e">
        <f>AZ170-#REF!</f>
        <v>#REF!</v>
      </c>
      <c r="BA343" s="112" t="e">
        <f>BA170-#REF!</f>
        <v>#REF!</v>
      </c>
      <c r="BB343" s="112" t="e">
        <f>BB170-#REF!</f>
        <v>#REF!</v>
      </c>
      <c r="BC343" s="112" t="e">
        <f>BC170-#REF!</f>
        <v>#REF!</v>
      </c>
      <c r="BD343" s="112" t="e">
        <f>BD170-#REF!</f>
        <v>#REF!</v>
      </c>
      <c r="BE343" s="112" t="e">
        <f>BE170-#REF!</f>
        <v>#REF!</v>
      </c>
      <c r="BF343" s="112" t="e">
        <f>BF170-#REF!</f>
        <v>#REF!</v>
      </c>
      <c r="BG343" s="112" t="e">
        <f>BG170-#REF!</f>
        <v>#REF!</v>
      </c>
      <c r="BH343" s="112" t="e">
        <f>BH170-#REF!</f>
        <v>#REF!</v>
      </c>
      <c r="BI343" s="112" t="e">
        <f>BI170-#REF!</f>
        <v>#REF!</v>
      </c>
      <c r="BJ343" s="112" t="e">
        <f>BJ170-#REF!</f>
        <v>#REF!</v>
      </c>
      <c r="BK343" s="112" t="e">
        <f>BK170-#REF!</f>
        <v>#REF!</v>
      </c>
      <c r="BL343" s="112" t="e">
        <f>BL170-#REF!</f>
        <v>#REF!</v>
      </c>
      <c r="BM343" s="112" t="e">
        <f>BM170-#REF!</f>
        <v>#REF!</v>
      </c>
      <c r="BN343" s="112" t="e">
        <f>BN170-#REF!</f>
        <v>#REF!</v>
      </c>
      <c r="BO343" s="112" t="e">
        <f>BO170-#REF!</f>
        <v>#REF!</v>
      </c>
      <c r="BU343" s="112" t="e">
        <f>BU178-#REF!</f>
        <v>#REF!</v>
      </c>
      <c r="BV343" s="112" t="e">
        <f>BV178-#REF!</f>
        <v>#REF!</v>
      </c>
    </row>
    <row r="344" spans="12:74" hidden="1" x14ac:dyDescent="0.3">
      <c r="L344" s="112" t="e">
        <f>L171-#REF!</f>
        <v>#REF!</v>
      </c>
      <c r="M344" s="112" t="e">
        <f>M171-#REF!</f>
        <v>#REF!</v>
      </c>
      <c r="N344" s="112" t="e">
        <f>N171-#REF!</f>
        <v>#REF!</v>
      </c>
      <c r="O344" s="112" t="e">
        <f>O171-#REF!</f>
        <v>#REF!</v>
      </c>
      <c r="P344" s="112" t="e">
        <f>P171-#REF!</f>
        <v>#REF!</v>
      </c>
      <c r="Q344" s="112" t="e">
        <f>Q171-#REF!</f>
        <v>#REF!</v>
      </c>
      <c r="R344" s="112" t="e">
        <f>R171-#REF!</f>
        <v>#REF!</v>
      </c>
      <c r="S344" s="112" t="e">
        <f>S171-#REF!</f>
        <v>#REF!</v>
      </c>
      <c r="T344" s="112" t="e">
        <f>T171-#REF!</f>
        <v>#REF!</v>
      </c>
      <c r="U344" s="112" t="e">
        <f>U171-#REF!</f>
        <v>#REF!</v>
      </c>
      <c r="V344" s="112" t="e">
        <f>V171-#REF!</f>
        <v>#REF!</v>
      </c>
      <c r="W344" s="112" t="e">
        <f>W171-#REF!</f>
        <v>#REF!</v>
      </c>
      <c r="X344" s="112" t="e">
        <f>X171-#REF!</f>
        <v>#REF!</v>
      </c>
      <c r="Y344" s="112" t="e">
        <f>Y171-#REF!</f>
        <v>#REF!</v>
      </c>
      <c r="Z344" s="112" t="e">
        <f>Z171-#REF!</f>
        <v>#REF!</v>
      </c>
      <c r="AA344" s="112" t="e">
        <f>AA171-#REF!</f>
        <v>#REF!</v>
      </c>
      <c r="AB344" s="112" t="e">
        <f>AB171-#REF!</f>
        <v>#REF!</v>
      </c>
      <c r="AC344" s="112" t="e">
        <f>AC171-#REF!</f>
        <v>#REF!</v>
      </c>
      <c r="AD344" s="112" t="e">
        <f>AD171-#REF!</f>
        <v>#REF!</v>
      </c>
      <c r="AE344" s="112" t="e">
        <f>AE171-#REF!</f>
        <v>#REF!</v>
      </c>
      <c r="AF344" s="112" t="e">
        <f>AF171-#REF!</f>
        <v>#REF!</v>
      </c>
      <c r="AG344" s="112" t="e">
        <f>AG171-#REF!</f>
        <v>#REF!</v>
      </c>
      <c r="AH344" s="112" t="e">
        <f>AH171-#REF!</f>
        <v>#REF!</v>
      </c>
      <c r="AI344" s="112" t="e">
        <f>AI171-#REF!</f>
        <v>#REF!</v>
      </c>
      <c r="AJ344" s="112" t="e">
        <f>AJ171-#REF!</f>
        <v>#REF!</v>
      </c>
      <c r="AK344" s="112" t="e">
        <f>AK171-#REF!</f>
        <v>#REF!</v>
      </c>
      <c r="AL344" s="112" t="e">
        <f>AL171-#REF!</f>
        <v>#REF!</v>
      </c>
      <c r="AM344" s="112" t="e">
        <f>AM171-#REF!</f>
        <v>#REF!</v>
      </c>
      <c r="AN344" s="112" t="e">
        <f>AN171-#REF!</f>
        <v>#REF!</v>
      </c>
      <c r="AO344" s="112" t="e">
        <f>AO171-#REF!</f>
        <v>#REF!</v>
      </c>
      <c r="AP344" s="112" t="e">
        <f>AP171-#REF!</f>
        <v>#REF!</v>
      </c>
      <c r="AQ344" s="112" t="e">
        <f>AQ171-#REF!</f>
        <v>#REF!</v>
      </c>
      <c r="AR344" s="112" t="e">
        <f>AR171-#REF!</f>
        <v>#REF!</v>
      </c>
      <c r="AS344" s="112" t="e">
        <f>AS171-#REF!</f>
        <v>#REF!</v>
      </c>
      <c r="AT344" s="112" t="e">
        <f>AT171-#REF!</f>
        <v>#REF!</v>
      </c>
      <c r="AU344" s="112" t="e">
        <f>AU171-#REF!</f>
        <v>#REF!</v>
      </c>
      <c r="AV344" s="112" t="e">
        <f>AV171-#REF!</f>
        <v>#REF!</v>
      </c>
      <c r="AW344" s="112" t="e">
        <f>AW171-#REF!</f>
        <v>#REF!</v>
      </c>
      <c r="AX344" s="112" t="e">
        <f>AX171-#REF!</f>
        <v>#REF!</v>
      </c>
      <c r="AY344" s="112" t="e">
        <f>AY171-#REF!</f>
        <v>#REF!</v>
      </c>
      <c r="AZ344" s="112" t="e">
        <f>AZ171-#REF!</f>
        <v>#REF!</v>
      </c>
      <c r="BA344" s="112" t="e">
        <f>BA171-#REF!</f>
        <v>#REF!</v>
      </c>
      <c r="BB344" s="112" t="e">
        <f>BB171-#REF!</f>
        <v>#REF!</v>
      </c>
      <c r="BC344" s="112" t="e">
        <f>BC171-#REF!</f>
        <v>#REF!</v>
      </c>
      <c r="BD344" s="112" t="e">
        <f>BD171-#REF!</f>
        <v>#REF!</v>
      </c>
      <c r="BE344" s="112" t="e">
        <f>BE171-#REF!</f>
        <v>#REF!</v>
      </c>
      <c r="BF344" s="112" t="e">
        <f>BF171-#REF!</f>
        <v>#REF!</v>
      </c>
      <c r="BG344" s="112" t="e">
        <f>BG171-#REF!</f>
        <v>#REF!</v>
      </c>
      <c r="BH344" s="112" t="e">
        <f>BH171-#REF!</f>
        <v>#REF!</v>
      </c>
      <c r="BI344" s="112" t="e">
        <f>BI171-#REF!</f>
        <v>#REF!</v>
      </c>
      <c r="BJ344" s="112" t="e">
        <f>BJ171-#REF!</f>
        <v>#REF!</v>
      </c>
      <c r="BK344" s="112" t="e">
        <f>BK171-#REF!</f>
        <v>#REF!</v>
      </c>
      <c r="BL344" s="112" t="e">
        <f>BL171-#REF!</f>
        <v>#REF!</v>
      </c>
      <c r="BM344" s="112" t="e">
        <f>BM171-#REF!</f>
        <v>#REF!</v>
      </c>
      <c r="BN344" s="112" t="e">
        <f>BN171-#REF!</f>
        <v>#REF!</v>
      </c>
      <c r="BO344" s="112" t="e">
        <f>BO171-#REF!</f>
        <v>#REF!</v>
      </c>
      <c r="BU344" s="112" t="e">
        <f>BU179-#REF!</f>
        <v>#REF!</v>
      </c>
      <c r="BV344" s="112" t="e">
        <f>BV179-#REF!</f>
        <v>#REF!</v>
      </c>
    </row>
    <row r="345" spans="12:74" hidden="1" x14ac:dyDescent="0.3">
      <c r="L345" s="112" t="e">
        <f>L172-#REF!</f>
        <v>#REF!</v>
      </c>
      <c r="M345" s="112" t="e">
        <f>M172-#REF!</f>
        <v>#REF!</v>
      </c>
      <c r="N345" s="112" t="e">
        <f>N172-#REF!</f>
        <v>#REF!</v>
      </c>
      <c r="O345" s="112" t="e">
        <f>O172-#REF!</f>
        <v>#REF!</v>
      </c>
      <c r="P345" s="112" t="e">
        <f>P172-#REF!</f>
        <v>#REF!</v>
      </c>
      <c r="Q345" s="112" t="e">
        <f>Q172-#REF!</f>
        <v>#REF!</v>
      </c>
      <c r="R345" s="112" t="e">
        <f>R172-#REF!</f>
        <v>#REF!</v>
      </c>
      <c r="S345" s="112" t="e">
        <f>S172-#REF!</f>
        <v>#REF!</v>
      </c>
      <c r="T345" s="112" t="e">
        <f>T172-#REF!</f>
        <v>#REF!</v>
      </c>
      <c r="U345" s="112" t="e">
        <f>U172-#REF!</f>
        <v>#REF!</v>
      </c>
      <c r="V345" s="112" t="e">
        <f>V172-#REF!</f>
        <v>#REF!</v>
      </c>
      <c r="W345" s="112" t="e">
        <f>W172-#REF!</f>
        <v>#REF!</v>
      </c>
      <c r="X345" s="112" t="e">
        <f>X172-#REF!</f>
        <v>#REF!</v>
      </c>
      <c r="Y345" s="112" t="e">
        <f>Y172-#REF!</f>
        <v>#REF!</v>
      </c>
      <c r="Z345" s="112" t="e">
        <f>Z172-#REF!</f>
        <v>#REF!</v>
      </c>
      <c r="AA345" s="112" t="e">
        <f>AA172-#REF!</f>
        <v>#REF!</v>
      </c>
      <c r="AB345" s="112" t="e">
        <f>AB172-#REF!</f>
        <v>#REF!</v>
      </c>
      <c r="AC345" s="112" t="e">
        <f>AC172-#REF!</f>
        <v>#REF!</v>
      </c>
      <c r="AD345" s="112" t="e">
        <f>AD172-#REF!</f>
        <v>#REF!</v>
      </c>
      <c r="AE345" s="112" t="e">
        <f>AE172-#REF!</f>
        <v>#REF!</v>
      </c>
      <c r="AF345" s="112" t="e">
        <f>AF172-#REF!</f>
        <v>#REF!</v>
      </c>
      <c r="AG345" s="112" t="e">
        <f>AG172-#REF!</f>
        <v>#REF!</v>
      </c>
      <c r="AH345" s="112" t="e">
        <f>AH172-#REF!</f>
        <v>#REF!</v>
      </c>
      <c r="AI345" s="112" t="e">
        <f>AI172-#REF!</f>
        <v>#REF!</v>
      </c>
      <c r="AJ345" s="112" t="e">
        <f>AJ172-#REF!</f>
        <v>#REF!</v>
      </c>
      <c r="AK345" s="112" t="e">
        <f>AK172-#REF!</f>
        <v>#REF!</v>
      </c>
      <c r="AL345" s="112" t="e">
        <f>AL172-#REF!</f>
        <v>#REF!</v>
      </c>
      <c r="AM345" s="112" t="e">
        <f>AM172-#REF!</f>
        <v>#REF!</v>
      </c>
      <c r="AN345" s="112" t="e">
        <f>AN172-#REF!</f>
        <v>#REF!</v>
      </c>
      <c r="AO345" s="112" t="e">
        <f>AO172-#REF!</f>
        <v>#REF!</v>
      </c>
      <c r="AP345" s="112" t="e">
        <f>AP172-#REF!</f>
        <v>#REF!</v>
      </c>
      <c r="AQ345" s="112" t="e">
        <f>AQ172-#REF!</f>
        <v>#REF!</v>
      </c>
      <c r="AR345" s="112" t="e">
        <f>AR172-#REF!</f>
        <v>#REF!</v>
      </c>
      <c r="AS345" s="112" t="e">
        <f>AS172-#REF!</f>
        <v>#REF!</v>
      </c>
      <c r="AT345" s="112" t="e">
        <f>AT172-#REF!</f>
        <v>#REF!</v>
      </c>
      <c r="AU345" s="112" t="e">
        <f>AU172-#REF!</f>
        <v>#REF!</v>
      </c>
      <c r="AV345" s="112" t="e">
        <f>AV172-#REF!</f>
        <v>#REF!</v>
      </c>
      <c r="AW345" s="112" t="e">
        <f>AW172-#REF!</f>
        <v>#REF!</v>
      </c>
      <c r="AX345" s="112" t="e">
        <f>AX172-#REF!</f>
        <v>#REF!</v>
      </c>
      <c r="AY345" s="112" t="e">
        <f>AY172-#REF!</f>
        <v>#REF!</v>
      </c>
      <c r="AZ345" s="112" t="e">
        <f>AZ172-#REF!</f>
        <v>#REF!</v>
      </c>
      <c r="BA345" s="112" t="e">
        <f>BA172-#REF!</f>
        <v>#REF!</v>
      </c>
      <c r="BB345" s="112" t="e">
        <f>BB172-#REF!</f>
        <v>#REF!</v>
      </c>
      <c r="BC345" s="112" t="e">
        <f>BC172-#REF!</f>
        <v>#REF!</v>
      </c>
      <c r="BD345" s="112" t="e">
        <f>BD172-#REF!</f>
        <v>#REF!</v>
      </c>
      <c r="BE345" s="112" t="e">
        <f>BE172-#REF!</f>
        <v>#REF!</v>
      </c>
      <c r="BF345" s="112" t="e">
        <f>BF172-#REF!</f>
        <v>#REF!</v>
      </c>
      <c r="BG345" s="112" t="e">
        <f>BG172-#REF!</f>
        <v>#REF!</v>
      </c>
      <c r="BH345" s="112" t="e">
        <f>BH172-#REF!</f>
        <v>#REF!</v>
      </c>
      <c r="BI345" s="112" t="e">
        <f>BI172-#REF!</f>
        <v>#REF!</v>
      </c>
      <c r="BJ345" s="112" t="e">
        <f>BJ172-#REF!</f>
        <v>#REF!</v>
      </c>
      <c r="BK345" s="112" t="e">
        <f>BK172-#REF!</f>
        <v>#REF!</v>
      </c>
      <c r="BL345" s="112" t="e">
        <f>BL172-#REF!</f>
        <v>#REF!</v>
      </c>
      <c r="BM345" s="112" t="e">
        <f>BM172-#REF!</f>
        <v>#REF!</v>
      </c>
      <c r="BN345" s="112" t="e">
        <f>BN172-#REF!</f>
        <v>#REF!</v>
      </c>
      <c r="BO345" s="112" t="e">
        <f>BO172-#REF!</f>
        <v>#REF!</v>
      </c>
      <c r="BU345" s="112" t="e">
        <f>BU180-#REF!</f>
        <v>#REF!</v>
      </c>
      <c r="BV345" s="112" t="e">
        <f>BV180-#REF!</f>
        <v>#REF!</v>
      </c>
    </row>
    <row r="346" spans="12:74" hidden="1" x14ac:dyDescent="0.3">
      <c r="L346" s="112" t="e">
        <f>L173-#REF!</f>
        <v>#REF!</v>
      </c>
      <c r="M346" s="112" t="e">
        <f>M173-#REF!</f>
        <v>#REF!</v>
      </c>
      <c r="N346" s="112" t="e">
        <f>N173-#REF!</f>
        <v>#REF!</v>
      </c>
      <c r="O346" s="112" t="e">
        <f>O173-#REF!</f>
        <v>#REF!</v>
      </c>
      <c r="P346" s="112" t="e">
        <f>P173-#REF!</f>
        <v>#REF!</v>
      </c>
      <c r="Q346" s="112" t="e">
        <f>Q173-#REF!</f>
        <v>#REF!</v>
      </c>
      <c r="R346" s="112" t="e">
        <f>R173-#REF!</f>
        <v>#REF!</v>
      </c>
      <c r="S346" s="112" t="e">
        <f>S173-#REF!</f>
        <v>#REF!</v>
      </c>
      <c r="T346" s="112" t="e">
        <f>T173-#REF!</f>
        <v>#REF!</v>
      </c>
      <c r="U346" s="112" t="e">
        <f>U173-#REF!</f>
        <v>#REF!</v>
      </c>
      <c r="V346" s="112" t="e">
        <f>V173-#REF!</f>
        <v>#REF!</v>
      </c>
      <c r="W346" s="112" t="e">
        <f>W173-#REF!</f>
        <v>#REF!</v>
      </c>
      <c r="X346" s="112" t="e">
        <f>X173-#REF!</f>
        <v>#REF!</v>
      </c>
      <c r="Y346" s="112" t="e">
        <f>Y173-#REF!</f>
        <v>#REF!</v>
      </c>
      <c r="Z346" s="112" t="e">
        <f>Z173-#REF!</f>
        <v>#REF!</v>
      </c>
      <c r="AA346" s="112" t="e">
        <f>AA173-#REF!</f>
        <v>#REF!</v>
      </c>
      <c r="AB346" s="112" t="e">
        <f>AB173-#REF!</f>
        <v>#REF!</v>
      </c>
      <c r="AC346" s="112" t="e">
        <f>AC173-#REF!</f>
        <v>#REF!</v>
      </c>
      <c r="AD346" s="112" t="e">
        <f>AD173-#REF!</f>
        <v>#REF!</v>
      </c>
      <c r="AE346" s="112" t="e">
        <f>AE173-#REF!</f>
        <v>#REF!</v>
      </c>
      <c r="AF346" s="112" t="e">
        <f>AF173-#REF!</f>
        <v>#REF!</v>
      </c>
      <c r="AG346" s="112" t="e">
        <f>AG173-#REF!</f>
        <v>#REF!</v>
      </c>
      <c r="AH346" s="112" t="e">
        <f>AH173-#REF!</f>
        <v>#REF!</v>
      </c>
      <c r="AI346" s="112" t="e">
        <f>AI173-#REF!</f>
        <v>#REF!</v>
      </c>
      <c r="AJ346" s="112" t="e">
        <f>AJ173-#REF!</f>
        <v>#REF!</v>
      </c>
      <c r="AK346" s="112" t="e">
        <f>AK173-#REF!</f>
        <v>#REF!</v>
      </c>
      <c r="AL346" s="112" t="e">
        <f>AL173-#REF!</f>
        <v>#REF!</v>
      </c>
      <c r="AM346" s="112" t="e">
        <f>AM173-#REF!</f>
        <v>#REF!</v>
      </c>
      <c r="AN346" s="112" t="e">
        <f>AN173-#REF!</f>
        <v>#REF!</v>
      </c>
      <c r="AO346" s="112" t="e">
        <f>AO173-#REF!</f>
        <v>#REF!</v>
      </c>
      <c r="AP346" s="112" t="e">
        <f>AP173-#REF!</f>
        <v>#REF!</v>
      </c>
      <c r="AQ346" s="112" t="e">
        <f>AQ173-#REF!</f>
        <v>#REF!</v>
      </c>
      <c r="AR346" s="112" t="e">
        <f>AR173-#REF!</f>
        <v>#REF!</v>
      </c>
      <c r="AS346" s="112" t="e">
        <f>AS173-#REF!</f>
        <v>#REF!</v>
      </c>
      <c r="AT346" s="112" t="e">
        <f>AT173-#REF!</f>
        <v>#REF!</v>
      </c>
      <c r="AU346" s="112" t="e">
        <f>AU173-#REF!</f>
        <v>#REF!</v>
      </c>
      <c r="AV346" s="112" t="e">
        <f>AV173-#REF!</f>
        <v>#REF!</v>
      </c>
      <c r="AW346" s="112" t="e">
        <f>AW173-#REF!</f>
        <v>#REF!</v>
      </c>
      <c r="AX346" s="112" t="e">
        <f>AX173-#REF!</f>
        <v>#REF!</v>
      </c>
      <c r="AY346" s="112" t="e">
        <f>AY173-#REF!</f>
        <v>#REF!</v>
      </c>
      <c r="AZ346" s="112" t="e">
        <f>AZ173-#REF!</f>
        <v>#REF!</v>
      </c>
      <c r="BA346" s="112" t="e">
        <f>BA173-#REF!</f>
        <v>#REF!</v>
      </c>
      <c r="BB346" s="112" t="e">
        <f>BB173-#REF!</f>
        <v>#REF!</v>
      </c>
      <c r="BC346" s="112" t="e">
        <f>BC173-#REF!</f>
        <v>#REF!</v>
      </c>
      <c r="BD346" s="112" t="e">
        <f>BD173-#REF!</f>
        <v>#REF!</v>
      </c>
      <c r="BE346" s="112" t="e">
        <f>BE173-#REF!</f>
        <v>#REF!</v>
      </c>
      <c r="BF346" s="112" t="e">
        <f>BF173-#REF!</f>
        <v>#REF!</v>
      </c>
      <c r="BG346" s="112" t="e">
        <f>BG173-#REF!</f>
        <v>#REF!</v>
      </c>
      <c r="BH346" s="112" t="e">
        <f>BH173-#REF!</f>
        <v>#REF!</v>
      </c>
      <c r="BI346" s="112" t="e">
        <f>BI173-#REF!</f>
        <v>#REF!</v>
      </c>
      <c r="BJ346" s="112" t="e">
        <f>BJ173-#REF!</f>
        <v>#REF!</v>
      </c>
      <c r="BK346" s="112" t="e">
        <f>BK173-#REF!</f>
        <v>#REF!</v>
      </c>
      <c r="BL346" s="112" t="e">
        <f>BL173-#REF!</f>
        <v>#REF!</v>
      </c>
      <c r="BM346" s="112" t="e">
        <f>BM173-#REF!</f>
        <v>#REF!</v>
      </c>
      <c r="BN346" s="112" t="e">
        <f>BN173-#REF!</f>
        <v>#REF!</v>
      </c>
      <c r="BO346" s="112" t="e">
        <f>BO173-#REF!</f>
        <v>#REF!</v>
      </c>
      <c r="BU346" s="112" t="e">
        <f>BU181-#REF!</f>
        <v>#REF!</v>
      </c>
      <c r="BV346" s="112" t="e">
        <f>BV181-#REF!</f>
        <v>#REF!</v>
      </c>
    </row>
    <row r="347" spans="12:74" hidden="1" x14ac:dyDescent="0.3">
      <c r="L347" s="112" t="e">
        <f>L174-#REF!</f>
        <v>#REF!</v>
      </c>
      <c r="M347" s="112" t="e">
        <f>M174-#REF!</f>
        <v>#REF!</v>
      </c>
      <c r="N347" s="112" t="e">
        <f>N174-#REF!</f>
        <v>#REF!</v>
      </c>
      <c r="O347" s="112" t="e">
        <f>O174-#REF!</f>
        <v>#REF!</v>
      </c>
      <c r="P347" s="112" t="e">
        <f>P174-#REF!</f>
        <v>#REF!</v>
      </c>
      <c r="Q347" s="112" t="e">
        <f>Q174-#REF!</f>
        <v>#REF!</v>
      </c>
      <c r="R347" s="112" t="e">
        <f>R174-#REF!</f>
        <v>#REF!</v>
      </c>
      <c r="S347" s="112" t="e">
        <f>S174-#REF!</f>
        <v>#REF!</v>
      </c>
      <c r="T347" s="112" t="e">
        <f>T174-#REF!</f>
        <v>#REF!</v>
      </c>
      <c r="U347" s="112" t="e">
        <f>U174-#REF!</f>
        <v>#REF!</v>
      </c>
      <c r="V347" s="112" t="e">
        <f>V174-#REF!</f>
        <v>#REF!</v>
      </c>
      <c r="W347" s="112" t="e">
        <f>W174-#REF!</f>
        <v>#REF!</v>
      </c>
      <c r="X347" s="112" t="e">
        <f>X174-#REF!</f>
        <v>#REF!</v>
      </c>
      <c r="Y347" s="112" t="e">
        <f>Y174-#REF!</f>
        <v>#REF!</v>
      </c>
      <c r="Z347" s="112" t="e">
        <f>Z174-#REF!</f>
        <v>#REF!</v>
      </c>
      <c r="AA347" s="112" t="e">
        <f>AA174-#REF!</f>
        <v>#REF!</v>
      </c>
      <c r="AB347" s="112" t="e">
        <f>AB174-#REF!</f>
        <v>#REF!</v>
      </c>
      <c r="AC347" s="112" t="e">
        <f>AC174-#REF!</f>
        <v>#REF!</v>
      </c>
      <c r="AD347" s="112" t="e">
        <f>AD174-#REF!</f>
        <v>#REF!</v>
      </c>
      <c r="AE347" s="112" t="e">
        <f>AE174-#REF!</f>
        <v>#REF!</v>
      </c>
      <c r="AF347" s="112" t="e">
        <f>AF174-#REF!</f>
        <v>#REF!</v>
      </c>
      <c r="AG347" s="112" t="e">
        <f>AG174-#REF!</f>
        <v>#REF!</v>
      </c>
      <c r="AH347" s="112" t="e">
        <f>AH174-#REF!</f>
        <v>#REF!</v>
      </c>
      <c r="AI347" s="112" t="e">
        <f>AI174-#REF!</f>
        <v>#REF!</v>
      </c>
      <c r="AJ347" s="112" t="e">
        <f>AJ174-#REF!</f>
        <v>#REF!</v>
      </c>
      <c r="AK347" s="112" t="e">
        <f>AK174-#REF!</f>
        <v>#REF!</v>
      </c>
      <c r="AL347" s="112" t="e">
        <f>AL174-#REF!</f>
        <v>#REF!</v>
      </c>
      <c r="AM347" s="112" t="e">
        <f>AM174-#REF!</f>
        <v>#REF!</v>
      </c>
      <c r="AN347" s="112" t="e">
        <f>AN174-#REF!</f>
        <v>#REF!</v>
      </c>
      <c r="AO347" s="112" t="e">
        <f>AO174-#REF!</f>
        <v>#REF!</v>
      </c>
      <c r="AP347" s="112" t="e">
        <f>AP174-#REF!</f>
        <v>#REF!</v>
      </c>
      <c r="AQ347" s="112" t="e">
        <f>AQ174-#REF!</f>
        <v>#REF!</v>
      </c>
      <c r="AR347" s="112" t="e">
        <f>AR174-#REF!</f>
        <v>#REF!</v>
      </c>
      <c r="AS347" s="112" t="e">
        <f>AS174-#REF!</f>
        <v>#REF!</v>
      </c>
      <c r="AT347" s="112" t="e">
        <f>AT174-#REF!</f>
        <v>#REF!</v>
      </c>
      <c r="AU347" s="112" t="e">
        <f>AU174-#REF!</f>
        <v>#REF!</v>
      </c>
      <c r="AV347" s="112" t="e">
        <f>AV174-#REF!</f>
        <v>#REF!</v>
      </c>
      <c r="AW347" s="112" t="e">
        <f>AW174-#REF!</f>
        <v>#REF!</v>
      </c>
      <c r="AX347" s="112" t="e">
        <f>AX174-#REF!</f>
        <v>#REF!</v>
      </c>
      <c r="AY347" s="112" t="e">
        <f>AY174-#REF!</f>
        <v>#REF!</v>
      </c>
      <c r="AZ347" s="112" t="e">
        <f>AZ174-#REF!</f>
        <v>#REF!</v>
      </c>
      <c r="BA347" s="112" t="e">
        <f>BA174-#REF!</f>
        <v>#REF!</v>
      </c>
      <c r="BB347" s="112" t="e">
        <f>BB174-#REF!</f>
        <v>#REF!</v>
      </c>
      <c r="BC347" s="112" t="e">
        <f>BC174-#REF!</f>
        <v>#REF!</v>
      </c>
      <c r="BD347" s="112" t="e">
        <f>BD174-#REF!</f>
        <v>#REF!</v>
      </c>
      <c r="BE347" s="112" t="e">
        <f>BE174-#REF!</f>
        <v>#REF!</v>
      </c>
      <c r="BF347" s="112" t="e">
        <f>BF174-#REF!</f>
        <v>#REF!</v>
      </c>
      <c r="BG347" s="112" t="e">
        <f>BG174-#REF!</f>
        <v>#REF!</v>
      </c>
      <c r="BH347" s="112" t="e">
        <f>BH174-#REF!</f>
        <v>#REF!</v>
      </c>
      <c r="BI347" s="112" t="e">
        <f>BI174-#REF!</f>
        <v>#REF!</v>
      </c>
      <c r="BJ347" s="112" t="e">
        <f>BJ174-#REF!</f>
        <v>#REF!</v>
      </c>
      <c r="BK347" s="112" t="e">
        <f>BK174-#REF!</f>
        <v>#REF!</v>
      </c>
      <c r="BL347" s="112" t="e">
        <f>BL174-#REF!</f>
        <v>#REF!</v>
      </c>
      <c r="BM347" s="112" t="e">
        <f>BM174-#REF!</f>
        <v>#REF!</v>
      </c>
      <c r="BN347" s="112" t="e">
        <f>BN174-#REF!</f>
        <v>#REF!</v>
      </c>
      <c r="BO347" s="112" t="e">
        <f>BO174-#REF!</f>
        <v>#REF!</v>
      </c>
      <c r="BU347" s="112" t="e">
        <f>BU182-#REF!</f>
        <v>#REF!</v>
      </c>
      <c r="BV347" s="112" t="e">
        <f>BV182-#REF!</f>
        <v>#REF!</v>
      </c>
    </row>
    <row r="348" spans="12:74" hidden="1" x14ac:dyDescent="0.3">
      <c r="L348" s="112" t="e">
        <f>L175-#REF!</f>
        <v>#REF!</v>
      </c>
      <c r="M348" s="112" t="e">
        <f>M175-#REF!</f>
        <v>#REF!</v>
      </c>
      <c r="N348" s="112" t="e">
        <f>N175-#REF!</f>
        <v>#REF!</v>
      </c>
      <c r="O348" s="112" t="e">
        <f>O175-#REF!</f>
        <v>#REF!</v>
      </c>
      <c r="P348" s="112" t="e">
        <f>P175-#REF!</f>
        <v>#REF!</v>
      </c>
      <c r="Q348" s="112" t="e">
        <f>Q175-#REF!</f>
        <v>#REF!</v>
      </c>
      <c r="R348" s="112" t="e">
        <f>R175-#REF!</f>
        <v>#REF!</v>
      </c>
      <c r="S348" s="112" t="e">
        <f>S175-#REF!</f>
        <v>#REF!</v>
      </c>
      <c r="T348" s="112" t="e">
        <f>T175-#REF!</f>
        <v>#REF!</v>
      </c>
      <c r="U348" s="112" t="e">
        <f>U175-#REF!</f>
        <v>#REF!</v>
      </c>
      <c r="V348" s="112" t="e">
        <f>V175-#REF!</f>
        <v>#REF!</v>
      </c>
      <c r="W348" s="112" t="e">
        <f>W175-#REF!</f>
        <v>#REF!</v>
      </c>
      <c r="X348" s="112" t="e">
        <f>X175-#REF!</f>
        <v>#REF!</v>
      </c>
      <c r="Y348" s="112" t="e">
        <f>Y175-#REF!</f>
        <v>#REF!</v>
      </c>
      <c r="Z348" s="112" t="e">
        <f>Z175-#REF!</f>
        <v>#REF!</v>
      </c>
      <c r="AA348" s="112" t="e">
        <f>AA175-#REF!</f>
        <v>#REF!</v>
      </c>
      <c r="AB348" s="112" t="e">
        <f>AB175-#REF!</f>
        <v>#REF!</v>
      </c>
      <c r="AC348" s="112" t="e">
        <f>AC175-#REF!</f>
        <v>#REF!</v>
      </c>
      <c r="AD348" s="112" t="e">
        <f>AD175-#REF!</f>
        <v>#REF!</v>
      </c>
      <c r="AE348" s="112" t="e">
        <f>AE175-#REF!</f>
        <v>#REF!</v>
      </c>
      <c r="AF348" s="112" t="e">
        <f>AF175-#REF!</f>
        <v>#REF!</v>
      </c>
      <c r="AG348" s="112" t="e">
        <f>AG175-#REF!</f>
        <v>#REF!</v>
      </c>
      <c r="AH348" s="112" t="e">
        <f>AH175-#REF!</f>
        <v>#REF!</v>
      </c>
      <c r="AI348" s="112" t="e">
        <f>AI175-#REF!</f>
        <v>#REF!</v>
      </c>
      <c r="AJ348" s="112" t="e">
        <f>AJ175-#REF!</f>
        <v>#REF!</v>
      </c>
      <c r="AK348" s="112" t="e">
        <f>AK175-#REF!</f>
        <v>#REF!</v>
      </c>
      <c r="AL348" s="112" t="e">
        <f>AL175-#REF!</f>
        <v>#REF!</v>
      </c>
      <c r="AM348" s="112" t="e">
        <f>AM175-#REF!</f>
        <v>#REF!</v>
      </c>
      <c r="AN348" s="112" t="e">
        <f>AN175-#REF!</f>
        <v>#REF!</v>
      </c>
      <c r="AO348" s="112" t="e">
        <f>AO175-#REF!</f>
        <v>#REF!</v>
      </c>
      <c r="AP348" s="112" t="e">
        <f>AP175-#REF!</f>
        <v>#REF!</v>
      </c>
      <c r="AQ348" s="112" t="e">
        <f>AQ175-#REF!</f>
        <v>#REF!</v>
      </c>
      <c r="AR348" s="112" t="e">
        <f>AR175-#REF!</f>
        <v>#REF!</v>
      </c>
      <c r="AS348" s="112" t="e">
        <f>AS175-#REF!</f>
        <v>#REF!</v>
      </c>
      <c r="AT348" s="112" t="e">
        <f>AT175-#REF!</f>
        <v>#REF!</v>
      </c>
      <c r="AU348" s="112" t="e">
        <f>AU175-#REF!</f>
        <v>#REF!</v>
      </c>
      <c r="AV348" s="112" t="e">
        <f>AV175-#REF!</f>
        <v>#REF!</v>
      </c>
      <c r="AW348" s="112" t="e">
        <f>AW175-#REF!</f>
        <v>#REF!</v>
      </c>
      <c r="AX348" s="112" t="e">
        <f>AX175-#REF!</f>
        <v>#REF!</v>
      </c>
      <c r="AY348" s="112" t="e">
        <f>AY175-#REF!</f>
        <v>#REF!</v>
      </c>
      <c r="AZ348" s="112" t="e">
        <f>AZ175-#REF!</f>
        <v>#REF!</v>
      </c>
      <c r="BA348" s="112" t="e">
        <f>BA175-#REF!</f>
        <v>#REF!</v>
      </c>
      <c r="BB348" s="112" t="e">
        <f>BB175-#REF!</f>
        <v>#REF!</v>
      </c>
      <c r="BC348" s="112" t="e">
        <f>BC175-#REF!</f>
        <v>#REF!</v>
      </c>
      <c r="BD348" s="112" t="e">
        <f>BD175-#REF!</f>
        <v>#REF!</v>
      </c>
      <c r="BE348" s="112" t="e">
        <f>BE175-#REF!</f>
        <v>#REF!</v>
      </c>
      <c r="BF348" s="112" t="e">
        <f>BF175-#REF!</f>
        <v>#REF!</v>
      </c>
      <c r="BG348" s="112" t="e">
        <f>BG175-#REF!</f>
        <v>#REF!</v>
      </c>
      <c r="BH348" s="112" t="e">
        <f>BH175-#REF!</f>
        <v>#REF!</v>
      </c>
      <c r="BI348" s="112" t="e">
        <f>BI175-#REF!</f>
        <v>#REF!</v>
      </c>
      <c r="BJ348" s="112" t="e">
        <f>BJ175-#REF!</f>
        <v>#REF!</v>
      </c>
      <c r="BK348" s="112" t="e">
        <f>BK175-#REF!</f>
        <v>#REF!</v>
      </c>
      <c r="BL348" s="112" t="e">
        <f>BL175-#REF!</f>
        <v>#REF!</v>
      </c>
      <c r="BM348" s="112" t="e">
        <f>BM175-#REF!</f>
        <v>#REF!</v>
      </c>
      <c r="BN348" s="112" t="e">
        <f>BN175-#REF!</f>
        <v>#REF!</v>
      </c>
      <c r="BO348" s="112" t="e">
        <f>BO175-#REF!</f>
        <v>#REF!</v>
      </c>
      <c r="BU348" s="112" t="e">
        <f>BU183-#REF!</f>
        <v>#REF!</v>
      </c>
      <c r="BV348" s="112" t="e">
        <f>BV183-#REF!</f>
        <v>#REF!</v>
      </c>
    </row>
    <row r="349" spans="12:74" hidden="1" x14ac:dyDescent="0.3">
      <c r="L349" s="112" t="e">
        <f>L176-#REF!</f>
        <v>#REF!</v>
      </c>
      <c r="M349" s="112" t="e">
        <f>M176-#REF!</f>
        <v>#REF!</v>
      </c>
      <c r="N349" s="112" t="e">
        <f>N176-#REF!</f>
        <v>#REF!</v>
      </c>
      <c r="O349" s="112" t="e">
        <f>O176-#REF!</f>
        <v>#REF!</v>
      </c>
      <c r="P349" s="112" t="e">
        <f>P176-#REF!</f>
        <v>#REF!</v>
      </c>
      <c r="Q349" s="112" t="e">
        <f>Q176-#REF!</f>
        <v>#REF!</v>
      </c>
      <c r="R349" s="112" t="e">
        <f>R176-#REF!</f>
        <v>#REF!</v>
      </c>
      <c r="S349" s="112" t="e">
        <f>S176-#REF!</f>
        <v>#REF!</v>
      </c>
      <c r="T349" s="112" t="e">
        <f>T176-#REF!</f>
        <v>#REF!</v>
      </c>
      <c r="U349" s="112" t="e">
        <f>U176-#REF!</f>
        <v>#REF!</v>
      </c>
      <c r="V349" s="112" t="e">
        <f>V176-#REF!</f>
        <v>#REF!</v>
      </c>
      <c r="W349" s="112" t="e">
        <f>W176-#REF!</f>
        <v>#REF!</v>
      </c>
      <c r="X349" s="112" t="e">
        <f>X176-#REF!</f>
        <v>#REF!</v>
      </c>
      <c r="Y349" s="112" t="e">
        <f>Y176-#REF!</f>
        <v>#REF!</v>
      </c>
      <c r="Z349" s="112" t="e">
        <f>Z176-#REF!</f>
        <v>#REF!</v>
      </c>
      <c r="AA349" s="112" t="e">
        <f>AA176-#REF!</f>
        <v>#REF!</v>
      </c>
      <c r="AB349" s="112" t="e">
        <f>AB176-#REF!</f>
        <v>#REF!</v>
      </c>
      <c r="AC349" s="112" t="e">
        <f>AC176-#REF!</f>
        <v>#REF!</v>
      </c>
      <c r="AD349" s="112" t="e">
        <f>AD176-#REF!</f>
        <v>#REF!</v>
      </c>
      <c r="AE349" s="112" t="e">
        <f>AE176-#REF!</f>
        <v>#REF!</v>
      </c>
      <c r="AF349" s="112" t="e">
        <f>AF176-#REF!</f>
        <v>#REF!</v>
      </c>
      <c r="AG349" s="112" t="e">
        <f>AG176-#REF!</f>
        <v>#REF!</v>
      </c>
      <c r="AH349" s="112" t="e">
        <f>AH176-#REF!</f>
        <v>#REF!</v>
      </c>
      <c r="AI349" s="112" t="e">
        <f>AI176-#REF!</f>
        <v>#REF!</v>
      </c>
      <c r="AJ349" s="112" t="e">
        <f>AJ176-#REF!</f>
        <v>#REF!</v>
      </c>
      <c r="AK349" s="112" t="e">
        <f>AK176-#REF!</f>
        <v>#REF!</v>
      </c>
      <c r="AL349" s="112" t="e">
        <f>AL176-#REF!</f>
        <v>#REF!</v>
      </c>
      <c r="AM349" s="112" t="e">
        <f>AM176-#REF!</f>
        <v>#REF!</v>
      </c>
      <c r="AN349" s="112" t="e">
        <f>AN176-#REF!</f>
        <v>#REF!</v>
      </c>
      <c r="AO349" s="112" t="e">
        <f>AO176-#REF!</f>
        <v>#REF!</v>
      </c>
      <c r="AP349" s="112" t="e">
        <f>AP176-#REF!</f>
        <v>#REF!</v>
      </c>
      <c r="AQ349" s="112" t="e">
        <f>AQ176-#REF!</f>
        <v>#REF!</v>
      </c>
      <c r="AR349" s="112" t="e">
        <f>AR176-#REF!</f>
        <v>#REF!</v>
      </c>
      <c r="AS349" s="112" t="e">
        <f>AS176-#REF!</f>
        <v>#REF!</v>
      </c>
      <c r="AT349" s="112" t="e">
        <f>AT176-#REF!</f>
        <v>#REF!</v>
      </c>
      <c r="AU349" s="112" t="e">
        <f>AU176-#REF!</f>
        <v>#REF!</v>
      </c>
      <c r="AV349" s="112" t="e">
        <f>AV176-#REF!</f>
        <v>#REF!</v>
      </c>
      <c r="AW349" s="112" t="e">
        <f>AW176-#REF!</f>
        <v>#REF!</v>
      </c>
      <c r="AX349" s="112" t="e">
        <f>AX176-#REF!</f>
        <v>#REF!</v>
      </c>
      <c r="AY349" s="112" t="e">
        <f>AY176-#REF!</f>
        <v>#REF!</v>
      </c>
      <c r="AZ349" s="112" t="e">
        <f>AZ176-#REF!</f>
        <v>#REF!</v>
      </c>
      <c r="BA349" s="112" t="e">
        <f>BA176-#REF!</f>
        <v>#REF!</v>
      </c>
      <c r="BB349" s="112" t="e">
        <f>BB176-#REF!</f>
        <v>#REF!</v>
      </c>
      <c r="BC349" s="112" t="e">
        <f>BC176-#REF!</f>
        <v>#REF!</v>
      </c>
      <c r="BD349" s="112" t="e">
        <f>BD176-#REF!</f>
        <v>#REF!</v>
      </c>
      <c r="BE349" s="112" t="e">
        <f>BE176-#REF!</f>
        <v>#REF!</v>
      </c>
      <c r="BF349" s="112" t="e">
        <f>BF176-#REF!</f>
        <v>#REF!</v>
      </c>
      <c r="BG349" s="112" t="e">
        <f>BG176-#REF!</f>
        <v>#REF!</v>
      </c>
      <c r="BH349" s="112" t="e">
        <f>BH176-#REF!</f>
        <v>#REF!</v>
      </c>
      <c r="BI349" s="112" t="e">
        <f>BI176-#REF!</f>
        <v>#REF!</v>
      </c>
      <c r="BJ349" s="112" t="e">
        <f>BJ176-#REF!</f>
        <v>#REF!</v>
      </c>
      <c r="BK349" s="112" t="e">
        <f>BK176-#REF!</f>
        <v>#REF!</v>
      </c>
      <c r="BL349" s="112" t="e">
        <f>BL176-#REF!</f>
        <v>#REF!</v>
      </c>
      <c r="BM349" s="112" t="e">
        <f>BM176-#REF!</f>
        <v>#REF!</v>
      </c>
      <c r="BN349" s="112" t="e">
        <f>BN176-#REF!</f>
        <v>#REF!</v>
      </c>
      <c r="BO349" s="112" t="e">
        <f>BO176-#REF!</f>
        <v>#REF!</v>
      </c>
      <c r="BU349" s="112" t="e">
        <f>BU184-#REF!</f>
        <v>#REF!</v>
      </c>
      <c r="BV349" s="112" t="e">
        <f>BV184-#REF!</f>
        <v>#REF!</v>
      </c>
    </row>
    <row r="350" spans="12:74" hidden="1" x14ac:dyDescent="0.3">
      <c r="L350" s="112" t="e">
        <f>L177-#REF!</f>
        <v>#REF!</v>
      </c>
      <c r="M350" s="112" t="e">
        <f>M177-#REF!</f>
        <v>#REF!</v>
      </c>
      <c r="N350" s="112" t="e">
        <f>N177-#REF!</f>
        <v>#REF!</v>
      </c>
      <c r="O350" s="112" t="e">
        <f>O177-#REF!</f>
        <v>#REF!</v>
      </c>
      <c r="P350" s="112" t="e">
        <f>P177-#REF!</f>
        <v>#REF!</v>
      </c>
      <c r="Q350" s="112" t="e">
        <f>Q177-#REF!</f>
        <v>#REF!</v>
      </c>
      <c r="R350" s="112" t="e">
        <f>R177-#REF!</f>
        <v>#REF!</v>
      </c>
      <c r="S350" s="112" t="e">
        <f>S177-#REF!</f>
        <v>#REF!</v>
      </c>
      <c r="T350" s="112" t="e">
        <f>T177-#REF!</f>
        <v>#REF!</v>
      </c>
      <c r="U350" s="112" t="e">
        <f>U177-#REF!</f>
        <v>#REF!</v>
      </c>
      <c r="V350" s="112" t="e">
        <f>V177-#REF!</f>
        <v>#REF!</v>
      </c>
      <c r="W350" s="112" t="e">
        <f>W177-#REF!</f>
        <v>#REF!</v>
      </c>
      <c r="X350" s="112" t="e">
        <f>X177-#REF!</f>
        <v>#REF!</v>
      </c>
      <c r="Y350" s="112" t="e">
        <f>Y177-#REF!</f>
        <v>#REF!</v>
      </c>
      <c r="Z350" s="112" t="e">
        <f>Z177-#REF!</f>
        <v>#REF!</v>
      </c>
      <c r="AA350" s="112" t="e">
        <f>AA177-#REF!</f>
        <v>#REF!</v>
      </c>
      <c r="AB350" s="112" t="e">
        <f>AB177-#REF!</f>
        <v>#REF!</v>
      </c>
      <c r="AC350" s="112" t="e">
        <f>AC177-#REF!</f>
        <v>#REF!</v>
      </c>
      <c r="AD350" s="112" t="e">
        <f>AD177-#REF!</f>
        <v>#REF!</v>
      </c>
      <c r="AE350" s="112" t="e">
        <f>AE177-#REF!</f>
        <v>#REF!</v>
      </c>
      <c r="AF350" s="112" t="e">
        <f>AF177-#REF!</f>
        <v>#REF!</v>
      </c>
      <c r="AG350" s="112" t="e">
        <f>AG177-#REF!</f>
        <v>#REF!</v>
      </c>
      <c r="AH350" s="112" t="e">
        <f>AH177-#REF!</f>
        <v>#REF!</v>
      </c>
      <c r="AI350" s="112" t="e">
        <f>AI177-#REF!</f>
        <v>#REF!</v>
      </c>
      <c r="AJ350" s="112" t="e">
        <f>AJ177-#REF!</f>
        <v>#REF!</v>
      </c>
      <c r="AK350" s="112" t="e">
        <f>AK177-#REF!</f>
        <v>#REF!</v>
      </c>
      <c r="AL350" s="112" t="e">
        <f>AL177-#REF!</f>
        <v>#REF!</v>
      </c>
      <c r="AM350" s="112" t="e">
        <f>AM177-#REF!</f>
        <v>#REF!</v>
      </c>
      <c r="AN350" s="112" t="e">
        <f>AN177-#REF!</f>
        <v>#REF!</v>
      </c>
      <c r="AO350" s="112" t="e">
        <f>AO177-#REF!</f>
        <v>#REF!</v>
      </c>
      <c r="AP350" s="112" t="e">
        <f>AP177-#REF!</f>
        <v>#REF!</v>
      </c>
      <c r="AQ350" s="112" t="e">
        <f>AQ177-#REF!</f>
        <v>#REF!</v>
      </c>
      <c r="AR350" s="112" t="e">
        <f>AR177-#REF!</f>
        <v>#REF!</v>
      </c>
      <c r="AS350" s="112" t="e">
        <f>AS177-#REF!</f>
        <v>#REF!</v>
      </c>
      <c r="AT350" s="112" t="e">
        <f>AT177-#REF!</f>
        <v>#REF!</v>
      </c>
      <c r="AU350" s="112" t="e">
        <f>AU177-#REF!</f>
        <v>#REF!</v>
      </c>
      <c r="AV350" s="112" t="e">
        <f>AV177-#REF!</f>
        <v>#REF!</v>
      </c>
      <c r="AW350" s="112" t="e">
        <f>AW177-#REF!</f>
        <v>#REF!</v>
      </c>
      <c r="AX350" s="112" t="e">
        <f>AX177-#REF!</f>
        <v>#REF!</v>
      </c>
      <c r="AY350" s="112" t="e">
        <f>AY177-#REF!</f>
        <v>#REF!</v>
      </c>
      <c r="AZ350" s="112" t="e">
        <f>AZ177-#REF!</f>
        <v>#REF!</v>
      </c>
      <c r="BA350" s="112" t="e">
        <f>BA177-#REF!</f>
        <v>#REF!</v>
      </c>
      <c r="BB350" s="112" t="e">
        <f>BB177-#REF!</f>
        <v>#REF!</v>
      </c>
      <c r="BC350" s="112" t="e">
        <f>BC177-#REF!</f>
        <v>#REF!</v>
      </c>
      <c r="BD350" s="112" t="e">
        <f>BD177-#REF!</f>
        <v>#REF!</v>
      </c>
      <c r="BE350" s="112" t="e">
        <f>BE177-#REF!</f>
        <v>#REF!</v>
      </c>
      <c r="BF350" s="112" t="e">
        <f>BF177-#REF!</f>
        <v>#REF!</v>
      </c>
      <c r="BG350" s="112" t="e">
        <f>BG177-#REF!</f>
        <v>#REF!</v>
      </c>
      <c r="BH350" s="112" t="e">
        <f>BH177-#REF!</f>
        <v>#REF!</v>
      </c>
      <c r="BI350" s="112" t="e">
        <f>BI177-#REF!</f>
        <v>#REF!</v>
      </c>
      <c r="BJ350" s="112" t="e">
        <f>BJ177-#REF!</f>
        <v>#REF!</v>
      </c>
      <c r="BK350" s="112" t="e">
        <f>BK177-#REF!</f>
        <v>#REF!</v>
      </c>
      <c r="BL350" s="112" t="e">
        <f>BL177-#REF!</f>
        <v>#REF!</v>
      </c>
      <c r="BM350" s="112" t="e">
        <f>BM177-#REF!</f>
        <v>#REF!</v>
      </c>
      <c r="BN350" s="112" t="e">
        <f>BN177-#REF!</f>
        <v>#REF!</v>
      </c>
      <c r="BO350" s="112" t="e">
        <f>BO177-#REF!</f>
        <v>#REF!</v>
      </c>
      <c r="BU350" s="112" t="e">
        <f>BU185-#REF!</f>
        <v>#REF!</v>
      </c>
      <c r="BV350" s="112" t="e">
        <f>BV185-#REF!</f>
        <v>#REF!</v>
      </c>
    </row>
    <row r="351" spans="12:74" hidden="1" x14ac:dyDescent="0.3">
      <c r="L351" s="112" t="e">
        <f>L178-#REF!</f>
        <v>#REF!</v>
      </c>
      <c r="M351" s="112" t="e">
        <f>M178-#REF!</f>
        <v>#REF!</v>
      </c>
      <c r="N351" s="112" t="e">
        <f>N178-#REF!</f>
        <v>#REF!</v>
      </c>
      <c r="O351" s="112" t="e">
        <f>O178-#REF!</f>
        <v>#REF!</v>
      </c>
      <c r="P351" s="112" t="e">
        <f>P178-#REF!</f>
        <v>#REF!</v>
      </c>
      <c r="Q351" s="112" t="e">
        <f>Q178-#REF!</f>
        <v>#REF!</v>
      </c>
      <c r="R351" s="112" t="e">
        <f>R178-#REF!</f>
        <v>#REF!</v>
      </c>
      <c r="S351" s="112" t="e">
        <f>S178-#REF!</f>
        <v>#REF!</v>
      </c>
      <c r="T351" s="112" t="e">
        <f>T178-#REF!</f>
        <v>#REF!</v>
      </c>
      <c r="U351" s="112" t="e">
        <f>U178-#REF!</f>
        <v>#REF!</v>
      </c>
      <c r="V351" s="112" t="e">
        <f>V178-#REF!</f>
        <v>#REF!</v>
      </c>
      <c r="W351" s="112" t="e">
        <f>W178-#REF!</f>
        <v>#REF!</v>
      </c>
      <c r="X351" s="112" t="e">
        <f>X178-#REF!</f>
        <v>#REF!</v>
      </c>
      <c r="Y351" s="112" t="e">
        <f>Y178-#REF!</f>
        <v>#REF!</v>
      </c>
      <c r="Z351" s="112" t="e">
        <f>Z178-#REF!</f>
        <v>#REF!</v>
      </c>
      <c r="AA351" s="112" t="e">
        <f>AA178-#REF!</f>
        <v>#REF!</v>
      </c>
      <c r="AB351" s="112" t="e">
        <f>AB178-#REF!</f>
        <v>#REF!</v>
      </c>
      <c r="AC351" s="112" t="e">
        <f>AC178-#REF!</f>
        <v>#REF!</v>
      </c>
      <c r="AD351" s="112" t="e">
        <f>AD178-#REF!</f>
        <v>#REF!</v>
      </c>
      <c r="AE351" s="112" t="e">
        <f>AE178-#REF!</f>
        <v>#REF!</v>
      </c>
      <c r="AF351" s="112" t="e">
        <f>AF178-#REF!</f>
        <v>#REF!</v>
      </c>
      <c r="AG351" s="112" t="e">
        <f>AG178-#REF!</f>
        <v>#REF!</v>
      </c>
      <c r="AH351" s="112" t="e">
        <f>AH178-#REF!</f>
        <v>#REF!</v>
      </c>
      <c r="AI351" s="112" t="e">
        <f>AI178-#REF!</f>
        <v>#REF!</v>
      </c>
      <c r="AJ351" s="112" t="e">
        <f>AJ178-#REF!</f>
        <v>#REF!</v>
      </c>
      <c r="AK351" s="112" t="e">
        <f>AK178-#REF!</f>
        <v>#REF!</v>
      </c>
      <c r="AL351" s="112" t="e">
        <f>AL178-#REF!</f>
        <v>#REF!</v>
      </c>
      <c r="AM351" s="112" t="e">
        <f>AM178-#REF!</f>
        <v>#REF!</v>
      </c>
      <c r="AN351" s="112" t="e">
        <f>AN178-#REF!</f>
        <v>#REF!</v>
      </c>
      <c r="AO351" s="112" t="e">
        <f>AO178-#REF!</f>
        <v>#REF!</v>
      </c>
      <c r="AP351" s="112" t="e">
        <f>AP178-#REF!</f>
        <v>#REF!</v>
      </c>
      <c r="AQ351" s="112" t="e">
        <f>AQ178-#REF!</f>
        <v>#REF!</v>
      </c>
      <c r="AR351" s="112" t="e">
        <f>AR178-#REF!</f>
        <v>#REF!</v>
      </c>
      <c r="AS351" s="112" t="e">
        <f>AS178-#REF!</f>
        <v>#REF!</v>
      </c>
      <c r="AT351" s="112" t="e">
        <f>AT178-#REF!</f>
        <v>#REF!</v>
      </c>
      <c r="AU351" s="112" t="e">
        <f>AU178-#REF!</f>
        <v>#REF!</v>
      </c>
      <c r="AV351" s="112" t="e">
        <f>AV178-#REF!</f>
        <v>#REF!</v>
      </c>
      <c r="AW351" s="112" t="e">
        <f>AW178-#REF!</f>
        <v>#REF!</v>
      </c>
      <c r="AX351" s="112" t="e">
        <f>AX178-#REF!</f>
        <v>#REF!</v>
      </c>
      <c r="AY351" s="112" t="e">
        <f>AY178-#REF!</f>
        <v>#REF!</v>
      </c>
      <c r="AZ351" s="112" t="e">
        <f>AZ178-#REF!</f>
        <v>#REF!</v>
      </c>
      <c r="BA351" s="112" t="e">
        <f>BA178-#REF!</f>
        <v>#REF!</v>
      </c>
      <c r="BB351" s="112" t="e">
        <f>BB178-#REF!</f>
        <v>#REF!</v>
      </c>
      <c r="BC351" s="112" t="e">
        <f>BC178-#REF!</f>
        <v>#REF!</v>
      </c>
      <c r="BD351" s="112" t="e">
        <f>BD178-#REF!</f>
        <v>#REF!</v>
      </c>
      <c r="BE351" s="112" t="e">
        <f>BE178-#REF!</f>
        <v>#REF!</v>
      </c>
      <c r="BF351" s="112" t="e">
        <f>BF178-#REF!</f>
        <v>#REF!</v>
      </c>
      <c r="BG351" s="112" t="e">
        <f>BG178-#REF!</f>
        <v>#REF!</v>
      </c>
      <c r="BH351" s="112" t="e">
        <f>BH178-#REF!</f>
        <v>#REF!</v>
      </c>
      <c r="BI351" s="112" t="e">
        <f>BI178-#REF!</f>
        <v>#REF!</v>
      </c>
      <c r="BJ351" s="112" t="e">
        <f>BJ178-#REF!</f>
        <v>#REF!</v>
      </c>
      <c r="BK351" s="112" t="e">
        <f>BK178-#REF!</f>
        <v>#REF!</v>
      </c>
      <c r="BL351" s="112" t="e">
        <f>BL178-#REF!</f>
        <v>#REF!</v>
      </c>
      <c r="BM351" s="112" t="e">
        <f>BM178-#REF!</f>
        <v>#REF!</v>
      </c>
      <c r="BN351" s="112" t="e">
        <f>BN178-#REF!</f>
        <v>#REF!</v>
      </c>
      <c r="BO351" s="112" t="e">
        <f>BO178-#REF!</f>
        <v>#REF!</v>
      </c>
      <c r="BU351" s="112" t="e">
        <f>BU186-#REF!</f>
        <v>#REF!</v>
      </c>
      <c r="BV351" s="112" t="e">
        <f>BV186-#REF!</f>
        <v>#REF!</v>
      </c>
    </row>
    <row r="352" spans="12:74" hidden="1" x14ac:dyDescent="0.3">
      <c r="L352" s="112" t="e">
        <f>L179-#REF!</f>
        <v>#REF!</v>
      </c>
      <c r="M352" s="112" t="e">
        <f>M179-#REF!</f>
        <v>#REF!</v>
      </c>
      <c r="N352" s="112" t="e">
        <f>N179-#REF!</f>
        <v>#REF!</v>
      </c>
      <c r="O352" s="112" t="e">
        <f>O179-#REF!</f>
        <v>#REF!</v>
      </c>
      <c r="P352" s="112" t="e">
        <f>P179-#REF!</f>
        <v>#REF!</v>
      </c>
      <c r="Q352" s="112" t="e">
        <f>Q179-#REF!</f>
        <v>#REF!</v>
      </c>
      <c r="R352" s="112" t="e">
        <f>R179-#REF!</f>
        <v>#REF!</v>
      </c>
      <c r="S352" s="112" t="e">
        <f>S179-#REF!</f>
        <v>#REF!</v>
      </c>
      <c r="T352" s="112" t="e">
        <f>T179-#REF!</f>
        <v>#REF!</v>
      </c>
      <c r="U352" s="112" t="e">
        <f>U179-#REF!</f>
        <v>#REF!</v>
      </c>
      <c r="V352" s="112" t="e">
        <f>V179-#REF!</f>
        <v>#REF!</v>
      </c>
      <c r="W352" s="112" t="e">
        <f>W179-#REF!</f>
        <v>#REF!</v>
      </c>
      <c r="X352" s="112" t="e">
        <f>X179-#REF!</f>
        <v>#REF!</v>
      </c>
      <c r="Y352" s="112" t="e">
        <f>Y179-#REF!</f>
        <v>#REF!</v>
      </c>
      <c r="Z352" s="112" t="e">
        <f>Z179-#REF!</f>
        <v>#REF!</v>
      </c>
      <c r="AA352" s="112" t="e">
        <f>AA179-#REF!</f>
        <v>#REF!</v>
      </c>
      <c r="AB352" s="112" t="e">
        <f>AB179-#REF!</f>
        <v>#REF!</v>
      </c>
      <c r="AC352" s="112" t="e">
        <f>AC179-#REF!</f>
        <v>#REF!</v>
      </c>
      <c r="AD352" s="112" t="e">
        <f>AD179-#REF!</f>
        <v>#REF!</v>
      </c>
      <c r="AE352" s="112" t="e">
        <f>AE179-#REF!</f>
        <v>#REF!</v>
      </c>
      <c r="AF352" s="112" t="e">
        <f>AF179-#REF!</f>
        <v>#REF!</v>
      </c>
      <c r="AG352" s="112" t="e">
        <f>AG179-#REF!</f>
        <v>#REF!</v>
      </c>
      <c r="AH352" s="112" t="e">
        <f>AH179-#REF!</f>
        <v>#REF!</v>
      </c>
      <c r="AI352" s="112" t="e">
        <f>AI179-#REF!</f>
        <v>#REF!</v>
      </c>
      <c r="AJ352" s="112" t="e">
        <f>AJ179-#REF!</f>
        <v>#REF!</v>
      </c>
      <c r="AK352" s="112" t="e">
        <f>AK179-#REF!</f>
        <v>#REF!</v>
      </c>
      <c r="AL352" s="112" t="e">
        <f>AL179-#REF!</f>
        <v>#REF!</v>
      </c>
      <c r="AM352" s="112" t="e">
        <f>AM179-#REF!</f>
        <v>#REF!</v>
      </c>
      <c r="AN352" s="112" t="e">
        <f>AN179-#REF!</f>
        <v>#REF!</v>
      </c>
      <c r="AO352" s="112" t="e">
        <f>AO179-#REF!</f>
        <v>#REF!</v>
      </c>
      <c r="AP352" s="112" t="e">
        <f>AP179-#REF!</f>
        <v>#REF!</v>
      </c>
      <c r="AQ352" s="112" t="e">
        <f>AQ179-#REF!</f>
        <v>#REF!</v>
      </c>
      <c r="AR352" s="112" t="e">
        <f>AR179-#REF!</f>
        <v>#REF!</v>
      </c>
      <c r="AS352" s="112" t="e">
        <f>AS179-#REF!</f>
        <v>#REF!</v>
      </c>
      <c r="AT352" s="112" t="e">
        <f>AT179-#REF!</f>
        <v>#REF!</v>
      </c>
      <c r="AU352" s="112" t="e">
        <f>AU179-#REF!</f>
        <v>#REF!</v>
      </c>
      <c r="AV352" s="112" t="e">
        <f>AV179-#REF!</f>
        <v>#REF!</v>
      </c>
      <c r="AW352" s="112" t="e">
        <f>AW179-#REF!</f>
        <v>#REF!</v>
      </c>
      <c r="AX352" s="112" t="e">
        <f>AX179-#REF!</f>
        <v>#REF!</v>
      </c>
      <c r="AY352" s="112" t="e">
        <f>AY179-#REF!</f>
        <v>#REF!</v>
      </c>
      <c r="AZ352" s="112" t="e">
        <f>AZ179-#REF!</f>
        <v>#REF!</v>
      </c>
      <c r="BA352" s="112" t="e">
        <f>BA179-#REF!</f>
        <v>#REF!</v>
      </c>
      <c r="BB352" s="112" t="e">
        <f>BB179-#REF!</f>
        <v>#REF!</v>
      </c>
      <c r="BC352" s="112" t="e">
        <f>BC179-#REF!</f>
        <v>#REF!</v>
      </c>
      <c r="BD352" s="112" t="e">
        <f>BD179-#REF!</f>
        <v>#REF!</v>
      </c>
      <c r="BE352" s="112" t="e">
        <f>BE179-#REF!</f>
        <v>#REF!</v>
      </c>
      <c r="BF352" s="112" t="e">
        <f>BF179-#REF!</f>
        <v>#REF!</v>
      </c>
      <c r="BG352" s="112" t="e">
        <f>BG179-#REF!</f>
        <v>#REF!</v>
      </c>
      <c r="BH352" s="112" t="e">
        <f>BH179-#REF!</f>
        <v>#REF!</v>
      </c>
      <c r="BI352" s="112" t="e">
        <f>BI179-#REF!</f>
        <v>#REF!</v>
      </c>
      <c r="BJ352" s="112" t="e">
        <f>BJ179-#REF!</f>
        <v>#REF!</v>
      </c>
      <c r="BK352" s="112" t="e">
        <f>BK179-#REF!</f>
        <v>#REF!</v>
      </c>
      <c r="BL352" s="112" t="e">
        <f>BL179-#REF!</f>
        <v>#REF!</v>
      </c>
      <c r="BM352" s="112" t="e">
        <f>BM179-#REF!</f>
        <v>#REF!</v>
      </c>
      <c r="BN352" s="112" t="e">
        <f>BN179-#REF!</f>
        <v>#REF!</v>
      </c>
      <c r="BO352" s="112" t="e">
        <f>BO179-#REF!</f>
        <v>#REF!</v>
      </c>
      <c r="BU352" s="112" t="e">
        <f>BU187-#REF!</f>
        <v>#REF!</v>
      </c>
      <c r="BV352" s="112" t="e">
        <f>BV187-#REF!</f>
        <v>#REF!</v>
      </c>
    </row>
    <row r="353" spans="12:74" hidden="1" x14ac:dyDescent="0.3">
      <c r="L353" s="112" t="e">
        <f>L180-#REF!</f>
        <v>#REF!</v>
      </c>
      <c r="M353" s="112" t="e">
        <f>M180-#REF!</f>
        <v>#REF!</v>
      </c>
      <c r="N353" s="112" t="e">
        <f>N180-#REF!</f>
        <v>#REF!</v>
      </c>
      <c r="O353" s="112" t="e">
        <f>O180-#REF!</f>
        <v>#REF!</v>
      </c>
      <c r="P353" s="112" t="e">
        <f>P180-#REF!</f>
        <v>#REF!</v>
      </c>
      <c r="Q353" s="112" t="e">
        <f>Q180-#REF!</f>
        <v>#REF!</v>
      </c>
      <c r="R353" s="112" t="e">
        <f>R180-#REF!</f>
        <v>#REF!</v>
      </c>
      <c r="S353" s="112" t="e">
        <f>S180-#REF!</f>
        <v>#REF!</v>
      </c>
      <c r="T353" s="112" t="e">
        <f>T180-#REF!</f>
        <v>#REF!</v>
      </c>
      <c r="U353" s="112" t="e">
        <f>U180-#REF!</f>
        <v>#REF!</v>
      </c>
      <c r="V353" s="112" t="e">
        <f>V180-#REF!</f>
        <v>#REF!</v>
      </c>
      <c r="W353" s="112" t="e">
        <f>W180-#REF!</f>
        <v>#REF!</v>
      </c>
      <c r="X353" s="112" t="e">
        <f>X180-#REF!</f>
        <v>#REF!</v>
      </c>
      <c r="Y353" s="112" t="e">
        <f>Y180-#REF!</f>
        <v>#REF!</v>
      </c>
      <c r="Z353" s="112" t="e">
        <f>Z180-#REF!</f>
        <v>#REF!</v>
      </c>
      <c r="AA353" s="112" t="e">
        <f>AA180-#REF!</f>
        <v>#REF!</v>
      </c>
      <c r="AB353" s="112" t="e">
        <f>AB180-#REF!</f>
        <v>#REF!</v>
      </c>
      <c r="AC353" s="112" t="e">
        <f>AC180-#REF!</f>
        <v>#REF!</v>
      </c>
      <c r="AD353" s="112" t="e">
        <f>AD180-#REF!</f>
        <v>#REF!</v>
      </c>
      <c r="AE353" s="112" t="e">
        <f>AE180-#REF!</f>
        <v>#REF!</v>
      </c>
      <c r="AF353" s="112" t="e">
        <f>AF180-#REF!</f>
        <v>#REF!</v>
      </c>
      <c r="AG353" s="112" t="e">
        <f>AG180-#REF!</f>
        <v>#REF!</v>
      </c>
      <c r="AH353" s="112" t="e">
        <f>AH180-#REF!</f>
        <v>#REF!</v>
      </c>
      <c r="AI353" s="112" t="e">
        <f>AI180-#REF!</f>
        <v>#REF!</v>
      </c>
      <c r="AJ353" s="112" t="e">
        <f>AJ180-#REF!</f>
        <v>#REF!</v>
      </c>
      <c r="AK353" s="112" t="e">
        <f>AK180-#REF!</f>
        <v>#REF!</v>
      </c>
      <c r="AL353" s="112" t="e">
        <f>AL180-#REF!</f>
        <v>#REF!</v>
      </c>
      <c r="AM353" s="112" t="e">
        <f>AM180-#REF!</f>
        <v>#REF!</v>
      </c>
      <c r="AN353" s="112" t="e">
        <f>AN180-#REF!</f>
        <v>#REF!</v>
      </c>
      <c r="AO353" s="112" t="e">
        <f>AO180-#REF!</f>
        <v>#REF!</v>
      </c>
      <c r="AP353" s="112" t="e">
        <f>AP180-#REF!</f>
        <v>#REF!</v>
      </c>
      <c r="AQ353" s="112" t="e">
        <f>AQ180-#REF!</f>
        <v>#REF!</v>
      </c>
      <c r="AR353" s="112" t="e">
        <f>AR180-#REF!</f>
        <v>#REF!</v>
      </c>
      <c r="AS353" s="112" t="e">
        <f>AS180-#REF!</f>
        <v>#REF!</v>
      </c>
      <c r="AT353" s="112" t="e">
        <f>AT180-#REF!</f>
        <v>#REF!</v>
      </c>
      <c r="AU353" s="112" t="e">
        <f>AU180-#REF!</f>
        <v>#REF!</v>
      </c>
      <c r="AV353" s="112" t="e">
        <f>AV180-#REF!</f>
        <v>#REF!</v>
      </c>
      <c r="AW353" s="112" t="e">
        <f>AW180-#REF!</f>
        <v>#REF!</v>
      </c>
      <c r="AX353" s="112" t="e">
        <f>AX180-#REF!</f>
        <v>#REF!</v>
      </c>
      <c r="AY353" s="112" t="e">
        <f>AY180-#REF!</f>
        <v>#REF!</v>
      </c>
      <c r="AZ353" s="112" t="e">
        <f>AZ180-#REF!</f>
        <v>#REF!</v>
      </c>
      <c r="BA353" s="112" t="e">
        <f>BA180-#REF!</f>
        <v>#REF!</v>
      </c>
      <c r="BB353" s="112" t="e">
        <f>BB180-#REF!</f>
        <v>#REF!</v>
      </c>
      <c r="BC353" s="112" t="e">
        <f>BC180-#REF!</f>
        <v>#REF!</v>
      </c>
      <c r="BD353" s="112" t="e">
        <f>BD180-#REF!</f>
        <v>#REF!</v>
      </c>
      <c r="BE353" s="112" t="e">
        <f>BE180-#REF!</f>
        <v>#REF!</v>
      </c>
      <c r="BF353" s="112" t="e">
        <f>BF180-#REF!</f>
        <v>#REF!</v>
      </c>
      <c r="BG353" s="112" t="e">
        <f>BG180-#REF!</f>
        <v>#REF!</v>
      </c>
      <c r="BH353" s="112" t="e">
        <f>BH180-#REF!</f>
        <v>#REF!</v>
      </c>
      <c r="BI353" s="112" t="e">
        <f>BI180-#REF!</f>
        <v>#REF!</v>
      </c>
      <c r="BJ353" s="112" t="e">
        <f>BJ180-#REF!</f>
        <v>#REF!</v>
      </c>
      <c r="BK353" s="112" t="e">
        <f>BK180-#REF!</f>
        <v>#REF!</v>
      </c>
      <c r="BL353" s="112" t="e">
        <f>BL180-#REF!</f>
        <v>#REF!</v>
      </c>
      <c r="BM353" s="112" t="e">
        <f>BM180-#REF!</f>
        <v>#REF!</v>
      </c>
      <c r="BN353" s="112" t="e">
        <f>BN180-#REF!</f>
        <v>#REF!</v>
      </c>
      <c r="BO353" s="112" t="e">
        <f>BO180-#REF!</f>
        <v>#REF!</v>
      </c>
      <c r="BU353" s="112" t="e">
        <f>BU188-#REF!</f>
        <v>#REF!</v>
      </c>
      <c r="BV353" s="112" t="e">
        <f>BV188-#REF!</f>
        <v>#REF!</v>
      </c>
    </row>
    <row r="354" spans="12:74" hidden="1" x14ac:dyDescent="0.3">
      <c r="L354" s="112" t="e">
        <f>L181-#REF!</f>
        <v>#REF!</v>
      </c>
      <c r="M354" s="112" t="e">
        <f>M181-#REF!</f>
        <v>#REF!</v>
      </c>
      <c r="N354" s="112" t="e">
        <f>N181-#REF!</f>
        <v>#REF!</v>
      </c>
      <c r="O354" s="112" t="e">
        <f>O181-#REF!</f>
        <v>#REF!</v>
      </c>
      <c r="P354" s="112" t="e">
        <f>P181-#REF!</f>
        <v>#REF!</v>
      </c>
      <c r="Q354" s="112" t="e">
        <f>Q181-#REF!</f>
        <v>#REF!</v>
      </c>
      <c r="R354" s="112" t="e">
        <f>R181-#REF!</f>
        <v>#REF!</v>
      </c>
      <c r="S354" s="112" t="e">
        <f>S181-#REF!</f>
        <v>#REF!</v>
      </c>
      <c r="T354" s="112" t="e">
        <f>T181-#REF!</f>
        <v>#REF!</v>
      </c>
      <c r="U354" s="112" t="e">
        <f>U181-#REF!</f>
        <v>#REF!</v>
      </c>
      <c r="V354" s="112" t="e">
        <f>V181-#REF!</f>
        <v>#REF!</v>
      </c>
      <c r="W354" s="112" t="e">
        <f>W181-#REF!</f>
        <v>#REF!</v>
      </c>
      <c r="X354" s="112" t="e">
        <f>X181-#REF!</f>
        <v>#REF!</v>
      </c>
      <c r="Y354" s="112" t="e">
        <f>Y181-#REF!</f>
        <v>#REF!</v>
      </c>
      <c r="Z354" s="112" t="e">
        <f>Z181-#REF!</f>
        <v>#REF!</v>
      </c>
      <c r="AA354" s="112" t="e">
        <f>AA181-#REF!</f>
        <v>#REF!</v>
      </c>
      <c r="AB354" s="112" t="e">
        <f>AB181-#REF!</f>
        <v>#REF!</v>
      </c>
      <c r="AC354" s="112" t="e">
        <f>AC181-#REF!</f>
        <v>#REF!</v>
      </c>
      <c r="AD354" s="112" t="e">
        <f>AD181-#REF!</f>
        <v>#REF!</v>
      </c>
      <c r="AE354" s="112" t="e">
        <f>AE181-#REF!</f>
        <v>#REF!</v>
      </c>
      <c r="AF354" s="112" t="e">
        <f>AF181-#REF!</f>
        <v>#REF!</v>
      </c>
      <c r="AG354" s="112" t="e">
        <f>AG181-#REF!</f>
        <v>#REF!</v>
      </c>
      <c r="AH354" s="112" t="e">
        <f>AH181-#REF!</f>
        <v>#REF!</v>
      </c>
      <c r="AI354" s="112" t="e">
        <f>AI181-#REF!</f>
        <v>#REF!</v>
      </c>
      <c r="AJ354" s="112" t="e">
        <f>AJ181-#REF!</f>
        <v>#REF!</v>
      </c>
      <c r="AK354" s="112" t="e">
        <f>AK181-#REF!</f>
        <v>#REF!</v>
      </c>
      <c r="AL354" s="112" t="e">
        <f>AL181-#REF!</f>
        <v>#REF!</v>
      </c>
      <c r="AM354" s="112" t="e">
        <f>AM181-#REF!</f>
        <v>#REF!</v>
      </c>
      <c r="AN354" s="112" t="e">
        <f>AN181-#REF!</f>
        <v>#REF!</v>
      </c>
      <c r="AO354" s="112" t="e">
        <f>AO181-#REF!</f>
        <v>#REF!</v>
      </c>
      <c r="AP354" s="112" t="e">
        <f>AP181-#REF!</f>
        <v>#REF!</v>
      </c>
      <c r="AQ354" s="112" t="e">
        <f>AQ181-#REF!</f>
        <v>#REF!</v>
      </c>
      <c r="AR354" s="112" t="e">
        <f>AR181-#REF!</f>
        <v>#REF!</v>
      </c>
      <c r="AS354" s="112" t="e">
        <f>AS181-#REF!</f>
        <v>#REF!</v>
      </c>
      <c r="AT354" s="112" t="e">
        <f>AT181-#REF!</f>
        <v>#REF!</v>
      </c>
      <c r="AU354" s="112" t="e">
        <f>AU181-#REF!</f>
        <v>#REF!</v>
      </c>
      <c r="AV354" s="112" t="e">
        <f>AV181-#REF!</f>
        <v>#REF!</v>
      </c>
      <c r="AW354" s="112" t="e">
        <f>AW181-#REF!</f>
        <v>#REF!</v>
      </c>
      <c r="AX354" s="112" t="e">
        <f>AX181-#REF!</f>
        <v>#REF!</v>
      </c>
      <c r="AY354" s="112" t="e">
        <f>AY181-#REF!</f>
        <v>#REF!</v>
      </c>
      <c r="AZ354" s="112" t="e">
        <f>AZ181-#REF!</f>
        <v>#REF!</v>
      </c>
      <c r="BA354" s="112" t="e">
        <f>BA181-#REF!</f>
        <v>#REF!</v>
      </c>
      <c r="BB354" s="112" t="e">
        <f>BB181-#REF!</f>
        <v>#REF!</v>
      </c>
      <c r="BC354" s="112" t="e">
        <f>BC181-#REF!</f>
        <v>#REF!</v>
      </c>
      <c r="BD354" s="112" t="e">
        <f>BD181-#REF!</f>
        <v>#REF!</v>
      </c>
      <c r="BE354" s="112" t="e">
        <f>BE181-#REF!</f>
        <v>#REF!</v>
      </c>
      <c r="BF354" s="112" t="e">
        <f>BF181-#REF!</f>
        <v>#REF!</v>
      </c>
      <c r="BG354" s="112" t="e">
        <f>BG181-#REF!</f>
        <v>#REF!</v>
      </c>
      <c r="BH354" s="112" t="e">
        <f>BH181-#REF!</f>
        <v>#REF!</v>
      </c>
      <c r="BI354" s="112" t="e">
        <f>BI181-#REF!</f>
        <v>#REF!</v>
      </c>
      <c r="BJ354" s="112" t="e">
        <f>BJ181-#REF!</f>
        <v>#REF!</v>
      </c>
      <c r="BK354" s="112" t="e">
        <f>BK181-#REF!</f>
        <v>#REF!</v>
      </c>
      <c r="BL354" s="112" t="e">
        <f>BL181-#REF!</f>
        <v>#REF!</v>
      </c>
      <c r="BM354" s="112" t="e">
        <f>BM181-#REF!</f>
        <v>#REF!</v>
      </c>
      <c r="BN354" s="112" t="e">
        <f>BN181-#REF!</f>
        <v>#REF!</v>
      </c>
      <c r="BO354" s="112" t="e">
        <f>BO181-#REF!</f>
        <v>#REF!</v>
      </c>
      <c r="BU354" s="112" t="e">
        <f>BU189-#REF!</f>
        <v>#REF!</v>
      </c>
      <c r="BV354" s="112" t="e">
        <f>BV189-#REF!</f>
        <v>#REF!</v>
      </c>
    </row>
    <row r="355" spans="12:74" hidden="1" x14ac:dyDescent="0.3">
      <c r="L355" s="112" t="e">
        <f>L182-#REF!</f>
        <v>#REF!</v>
      </c>
      <c r="M355" s="112" t="e">
        <f>M182-#REF!</f>
        <v>#REF!</v>
      </c>
      <c r="N355" s="112" t="e">
        <f>N182-#REF!</f>
        <v>#REF!</v>
      </c>
      <c r="O355" s="112" t="e">
        <f>O182-#REF!</f>
        <v>#REF!</v>
      </c>
      <c r="P355" s="112" t="e">
        <f>P182-#REF!</f>
        <v>#REF!</v>
      </c>
      <c r="Q355" s="112" t="e">
        <f>Q182-#REF!</f>
        <v>#REF!</v>
      </c>
      <c r="R355" s="112" t="e">
        <f>R182-#REF!</f>
        <v>#REF!</v>
      </c>
      <c r="S355" s="112" t="e">
        <f>S182-#REF!</f>
        <v>#REF!</v>
      </c>
      <c r="T355" s="112" t="e">
        <f>T182-#REF!</f>
        <v>#REF!</v>
      </c>
      <c r="U355" s="112" t="e">
        <f>U182-#REF!</f>
        <v>#REF!</v>
      </c>
      <c r="V355" s="112" t="e">
        <f>V182-#REF!</f>
        <v>#REF!</v>
      </c>
      <c r="W355" s="112" t="e">
        <f>W182-#REF!</f>
        <v>#REF!</v>
      </c>
      <c r="X355" s="112" t="e">
        <f>X182-#REF!</f>
        <v>#REF!</v>
      </c>
      <c r="Y355" s="112" t="e">
        <f>Y182-#REF!</f>
        <v>#REF!</v>
      </c>
      <c r="Z355" s="112" t="e">
        <f>Z182-#REF!</f>
        <v>#REF!</v>
      </c>
      <c r="AA355" s="112" t="e">
        <f>AA182-#REF!</f>
        <v>#REF!</v>
      </c>
      <c r="AB355" s="112" t="e">
        <f>AB182-#REF!</f>
        <v>#REF!</v>
      </c>
      <c r="AC355" s="112" t="e">
        <f>AC182-#REF!</f>
        <v>#REF!</v>
      </c>
      <c r="AD355" s="112" t="e">
        <f>AD182-#REF!</f>
        <v>#REF!</v>
      </c>
      <c r="AE355" s="112" t="e">
        <f>AE182-#REF!</f>
        <v>#REF!</v>
      </c>
      <c r="AF355" s="112" t="e">
        <f>AF182-#REF!</f>
        <v>#REF!</v>
      </c>
      <c r="AG355" s="112" t="e">
        <f>AG182-#REF!</f>
        <v>#REF!</v>
      </c>
      <c r="AH355" s="112" t="e">
        <f>AH182-#REF!</f>
        <v>#REF!</v>
      </c>
      <c r="AI355" s="112" t="e">
        <f>AI182-#REF!</f>
        <v>#REF!</v>
      </c>
      <c r="AJ355" s="112" t="e">
        <f>AJ182-#REF!</f>
        <v>#REF!</v>
      </c>
      <c r="AK355" s="112" t="e">
        <f>AK182-#REF!</f>
        <v>#REF!</v>
      </c>
      <c r="AL355" s="112" t="e">
        <f>AL182-#REF!</f>
        <v>#REF!</v>
      </c>
      <c r="AM355" s="112" t="e">
        <f>AM182-#REF!</f>
        <v>#REF!</v>
      </c>
      <c r="AN355" s="112" t="e">
        <f>AN182-#REF!</f>
        <v>#REF!</v>
      </c>
      <c r="AO355" s="112" t="e">
        <f>AO182-#REF!</f>
        <v>#REF!</v>
      </c>
      <c r="AP355" s="112" t="e">
        <f>AP182-#REF!</f>
        <v>#REF!</v>
      </c>
      <c r="AQ355" s="112" t="e">
        <f>AQ182-#REF!</f>
        <v>#REF!</v>
      </c>
      <c r="AR355" s="112" t="e">
        <f>AR182-#REF!</f>
        <v>#REF!</v>
      </c>
      <c r="AS355" s="112" t="e">
        <f>AS182-#REF!</f>
        <v>#REF!</v>
      </c>
      <c r="AT355" s="112" t="e">
        <f>AT182-#REF!</f>
        <v>#REF!</v>
      </c>
      <c r="AU355" s="112" t="e">
        <f>AU182-#REF!</f>
        <v>#REF!</v>
      </c>
      <c r="AV355" s="112" t="e">
        <f>AV182-#REF!</f>
        <v>#REF!</v>
      </c>
      <c r="AW355" s="112" t="e">
        <f>AW182-#REF!</f>
        <v>#REF!</v>
      </c>
      <c r="AX355" s="112" t="e">
        <f>AX182-#REF!</f>
        <v>#REF!</v>
      </c>
      <c r="AY355" s="112" t="e">
        <f>AY182-#REF!</f>
        <v>#REF!</v>
      </c>
      <c r="AZ355" s="112" t="e">
        <f>AZ182-#REF!</f>
        <v>#REF!</v>
      </c>
      <c r="BA355" s="112" t="e">
        <f>BA182-#REF!</f>
        <v>#REF!</v>
      </c>
      <c r="BB355" s="112" t="e">
        <f>BB182-#REF!</f>
        <v>#REF!</v>
      </c>
      <c r="BC355" s="112" t="e">
        <f>BC182-#REF!</f>
        <v>#REF!</v>
      </c>
      <c r="BD355" s="112" t="e">
        <f>BD182-#REF!</f>
        <v>#REF!</v>
      </c>
      <c r="BE355" s="112" t="e">
        <f>BE182-#REF!</f>
        <v>#REF!</v>
      </c>
      <c r="BF355" s="112" t="e">
        <f>BF182-#REF!</f>
        <v>#REF!</v>
      </c>
      <c r="BG355" s="112" t="e">
        <f>BG182-#REF!</f>
        <v>#REF!</v>
      </c>
      <c r="BH355" s="112" t="e">
        <f>BH182-#REF!</f>
        <v>#REF!</v>
      </c>
      <c r="BI355" s="112" t="e">
        <f>BI182-#REF!</f>
        <v>#REF!</v>
      </c>
      <c r="BJ355" s="112" t="e">
        <f>BJ182-#REF!</f>
        <v>#REF!</v>
      </c>
      <c r="BK355" s="112" t="e">
        <f>BK182-#REF!</f>
        <v>#REF!</v>
      </c>
      <c r="BL355" s="112" t="e">
        <f>BL182-#REF!</f>
        <v>#REF!</v>
      </c>
      <c r="BM355" s="112" t="e">
        <f>BM182-#REF!</f>
        <v>#REF!</v>
      </c>
      <c r="BN355" s="112" t="e">
        <f>BN182-#REF!</f>
        <v>#REF!</v>
      </c>
      <c r="BO355" s="112" t="e">
        <f>BO182-#REF!</f>
        <v>#REF!</v>
      </c>
      <c r="BU355" s="112" t="e">
        <f>BU190-#REF!</f>
        <v>#REF!</v>
      </c>
      <c r="BV355" s="112" t="e">
        <f>BV190-#REF!</f>
        <v>#REF!</v>
      </c>
    </row>
    <row r="356" spans="12:74" hidden="1" x14ac:dyDescent="0.3">
      <c r="L356" s="112" t="e">
        <f>L183-#REF!</f>
        <v>#REF!</v>
      </c>
      <c r="M356" s="112" t="e">
        <f>M183-#REF!</f>
        <v>#REF!</v>
      </c>
      <c r="N356" s="112" t="e">
        <f>N183-#REF!</f>
        <v>#REF!</v>
      </c>
      <c r="O356" s="112" t="e">
        <f>O183-#REF!</f>
        <v>#REF!</v>
      </c>
      <c r="P356" s="112" t="e">
        <f>P183-#REF!</f>
        <v>#REF!</v>
      </c>
      <c r="Q356" s="112" t="e">
        <f>Q183-#REF!</f>
        <v>#REF!</v>
      </c>
      <c r="R356" s="112" t="e">
        <f>R183-#REF!</f>
        <v>#REF!</v>
      </c>
      <c r="S356" s="112" t="e">
        <f>S183-#REF!</f>
        <v>#REF!</v>
      </c>
      <c r="T356" s="112" t="e">
        <f>T183-#REF!</f>
        <v>#REF!</v>
      </c>
      <c r="U356" s="112" t="e">
        <f>U183-#REF!</f>
        <v>#REF!</v>
      </c>
      <c r="V356" s="112" t="e">
        <f>V183-#REF!</f>
        <v>#REF!</v>
      </c>
      <c r="W356" s="112" t="e">
        <f>W183-#REF!</f>
        <v>#REF!</v>
      </c>
      <c r="X356" s="112" t="e">
        <f>X183-#REF!</f>
        <v>#REF!</v>
      </c>
      <c r="Y356" s="112" t="e">
        <f>Y183-#REF!</f>
        <v>#REF!</v>
      </c>
      <c r="Z356" s="112" t="e">
        <f>Z183-#REF!</f>
        <v>#REF!</v>
      </c>
      <c r="AA356" s="112" t="e">
        <f>AA183-#REF!</f>
        <v>#REF!</v>
      </c>
      <c r="AB356" s="112" t="e">
        <f>AB183-#REF!</f>
        <v>#REF!</v>
      </c>
      <c r="AC356" s="112" t="e">
        <f>AC183-#REF!</f>
        <v>#REF!</v>
      </c>
      <c r="AD356" s="112" t="e">
        <f>AD183-#REF!</f>
        <v>#REF!</v>
      </c>
      <c r="AE356" s="112" t="e">
        <f>AE183-#REF!</f>
        <v>#REF!</v>
      </c>
      <c r="AF356" s="112" t="e">
        <f>AF183-#REF!</f>
        <v>#REF!</v>
      </c>
      <c r="AG356" s="112" t="e">
        <f>AG183-#REF!</f>
        <v>#REF!</v>
      </c>
      <c r="AH356" s="112" t="e">
        <f>AH183-#REF!</f>
        <v>#REF!</v>
      </c>
      <c r="AI356" s="112" t="e">
        <f>AI183-#REF!</f>
        <v>#REF!</v>
      </c>
      <c r="AJ356" s="112" t="e">
        <f>AJ183-#REF!</f>
        <v>#REF!</v>
      </c>
      <c r="AK356" s="112" t="e">
        <f>AK183-#REF!</f>
        <v>#REF!</v>
      </c>
      <c r="AL356" s="112" t="e">
        <f>AL183-#REF!</f>
        <v>#REF!</v>
      </c>
      <c r="AM356" s="112" t="e">
        <f>AM183-#REF!</f>
        <v>#REF!</v>
      </c>
      <c r="AN356" s="112" t="e">
        <f>AN183-#REF!</f>
        <v>#REF!</v>
      </c>
      <c r="AO356" s="112" t="e">
        <f>AO183-#REF!</f>
        <v>#REF!</v>
      </c>
      <c r="AP356" s="112" t="e">
        <f>AP183-#REF!</f>
        <v>#REF!</v>
      </c>
      <c r="AQ356" s="112" t="e">
        <f>AQ183-#REF!</f>
        <v>#REF!</v>
      </c>
      <c r="AR356" s="112" t="e">
        <f>AR183-#REF!</f>
        <v>#REF!</v>
      </c>
      <c r="AS356" s="112" t="e">
        <f>AS183-#REF!</f>
        <v>#REF!</v>
      </c>
      <c r="AT356" s="112" t="e">
        <f>AT183-#REF!</f>
        <v>#REF!</v>
      </c>
      <c r="AU356" s="112" t="e">
        <f>AU183-#REF!</f>
        <v>#REF!</v>
      </c>
      <c r="AV356" s="112" t="e">
        <f>AV183-#REF!</f>
        <v>#REF!</v>
      </c>
      <c r="AW356" s="112" t="e">
        <f>AW183-#REF!</f>
        <v>#REF!</v>
      </c>
      <c r="AX356" s="112" t="e">
        <f>AX183-#REF!</f>
        <v>#REF!</v>
      </c>
      <c r="AY356" s="112" t="e">
        <f>AY183-#REF!</f>
        <v>#REF!</v>
      </c>
      <c r="AZ356" s="112" t="e">
        <f>AZ183-#REF!</f>
        <v>#REF!</v>
      </c>
      <c r="BA356" s="112" t="e">
        <f>BA183-#REF!</f>
        <v>#REF!</v>
      </c>
      <c r="BB356" s="112" t="e">
        <f>BB183-#REF!</f>
        <v>#REF!</v>
      </c>
      <c r="BC356" s="112" t="e">
        <f>BC183-#REF!</f>
        <v>#REF!</v>
      </c>
      <c r="BD356" s="112" t="e">
        <f>BD183-#REF!</f>
        <v>#REF!</v>
      </c>
      <c r="BE356" s="112" t="e">
        <f>BE183-#REF!</f>
        <v>#REF!</v>
      </c>
      <c r="BF356" s="112" t="e">
        <f>BF183-#REF!</f>
        <v>#REF!</v>
      </c>
      <c r="BG356" s="112" t="e">
        <f>BG183-#REF!</f>
        <v>#REF!</v>
      </c>
      <c r="BH356" s="112" t="e">
        <f>BH183-#REF!</f>
        <v>#REF!</v>
      </c>
      <c r="BI356" s="112" t="e">
        <f>BI183-#REF!</f>
        <v>#REF!</v>
      </c>
      <c r="BJ356" s="112" t="e">
        <f>BJ183-#REF!</f>
        <v>#REF!</v>
      </c>
      <c r="BK356" s="112" t="e">
        <f>BK183-#REF!</f>
        <v>#REF!</v>
      </c>
      <c r="BL356" s="112" t="e">
        <f>BL183-#REF!</f>
        <v>#REF!</v>
      </c>
      <c r="BM356" s="112" t="e">
        <f>BM183-#REF!</f>
        <v>#REF!</v>
      </c>
      <c r="BN356" s="112" t="e">
        <f>BN183-#REF!</f>
        <v>#REF!</v>
      </c>
      <c r="BO356" s="112" t="e">
        <f>BO183-#REF!</f>
        <v>#REF!</v>
      </c>
      <c r="BU356" s="112" t="e">
        <f>BU191-#REF!</f>
        <v>#REF!</v>
      </c>
      <c r="BV356" s="112" t="e">
        <f>BV191-#REF!</f>
        <v>#REF!</v>
      </c>
    </row>
    <row r="357" spans="12:74" hidden="1" x14ac:dyDescent="0.3">
      <c r="L357" s="112" t="e">
        <f>L184-#REF!</f>
        <v>#REF!</v>
      </c>
      <c r="M357" s="112" t="e">
        <f>M184-#REF!</f>
        <v>#REF!</v>
      </c>
      <c r="N357" s="112" t="e">
        <f>N184-#REF!</f>
        <v>#REF!</v>
      </c>
      <c r="O357" s="112" t="e">
        <f>O184-#REF!</f>
        <v>#REF!</v>
      </c>
      <c r="P357" s="112" t="e">
        <f>P184-#REF!</f>
        <v>#REF!</v>
      </c>
      <c r="Q357" s="112" t="e">
        <f>Q184-#REF!</f>
        <v>#REF!</v>
      </c>
      <c r="R357" s="112" t="e">
        <f>R184-#REF!</f>
        <v>#REF!</v>
      </c>
      <c r="S357" s="112" t="e">
        <f>S184-#REF!</f>
        <v>#REF!</v>
      </c>
      <c r="T357" s="112" t="e">
        <f>T184-#REF!</f>
        <v>#REF!</v>
      </c>
      <c r="U357" s="112" t="e">
        <f>U184-#REF!</f>
        <v>#REF!</v>
      </c>
      <c r="V357" s="112" t="e">
        <f>V184-#REF!</f>
        <v>#REF!</v>
      </c>
      <c r="W357" s="112" t="e">
        <f>W184-#REF!</f>
        <v>#REF!</v>
      </c>
      <c r="X357" s="112" t="e">
        <f>X184-#REF!</f>
        <v>#REF!</v>
      </c>
      <c r="Y357" s="112" t="e">
        <f>Y184-#REF!</f>
        <v>#REF!</v>
      </c>
      <c r="Z357" s="112" t="e">
        <f>Z184-#REF!</f>
        <v>#REF!</v>
      </c>
      <c r="AA357" s="112" t="e">
        <f>AA184-#REF!</f>
        <v>#REF!</v>
      </c>
      <c r="AB357" s="112" t="e">
        <f>AB184-#REF!</f>
        <v>#REF!</v>
      </c>
      <c r="AC357" s="112" t="e">
        <f>AC184-#REF!</f>
        <v>#REF!</v>
      </c>
      <c r="AD357" s="112" t="e">
        <f>AD184-#REF!</f>
        <v>#REF!</v>
      </c>
      <c r="AE357" s="112" t="e">
        <f>AE184-#REF!</f>
        <v>#REF!</v>
      </c>
      <c r="AF357" s="112" t="e">
        <f>AF184-#REF!</f>
        <v>#REF!</v>
      </c>
      <c r="AG357" s="112" t="e">
        <f>AG184-#REF!</f>
        <v>#REF!</v>
      </c>
      <c r="AH357" s="112" t="e">
        <f>AH184-#REF!</f>
        <v>#REF!</v>
      </c>
      <c r="AI357" s="112" t="e">
        <f>AI184-#REF!</f>
        <v>#REF!</v>
      </c>
      <c r="AJ357" s="112" t="e">
        <f>AJ184-#REF!</f>
        <v>#REF!</v>
      </c>
      <c r="AK357" s="112" t="e">
        <f>AK184-#REF!</f>
        <v>#REF!</v>
      </c>
      <c r="AL357" s="112" t="e">
        <f>AL184-#REF!</f>
        <v>#REF!</v>
      </c>
      <c r="AM357" s="112" t="e">
        <f>AM184-#REF!</f>
        <v>#REF!</v>
      </c>
      <c r="AN357" s="112" t="e">
        <f>AN184-#REF!</f>
        <v>#REF!</v>
      </c>
      <c r="AO357" s="112" t="e">
        <f>AO184-#REF!</f>
        <v>#REF!</v>
      </c>
      <c r="AP357" s="112" t="e">
        <f>AP184-#REF!</f>
        <v>#REF!</v>
      </c>
      <c r="AQ357" s="112" t="e">
        <f>AQ184-#REF!</f>
        <v>#REF!</v>
      </c>
      <c r="AR357" s="112" t="e">
        <f>AR184-#REF!</f>
        <v>#REF!</v>
      </c>
      <c r="AS357" s="112" t="e">
        <f>AS184-#REF!</f>
        <v>#REF!</v>
      </c>
      <c r="AT357" s="112" t="e">
        <f>AT184-#REF!</f>
        <v>#REF!</v>
      </c>
      <c r="AU357" s="112" t="e">
        <f>AU184-#REF!</f>
        <v>#REF!</v>
      </c>
      <c r="AV357" s="112" t="e">
        <f>AV184-#REF!</f>
        <v>#REF!</v>
      </c>
      <c r="AW357" s="112" t="e">
        <f>AW184-#REF!</f>
        <v>#REF!</v>
      </c>
      <c r="AX357" s="112" t="e">
        <f>AX184-#REF!</f>
        <v>#REF!</v>
      </c>
      <c r="AY357" s="112" t="e">
        <f>AY184-#REF!</f>
        <v>#REF!</v>
      </c>
      <c r="AZ357" s="112" t="e">
        <f>AZ184-#REF!</f>
        <v>#REF!</v>
      </c>
      <c r="BA357" s="112" t="e">
        <f>BA184-#REF!</f>
        <v>#REF!</v>
      </c>
      <c r="BB357" s="112" t="e">
        <f>BB184-#REF!</f>
        <v>#REF!</v>
      </c>
      <c r="BC357" s="112" t="e">
        <f>BC184-#REF!</f>
        <v>#REF!</v>
      </c>
      <c r="BD357" s="112" t="e">
        <f>BD184-#REF!</f>
        <v>#REF!</v>
      </c>
      <c r="BE357" s="112" t="e">
        <f>BE184-#REF!</f>
        <v>#REF!</v>
      </c>
      <c r="BF357" s="112" t="e">
        <f>BF184-#REF!</f>
        <v>#REF!</v>
      </c>
      <c r="BG357" s="112" t="e">
        <f>BG184-#REF!</f>
        <v>#REF!</v>
      </c>
      <c r="BH357" s="112" t="e">
        <f>BH184-#REF!</f>
        <v>#REF!</v>
      </c>
      <c r="BI357" s="112" t="e">
        <f>BI184-#REF!</f>
        <v>#REF!</v>
      </c>
      <c r="BJ357" s="112" t="e">
        <f>BJ184-#REF!</f>
        <v>#REF!</v>
      </c>
      <c r="BK357" s="112" t="e">
        <f>BK184-#REF!</f>
        <v>#REF!</v>
      </c>
      <c r="BL357" s="112" t="e">
        <f>BL184-#REF!</f>
        <v>#REF!</v>
      </c>
      <c r="BM357" s="112" t="e">
        <f>BM184-#REF!</f>
        <v>#REF!</v>
      </c>
      <c r="BN357" s="112" t="e">
        <f>BN184-#REF!</f>
        <v>#REF!</v>
      </c>
      <c r="BO357" s="112" t="e">
        <f>BO184-#REF!</f>
        <v>#REF!</v>
      </c>
      <c r="BU357" s="112" t="e">
        <f>BU192-#REF!</f>
        <v>#REF!</v>
      </c>
      <c r="BV357" s="112" t="e">
        <f>BV192-#REF!</f>
        <v>#REF!</v>
      </c>
    </row>
    <row r="358" spans="12:74" hidden="1" x14ac:dyDescent="0.3">
      <c r="L358" s="112" t="e">
        <f>L185-#REF!</f>
        <v>#REF!</v>
      </c>
      <c r="M358" s="112" t="e">
        <f>M185-#REF!</f>
        <v>#REF!</v>
      </c>
      <c r="N358" s="112" t="e">
        <f>N185-#REF!</f>
        <v>#REF!</v>
      </c>
      <c r="O358" s="112" t="e">
        <f>O185-#REF!</f>
        <v>#REF!</v>
      </c>
      <c r="P358" s="112" t="e">
        <f>P185-#REF!</f>
        <v>#REF!</v>
      </c>
      <c r="Q358" s="112" t="e">
        <f>Q185-#REF!</f>
        <v>#REF!</v>
      </c>
      <c r="R358" s="112" t="e">
        <f>R185-#REF!</f>
        <v>#REF!</v>
      </c>
      <c r="S358" s="112" t="e">
        <f>S185-#REF!</f>
        <v>#REF!</v>
      </c>
      <c r="T358" s="112" t="e">
        <f>T185-#REF!</f>
        <v>#REF!</v>
      </c>
      <c r="U358" s="112" t="e">
        <f>U185-#REF!</f>
        <v>#REF!</v>
      </c>
      <c r="V358" s="112" t="e">
        <f>V185-#REF!</f>
        <v>#REF!</v>
      </c>
      <c r="W358" s="112" t="e">
        <f>W185-#REF!</f>
        <v>#REF!</v>
      </c>
      <c r="X358" s="112" t="e">
        <f>X185-#REF!</f>
        <v>#REF!</v>
      </c>
      <c r="Y358" s="112" t="e">
        <f>Y185-#REF!</f>
        <v>#REF!</v>
      </c>
      <c r="Z358" s="112" t="e">
        <f>Z185-#REF!</f>
        <v>#REF!</v>
      </c>
      <c r="AA358" s="112" t="e">
        <f>AA185-#REF!</f>
        <v>#REF!</v>
      </c>
      <c r="AB358" s="112" t="e">
        <f>AB185-#REF!</f>
        <v>#REF!</v>
      </c>
      <c r="AC358" s="112" t="e">
        <f>AC185-#REF!</f>
        <v>#REF!</v>
      </c>
      <c r="AD358" s="112" t="e">
        <f>AD185-#REF!</f>
        <v>#REF!</v>
      </c>
      <c r="AE358" s="112" t="e">
        <f>AE185-#REF!</f>
        <v>#REF!</v>
      </c>
      <c r="AF358" s="112" t="e">
        <f>AF185-#REF!</f>
        <v>#REF!</v>
      </c>
      <c r="AG358" s="112" t="e">
        <f>AG185-#REF!</f>
        <v>#REF!</v>
      </c>
      <c r="AH358" s="112" t="e">
        <f>AH185-#REF!</f>
        <v>#REF!</v>
      </c>
      <c r="AI358" s="112" t="e">
        <f>AI185-#REF!</f>
        <v>#REF!</v>
      </c>
      <c r="AJ358" s="112" t="e">
        <f>AJ185-#REF!</f>
        <v>#REF!</v>
      </c>
      <c r="AK358" s="112" t="e">
        <f>AK185-#REF!</f>
        <v>#REF!</v>
      </c>
      <c r="AL358" s="112" t="e">
        <f>AL185-#REF!</f>
        <v>#REF!</v>
      </c>
      <c r="AM358" s="112" t="e">
        <f>AM185-#REF!</f>
        <v>#REF!</v>
      </c>
      <c r="AN358" s="112" t="e">
        <f>AN185-#REF!</f>
        <v>#REF!</v>
      </c>
      <c r="AO358" s="112" t="e">
        <f>AO185-#REF!</f>
        <v>#REF!</v>
      </c>
      <c r="AP358" s="112" t="e">
        <f>AP185-#REF!</f>
        <v>#REF!</v>
      </c>
      <c r="AQ358" s="112" t="e">
        <f>AQ185-#REF!</f>
        <v>#REF!</v>
      </c>
      <c r="AR358" s="112" t="e">
        <f>AR185-#REF!</f>
        <v>#REF!</v>
      </c>
      <c r="AS358" s="112" t="e">
        <f>AS185-#REF!</f>
        <v>#REF!</v>
      </c>
      <c r="AT358" s="112" t="e">
        <f>AT185-#REF!</f>
        <v>#REF!</v>
      </c>
      <c r="AU358" s="112" t="e">
        <f>AU185-#REF!</f>
        <v>#REF!</v>
      </c>
      <c r="AV358" s="112" t="e">
        <f>AV185-#REF!</f>
        <v>#REF!</v>
      </c>
      <c r="AW358" s="112" t="e">
        <f>AW185-#REF!</f>
        <v>#REF!</v>
      </c>
      <c r="AX358" s="112" t="e">
        <f>AX185-#REF!</f>
        <v>#REF!</v>
      </c>
      <c r="AY358" s="112" t="e">
        <f>AY185-#REF!</f>
        <v>#REF!</v>
      </c>
      <c r="AZ358" s="112" t="e">
        <f>AZ185-#REF!</f>
        <v>#REF!</v>
      </c>
      <c r="BA358" s="112" t="e">
        <f>BA185-#REF!</f>
        <v>#REF!</v>
      </c>
      <c r="BB358" s="112" t="e">
        <f>BB185-#REF!</f>
        <v>#REF!</v>
      </c>
      <c r="BC358" s="112" t="e">
        <f>BC185-#REF!</f>
        <v>#REF!</v>
      </c>
      <c r="BD358" s="112" t="e">
        <f>BD185-#REF!</f>
        <v>#REF!</v>
      </c>
      <c r="BE358" s="112" t="e">
        <f>BE185-#REF!</f>
        <v>#REF!</v>
      </c>
      <c r="BF358" s="112" t="e">
        <f>BF185-#REF!</f>
        <v>#REF!</v>
      </c>
      <c r="BG358" s="112" t="e">
        <f>BG185-#REF!</f>
        <v>#REF!</v>
      </c>
      <c r="BH358" s="112" t="e">
        <f>BH185-#REF!</f>
        <v>#REF!</v>
      </c>
      <c r="BI358" s="112" t="e">
        <f>BI185-#REF!</f>
        <v>#REF!</v>
      </c>
      <c r="BJ358" s="112" t="e">
        <f>BJ185-#REF!</f>
        <v>#REF!</v>
      </c>
      <c r="BK358" s="112" t="e">
        <f>BK185-#REF!</f>
        <v>#REF!</v>
      </c>
      <c r="BL358" s="112" t="e">
        <f>BL185-#REF!</f>
        <v>#REF!</v>
      </c>
      <c r="BM358" s="112" t="e">
        <f>BM185-#REF!</f>
        <v>#REF!</v>
      </c>
      <c r="BN358" s="112" t="e">
        <f>BN185-#REF!</f>
        <v>#REF!</v>
      </c>
      <c r="BO358" s="112" t="e">
        <f>BO185-#REF!</f>
        <v>#REF!</v>
      </c>
      <c r="BU358" s="112" t="e">
        <f>BU193-#REF!</f>
        <v>#REF!</v>
      </c>
      <c r="BV358" s="112" t="e">
        <f>BV193-#REF!</f>
        <v>#REF!</v>
      </c>
    </row>
    <row r="359" spans="12:74" hidden="1" x14ac:dyDescent="0.3">
      <c r="L359" s="112" t="e">
        <f>L186-#REF!</f>
        <v>#REF!</v>
      </c>
      <c r="M359" s="112" t="e">
        <f>M186-#REF!</f>
        <v>#REF!</v>
      </c>
      <c r="N359" s="112" t="e">
        <f>N186-#REF!</f>
        <v>#REF!</v>
      </c>
      <c r="O359" s="112" t="e">
        <f>O186-#REF!</f>
        <v>#REF!</v>
      </c>
      <c r="P359" s="112" t="e">
        <f>P186-#REF!</f>
        <v>#REF!</v>
      </c>
      <c r="Q359" s="112" t="e">
        <f>Q186-#REF!</f>
        <v>#REF!</v>
      </c>
      <c r="R359" s="112" t="e">
        <f>R186-#REF!</f>
        <v>#REF!</v>
      </c>
      <c r="S359" s="112" t="e">
        <f>S186-#REF!</f>
        <v>#REF!</v>
      </c>
      <c r="T359" s="112" t="e">
        <f>T186-#REF!</f>
        <v>#REF!</v>
      </c>
      <c r="U359" s="112" t="e">
        <f>U186-#REF!</f>
        <v>#REF!</v>
      </c>
      <c r="V359" s="112" t="e">
        <f>V186-#REF!</f>
        <v>#REF!</v>
      </c>
      <c r="W359" s="112" t="e">
        <f>W186-#REF!</f>
        <v>#REF!</v>
      </c>
      <c r="X359" s="112" t="e">
        <f>X186-#REF!</f>
        <v>#REF!</v>
      </c>
      <c r="Y359" s="112" t="e">
        <f>Y186-#REF!</f>
        <v>#REF!</v>
      </c>
      <c r="Z359" s="112" t="e">
        <f>Z186-#REF!</f>
        <v>#REF!</v>
      </c>
      <c r="AA359" s="112" t="e">
        <f>AA186-#REF!</f>
        <v>#REF!</v>
      </c>
      <c r="AB359" s="112" t="e">
        <f>AB186-#REF!</f>
        <v>#REF!</v>
      </c>
      <c r="AC359" s="112" t="e">
        <f>AC186-#REF!</f>
        <v>#REF!</v>
      </c>
      <c r="AD359" s="112" t="e">
        <f>AD186-#REF!</f>
        <v>#REF!</v>
      </c>
      <c r="AE359" s="112" t="e">
        <f>AE186-#REF!</f>
        <v>#REF!</v>
      </c>
      <c r="AF359" s="112" t="e">
        <f>AF186-#REF!</f>
        <v>#REF!</v>
      </c>
      <c r="AG359" s="112" t="e">
        <f>AG186-#REF!</f>
        <v>#REF!</v>
      </c>
      <c r="AH359" s="112" t="e">
        <f>AH186-#REF!</f>
        <v>#REF!</v>
      </c>
      <c r="AI359" s="112" t="e">
        <f>AI186-#REF!</f>
        <v>#REF!</v>
      </c>
      <c r="AJ359" s="112" t="e">
        <f>AJ186-#REF!</f>
        <v>#REF!</v>
      </c>
      <c r="AK359" s="112" t="e">
        <f>AK186-#REF!</f>
        <v>#REF!</v>
      </c>
      <c r="AL359" s="112" t="e">
        <f>AL186-#REF!</f>
        <v>#REF!</v>
      </c>
      <c r="AM359" s="112" t="e">
        <f>AM186-#REF!</f>
        <v>#REF!</v>
      </c>
      <c r="AN359" s="112" t="e">
        <f>AN186-#REF!</f>
        <v>#REF!</v>
      </c>
      <c r="AO359" s="112" t="e">
        <f>AO186-#REF!</f>
        <v>#REF!</v>
      </c>
      <c r="AP359" s="112" t="e">
        <f>AP186-#REF!</f>
        <v>#REF!</v>
      </c>
      <c r="AQ359" s="112" t="e">
        <f>AQ186-#REF!</f>
        <v>#REF!</v>
      </c>
      <c r="AR359" s="112" t="e">
        <f>AR186-#REF!</f>
        <v>#REF!</v>
      </c>
      <c r="AS359" s="112" t="e">
        <f>AS186-#REF!</f>
        <v>#REF!</v>
      </c>
      <c r="AT359" s="112" t="e">
        <f>AT186-#REF!</f>
        <v>#REF!</v>
      </c>
      <c r="AU359" s="112" t="e">
        <f>AU186-#REF!</f>
        <v>#REF!</v>
      </c>
      <c r="AV359" s="112" t="e">
        <f>AV186-#REF!</f>
        <v>#REF!</v>
      </c>
      <c r="AW359" s="112" t="e">
        <f>AW186-#REF!</f>
        <v>#REF!</v>
      </c>
      <c r="AX359" s="112" t="e">
        <f>AX186-#REF!</f>
        <v>#REF!</v>
      </c>
      <c r="AY359" s="112" t="e">
        <f>AY186-#REF!</f>
        <v>#REF!</v>
      </c>
      <c r="AZ359" s="112" t="e">
        <f>AZ186-#REF!</f>
        <v>#REF!</v>
      </c>
      <c r="BA359" s="112" t="e">
        <f>BA186-#REF!</f>
        <v>#REF!</v>
      </c>
      <c r="BB359" s="112" t="e">
        <f>BB186-#REF!</f>
        <v>#REF!</v>
      </c>
      <c r="BC359" s="112" t="e">
        <f>BC186-#REF!</f>
        <v>#REF!</v>
      </c>
      <c r="BD359" s="112" t="e">
        <f>BD186-#REF!</f>
        <v>#REF!</v>
      </c>
      <c r="BE359" s="112" t="e">
        <f>BE186-#REF!</f>
        <v>#REF!</v>
      </c>
      <c r="BF359" s="112" t="e">
        <f>BF186-#REF!</f>
        <v>#REF!</v>
      </c>
      <c r="BG359" s="112" t="e">
        <f>BG186-#REF!</f>
        <v>#REF!</v>
      </c>
      <c r="BH359" s="112" t="e">
        <f>BH186-#REF!</f>
        <v>#REF!</v>
      </c>
      <c r="BI359" s="112" t="e">
        <f>BI186-#REF!</f>
        <v>#REF!</v>
      </c>
      <c r="BJ359" s="112" t="e">
        <f>BJ186-#REF!</f>
        <v>#REF!</v>
      </c>
      <c r="BK359" s="112" t="e">
        <f>BK186-#REF!</f>
        <v>#REF!</v>
      </c>
      <c r="BL359" s="112" t="e">
        <f>BL186-#REF!</f>
        <v>#REF!</v>
      </c>
      <c r="BM359" s="112" t="e">
        <f>BM186-#REF!</f>
        <v>#REF!</v>
      </c>
      <c r="BN359" s="112" t="e">
        <f>BN186-#REF!</f>
        <v>#REF!</v>
      </c>
      <c r="BO359" s="112" t="e">
        <f>BO186-#REF!</f>
        <v>#REF!</v>
      </c>
      <c r="BU359" s="112" t="e">
        <f>BU194-#REF!</f>
        <v>#REF!</v>
      </c>
      <c r="BV359" s="112" t="e">
        <f>BV194-#REF!</f>
        <v>#REF!</v>
      </c>
    </row>
    <row r="360" spans="12:74" hidden="1" x14ac:dyDescent="0.3">
      <c r="L360" s="112" t="e">
        <f>L187-#REF!</f>
        <v>#REF!</v>
      </c>
      <c r="M360" s="112" t="e">
        <f>M187-#REF!</f>
        <v>#REF!</v>
      </c>
      <c r="N360" s="112" t="e">
        <f>N187-#REF!</f>
        <v>#REF!</v>
      </c>
      <c r="O360" s="112" t="e">
        <f>O187-#REF!</f>
        <v>#REF!</v>
      </c>
      <c r="P360" s="112" t="e">
        <f>P187-#REF!</f>
        <v>#REF!</v>
      </c>
      <c r="Q360" s="112" t="e">
        <f>Q187-#REF!</f>
        <v>#REF!</v>
      </c>
      <c r="R360" s="112" t="e">
        <f>R187-#REF!</f>
        <v>#REF!</v>
      </c>
      <c r="S360" s="112" t="e">
        <f>S187-#REF!</f>
        <v>#REF!</v>
      </c>
      <c r="T360" s="112" t="e">
        <f>T187-#REF!</f>
        <v>#REF!</v>
      </c>
      <c r="U360" s="112" t="e">
        <f>U187-#REF!</f>
        <v>#REF!</v>
      </c>
      <c r="V360" s="112" t="e">
        <f>V187-#REF!</f>
        <v>#REF!</v>
      </c>
      <c r="W360" s="112" t="e">
        <f>W187-#REF!</f>
        <v>#REF!</v>
      </c>
      <c r="X360" s="112" t="e">
        <f>X187-#REF!</f>
        <v>#REF!</v>
      </c>
      <c r="Y360" s="112" t="e">
        <f>Y187-#REF!</f>
        <v>#REF!</v>
      </c>
      <c r="Z360" s="112" t="e">
        <f>Z187-#REF!</f>
        <v>#REF!</v>
      </c>
      <c r="AA360" s="112" t="e">
        <f>AA187-#REF!</f>
        <v>#REF!</v>
      </c>
      <c r="AB360" s="112" t="e">
        <f>AB187-#REF!</f>
        <v>#REF!</v>
      </c>
      <c r="AC360" s="112" t="e">
        <f>AC187-#REF!</f>
        <v>#REF!</v>
      </c>
      <c r="AD360" s="112" t="e">
        <f>AD187-#REF!</f>
        <v>#REF!</v>
      </c>
      <c r="AE360" s="112" t="e">
        <f>AE187-#REF!</f>
        <v>#REF!</v>
      </c>
      <c r="AF360" s="112" t="e">
        <f>AF187-#REF!</f>
        <v>#REF!</v>
      </c>
      <c r="AG360" s="112" t="e">
        <f>AG187-#REF!</f>
        <v>#REF!</v>
      </c>
      <c r="AH360" s="112" t="e">
        <f>AH187-#REF!</f>
        <v>#REF!</v>
      </c>
      <c r="AI360" s="112" t="e">
        <f>AI187-#REF!</f>
        <v>#REF!</v>
      </c>
      <c r="AJ360" s="112" t="e">
        <f>AJ187-#REF!</f>
        <v>#REF!</v>
      </c>
      <c r="AK360" s="112" t="e">
        <f>AK187-#REF!</f>
        <v>#REF!</v>
      </c>
      <c r="AL360" s="112" t="e">
        <f>AL187-#REF!</f>
        <v>#REF!</v>
      </c>
      <c r="AM360" s="112" t="e">
        <f>AM187-#REF!</f>
        <v>#REF!</v>
      </c>
      <c r="AN360" s="112" t="e">
        <f>AN187-#REF!</f>
        <v>#REF!</v>
      </c>
      <c r="AO360" s="112" t="e">
        <f>AO187-#REF!</f>
        <v>#REF!</v>
      </c>
      <c r="AP360" s="112" t="e">
        <f>AP187-#REF!</f>
        <v>#REF!</v>
      </c>
      <c r="AQ360" s="112" t="e">
        <f>AQ187-#REF!</f>
        <v>#REF!</v>
      </c>
      <c r="AR360" s="112" t="e">
        <f>AR187-#REF!</f>
        <v>#REF!</v>
      </c>
      <c r="AS360" s="112" t="e">
        <f>AS187-#REF!</f>
        <v>#REF!</v>
      </c>
      <c r="AT360" s="112" t="e">
        <f>AT187-#REF!</f>
        <v>#REF!</v>
      </c>
      <c r="AU360" s="112" t="e">
        <f>AU187-#REF!</f>
        <v>#REF!</v>
      </c>
      <c r="AV360" s="112" t="e">
        <f>AV187-#REF!</f>
        <v>#REF!</v>
      </c>
      <c r="AW360" s="112" t="e">
        <f>AW187-#REF!</f>
        <v>#REF!</v>
      </c>
      <c r="AX360" s="112" t="e">
        <f>AX187-#REF!</f>
        <v>#REF!</v>
      </c>
      <c r="AY360" s="112" t="e">
        <f>AY187-#REF!</f>
        <v>#REF!</v>
      </c>
      <c r="AZ360" s="112" t="e">
        <f>AZ187-#REF!</f>
        <v>#REF!</v>
      </c>
      <c r="BA360" s="112" t="e">
        <f>BA187-#REF!</f>
        <v>#REF!</v>
      </c>
      <c r="BB360" s="112" t="e">
        <f>BB187-#REF!</f>
        <v>#REF!</v>
      </c>
      <c r="BC360" s="112" t="e">
        <f>BC187-#REF!</f>
        <v>#REF!</v>
      </c>
      <c r="BD360" s="112" t="e">
        <f>BD187-#REF!</f>
        <v>#REF!</v>
      </c>
      <c r="BE360" s="112" t="e">
        <f>BE187-#REF!</f>
        <v>#REF!</v>
      </c>
      <c r="BF360" s="112" t="e">
        <f>BF187-#REF!</f>
        <v>#REF!</v>
      </c>
      <c r="BG360" s="112" t="e">
        <f>BG187-#REF!</f>
        <v>#REF!</v>
      </c>
      <c r="BH360" s="112" t="e">
        <f>BH187-#REF!</f>
        <v>#REF!</v>
      </c>
      <c r="BI360" s="112" t="e">
        <f>BI187-#REF!</f>
        <v>#REF!</v>
      </c>
      <c r="BJ360" s="112" t="e">
        <f>BJ187-#REF!</f>
        <v>#REF!</v>
      </c>
      <c r="BK360" s="112" t="e">
        <f>BK187-#REF!</f>
        <v>#REF!</v>
      </c>
      <c r="BL360" s="112" t="e">
        <f>BL187-#REF!</f>
        <v>#REF!</v>
      </c>
      <c r="BM360" s="112" t="e">
        <f>BM187-#REF!</f>
        <v>#REF!</v>
      </c>
      <c r="BN360" s="112" t="e">
        <f>BN187-#REF!</f>
        <v>#REF!</v>
      </c>
      <c r="BO360" s="112" t="e">
        <f>BO187-#REF!</f>
        <v>#REF!</v>
      </c>
      <c r="BU360" s="112" t="e">
        <f>BU195-#REF!</f>
        <v>#REF!</v>
      </c>
      <c r="BV360" s="112" t="e">
        <f>BV195-#REF!</f>
        <v>#REF!</v>
      </c>
    </row>
    <row r="361" spans="12:74" hidden="1" x14ac:dyDescent="0.3">
      <c r="L361" s="112" t="e">
        <f>L188-#REF!</f>
        <v>#REF!</v>
      </c>
      <c r="M361" s="112" t="e">
        <f>M188-#REF!</f>
        <v>#REF!</v>
      </c>
      <c r="N361" s="112" t="e">
        <f>N188-#REF!</f>
        <v>#REF!</v>
      </c>
      <c r="O361" s="112" t="e">
        <f>O188-#REF!</f>
        <v>#REF!</v>
      </c>
      <c r="P361" s="112" t="e">
        <f>P188-#REF!</f>
        <v>#REF!</v>
      </c>
      <c r="Q361" s="112" t="e">
        <f>Q188-#REF!</f>
        <v>#REF!</v>
      </c>
      <c r="R361" s="112" t="e">
        <f>R188-#REF!</f>
        <v>#REF!</v>
      </c>
      <c r="S361" s="112" t="e">
        <f>S188-#REF!</f>
        <v>#REF!</v>
      </c>
      <c r="T361" s="112" t="e">
        <f>T188-#REF!</f>
        <v>#REF!</v>
      </c>
      <c r="U361" s="112" t="e">
        <f>U188-#REF!</f>
        <v>#REF!</v>
      </c>
      <c r="V361" s="112" t="e">
        <f>V188-#REF!</f>
        <v>#REF!</v>
      </c>
      <c r="W361" s="112" t="e">
        <f>W188-#REF!</f>
        <v>#REF!</v>
      </c>
      <c r="X361" s="112" t="e">
        <f>X188-#REF!</f>
        <v>#REF!</v>
      </c>
      <c r="Y361" s="112" t="e">
        <f>Y188-#REF!</f>
        <v>#REF!</v>
      </c>
      <c r="Z361" s="112" t="e">
        <f>Z188-#REF!</f>
        <v>#REF!</v>
      </c>
      <c r="AA361" s="112" t="e">
        <f>AA188-#REF!</f>
        <v>#REF!</v>
      </c>
      <c r="AB361" s="112" t="e">
        <f>AB188-#REF!</f>
        <v>#REF!</v>
      </c>
      <c r="AC361" s="112" t="e">
        <f>AC188-#REF!</f>
        <v>#REF!</v>
      </c>
      <c r="AD361" s="112" t="e">
        <f>AD188-#REF!</f>
        <v>#REF!</v>
      </c>
      <c r="AE361" s="112" t="e">
        <f>AE188-#REF!</f>
        <v>#REF!</v>
      </c>
      <c r="AF361" s="112" t="e">
        <f>AF188-#REF!</f>
        <v>#REF!</v>
      </c>
      <c r="AG361" s="112" t="e">
        <f>AG188-#REF!</f>
        <v>#REF!</v>
      </c>
      <c r="AH361" s="112" t="e">
        <f>AH188-#REF!</f>
        <v>#REF!</v>
      </c>
      <c r="AI361" s="112" t="e">
        <f>AI188-#REF!</f>
        <v>#REF!</v>
      </c>
      <c r="AJ361" s="112" t="e">
        <f>AJ188-#REF!</f>
        <v>#REF!</v>
      </c>
      <c r="AK361" s="112" t="e">
        <f>AK188-#REF!</f>
        <v>#REF!</v>
      </c>
      <c r="AL361" s="112" t="e">
        <f>AL188-#REF!</f>
        <v>#REF!</v>
      </c>
      <c r="AM361" s="112" t="e">
        <f>AM188-#REF!</f>
        <v>#REF!</v>
      </c>
      <c r="AN361" s="112" t="e">
        <f>AN188-#REF!</f>
        <v>#REF!</v>
      </c>
      <c r="AO361" s="112" t="e">
        <f>AO188-#REF!</f>
        <v>#REF!</v>
      </c>
      <c r="AP361" s="112" t="e">
        <f>AP188-#REF!</f>
        <v>#REF!</v>
      </c>
      <c r="AQ361" s="112" t="e">
        <f>AQ188-#REF!</f>
        <v>#REF!</v>
      </c>
      <c r="AR361" s="112" t="e">
        <f>AR188-#REF!</f>
        <v>#REF!</v>
      </c>
      <c r="AS361" s="112" t="e">
        <f>AS188-#REF!</f>
        <v>#REF!</v>
      </c>
      <c r="AT361" s="112" t="e">
        <f>AT188-#REF!</f>
        <v>#REF!</v>
      </c>
      <c r="AU361" s="112" t="e">
        <f>AU188-#REF!</f>
        <v>#REF!</v>
      </c>
      <c r="AV361" s="112" t="e">
        <f>AV188-#REF!</f>
        <v>#REF!</v>
      </c>
      <c r="AW361" s="112" t="e">
        <f>AW188-#REF!</f>
        <v>#REF!</v>
      </c>
      <c r="AX361" s="112" t="e">
        <f>AX188-#REF!</f>
        <v>#REF!</v>
      </c>
      <c r="AY361" s="112" t="e">
        <f>AY188-#REF!</f>
        <v>#REF!</v>
      </c>
      <c r="AZ361" s="112" t="e">
        <f>AZ188-#REF!</f>
        <v>#REF!</v>
      </c>
      <c r="BA361" s="112" t="e">
        <f>BA188-#REF!</f>
        <v>#REF!</v>
      </c>
      <c r="BB361" s="112" t="e">
        <f>BB188-#REF!</f>
        <v>#REF!</v>
      </c>
      <c r="BC361" s="112" t="e">
        <f>BC188-#REF!</f>
        <v>#REF!</v>
      </c>
      <c r="BD361" s="112" t="e">
        <f>BD188-#REF!</f>
        <v>#REF!</v>
      </c>
      <c r="BE361" s="112" t="e">
        <f>BE188-#REF!</f>
        <v>#REF!</v>
      </c>
      <c r="BF361" s="112" t="e">
        <f>BF188-#REF!</f>
        <v>#REF!</v>
      </c>
      <c r="BG361" s="112" t="e">
        <f>BG188-#REF!</f>
        <v>#REF!</v>
      </c>
      <c r="BH361" s="112" t="e">
        <f>BH188-#REF!</f>
        <v>#REF!</v>
      </c>
      <c r="BI361" s="112" t="e">
        <f>BI188-#REF!</f>
        <v>#REF!</v>
      </c>
      <c r="BJ361" s="112" t="e">
        <f>BJ188-#REF!</f>
        <v>#REF!</v>
      </c>
      <c r="BK361" s="112" t="e">
        <f>BK188-#REF!</f>
        <v>#REF!</v>
      </c>
      <c r="BL361" s="112" t="e">
        <f>BL188-#REF!</f>
        <v>#REF!</v>
      </c>
      <c r="BM361" s="112" t="e">
        <f>BM188-#REF!</f>
        <v>#REF!</v>
      </c>
      <c r="BN361" s="112" t="e">
        <f>BN188-#REF!</f>
        <v>#REF!</v>
      </c>
      <c r="BO361" s="112" t="e">
        <f>BO188-#REF!</f>
        <v>#REF!</v>
      </c>
      <c r="BU361" s="112" t="e">
        <f>BU196-#REF!</f>
        <v>#REF!</v>
      </c>
      <c r="BV361" s="112" t="e">
        <f>BV196-#REF!</f>
        <v>#REF!</v>
      </c>
    </row>
    <row r="362" spans="12:74" hidden="1" x14ac:dyDescent="0.3">
      <c r="L362" s="112" t="e">
        <f>L189-#REF!</f>
        <v>#REF!</v>
      </c>
      <c r="M362" s="112" t="e">
        <f>M189-#REF!</f>
        <v>#REF!</v>
      </c>
      <c r="N362" s="112" t="e">
        <f>N189-#REF!</f>
        <v>#REF!</v>
      </c>
      <c r="O362" s="112" t="e">
        <f>O189-#REF!</f>
        <v>#REF!</v>
      </c>
      <c r="P362" s="112" t="e">
        <f>P189-#REF!</f>
        <v>#REF!</v>
      </c>
      <c r="Q362" s="112" t="e">
        <f>Q189-#REF!</f>
        <v>#REF!</v>
      </c>
      <c r="R362" s="112" t="e">
        <f>R189-#REF!</f>
        <v>#REF!</v>
      </c>
      <c r="S362" s="112" t="e">
        <f>S189-#REF!</f>
        <v>#REF!</v>
      </c>
      <c r="T362" s="112" t="e">
        <f>T189-#REF!</f>
        <v>#REF!</v>
      </c>
      <c r="U362" s="112" t="e">
        <f>U189-#REF!</f>
        <v>#REF!</v>
      </c>
      <c r="V362" s="112" t="e">
        <f>V189-#REF!</f>
        <v>#REF!</v>
      </c>
      <c r="W362" s="112" t="e">
        <f>W189-#REF!</f>
        <v>#REF!</v>
      </c>
      <c r="X362" s="112" t="e">
        <f>X189-#REF!</f>
        <v>#REF!</v>
      </c>
      <c r="Y362" s="112" t="e">
        <f>Y189-#REF!</f>
        <v>#REF!</v>
      </c>
      <c r="Z362" s="112" t="e">
        <f>Z189-#REF!</f>
        <v>#REF!</v>
      </c>
      <c r="AA362" s="112" t="e">
        <f>AA189-#REF!</f>
        <v>#REF!</v>
      </c>
      <c r="AB362" s="112" t="e">
        <f>AB189-#REF!</f>
        <v>#REF!</v>
      </c>
      <c r="AC362" s="112" t="e">
        <f>AC189-#REF!</f>
        <v>#REF!</v>
      </c>
      <c r="AD362" s="112" t="e">
        <f>AD189-#REF!</f>
        <v>#REF!</v>
      </c>
      <c r="AE362" s="112" t="e">
        <f>AE189-#REF!</f>
        <v>#REF!</v>
      </c>
      <c r="AF362" s="112" t="e">
        <f>AF189-#REF!</f>
        <v>#REF!</v>
      </c>
      <c r="AG362" s="112" t="e">
        <f>AG189-#REF!</f>
        <v>#REF!</v>
      </c>
      <c r="AH362" s="112" t="e">
        <f>AH189-#REF!</f>
        <v>#REF!</v>
      </c>
      <c r="AI362" s="112" t="e">
        <f>AI189-#REF!</f>
        <v>#REF!</v>
      </c>
      <c r="AJ362" s="112" t="e">
        <f>AJ189-#REF!</f>
        <v>#REF!</v>
      </c>
      <c r="AK362" s="112" t="e">
        <f>AK189-#REF!</f>
        <v>#REF!</v>
      </c>
      <c r="AL362" s="112" t="e">
        <f>AL189-#REF!</f>
        <v>#REF!</v>
      </c>
      <c r="AM362" s="112" t="e">
        <f>AM189-#REF!</f>
        <v>#REF!</v>
      </c>
      <c r="AN362" s="112" t="e">
        <f>AN189-#REF!</f>
        <v>#REF!</v>
      </c>
      <c r="AO362" s="112" t="e">
        <f>AO189-#REF!</f>
        <v>#REF!</v>
      </c>
      <c r="AP362" s="112" t="e">
        <f>AP189-#REF!</f>
        <v>#REF!</v>
      </c>
      <c r="AQ362" s="112" t="e">
        <f>AQ189-#REF!</f>
        <v>#REF!</v>
      </c>
      <c r="AR362" s="112" t="e">
        <f>AR189-#REF!</f>
        <v>#REF!</v>
      </c>
      <c r="AS362" s="112" t="e">
        <f>AS189-#REF!</f>
        <v>#REF!</v>
      </c>
      <c r="AT362" s="112" t="e">
        <f>AT189-#REF!</f>
        <v>#REF!</v>
      </c>
      <c r="AU362" s="112" t="e">
        <f>AU189-#REF!</f>
        <v>#REF!</v>
      </c>
      <c r="AV362" s="112" t="e">
        <f>AV189-#REF!</f>
        <v>#REF!</v>
      </c>
      <c r="AW362" s="112" t="e">
        <f>AW189-#REF!</f>
        <v>#REF!</v>
      </c>
      <c r="AX362" s="112" t="e">
        <f>AX189-#REF!</f>
        <v>#REF!</v>
      </c>
      <c r="AY362" s="112" t="e">
        <f>AY189-#REF!</f>
        <v>#REF!</v>
      </c>
      <c r="AZ362" s="112" t="e">
        <f>AZ189-#REF!</f>
        <v>#REF!</v>
      </c>
      <c r="BA362" s="112" t="e">
        <f>BA189-#REF!</f>
        <v>#REF!</v>
      </c>
      <c r="BB362" s="112" t="e">
        <f>BB189-#REF!</f>
        <v>#REF!</v>
      </c>
      <c r="BC362" s="112" t="e">
        <f>BC189-#REF!</f>
        <v>#REF!</v>
      </c>
      <c r="BD362" s="112" t="e">
        <f>BD189-#REF!</f>
        <v>#REF!</v>
      </c>
      <c r="BE362" s="112" t="e">
        <f>BE189-#REF!</f>
        <v>#REF!</v>
      </c>
      <c r="BF362" s="112" t="e">
        <f>BF189-#REF!</f>
        <v>#REF!</v>
      </c>
      <c r="BG362" s="112" t="e">
        <f>BG189-#REF!</f>
        <v>#REF!</v>
      </c>
      <c r="BH362" s="112" t="e">
        <f>BH189-#REF!</f>
        <v>#REF!</v>
      </c>
      <c r="BI362" s="112" t="e">
        <f>BI189-#REF!</f>
        <v>#REF!</v>
      </c>
      <c r="BJ362" s="112" t="e">
        <f>BJ189-#REF!</f>
        <v>#REF!</v>
      </c>
      <c r="BK362" s="112" t="e">
        <f>BK189-#REF!</f>
        <v>#REF!</v>
      </c>
      <c r="BL362" s="112" t="e">
        <f>BL189-#REF!</f>
        <v>#REF!</v>
      </c>
      <c r="BM362" s="112" t="e">
        <f>BM189-#REF!</f>
        <v>#REF!</v>
      </c>
      <c r="BN362" s="112" t="e">
        <f>BN189-#REF!</f>
        <v>#REF!</v>
      </c>
      <c r="BO362" s="112" t="e">
        <f>BO189-#REF!</f>
        <v>#REF!</v>
      </c>
    </row>
    <row r="363" spans="12:74" hidden="1" x14ac:dyDescent="0.3">
      <c r="L363" s="112" t="e">
        <f>L190-#REF!</f>
        <v>#REF!</v>
      </c>
      <c r="M363" s="112" t="e">
        <f>M190-#REF!</f>
        <v>#REF!</v>
      </c>
      <c r="N363" s="112" t="e">
        <f>N190-#REF!</f>
        <v>#REF!</v>
      </c>
      <c r="O363" s="112" t="e">
        <f>O190-#REF!</f>
        <v>#REF!</v>
      </c>
      <c r="P363" s="112" t="e">
        <f>P190-#REF!</f>
        <v>#REF!</v>
      </c>
      <c r="Q363" s="112" t="e">
        <f>Q190-#REF!</f>
        <v>#REF!</v>
      </c>
      <c r="R363" s="112" t="e">
        <f>R190-#REF!</f>
        <v>#REF!</v>
      </c>
      <c r="S363" s="112" t="e">
        <f>S190-#REF!</f>
        <v>#REF!</v>
      </c>
      <c r="T363" s="112" t="e">
        <f>T190-#REF!</f>
        <v>#REF!</v>
      </c>
      <c r="U363" s="112" t="e">
        <f>U190-#REF!</f>
        <v>#REF!</v>
      </c>
      <c r="V363" s="112" t="e">
        <f>V190-#REF!</f>
        <v>#REF!</v>
      </c>
      <c r="W363" s="112" t="e">
        <f>W190-#REF!</f>
        <v>#REF!</v>
      </c>
      <c r="X363" s="112" t="e">
        <f>X190-#REF!</f>
        <v>#REF!</v>
      </c>
      <c r="Y363" s="112" t="e">
        <f>Y190-#REF!</f>
        <v>#REF!</v>
      </c>
      <c r="Z363" s="112" t="e">
        <f>Z190-#REF!</f>
        <v>#REF!</v>
      </c>
      <c r="AA363" s="112" t="e">
        <f>AA190-#REF!</f>
        <v>#REF!</v>
      </c>
      <c r="AB363" s="112" t="e">
        <f>AB190-#REF!</f>
        <v>#REF!</v>
      </c>
      <c r="AC363" s="112" t="e">
        <f>AC190-#REF!</f>
        <v>#REF!</v>
      </c>
      <c r="AD363" s="112" t="e">
        <f>AD190-#REF!</f>
        <v>#REF!</v>
      </c>
      <c r="AE363" s="112" t="e">
        <f>AE190-#REF!</f>
        <v>#REF!</v>
      </c>
      <c r="AF363" s="112" t="e">
        <f>AF190-#REF!</f>
        <v>#REF!</v>
      </c>
      <c r="AG363" s="112" t="e">
        <f>AG190-#REF!</f>
        <v>#REF!</v>
      </c>
      <c r="AH363" s="112" t="e">
        <f>AH190-#REF!</f>
        <v>#REF!</v>
      </c>
      <c r="AI363" s="112" t="e">
        <f>AI190-#REF!</f>
        <v>#REF!</v>
      </c>
      <c r="AJ363" s="112" t="e">
        <f>AJ190-#REF!</f>
        <v>#REF!</v>
      </c>
      <c r="AK363" s="112" t="e">
        <f>AK190-#REF!</f>
        <v>#REF!</v>
      </c>
      <c r="AL363" s="112" t="e">
        <f>AL190-#REF!</f>
        <v>#REF!</v>
      </c>
      <c r="AM363" s="112" t="e">
        <f>AM190-#REF!</f>
        <v>#REF!</v>
      </c>
      <c r="AN363" s="112" t="e">
        <f>AN190-#REF!</f>
        <v>#REF!</v>
      </c>
      <c r="AO363" s="112" t="e">
        <f>AO190-#REF!</f>
        <v>#REF!</v>
      </c>
      <c r="AP363" s="112" t="e">
        <f>AP190-#REF!</f>
        <v>#REF!</v>
      </c>
      <c r="AQ363" s="112" t="e">
        <f>AQ190-#REF!</f>
        <v>#REF!</v>
      </c>
      <c r="AR363" s="112" t="e">
        <f>AR190-#REF!</f>
        <v>#REF!</v>
      </c>
      <c r="AS363" s="112" t="e">
        <f>AS190-#REF!</f>
        <v>#REF!</v>
      </c>
      <c r="AT363" s="112" t="e">
        <f>AT190-#REF!</f>
        <v>#REF!</v>
      </c>
      <c r="AU363" s="112" t="e">
        <f>AU190-#REF!</f>
        <v>#REF!</v>
      </c>
      <c r="AV363" s="112" t="e">
        <f>AV190-#REF!</f>
        <v>#REF!</v>
      </c>
      <c r="AW363" s="112" t="e">
        <f>AW190-#REF!</f>
        <v>#REF!</v>
      </c>
      <c r="AX363" s="112" t="e">
        <f>AX190-#REF!</f>
        <v>#REF!</v>
      </c>
      <c r="AY363" s="112" t="e">
        <f>AY190-#REF!</f>
        <v>#REF!</v>
      </c>
      <c r="AZ363" s="112" t="e">
        <f>AZ190-#REF!</f>
        <v>#REF!</v>
      </c>
      <c r="BA363" s="112" t="e">
        <f>BA190-#REF!</f>
        <v>#REF!</v>
      </c>
      <c r="BB363" s="112" t="e">
        <f>BB190-#REF!</f>
        <v>#REF!</v>
      </c>
      <c r="BC363" s="112" t="e">
        <f>BC190-#REF!</f>
        <v>#REF!</v>
      </c>
      <c r="BD363" s="112" t="e">
        <f>BD190-#REF!</f>
        <v>#REF!</v>
      </c>
      <c r="BE363" s="112" t="e">
        <f>BE190-#REF!</f>
        <v>#REF!</v>
      </c>
      <c r="BF363" s="112" t="e">
        <f>BF190-#REF!</f>
        <v>#REF!</v>
      </c>
      <c r="BG363" s="112" t="e">
        <f>BG190-#REF!</f>
        <v>#REF!</v>
      </c>
      <c r="BH363" s="112" t="e">
        <f>BH190-#REF!</f>
        <v>#REF!</v>
      </c>
      <c r="BI363" s="112" t="e">
        <f>BI190-#REF!</f>
        <v>#REF!</v>
      </c>
      <c r="BJ363" s="112" t="e">
        <f>BJ190-#REF!</f>
        <v>#REF!</v>
      </c>
      <c r="BK363" s="112" t="e">
        <f>BK190-#REF!</f>
        <v>#REF!</v>
      </c>
      <c r="BL363" s="112" t="e">
        <f>BL190-#REF!</f>
        <v>#REF!</v>
      </c>
      <c r="BM363" s="112" t="e">
        <f>BM190-#REF!</f>
        <v>#REF!</v>
      </c>
      <c r="BN363" s="112" t="e">
        <f>BN190-#REF!</f>
        <v>#REF!</v>
      </c>
      <c r="BO363" s="112" t="e">
        <f>BO190-#REF!</f>
        <v>#REF!</v>
      </c>
    </row>
    <row r="364" spans="12:74" hidden="1" x14ac:dyDescent="0.3">
      <c r="L364" s="112" t="e">
        <f>L191-#REF!</f>
        <v>#REF!</v>
      </c>
      <c r="M364" s="112" t="e">
        <f>M191-#REF!</f>
        <v>#REF!</v>
      </c>
      <c r="N364" s="112" t="e">
        <f>N191-#REF!</f>
        <v>#REF!</v>
      </c>
      <c r="O364" s="112" t="e">
        <f>O191-#REF!</f>
        <v>#REF!</v>
      </c>
      <c r="P364" s="112" t="e">
        <f>P191-#REF!</f>
        <v>#REF!</v>
      </c>
      <c r="Q364" s="112" t="e">
        <f>Q191-#REF!</f>
        <v>#REF!</v>
      </c>
      <c r="R364" s="112" t="e">
        <f>R191-#REF!</f>
        <v>#REF!</v>
      </c>
      <c r="S364" s="112" t="e">
        <f>S191-#REF!</f>
        <v>#REF!</v>
      </c>
      <c r="T364" s="112" t="e">
        <f>T191-#REF!</f>
        <v>#REF!</v>
      </c>
      <c r="U364" s="112" t="e">
        <f>U191-#REF!</f>
        <v>#REF!</v>
      </c>
      <c r="V364" s="112" t="e">
        <f>V191-#REF!</f>
        <v>#REF!</v>
      </c>
      <c r="W364" s="112" t="e">
        <f>W191-#REF!</f>
        <v>#REF!</v>
      </c>
      <c r="X364" s="112" t="e">
        <f>X191-#REF!</f>
        <v>#REF!</v>
      </c>
      <c r="Y364" s="112" t="e">
        <f>Y191-#REF!</f>
        <v>#REF!</v>
      </c>
      <c r="Z364" s="112" t="e">
        <f>Z191-#REF!</f>
        <v>#REF!</v>
      </c>
      <c r="AA364" s="112" t="e">
        <f>AA191-#REF!</f>
        <v>#REF!</v>
      </c>
      <c r="AB364" s="112" t="e">
        <f>AB191-#REF!</f>
        <v>#REF!</v>
      </c>
      <c r="AC364" s="112" t="e">
        <f>AC191-#REF!</f>
        <v>#REF!</v>
      </c>
      <c r="AD364" s="112" t="e">
        <f>AD191-#REF!</f>
        <v>#REF!</v>
      </c>
      <c r="AE364" s="112" t="e">
        <f>AE191-#REF!</f>
        <v>#REF!</v>
      </c>
      <c r="AF364" s="112" t="e">
        <f>AF191-#REF!</f>
        <v>#REF!</v>
      </c>
      <c r="AG364" s="112" t="e">
        <f>AG191-#REF!</f>
        <v>#REF!</v>
      </c>
      <c r="AH364" s="112" t="e">
        <f>AH191-#REF!</f>
        <v>#REF!</v>
      </c>
      <c r="AI364" s="112" t="e">
        <f>AI191-#REF!</f>
        <v>#REF!</v>
      </c>
      <c r="AJ364" s="112" t="e">
        <f>AJ191-#REF!</f>
        <v>#REF!</v>
      </c>
      <c r="AK364" s="112" t="e">
        <f>AK191-#REF!</f>
        <v>#REF!</v>
      </c>
      <c r="AL364" s="112" t="e">
        <f>AL191-#REF!</f>
        <v>#REF!</v>
      </c>
      <c r="AM364" s="112" t="e">
        <f>AM191-#REF!</f>
        <v>#REF!</v>
      </c>
      <c r="AN364" s="112" t="e">
        <f>AN191-#REF!</f>
        <v>#REF!</v>
      </c>
      <c r="AO364" s="112" t="e">
        <f>AO191-#REF!</f>
        <v>#REF!</v>
      </c>
      <c r="AP364" s="112" t="e">
        <f>AP191-#REF!</f>
        <v>#REF!</v>
      </c>
      <c r="AQ364" s="112" t="e">
        <f>AQ191-#REF!</f>
        <v>#REF!</v>
      </c>
      <c r="AR364" s="112" t="e">
        <f>AR191-#REF!</f>
        <v>#REF!</v>
      </c>
      <c r="AS364" s="112" t="e">
        <f>AS191-#REF!</f>
        <v>#REF!</v>
      </c>
      <c r="AT364" s="112" t="e">
        <f>AT191-#REF!</f>
        <v>#REF!</v>
      </c>
      <c r="AU364" s="112" t="e">
        <f>AU191-#REF!</f>
        <v>#REF!</v>
      </c>
      <c r="AV364" s="112" t="e">
        <f>AV191-#REF!</f>
        <v>#REF!</v>
      </c>
      <c r="AW364" s="112" t="e">
        <f>AW191-#REF!</f>
        <v>#REF!</v>
      </c>
      <c r="AX364" s="112" t="e">
        <f>AX191-#REF!</f>
        <v>#REF!</v>
      </c>
      <c r="AY364" s="112" t="e">
        <f>AY191-#REF!</f>
        <v>#REF!</v>
      </c>
      <c r="AZ364" s="112" t="e">
        <f>AZ191-#REF!</f>
        <v>#REF!</v>
      </c>
      <c r="BA364" s="112" t="e">
        <f>BA191-#REF!</f>
        <v>#REF!</v>
      </c>
      <c r="BB364" s="112" t="e">
        <f>BB191-#REF!</f>
        <v>#REF!</v>
      </c>
      <c r="BC364" s="112" t="e">
        <f>BC191-#REF!</f>
        <v>#REF!</v>
      </c>
      <c r="BD364" s="112" t="e">
        <f>BD191-#REF!</f>
        <v>#REF!</v>
      </c>
      <c r="BE364" s="112" t="e">
        <f>BE191-#REF!</f>
        <v>#REF!</v>
      </c>
      <c r="BF364" s="112" t="e">
        <f>BF191-#REF!</f>
        <v>#REF!</v>
      </c>
      <c r="BG364" s="112" t="e">
        <f>BG191-#REF!</f>
        <v>#REF!</v>
      </c>
      <c r="BH364" s="112" t="e">
        <f>BH191-#REF!</f>
        <v>#REF!</v>
      </c>
      <c r="BI364" s="112" t="e">
        <f>BI191-#REF!</f>
        <v>#REF!</v>
      </c>
      <c r="BJ364" s="112" t="e">
        <f>BJ191-#REF!</f>
        <v>#REF!</v>
      </c>
      <c r="BK364" s="112" t="e">
        <f>BK191-#REF!</f>
        <v>#REF!</v>
      </c>
      <c r="BL364" s="112" t="e">
        <f>BL191-#REF!</f>
        <v>#REF!</v>
      </c>
      <c r="BM364" s="112" t="e">
        <f>BM191-#REF!</f>
        <v>#REF!</v>
      </c>
      <c r="BN364" s="112" t="e">
        <f>BN191-#REF!</f>
        <v>#REF!</v>
      </c>
      <c r="BO364" s="112" t="e">
        <f>BO191-#REF!</f>
        <v>#REF!</v>
      </c>
    </row>
    <row r="365" spans="12:74" hidden="1" x14ac:dyDescent="0.3">
      <c r="L365" s="112" t="e">
        <f>L192-#REF!</f>
        <v>#REF!</v>
      </c>
      <c r="M365" s="112" t="e">
        <f>M192-#REF!</f>
        <v>#REF!</v>
      </c>
      <c r="N365" s="112" t="e">
        <f>N192-#REF!</f>
        <v>#REF!</v>
      </c>
      <c r="O365" s="112" t="e">
        <f>O192-#REF!</f>
        <v>#REF!</v>
      </c>
      <c r="P365" s="112" t="e">
        <f>P192-#REF!</f>
        <v>#REF!</v>
      </c>
      <c r="Q365" s="112" t="e">
        <f>Q192-#REF!</f>
        <v>#REF!</v>
      </c>
      <c r="R365" s="112" t="e">
        <f>R192-#REF!</f>
        <v>#REF!</v>
      </c>
      <c r="S365" s="112" t="e">
        <f>S192-#REF!</f>
        <v>#REF!</v>
      </c>
      <c r="T365" s="112" t="e">
        <f>T192-#REF!</f>
        <v>#REF!</v>
      </c>
      <c r="U365" s="112" t="e">
        <f>U192-#REF!</f>
        <v>#REF!</v>
      </c>
      <c r="V365" s="112" t="e">
        <f>V192-#REF!</f>
        <v>#REF!</v>
      </c>
      <c r="W365" s="112" t="e">
        <f>W192-#REF!</f>
        <v>#REF!</v>
      </c>
      <c r="X365" s="112" t="e">
        <f>X192-#REF!</f>
        <v>#REF!</v>
      </c>
      <c r="Y365" s="112" t="e">
        <f>Y192-#REF!</f>
        <v>#REF!</v>
      </c>
      <c r="Z365" s="112" t="e">
        <f>Z192-#REF!</f>
        <v>#REF!</v>
      </c>
      <c r="AA365" s="112" t="e">
        <f>AA192-#REF!</f>
        <v>#REF!</v>
      </c>
      <c r="AB365" s="112" t="e">
        <f>AB192-#REF!</f>
        <v>#REF!</v>
      </c>
      <c r="AC365" s="112" t="e">
        <f>AC192-#REF!</f>
        <v>#REF!</v>
      </c>
      <c r="AD365" s="112" t="e">
        <f>AD192-#REF!</f>
        <v>#REF!</v>
      </c>
      <c r="AE365" s="112" t="e">
        <f>AE192-#REF!</f>
        <v>#REF!</v>
      </c>
      <c r="AF365" s="112" t="e">
        <f>AF192-#REF!</f>
        <v>#REF!</v>
      </c>
      <c r="AG365" s="112" t="e">
        <f>AG192-#REF!</f>
        <v>#REF!</v>
      </c>
      <c r="AH365" s="112" t="e">
        <f>AH192-#REF!</f>
        <v>#REF!</v>
      </c>
      <c r="AI365" s="112" t="e">
        <f>AI192-#REF!</f>
        <v>#REF!</v>
      </c>
      <c r="AJ365" s="112" t="e">
        <f>AJ192-#REF!</f>
        <v>#REF!</v>
      </c>
      <c r="AK365" s="112" t="e">
        <f>AK192-#REF!</f>
        <v>#REF!</v>
      </c>
      <c r="AL365" s="112" t="e">
        <f>AL192-#REF!</f>
        <v>#REF!</v>
      </c>
      <c r="AM365" s="112" t="e">
        <f>AM192-#REF!</f>
        <v>#REF!</v>
      </c>
      <c r="AN365" s="112" t="e">
        <f>AN192-#REF!</f>
        <v>#REF!</v>
      </c>
      <c r="AO365" s="112" t="e">
        <f>AO192-#REF!</f>
        <v>#REF!</v>
      </c>
      <c r="AP365" s="112" t="e">
        <f>AP192-#REF!</f>
        <v>#REF!</v>
      </c>
      <c r="AQ365" s="112" t="e">
        <f>AQ192-#REF!</f>
        <v>#REF!</v>
      </c>
      <c r="AR365" s="112" t="e">
        <f>AR192-#REF!</f>
        <v>#REF!</v>
      </c>
      <c r="AS365" s="112" t="e">
        <f>AS192-#REF!</f>
        <v>#REF!</v>
      </c>
      <c r="AT365" s="112" t="e">
        <f>AT192-#REF!</f>
        <v>#REF!</v>
      </c>
      <c r="AU365" s="112" t="e">
        <f>AU192-#REF!</f>
        <v>#REF!</v>
      </c>
      <c r="AV365" s="112" t="e">
        <f>AV192-#REF!</f>
        <v>#REF!</v>
      </c>
      <c r="AW365" s="112" t="e">
        <f>AW192-#REF!</f>
        <v>#REF!</v>
      </c>
      <c r="AX365" s="112" t="e">
        <f>AX192-#REF!</f>
        <v>#REF!</v>
      </c>
      <c r="AY365" s="112" t="e">
        <f>AY192-#REF!</f>
        <v>#REF!</v>
      </c>
      <c r="AZ365" s="112" t="e">
        <f>AZ192-#REF!</f>
        <v>#REF!</v>
      </c>
      <c r="BA365" s="112" t="e">
        <f>BA192-#REF!</f>
        <v>#REF!</v>
      </c>
      <c r="BB365" s="112" t="e">
        <f>BB192-#REF!</f>
        <v>#REF!</v>
      </c>
      <c r="BC365" s="112" t="e">
        <f>BC192-#REF!</f>
        <v>#REF!</v>
      </c>
      <c r="BD365" s="112" t="e">
        <f>BD192-#REF!</f>
        <v>#REF!</v>
      </c>
      <c r="BE365" s="112" t="e">
        <f>BE192-#REF!</f>
        <v>#REF!</v>
      </c>
      <c r="BF365" s="112" t="e">
        <f>BF192-#REF!</f>
        <v>#REF!</v>
      </c>
      <c r="BG365" s="112" t="e">
        <f>BG192-#REF!</f>
        <v>#REF!</v>
      </c>
      <c r="BH365" s="112" t="e">
        <f>BH192-#REF!</f>
        <v>#REF!</v>
      </c>
      <c r="BI365" s="112" t="e">
        <f>BI192-#REF!</f>
        <v>#REF!</v>
      </c>
      <c r="BJ365" s="112" t="e">
        <f>BJ192-#REF!</f>
        <v>#REF!</v>
      </c>
      <c r="BK365" s="112" t="e">
        <f>BK192-#REF!</f>
        <v>#REF!</v>
      </c>
      <c r="BL365" s="112" t="e">
        <f>BL192-#REF!</f>
        <v>#REF!</v>
      </c>
      <c r="BM365" s="112" t="e">
        <f>BM192-#REF!</f>
        <v>#REF!</v>
      </c>
      <c r="BN365" s="112" t="e">
        <f>BN192-#REF!</f>
        <v>#REF!</v>
      </c>
      <c r="BO365" s="112" t="e">
        <f>BO192-#REF!</f>
        <v>#REF!</v>
      </c>
    </row>
    <row r="366" spans="12:74" hidden="1" x14ac:dyDescent="0.3">
      <c r="L366" s="112" t="e">
        <f>L193-#REF!</f>
        <v>#REF!</v>
      </c>
      <c r="M366" s="112" t="e">
        <f>M193-#REF!</f>
        <v>#REF!</v>
      </c>
      <c r="N366" s="112" t="e">
        <f>N193-#REF!</f>
        <v>#REF!</v>
      </c>
      <c r="O366" s="112" t="e">
        <f>O193-#REF!</f>
        <v>#REF!</v>
      </c>
      <c r="P366" s="112" t="e">
        <f>P193-#REF!</f>
        <v>#REF!</v>
      </c>
      <c r="Q366" s="112" t="e">
        <f>Q193-#REF!</f>
        <v>#REF!</v>
      </c>
      <c r="R366" s="112" t="e">
        <f>R193-#REF!</f>
        <v>#REF!</v>
      </c>
      <c r="S366" s="112" t="e">
        <f>S193-#REF!</f>
        <v>#REF!</v>
      </c>
      <c r="T366" s="112" t="e">
        <f>T193-#REF!</f>
        <v>#REF!</v>
      </c>
      <c r="U366" s="112" t="e">
        <f>U193-#REF!</f>
        <v>#REF!</v>
      </c>
      <c r="V366" s="112" t="e">
        <f>V193-#REF!</f>
        <v>#REF!</v>
      </c>
      <c r="W366" s="112" t="e">
        <f>W193-#REF!</f>
        <v>#REF!</v>
      </c>
      <c r="X366" s="112" t="e">
        <f>X193-#REF!</f>
        <v>#REF!</v>
      </c>
      <c r="Y366" s="112" t="e">
        <f>Y193-#REF!</f>
        <v>#REF!</v>
      </c>
      <c r="Z366" s="112" t="e">
        <f>Z193-#REF!</f>
        <v>#REF!</v>
      </c>
      <c r="AA366" s="112" t="e">
        <f>AA193-#REF!</f>
        <v>#REF!</v>
      </c>
      <c r="AB366" s="112" t="e">
        <f>AB193-#REF!</f>
        <v>#REF!</v>
      </c>
      <c r="AC366" s="112" t="e">
        <f>AC193-#REF!</f>
        <v>#REF!</v>
      </c>
      <c r="AD366" s="112" t="e">
        <f>AD193-#REF!</f>
        <v>#REF!</v>
      </c>
      <c r="AE366" s="112" t="e">
        <f>AE193-#REF!</f>
        <v>#REF!</v>
      </c>
      <c r="AF366" s="112" t="e">
        <f>AF193-#REF!</f>
        <v>#REF!</v>
      </c>
      <c r="AG366" s="112" t="e">
        <f>AG193-#REF!</f>
        <v>#REF!</v>
      </c>
      <c r="AH366" s="112" t="e">
        <f>AH193-#REF!</f>
        <v>#REF!</v>
      </c>
      <c r="AI366" s="112" t="e">
        <f>AI193-#REF!</f>
        <v>#REF!</v>
      </c>
      <c r="AJ366" s="112" t="e">
        <f>AJ193-#REF!</f>
        <v>#REF!</v>
      </c>
      <c r="AK366" s="112" t="e">
        <f>AK193-#REF!</f>
        <v>#REF!</v>
      </c>
      <c r="AL366" s="112" t="e">
        <f>AL193-#REF!</f>
        <v>#REF!</v>
      </c>
      <c r="AM366" s="112" t="e">
        <f>AM193-#REF!</f>
        <v>#REF!</v>
      </c>
      <c r="AN366" s="112" t="e">
        <f>AN193-#REF!</f>
        <v>#REF!</v>
      </c>
      <c r="AO366" s="112" t="e">
        <f>AO193-#REF!</f>
        <v>#REF!</v>
      </c>
      <c r="AP366" s="112" t="e">
        <f>AP193-#REF!</f>
        <v>#REF!</v>
      </c>
      <c r="AQ366" s="112" t="e">
        <f>AQ193-#REF!</f>
        <v>#REF!</v>
      </c>
      <c r="AR366" s="112" t="e">
        <f>AR193-#REF!</f>
        <v>#REF!</v>
      </c>
      <c r="AS366" s="112" t="e">
        <f>AS193-#REF!</f>
        <v>#REF!</v>
      </c>
      <c r="AT366" s="112" t="e">
        <f>AT193-#REF!</f>
        <v>#REF!</v>
      </c>
      <c r="AU366" s="112" t="e">
        <f>AU193-#REF!</f>
        <v>#REF!</v>
      </c>
      <c r="AV366" s="112" t="e">
        <f>AV193-#REF!</f>
        <v>#REF!</v>
      </c>
      <c r="AW366" s="112" t="e">
        <f>AW193-#REF!</f>
        <v>#REF!</v>
      </c>
      <c r="AX366" s="112" t="e">
        <f>AX193-#REF!</f>
        <v>#REF!</v>
      </c>
      <c r="AY366" s="112" t="e">
        <f>AY193-#REF!</f>
        <v>#REF!</v>
      </c>
      <c r="AZ366" s="112" t="e">
        <f>AZ193-#REF!</f>
        <v>#REF!</v>
      </c>
      <c r="BA366" s="112" t="e">
        <f>BA193-#REF!</f>
        <v>#REF!</v>
      </c>
      <c r="BB366" s="112" t="e">
        <f>BB193-#REF!</f>
        <v>#REF!</v>
      </c>
      <c r="BC366" s="112" t="e">
        <f>BC193-#REF!</f>
        <v>#REF!</v>
      </c>
      <c r="BD366" s="112" t="e">
        <f>BD193-#REF!</f>
        <v>#REF!</v>
      </c>
      <c r="BE366" s="112" t="e">
        <f>BE193-#REF!</f>
        <v>#REF!</v>
      </c>
      <c r="BF366" s="112" t="e">
        <f>BF193-#REF!</f>
        <v>#REF!</v>
      </c>
      <c r="BG366" s="112" t="e">
        <f>BG193-#REF!</f>
        <v>#REF!</v>
      </c>
      <c r="BH366" s="112" t="e">
        <f>BH193-#REF!</f>
        <v>#REF!</v>
      </c>
      <c r="BI366" s="112" t="e">
        <f>BI193-#REF!</f>
        <v>#REF!</v>
      </c>
      <c r="BJ366" s="112" t="e">
        <f>BJ193-#REF!</f>
        <v>#REF!</v>
      </c>
      <c r="BK366" s="112" t="e">
        <f>BK193-#REF!</f>
        <v>#REF!</v>
      </c>
      <c r="BL366" s="112" t="e">
        <f>BL193-#REF!</f>
        <v>#REF!</v>
      </c>
      <c r="BM366" s="112" t="e">
        <f>BM193-#REF!</f>
        <v>#REF!</v>
      </c>
      <c r="BN366" s="112" t="e">
        <f>BN193-#REF!</f>
        <v>#REF!</v>
      </c>
      <c r="BO366" s="112" t="e">
        <f>BO193-#REF!</f>
        <v>#REF!</v>
      </c>
    </row>
    <row r="367" spans="12:74" hidden="1" x14ac:dyDescent="0.3"/>
    <row r="368" spans="12:74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</sheetData>
  <mergeCells count="1">
    <mergeCell ref="G3:BT3"/>
  </mergeCells>
  <pageMargins left="0.7" right="0.7" top="0.75" bottom="0.75" header="0.3" footer="0.3"/>
  <pageSetup paperSize="9" scale="24" orientation="portrait" r:id="rId1"/>
  <colBreaks count="1" manualBreakCount="1">
    <brk id="7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0137B-FDB1-4202-8C8F-BEEAFF10BBAC}">
  <dimension ref="A2:CF103"/>
  <sheetViews>
    <sheetView view="pageBreakPreview" topLeftCell="D1" zoomScaleNormal="100" zoomScaleSheetLayoutView="100" workbookViewId="0">
      <selection activeCell="BP17" sqref="BP17"/>
    </sheetView>
  </sheetViews>
  <sheetFormatPr defaultColWidth="9.54296875" defaultRowHeight="13" x14ac:dyDescent="0.3"/>
  <cols>
    <col min="1" max="1" width="1.7265625" style="112" hidden="1" customWidth="1"/>
    <col min="2" max="3" width="0.81640625" style="112" hidden="1" customWidth="1"/>
    <col min="4" max="4" width="61.90625" style="112" customWidth="1"/>
    <col min="5" max="5" width="6.6328125" style="162" customWidth="1"/>
    <col min="6" max="7" width="0.90625" style="112" customWidth="1"/>
    <col min="8" max="8" width="17" style="112" customWidth="1"/>
    <col min="9" max="9" width="0.90625" style="112" customWidth="1"/>
    <col min="10" max="11" width="0.81640625" style="112" customWidth="1"/>
    <col min="12" max="12" width="0.90625" style="112" customWidth="1"/>
    <col min="13" max="13" width="16.453125" style="112" customWidth="1"/>
    <col min="14" max="17" width="0.90625" style="112" customWidth="1"/>
    <col min="18" max="18" width="17" style="112" customWidth="1"/>
    <col min="19" max="22" width="0.90625" style="112" customWidth="1"/>
    <col min="23" max="23" width="17" style="112" customWidth="1"/>
    <col min="24" max="27" width="0.90625" style="112" customWidth="1"/>
    <col min="28" max="28" width="17" style="112" customWidth="1"/>
    <col min="29" max="32" width="0.90625" style="112" customWidth="1"/>
    <col min="33" max="33" width="17" style="112" customWidth="1"/>
    <col min="34" max="37" width="0.90625" style="112" customWidth="1"/>
    <col min="38" max="38" width="17" style="112" customWidth="1"/>
    <col min="39" max="40" width="0.90625" style="112" customWidth="1"/>
    <col min="41" max="41" width="1.1796875" style="112" customWidth="1"/>
    <col min="42" max="42" width="0.90625" style="112" customWidth="1"/>
    <col min="43" max="43" width="17" style="112" customWidth="1"/>
    <col min="44" max="47" width="0.90625" style="112" customWidth="1"/>
    <col min="48" max="48" width="17" style="112" customWidth="1"/>
    <col min="49" max="52" width="0.90625" style="112" customWidth="1"/>
    <col min="53" max="53" width="17" style="112" customWidth="1"/>
    <col min="54" max="57" width="0.90625" style="112" customWidth="1"/>
    <col min="58" max="58" width="17" style="112" customWidth="1"/>
    <col min="59" max="62" width="0.90625" style="112" customWidth="1"/>
    <col min="63" max="63" width="17" style="112" customWidth="1"/>
    <col min="64" max="67" width="0.90625" style="112" customWidth="1"/>
    <col min="68" max="68" width="17" style="112" customWidth="1"/>
    <col min="69" max="70" width="0.90625" style="112" customWidth="1"/>
    <col min="71" max="71" width="1.453125" style="112" customWidth="1"/>
    <col min="72" max="72" width="0.90625" style="112" customWidth="1"/>
    <col min="73" max="73" width="17" style="112" customWidth="1"/>
    <col min="74" max="76" width="0.90625" style="112" customWidth="1"/>
    <col min="77" max="77" width="1.7265625" style="112" customWidth="1"/>
    <col min="78" max="78" width="11.1796875" style="112" customWidth="1"/>
    <col min="79" max="79" width="10.7265625" style="112" customWidth="1"/>
    <col min="80" max="80" width="9.90625" style="112" bestFit="1" customWidth="1"/>
    <col min="81" max="83" width="9.54296875" style="112"/>
    <col min="84" max="84" width="12.81640625" style="112" bestFit="1" customWidth="1"/>
    <col min="85" max="16384" width="9.54296875" style="112"/>
  </cols>
  <sheetData>
    <row r="2" spans="4:79" ht="3" customHeight="1" x14ac:dyDescent="0.3"/>
    <row r="4" spans="4:79" x14ac:dyDescent="0.3">
      <c r="D4" s="38"/>
      <c r="E4" s="487"/>
      <c r="F4" s="38"/>
      <c r="G4" s="38"/>
    </row>
    <row r="5" spans="4:79" x14ac:dyDescent="0.3">
      <c r="E5" s="487"/>
      <c r="F5" s="38"/>
      <c r="G5" s="38"/>
    </row>
    <row r="7" spans="4:79" ht="15.75" customHeight="1" x14ac:dyDescent="0.35">
      <c r="D7" s="429" t="s">
        <v>457</v>
      </c>
      <c r="E7" s="487"/>
      <c r="F7" s="38"/>
      <c r="G7" s="38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</row>
    <row r="8" spans="4:79" ht="12.75" customHeight="1" x14ac:dyDescent="0.3">
      <c r="D8" s="214"/>
      <c r="E8" s="488"/>
      <c r="F8" s="489"/>
      <c r="G8" s="215"/>
      <c r="H8" s="650" t="str">
        <f>[38]Summary!H8</f>
        <v>2022/23</v>
      </c>
      <c r="I8" s="651"/>
      <c r="J8" s="651"/>
      <c r="K8" s="651"/>
      <c r="L8" s="651"/>
      <c r="M8" s="651"/>
      <c r="N8" s="651"/>
      <c r="O8" s="651"/>
      <c r="P8" s="651"/>
      <c r="Q8" s="651"/>
      <c r="R8" s="651"/>
      <c r="S8" s="651"/>
      <c r="T8" s="651"/>
      <c r="U8" s="651"/>
      <c r="V8" s="651"/>
      <c r="W8" s="651"/>
      <c r="X8" s="651"/>
      <c r="Y8" s="651"/>
      <c r="Z8" s="651"/>
      <c r="AA8" s="651"/>
      <c r="AB8" s="651"/>
      <c r="AC8" s="651"/>
      <c r="AD8" s="651"/>
      <c r="AE8" s="651"/>
      <c r="AF8" s="651"/>
      <c r="AG8" s="651"/>
      <c r="AH8" s="651"/>
      <c r="AI8" s="651"/>
      <c r="AJ8" s="651"/>
      <c r="AK8" s="651"/>
      <c r="AL8" s="651"/>
      <c r="AM8" s="651"/>
      <c r="AN8" s="651"/>
      <c r="AO8" s="651"/>
      <c r="AP8" s="651"/>
      <c r="AQ8" s="651"/>
      <c r="AR8" s="651"/>
      <c r="AS8" s="651"/>
      <c r="AT8" s="651"/>
      <c r="AU8" s="651"/>
      <c r="AV8" s="651"/>
      <c r="AW8" s="651"/>
      <c r="AX8" s="651"/>
      <c r="AY8" s="651"/>
      <c r="AZ8" s="651"/>
      <c r="BA8" s="651"/>
      <c r="BB8" s="651"/>
      <c r="BC8" s="651"/>
      <c r="BD8" s="651"/>
      <c r="BE8" s="651"/>
      <c r="BF8" s="651"/>
      <c r="BG8" s="651"/>
      <c r="BH8" s="651"/>
      <c r="BI8" s="651"/>
      <c r="BJ8" s="651"/>
      <c r="BK8" s="651"/>
      <c r="BL8" s="651"/>
      <c r="BM8" s="651"/>
      <c r="BN8" s="651"/>
      <c r="BO8" s="651"/>
      <c r="BP8" s="651"/>
      <c r="BQ8" s="651"/>
      <c r="BR8" s="651"/>
      <c r="BS8" s="651"/>
      <c r="BT8" s="651"/>
      <c r="BU8" s="651"/>
      <c r="BV8" s="490"/>
      <c r="BW8" s="490"/>
      <c r="BX8" s="454"/>
    </row>
    <row r="9" spans="4:79" ht="12.75" customHeight="1" x14ac:dyDescent="0.3">
      <c r="D9" s="188"/>
      <c r="E9" s="487"/>
      <c r="F9" s="422"/>
      <c r="G9" s="172"/>
      <c r="H9" s="122" t="str">
        <f>[38]Foreigndebt!G9</f>
        <v>Revised</v>
      </c>
      <c r="I9" s="122"/>
      <c r="J9" s="122"/>
      <c r="K9" s="420"/>
      <c r="L9" s="122"/>
      <c r="M9" s="122" t="s">
        <v>3</v>
      </c>
      <c r="N9" s="122"/>
      <c r="O9" s="122"/>
      <c r="P9" s="369"/>
      <c r="Q9" s="122"/>
      <c r="R9" s="122" t="s">
        <v>4</v>
      </c>
      <c r="S9" s="122"/>
      <c r="T9" s="122"/>
      <c r="U9" s="369"/>
      <c r="V9" s="122"/>
      <c r="W9" s="122" t="s">
        <v>5</v>
      </c>
      <c r="X9" s="122"/>
      <c r="Y9" s="122"/>
      <c r="Z9" s="369"/>
      <c r="AA9" s="122"/>
      <c r="AB9" s="122" t="s">
        <v>6</v>
      </c>
      <c r="AC9" s="122"/>
      <c r="AD9" s="122"/>
      <c r="AE9" s="369"/>
      <c r="AF9" s="122"/>
      <c r="AG9" s="122" t="s">
        <v>7</v>
      </c>
      <c r="AH9" s="122"/>
      <c r="AI9" s="122"/>
      <c r="AJ9" s="369"/>
      <c r="AK9" s="122"/>
      <c r="AL9" s="122" t="s">
        <v>8</v>
      </c>
      <c r="AM9" s="122"/>
      <c r="AN9" s="122"/>
      <c r="AO9" s="369"/>
      <c r="AP9" s="122"/>
      <c r="AQ9" s="122" t="s">
        <v>9</v>
      </c>
      <c r="AR9" s="122"/>
      <c r="AS9" s="122"/>
      <c r="AT9" s="369"/>
      <c r="AU9" s="122"/>
      <c r="AV9" s="122" t="s">
        <v>10</v>
      </c>
      <c r="AW9" s="122"/>
      <c r="AX9" s="122"/>
      <c r="AY9" s="369"/>
      <c r="AZ9" s="122"/>
      <c r="BA9" s="122" t="s">
        <v>11</v>
      </c>
      <c r="BB9" s="122"/>
      <c r="BC9" s="122"/>
      <c r="BD9" s="369"/>
      <c r="BE9" s="122"/>
      <c r="BF9" s="122" t="s">
        <v>12</v>
      </c>
      <c r="BG9" s="122"/>
      <c r="BH9" s="122"/>
      <c r="BI9" s="369"/>
      <c r="BJ9" s="122"/>
      <c r="BK9" s="122" t="s">
        <v>13</v>
      </c>
      <c r="BL9" s="122"/>
      <c r="BM9" s="122"/>
      <c r="BN9" s="369"/>
      <c r="BO9" s="122"/>
      <c r="BP9" s="122" t="s">
        <v>14</v>
      </c>
      <c r="BQ9" s="122"/>
      <c r="BR9" s="122"/>
      <c r="BS9" s="369"/>
      <c r="BT9" s="122"/>
      <c r="BU9" s="122" t="s">
        <v>15</v>
      </c>
      <c r="BV9" s="122"/>
      <c r="BW9" s="122"/>
      <c r="BX9" s="491"/>
    </row>
    <row r="10" spans="4:79" ht="12.75" customHeight="1" x14ac:dyDescent="0.3">
      <c r="D10" s="375" t="s">
        <v>16</v>
      </c>
      <c r="E10" s="492"/>
      <c r="F10" s="434"/>
      <c r="G10" s="228"/>
      <c r="H10" s="377" t="s">
        <v>18</v>
      </c>
      <c r="I10" s="377"/>
      <c r="J10" s="125"/>
      <c r="K10" s="177"/>
      <c r="L10" s="377"/>
      <c r="M10" s="376"/>
      <c r="N10" s="376"/>
      <c r="O10" s="376"/>
      <c r="P10" s="434"/>
      <c r="Q10" s="376"/>
      <c r="R10" s="376"/>
      <c r="S10" s="376"/>
      <c r="T10" s="376"/>
      <c r="U10" s="434"/>
      <c r="V10" s="376"/>
      <c r="W10" s="376"/>
      <c r="X10" s="376"/>
      <c r="Y10" s="376"/>
      <c r="Z10" s="434"/>
      <c r="AA10" s="376"/>
      <c r="AB10" s="376"/>
      <c r="AC10" s="376"/>
      <c r="AD10" s="376"/>
      <c r="AE10" s="434"/>
      <c r="AF10" s="376"/>
      <c r="AG10" s="376"/>
      <c r="AH10" s="376"/>
      <c r="AI10" s="376"/>
      <c r="AJ10" s="434"/>
      <c r="AK10" s="376"/>
      <c r="AL10" s="376"/>
      <c r="AM10" s="376"/>
      <c r="AN10" s="376"/>
      <c r="AO10" s="434"/>
      <c r="AP10" s="376"/>
      <c r="AQ10" s="376"/>
      <c r="AR10" s="376"/>
      <c r="AS10" s="376"/>
      <c r="AT10" s="434"/>
      <c r="AU10" s="376"/>
      <c r="AV10" s="376"/>
      <c r="AW10" s="376"/>
      <c r="AX10" s="376"/>
      <c r="AY10" s="434"/>
      <c r="AZ10" s="376"/>
      <c r="BA10" s="376"/>
      <c r="BB10" s="376"/>
      <c r="BC10" s="376"/>
      <c r="BD10" s="434"/>
      <c r="BE10" s="376"/>
      <c r="BF10" s="376"/>
      <c r="BG10" s="376"/>
      <c r="BH10" s="376"/>
      <c r="BI10" s="434"/>
      <c r="BJ10" s="376"/>
      <c r="BK10" s="376"/>
      <c r="BL10" s="376"/>
      <c r="BM10" s="376"/>
      <c r="BN10" s="434"/>
      <c r="BO10" s="376"/>
      <c r="BP10" s="376"/>
      <c r="BQ10" s="376"/>
      <c r="BR10" s="376"/>
      <c r="BS10" s="434"/>
      <c r="BT10" s="376"/>
      <c r="BU10" s="376"/>
      <c r="BV10" s="376"/>
      <c r="BW10" s="376"/>
      <c r="BX10" s="454"/>
    </row>
    <row r="11" spans="4:79" x14ac:dyDescent="0.3">
      <c r="D11" s="118"/>
      <c r="F11" s="379"/>
      <c r="K11" s="379"/>
      <c r="P11" s="379"/>
      <c r="U11" s="379"/>
      <c r="Z11" s="379"/>
      <c r="AE11" s="379"/>
      <c r="AJ11" s="379"/>
      <c r="AO11" s="379"/>
      <c r="AT11" s="379"/>
      <c r="AY11" s="379"/>
      <c r="BD11" s="379"/>
      <c r="BI11" s="379"/>
      <c r="BN11" s="379"/>
      <c r="BS11" s="379"/>
      <c r="BX11" s="118"/>
    </row>
    <row r="12" spans="4:79" s="38" customFormat="1" x14ac:dyDescent="0.3">
      <c r="D12" s="188" t="s">
        <v>458</v>
      </c>
      <c r="E12" s="162" t="s">
        <v>67</v>
      </c>
      <c r="F12" s="379"/>
      <c r="G12" s="112"/>
      <c r="H12" s="58">
        <f>+H13-H18</f>
        <v>27952000</v>
      </c>
      <c r="I12" s="58"/>
      <c r="J12" s="58"/>
      <c r="K12" s="477"/>
      <c r="L12" s="58"/>
      <c r="M12" s="58">
        <f>+M13-M18</f>
        <v>-23712019</v>
      </c>
      <c r="N12" s="58"/>
      <c r="O12" s="58"/>
      <c r="P12" s="477"/>
      <c r="Q12" s="58"/>
      <c r="R12" s="58">
        <f>+R13-R18</f>
        <v>9974227</v>
      </c>
      <c r="S12" s="58"/>
      <c r="T12" s="58"/>
      <c r="U12" s="477"/>
      <c r="V12" s="58"/>
      <c r="W12" s="58">
        <f>+W13-W18</f>
        <v>-108076143</v>
      </c>
      <c r="X12" s="58"/>
      <c r="Y12" s="58"/>
      <c r="Z12" s="477"/>
      <c r="AA12" s="58"/>
      <c r="AB12" s="58">
        <f>+AB13-AB18</f>
        <v>35166890</v>
      </c>
      <c r="AC12" s="58"/>
      <c r="AD12" s="58"/>
      <c r="AE12" s="477"/>
      <c r="AF12" s="58"/>
      <c r="AG12" s="58">
        <f>+AG13-AG18</f>
        <v>62591281</v>
      </c>
      <c r="AH12" s="58"/>
      <c r="AI12" s="58"/>
      <c r="AJ12" s="477"/>
      <c r="AK12" s="58"/>
      <c r="AL12" s="58">
        <f>+AL13-AL18</f>
        <v>-29962642</v>
      </c>
      <c r="AM12" s="58"/>
      <c r="AN12" s="58"/>
      <c r="AO12" s="477"/>
      <c r="AP12" s="58"/>
      <c r="AQ12" s="58">
        <f>+AQ13-AQ18</f>
        <v>16575160</v>
      </c>
      <c r="AR12" s="58"/>
      <c r="AS12" s="58"/>
      <c r="AT12" s="477"/>
      <c r="AU12" s="58"/>
      <c r="AV12" s="58">
        <f>+AV13-AV18</f>
        <v>3030911</v>
      </c>
      <c r="AW12" s="58"/>
      <c r="AX12" s="58"/>
      <c r="AY12" s="477"/>
      <c r="AZ12" s="58"/>
      <c r="BA12" s="58">
        <f>+BA13-BA18</f>
        <v>-56031570</v>
      </c>
      <c r="BB12" s="58"/>
      <c r="BC12" s="58"/>
      <c r="BD12" s="477"/>
      <c r="BE12" s="58"/>
      <c r="BF12" s="58">
        <f>+BF13-BF18</f>
        <v>74466214</v>
      </c>
      <c r="BG12" s="58"/>
      <c r="BH12" s="58"/>
      <c r="BI12" s="477"/>
      <c r="BJ12" s="58"/>
      <c r="BK12" s="58">
        <f>+BK13-BK18</f>
        <v>35642447</v>
      </c>
      <c r="BL12" s="58"/>
      <c r="BM12" s="58"/>
      <c r="BN12" s="477"/>
      <c r="BO12" s="58"/>
      <c r="BP12" s="58">
        <f>+BP13-BP18</f>
        <v>19769110</v>
      </c>
      <c r="BQ12" s="58"/>
      <c r="BR12" s="58"/>
      <c r="BS12" s="477"/>
      <c r="BT12" s="58"/>
      <c r="BU12" s="58">
        <f>+BU13-BU18</f>
        <v>39433866</v>
      </c>
      <c r="BV12" s="58"/>
      <c r="BW12" s="58"/>
      <c r="BX12" s="493"/>
    </row>
    <row r="13" spans="4:79" x14ac:dyDescent="0.3">
      <c r="D13" s="118" t="s">
        <v>459</v>
      </c>
      <c r="F13" s="379"/>
      <c r="G13" s="385"/>
      <c r="H13" s="494">
        <f>SUM(H14:H16)</f>
        <v>263242000</v>
      </c>
      <c r="I13" s="495"/>
      <c r="J13" s="84"/>
      <c r="K13" s="478"/>
      <c r="L13" s="496"/>
      <c r="M13" s="494">
        <f>SUM(M14:M16)</f>
        <v>273984879</v>
      </c>
      <c r="N13" s="495"/>
      <c r="O13" s="84"/>
      <c r="P13" s="478"/>
      <c r="Q13" s="496"/>
      <c r="R13" s="494">
        <f>SUM(R14:R16)</f>
        <v>297696898</v>
      </c>
      <c r="S13" s="495"/>
      <c r="T13" s="84"/>
      <c r="U13" s="478"/>
      <c r="V13" s="496"/>
      <c r="W13" s="494">
        <f>SUM(W14:W16)</f>
        <v>287722671</v>
      </c>
      <c r="X13" s="495"/>
      <c r="Y13" s="84"/>
      <c r="Z13" s="478"/>
      <c r="AA13" s="496"/>
      <c r="AB13" s="494">
        <f>SUM(AB14:AB16)</f>
        <v>395798814</v>
      </c>
      <c r="AC13" s="495"/>
      <c r="AD13" s="84"/>
      <c r="AE13" s="478"/>
      <c r="AF13" s="496"/>
      <c r="AG13" s="494">
        <f>SUM(AG14:AG16)</f>
        <v>360631924</v>
      </c>
      <c r="AH13" s="495"/>
      <c r="AI13" s="84"/>
      <c r="AJ13" s="478"/>
      <c r="AK13" s="496"/>
      <c r="AL13" s="494">
        <f>SUM(AL14:AL16)</f>
        <v>298040643</v>
      </c>
      <c r="AM13" s="495"/>
      <c r="AN13" s="84"/>
      <c r="AO13" s="478"/>
      <c r="AP13" s="496"/>
      <c r="AQ13" s="494">
        <f>SUM(AQ14:AQ16)</f>
        <v>328003285</v>
      </c>
      <c r="AR13" s="495"/>
      <c r="AS13" s="84"/>
      <c r="AT13" s="478"/>
      <c r="AU13" s="496"/>
      <c r="AV13" s="494">
        <f>SUM(AV14:AV16)</f>
        <v>311428125</v>
      </c>
      <c r="AW13" s="495"/>
      <c r="AX13" s="84"/>
      <c r="AY13" s="478"/>
      <c r="AZ13" s="496"/>
      <c r="BA13" s="494">
        <f>SUM(BA14:BA16)</f>
        <v>308397214</v>
      </c>
      <c r="BB13" s="495"/>
      <c r="BC13" s="84"/>
      <c r="BD13" s="478"/>
      <c r="BE13" s="496"/>
      <c r="BF13" s="494">
        <f>SUM(BF14:BF16)</f>
        <v>364428784</v>
      </c>
      <c r="BG13" s="495"/>
      <c r="BH13" s="84"/>
      <c r="BI13" s="478"/>
      <c r="BJ13" s="496"/>
      <c r="BK13" s="494">
        <f>SUM(BK14:BK16)</f>
        <v>289962570</v>
      </c>
      <c r="BL13" s="495"/>
      <c r="BM13" s="84"/>
      <c r="BN13" s="478"/>
      <c r="BO13" s="496"/>
      <c r="BP13" s="494">
        <f>SUM(BP14:BP16)</f>
        <v>254320123</v>
      </c>
      <c r="BQ13" s="495"/>
      <c r="BR13" s="84"/>
      <c r="BS13" s="478"/>
      <c r="BT13" s="496"/>
      <c r="BU13" s="494">
        <f>SUM(BU14:BU16)</f>
        <v>273984879</v>
      </c>
      <c r="BV13" s="495"/>
      <c r="BW13" s="84"/>
      <c r="BX13" s="497"/>
      <c r="BZ13" s="38"/>
      <c r="CA13" s="38"/>
    </row>
    <row r="14" spans="4:79" x14ac:dyDescent="0.3">
      <c r="D14" s="118" t="s">
        <v>460</v>
      </c>
      <c r="F14" s="379"/>
      <c r="G14" s="379"/>
      <c r="H14" s="498">
        <v>134546000</v>
      </c>
      <c r="I14" s="83"/>
      <c r="J14" s="84"/>
      <c r="K14" s="478"/>
      <c r="L14" s="478"/>
      <c r="M14" s="498">
        <v>145289346</v>
      </c>
      <c r="N14" s="83"/>
      <c r="O14" s="84"/>
      <c r="P14" s="478"/>
      <c r="Q14" s="478"/>
      <c r="R14" s="498">
        <f>M19</f>
        <v>189293723</v>
      </c>
      <c r="S14" s="83"/>
      <c r="T14" s="84"/>
      <c r="U14" s="478"/>
      <c r="V14" s="478"/>
      <c r="W14" s="498">
        <f>R19</f>
        <v>172981345</v>
      </c>
      <c r="X14" s="83"/>
      <c r="Y14" s="84"/>
      <c r="Z14" s="478"/>
      <c r="AA14" s="478"/>
      <c r="AB14" s="498">
        <f>W19</f>
        <v>170907699</v>
      </c>
      <c r="AC14" s="83"/>
      <c r="AD14" s="84"/>
      <c r="AE14" s="478"/>
      <c r="AF14" s="478"/>
      <c r="AG14" s="498">
        <f>AB19</f>
        <v>169083708</v>
      </c>
      <c r="AH14" s="83"/>
      <c r="AI14" s="84"/>
      <c r="AJ14" s="478"/>
      <c r="AK14" s="478"/>
      <c r="AL14" s="498">
        <f>AG19</f>
        <v>168176276</v>
      </c>
      <c r="AM14" s="83"/>
      <c r="AN14" s="84"/>
      <c r="AO14" s="478"/>
      <c r="AP14" s="478"/>
      <c r="AQ14" s="498">
        <f>AL19</f>
        <v>169665345</v>
      </c>
      <c r="AR14" s="83"/>
      <c r="AS14" s="84"/>
      <c r="AT14" s="478"/>
      <c r="AU14" s="478"/>
      <c r="AV14" s="498">
        <f>AQ19</f>
        <v>166304630</v>
      </c>
      <c r="AW14" s="83"/>
      <c r="AX14" s="84"/>
      <c r="AY14" s="478"/>
      <c r="AZ14" s="478"/>
      <c r="BA14" s="498">
        <f>AV19</f>
        <v>164446646</v>
      </c>
      <c r="BB14" s="83"/>
      <c r="BC14" s="84"/>
      <c r="BD14" s="478"/>
      <c r="BE14" s="478"/>
      <c r="BF14" s="498">
        <f>BA19</f>
        <v>157446097</v>
      </c>
      <c r="BG14" s="83"/>
      <c r="BH14" s="84"/>
      <c r="BI14" s="478"/>
      <c r="BJ14" s="478"/>
      <c r="BK14" s="498">
        <f>BF19</f>
        <v>161501086</v>
      </c>
      <c r="BL14" s="83"/>
      <c r="BM14" s="84"/>
      <c r="BN14" s="478"/>
      <c r="BO14" s="478"/>
      <c r="BP14" s="498">
        <f>BK19</f>
        <v>149280743</v>
      </c>
      <c r="BQ14" s="83"/>
      <c r="BR14" s="84"/>
      <c r="BS14" s="478"/>
      <c r="BT14" s="478"/>
      <c r="BU14" s="499">
        <f>M14</f>
        <v>145289346</v>
      </c>
      <c r="BV14" s="83"/>
      <c r="BW14" s="84"/>
      <c r="BX14" s="497"/>
      <c r="CA14" s="38"/>
    </row>
    <row r="15" spans="4:79" x14ac:dyDescent="0.3">
      <c r="D15" s="118" t="s">
        <v>461</v>
      </c>
      <c r="F15" s="379"/>
      <c r="G15" s="379"/>
      <c r="H15" s="80">
        <v>0</v>
      </c>
      <c r="I15" s="83"/>
      <c r="J15" s="84"/>
      <c r="K15" s="478"/>
      <c r="L15" s="478"/>
      <c r="M15" s="80">
        <v>0</v>
      </c>
      <c r="N15" s="83"/>
      <c r="O15" s="84"/>
      <c r="P15" s="478"/>
      <c r="Q15" s="478"/>
      <c r="R15" s="80">
        <f>M20</f>
        <v>0</v>
      </c>
      <c r="S15" s="83"/>
      <c r="T15" s="84"/>
      <c r="U15" s="478"/>
      <c r="V15" s="478"/>
      <c r="W15" s="80">
        <f>R20</f>
        <v>0</v>
      </c>
      <c r="X15" s="83"/>
      <c r="Y15" s="84"/>
      <c r="Z15" s="478"/>
      <c r="AA15" s="478"/>
      <c r="AB15" s="80">
        <f>W20</f>
        <v>0</v>
      </c>
      <c r="AC15" s="83"/>
      <c r="AD15" s="84"/>
      <c r="AE15" s="478"/>
      <c r="AF15" s="478"/>
      <c r="AG15" s="80">
        <f>AB20</f>
        <v>0</v>
      </c>
      <c r="AH15" s="83"/>
      <c r="AI15" s="84"/>
      <c r="AJ15" s="478"/>
      <c r="AK15" s="478"/>
      <c r="AL15" s="80">
        <f>AG20</f>
        <v>0</v>
      </c>
      <c r="AM15" s="83"/>
      <c r="AN15" s="84"/>
      <c r="AO15" s="478"/>
      <c r="AP15" s="478"/>
      <c r="AQ15" s="80">
        <f>AL20</f>
        <v>0</v>
      </c>
      <c r="AR15" s="83"/>
      <c r="AS15" s="84"/>
      <c r="AT15" s="478"/>
      <c r="AU15" s="478"/>
      <c r="AV15" s="80">
        <f>AQ20</f>
        <v>0</v>
      </c>
      <c r="AW15" s="83"/>
      <c r="AX15" s="84"/>
      <c r="AY15" s="478"/>
      <c r="AZ15" s="478"/>
      <c r="BA15" s="80">
        <f>AV20</f>
        <v>0</v>
      </c>
      <c r="BB15" s="83"/>
      <c r="BC15" s="84"/>
      <c r="BD15" s="478"/>
      <c r="BE15" s="478"/>
      <c r="BF15" s="80">
        <f>BA20</f>
        <v>30000000</v>
      </c>
      <c r="BG15" s="83"/>
      <c r="BH15" s="84"/>
      <c r="BI15" s="478"/>
      <c r="BJ15" s="478"/>
      <c r="BK15" s="80">
        <f>BF20</f>
        <v>20000000</v>
      </c>
      <c r="BL15" s="83"/>
      <c r="BM15" s="84"/>
      <c r="BN15" s="478"/>
      <c r="BO15" s="478"/>
      <c r="BP15" s="80">
        <f>BK20</f>
        <v>0</v>
      </c>
      <c r="BQ15" s="83"/>
      <c r="BR15" s="84"/>
      <c r="BS15" s="478"/>
      <c r="BT15" s="478"/>
      <c r="BU15" s="48">
        <f>M15</f>
        <v>0</v>
      </c>
      <c r="BV15" s="83"/>
      <c r="BW15" s="84"/>
      <c r="BX15" s="497"/>
      <c r="CA15" s="38"/>
    </row>
    <row r="16" spans="4:79" x14ac:dyDescent="0.3">
      <c r="D16" s="118" t="s">
        <v>462</v>
      </c>
      <c r="F16" s="379"/>
      <c r="G16" s="379"/>
      <c r="H16" s="500">
        <v>128696000</v>
      </c>
      <c r="I16" s="83"/>
      <c r="J16" s="84"/>
      <c r="K16" s="478"/>
      <c r="L16" s="478"/>
      <c r="M16" s="500">
        <v>128695533</v>
      </c>
      <c r="N16" s="83"/>
      <c r="O16" s="84"/>
      <c r="P16" s="478"/>
      <c r="Q16" s="478"/>
      <c r="R16" s="500">
        <f>M21</f>
        <v>108403175</v>
      </c>
      <c r="S16" s="83"/>
      <c r="T16" s="84"/>
      <c r="U16" s="478"/>
      <c r="V16" s="478"/>
      <c r="W16" s="500">
        <f>R21</f>
        <v>114741326</v>
      </c>
      <c r="X16" s="83"/>
      <c r="Y16" s="84"/>
      <c r="Z16" s="478"/>
      <c r="AA16" s="478"/>
      <c r="AB16" s="500">
        <f>W21</f>
        <v>224891115</v>
      </c>
      <c r="AC16" s="83"/>
      <c r="AD16" s="84"/>
      <c r="AE16" s="478"/>
      <c r="AF16" s="478"/>
      <c r="AG16" s="500">
        <f>AB21</f>
        <v>191548216</v>
      </c>
      <c r="AH16" s="83"/>
      <c r="AI16" s="84"/>
      <c r="AJ16" s="478"/>
      <c r="AK16" s="478"/>
      <c r="AL16" s="500">
        <f>AG21</f>
        <v>129864367</v>
      </c>
      <c r="AM16" s="83"/>
      <c r="AN16" s="84"/>
      <c r="AO16" s="478"/>
      <c r="AP16" s="478"/>
      <c r="AQ16" s="500">
        <f>AL21</f>
        <v>158337940</v>
      </c>
      <c r="AR16" s="83"/>
      <c r="AS16" s="84"/>
      <c r="AT16" s="478"/>
      <c r="AU16" s="478"/>
      <c r="AV16" s="500">
        <f>AQ21</f>
        <v>145123495</v>
      </c>
      <c r="AW16" s="83"/>
      <c r="AX16" s="84"/>
      <c r="AY16" s="478"/>
      <c r="AZ16" s="478"/>
      <c r="BA16" s="500">
        <f>AV21</f>
        <v>143950568</v>
      </c>
      <c r="BB16" s="83"/>
      <c r="BC16" s="84"/>
      <c r="BD16" s="478"/>
      <c r="BE16" s="478"/>
      <c r="BF16" s="500">
        <f>BA21</f>
        <v>176982687</v>
      </c>
      <c r="BG16" s="83"/>
      <c r="BH16" s="84"/>
      <c r="BI16" s="478"/>
      <c r="BJ16" s="478"/>
      <c r="BK16" s="500">
        <f>BF21</f>
        <v>108461484</v>
      </c>
      <c r="BL16" s="83"/>
      <c r="BM16" s="84"/>
      <c r="BN16" s="478"/>
      <c r="BO16" s="478"/>
      <c r="BP16" s="500">
        <f>BK21</f>
        <v>105039380</v>
      </c>
      <c r="BQ16" s="83"/>
      <c r="BR16" s="84"/>
      <c r="BS16" s="478"/>
      <c r="BT16" s="478"/>
      <c r="BU16" s="96">
        <f>M16</f>
        <v>128695533</v>
      </c>
      <c r="BV16" s="83"/>
      <c r="BW16" s="84"/>
      <c r="BX16" s="497"/>
      <c r="CA16" s="38"/>
    </row>
    <row r="17" spans="4:84" x14ac:dyDescent="0.3">
      <c r="D17" s="118"/>
      <c r="F17" s="379"/>
      <c r="G17" s="379"/>
      <c r="H17" s="84"/>
      <c r="I17" s="83"/>
      <c r="J17" s="84"/>
      <c r="K17" s="478"/>
      <c r="L17" s="478"/>
      <c r="M17" s="84"/>
      <c r="N17" s="83"/>
      <c r="O17" s="84"/>
      <c r="P17" s="478"/>
      <c r="Q17" s="478"/>
      <c r="R17" s="84"/>
      <c r="S17" s="83"/>
      <c r="T17" s="84"/>
      <c r="U17" s="478"/>
      <c r="V17" s="478"/>
      <c r="W17" s="84"/>
      <c r="X17" s="83"/>
      <c r="Y17" s="84"/>
      <c r="Z17" s="478"/>
      <c r="AA17" s="478"/>
      <c r="AB17" s="84"/>
      <c r="AC17" s="83"/>
      <c r="AD17" s="84"/>
      <c r="AE17" s="478"/>
      <c r="AF17" s="478"/>
      <c r="AG17" s="84"/>
      <c r="AH17" s="83"/>
      <c r="AI17" s="84"/>
      <c r="AJ17" s="478"/>
      <c r="AK17" s="478"/>
      <c r="AL17" s="84"/>
      <c r="AM17" s="83"/>
      <c r="AN17" s="84"/>
      <c r="AO17" s="478"/>
      <c r="AP17" s="478"/>
      <c r="AQ17" s="84"/>
      <c r="AR17" s="83"/>
      <c r="AS17" s="84"/>
      <c r="AT17" s="478"/>
      <c r="AU17" s="478"/>
      <c r="AV17" s="84"/>
      <c r="AW17" s="83"/>
      <c r="AX17" s="84"/>
      <c r="AY17" s="478"/>
      <c r="AZ17" s="478"/>
      <c r="BA17" s="84"/>
      <c r="BB17" s="83"/>
      <c r="BC17" s="84"/>
      <c r="BD17" s="478"/>
      <c r="BE17" s="478"/>
      <c r="BF17" s="84"/>
      <c r="BG17" s="83"/>
      <c r="BH17" s="84"/>
      <c r="BI17" s="478"/>
      <c r="BJ17" s="478"/>
      <c r="BK17" s="84"/>
      <c r="BL17" s="83"/>
      <c r="BM17" s="84"/>
      <c r="BN17" s="478"/>
      <c r="BO17" s="478"/>
      <c r="BP17" s="84"/>
      <c r="BQ17" s="83"/>
      <c r="BR17" s="84"/>
      <c r="BS17" s="478"/>
      <c r="BT17" s="478"/>
      <c r="BU17" s="84"/>
      <c r="BV17" s="83"/>
      <c r="BW17" s="84"/>
      <c r="BX17" s="497"/>
      <c r="BZ17" s="38"/>
      <c r="CA17" s="38"/>
    </row>
    <row r="18" spans="4:84" x14ac:dyDescent="0.3">
      <c r="D18" s="118" t="s">
        <v>463</v>
      </c>
      <c r="F18" s="379"/>
      <c r="G18" s="379"/>
      <c r="H18" s="84">
        <f>SUM(H19:H21)</f>
        <v>235290000</v>
      </c>
      <c r="I18" s="83"/>
      <c r="J18" s="84"/>
      <c r="K18" s="478"/>
      <c r="L18" s="478"/>
      <c r="M18" s="84">
        <f>SUM(M19:M21)</f>
        <v>297696898</v>
      </c>
      <c r="N18" s="83"/>
      <c r="O18" s="84"/>
      <c r="P18" s="478"/>
      <c r="Q18" s="478"/>
      <c r="R18" s="84">
        <f>SUM(R19:R21)</f>
        <v>287722671</v>
      </c>
      <c r="S18" s="83"/>
      <c r="T18" s="84"/>
      <c r="U18" s="478"/>
      <c r="V18" s="478"/>
      <c r="W18" s="84">
        <f>SUM(W19:W21)</f>
        <v>395798814</v>
      </c>
      <c r="X18" s="83"/>
      <c r="Y18" s="84"/>
      <c r="Z18" s="478"/>
      <c r="AA18" s="478"/>
      <c r="AB18" s="84">
        <f>SUM(AB19:AB21)</f>
        <v>360631924</v>
      </c>
      <c r="AC18" s="83"/>
      <c r="AD18" s="84"/>
      <c r="AE18" s="478"/>
      <c r="AF18" s="478"/>
      <c r="AG18" s="84">
        <f>SUM(AG19:AG21)</f>
        <v>298040643</v>
      </c>
      <c r="AH18" s="83"/>
      <c r="AI18" s="84"/>
      <c r="AJ18" s="478"/>
      <c r="AK18" s="478"/>
      <c r="AL18" s="84">
        <f>SUM(AL19:AL21)</f>
        <v>328003285</v>
      </c>
      <c r="AM18" s="83"/>
      <c r="AN18" s="84"/>
      <c r="AO18" s="478"/>
      <c r="AP18" s="478"/>
      <c r="AQ18" s="84">
        <f>SUM(AQ19:AQ21)</f>
        <v>311428125</v>
      </c>
      <c r="AR18" s="83"/>
      <c r="AS18" s="84"/>
      <c r="AT18" s="478"/>
      <c r="AU18" s="478"/>
      <c r="AV18" s="84">
        <f>SUM(AV19:AV21)</f>
        <v>308397214</v>
      </c>
      <c r="AW18" s="83"/>
      <c r="AX18" s="84"/>
      <c r="AY18" s="478"/>
      <c r="AZ18" s="478"/>
      <c r="BA18" s="84">
        <f>SUM(BA19:BA21)</f>
        <v>364428784</v>
      </c>
      <c r="BB18" s="83"/>
      <c r="BC18" s="84"/>
      <c r="BD18" s="478"/>
      <c r="BE18" s="478"/>
      <c r="BF18" s="84">
        <f>SUM(BF19:BF21)</f>
        <v>289962570</v>
      </c>
      <c r="BG18" s="83"/>
      <c r="BH18" s="84"/>
      <c r="BI18" s="478"/>
      <c r="BJ18" s="478"/>
      <c r="BK18" s="84">
        <f>SUM(BK19:BK21)</f>
        <v>254320123</v>
      </c>
      <c r="BL18" s="83"/>
      <c r="BM18" s="84"/>
      <c r="BN18" s="478"/>
      <c r="BO18" s="478"/>
      <c r="BP18" s="84">
        <f>SUM(BP19:BP21)</f>
        <v>234551013</v>
      </c>
      <c r="BQ18" s="83"/>
      <c r="BR18" s="84"/>
      <c r="BS18" s="478"/>
      <c r="BT18" s="478"/>
      <c r="BU18" s="84">
        <f>SUM(BU19:BU21)</f>
        <v>234551013</v>
      </c>
      <c r="BV18" s="83"/>
      <c r="BW18" s="84"/>
      <c r="BX18" s="497"/>
      <c r="BZ18" s="38"/>
      <c r="CA18" s="38"/>
    </row>
    <row r="19" spans="4:84" x14ac:dyDescent="0.3">
      <c r="D19" s="118" t="s">
        <v>460</v>
      </c>
      <c r="F19" s="379"/>
      <c r="G19" s="379"/>
      <c r="H19" s="498">
        <v>113209000</v>
      </c>
      <c r="I19" s="83"/>
      <c r="J19" s="84"/>
      <c r="K19" s="478"/>
      <c r="L19" s="478"/>
      <c r="M19" s="498">
        <v>189293723</v>
      </c>
      <c r="N19" s="83"/>
      <c r="O19" s="84"/>
      <c r="P19" s="478"/>
      <c r="Q19" s="478"/>
      <c r="R19" s="498">
        <v>172981345</v>
      </c>
      <c r="S19" s="83"/>
      <c r="T19" s="84"/>
      <c r="U19" s="478"/>
      <c r="V19" s="478"/>
      <c r="W19" s="498">
        <v>170907699</v>
      </c>
      <c r="X19" s="83"/>
      <c r="Y19" s="84"/>
      <c r="Z19" s="478"/>
      <c r="AA19" s="478"/>
      <c r="AB19" s="498">
        <v>169083708</v>
      </c>
      <c r="AC19" s="83"/>
      <c r="AD19" s="84"/>
      <c r="AE19" s="478"/>
      <c r="AF19" s="478"/>
      <c r="AG19" s="498">
        <v>168176276</v>
      </c>
      <c r="AH19" s="83"/>
      <c r="AI19" s="84"/>
      <c r="AJ19" s="478"/>
      <c r="AK19" s="478"/>
      <c r="AL19" s="498">
        <v>169665345</v>
      </c>
      <c r="AM19" s="83"/>
      <c r="AN19" s="84"/>
      <c r="AO19" s="478"/>
      <c r="AP19" s="478"/>
      <c r="AQ19" s="498">
        <v>166304630</v>
      </c>
      <c r="AR19" s="83"/>
      <c r="AS19" s="84"/>
      <c r="AT19" s="478"/>
      <c r="AU19" s="478"/>
      <c r="AV19" s="498">
        <v>164446646</v>
      </c>
      <c r="AW19" s="83"/>
      <c r="AX19" s="84"/>
      <c r="AY19" s="478"/>
      <c r="AZ19" s="478"/>
      <c r="BA19" s="498">
        <v>157446097</v>
      </c>
      <c r="BB19" s="83"/>
      <c r="BC19" s="84"/>
      <c r="BD19" s="478"/>
      <c r="BE19" s="478"/>
      <c r="BF19" s="498">
        <v>161501086</v>
      </c>
      <c r="BG19" s="83"/>
      <c r="BH19" s="84"/>
      <c r="BI19" s="478"/>
      <c r="BJ19" s="478"/>
      <c r="BK19" s="498">
        <v>149280743</v>
      </c>
      <c r="BL19" s="83"/>
      <c r="BM19" s="84"/>
      <c r="BN19" s="478"/>
      <c r="BO19" s="478"/>
      <c r="BP19" s="498">
        <v>114050408</v>
      </c>
      <c r="BQ19" s="83"/>
      <c r="BR19" s="84"/>
      <c r="BS19" s="478"/>
      <c r="BT19" s="478"/>
      <c r="BU19" s="498">
        <f>+BP19</f>
        <v>114050408</v>
      </c>
      <c r="BV19" s="83"/>
      <c r="BW19" s="84"/>
      <c r="BX19" s="497"/>
      <c r="BZ19" s="38"/>
      <c r="CA19" s="38"/>
    </row>
    <row r="20" spans="4:84" x14ac:dyDescent="0.3">
      <c r="D20" s="118" t="s">
        <v>461</v>
      </c>
      <c r="F20" s="379"/>
      <c r="G20" s="379"/>
      <c r="H20" s="80">
        <v>0</v>
      </c>
      <c r="I20" s="83"/>
      <c r="J20" s="84"/>
      <c r="K20" s="478"/>
      <c r="L20" s="478"/>
      <c r="M20" s="80">
        <v>0</v>
      </c>
      <c r="N20" s="83"/>
      <c r="O20" s="84"/>
      <c r="P20" s="478"/>
      <c r="Q20" s="478"/>
      <c r="R20" s="80">
        <v>0</v>
      </c>
      <c r="S20" s="83"/>
      <c r="T20" s="84"/>
      <c r="U20" s="478"/>
      <c r="V20" s="478"/>
      <c r="W20" s="80">
        <v>0</v>
      </c>
      <c r="X20" s="83"/>
      <c r="Y20" s="84"/>
      <c r="Z20" s="478"/>
      <c r="AA20" s="478"/>
      <c r="AB20" s="80">
        <v>0</v>
      </c>
      <c r="AC20" s="83"/>
      <c r="AD20" s="84"/>
      <c r="AE20" s="478"/>
      <c r="AF20" s="478"/>
      <c r="AG20" s="80">
        <v>0</v>
      </c>
      <c r="AH20" s="83"/>
      <c r="AI20" s="84"/>
      <c r="AJ20" s="478"/>
      <c r="AK20" s="478"/>
      <c r="AL20" s="80">
        <v>0</v>
      </c>
      <c r="AM20" s="83"/>
      <c r="AN20" s="84"/>
      <c r="AO20" s="478"/>
      <c r="AP20" s="478"/>
      <c r="AQ20" s="80">
        <v>0</v>
      </c>
      <c r="AR20" s="83"/>
      <c r="AS20" s="84"/>
      <c r="AT20" s="478"/>
      <c r="AU20" s="478"/>
      <c r="AV20" s="80">
        <v>0</v>
      </c>
      <c r="AW20" s="83"/>
      <c r="AX20" s="84"/>
      <c r="AY20" s="478"/>
      <c r="AZ20" s="478"/>
      <c r="BA20" s="80">
        <v>30000000</v>
      </c>
      <c r="BB20" s="83"/>
      <c r="BC20" s="84"/>
      <c r="BD20" s="478"/>
      <c r="BE20" s="478"/>
      <c r="BF20" s="80">
        <v>20000000</v>
      </c>
      <c r="BG20" s="83"/>
      <c r="BH20" s="84"/>
      <c r="BI20" s="478"/>
      <c r="BJ20" s="478"/>
      <c r="BK20" s="80">
        <v>0</v>
      </c>
      <c r="BL20" s="83"/>
      <c r="BM20" s="84"/>
      <c r="BN20" s="478"/>
      <c r="BO20" s="478"/>
      <c r="BP20" s="80">
        <v>0</v>
      </c>
      <c r="BQ20" s="83"/>
      <c r="BR20" s="84"/>
      <c r="BS20" s="478"/>
      <c r="BT20" s="478"/>
      <c r="BU20" s="80">
        <f t="shared" ref="BU20:BU21" si="0">+BP20</f>
        <v>0</v>
      </c>
      <c r="BV20" s="83"/>
      <c r="BW20" s="84"/>
      <c r="BX20" s="497"/>
      <c r="BZ20" s="38"/>
      <c r="CA20" s="38"/>
    </row>
    <row r="21" spans="4:84" x14ac:dyDescent="0.3">
      <c r="D21" s="118" t="s">
        <v>462</v>
      </c>
      <c r="F21" s="379"/>
      <c r="G21" s="379"/>
      <c r="H21" s="500">
        <v>122081000</v>
      </c>
      <c r="I21" s="83"/>
      <c r="J21" s="84"/>
      <c r="K21" s="478"/>
      <c r="L21" s="478"/>
      <c r="M21" s="500">
        <v>108403175</v>
      </c>
      <c r="N21" s="83"/>
      <c r="O21" s="84"/>
      <c r="P21" s="478"/>
      <c r="Q21" s="478"/>
      <c r="R21" s="500">
        <v>114741326</v>
      </c>
      <c r="S21" s="83"/>
      <c r="T21" s="84"/>
      <c r="U21" s="478"/>
      <c r="V21" s="478"/>
      <c r="W21" s="500">
        <v>224891115</v>
      </c>
      <c r="X21" s="83"/>
      <c r="Y21" s="84"/>
      <c r="Z21" s="478"/>
      <c r="AA21" s="478"/>
      <c r="AB21" s="500">
        <v>191548216</v>
      </c>
      <c r="AC21" s="83"/>
      <c r="AD21" s="84"/>
      <c r="AE21" s="478"/>
      <c r="AF21" s="478"/>
      <c r="AG21" s="500">
        <v>129864367</v>
      </c>
      <c r="AH21" s="83"/>
      <c r="AI21" s="84"/>
      <c r="AJ21" s="478"/>
      <c r="AK21" s="478"/>
      <c r="AL21" s="500">
        <v>158337940</v>
      </c>
      <c r="AM21" s="83"/>
      <c r="AN21" s="84"/>
      <c r="AO21" s="478"/>
      <c r="AP21" s="478"/>
      <c r="AQ21" s="500">
        <v>145123495</v>
      </c>
      <c r="AR21" s="83"/>
      <c r="AS21" s="84"/>
      <c r="AT21" s="478"/>
      <c r="AU21" s="478"/>
      <c r="AV21" s="500">
        <v>143950568</v>
      </c>
      <c r="AW21" s="83"/>
      <c r="AX21" s="84"/>
      <c r="AY21" s="478"/>
      <c r="AZ21" s="478"/>
      <c r="BA21" s="500">
        <v>176982687</v>
      </c>
      <c r="BB21" s="83"/>
      <c r="BC21" s="84"/>
      <c r="BD21" s="478"/>
      <c r="BE21" s="478"/>
      <c r="BF21" s="500">
        <v>108461484</v>
      </c>
      <c r="BG21" s="83"/>
      <c r="BH21" s="84"/>
      <c r="BI21" s="478"/>
      <c r="BJ21" s="478"/>
      <c r="BK21" s="500">
        <v>105039380</v>
      </c>
      <c r="BL21" s="83"/>
      <c r="BM21" s="84"/>
      <c r="BN21" s="478"/>
      <c r="BO21" s="478"/>
      <c r="BP21" s="500">
        <v>120500605</v>
      </c>
      <c r="BQ21" s="83"/>
      <c r="BR21" s="84"/>
      <c r="BS21" s="478"/>
      <c r="BT21" s="478"/>
      <c r="BU21" s="500">
        <f t="shared" si="0"/>
        <v>120500605</v>
      </c>
      <c r="BV21" s="83"/>
      <c r="BW21" s="84"/>
      <c r="BX21" s="497"/>
      <c r="BZ21" s="38"/>
      <c r="CA21" s="38"/>
    </row>
    <row r="22" spans="4:84" x14ac:dyDescent="0.3">
      <c r="D22" s="118"/>
      <c r="F22" s="379"/>
      <c r="G22" s="398"/>
      <c r="H22" s="501"/>
      <c r="I22" s="502"/>
      <c r="J22" s="84"/>
      <c r="K22" s="478"/>
      <c r="L22" s="503"/>
      <c r="M22" s="501"/>
      <c r="N22" s="502"/>
      <c r="O22" s="84"/>
      <c r="P22" s="478"/>
      <c r="Q22" s="503"/>
      <c r="R22" s="501"/>
      <c r="S22" s="502"/>
      <c r="T22" s="84"/>
      <c r="U22" s="478"/>
      <c r="V22" s="503"/>
      <c r="W22" s="501"/>
      <c r="X22" s="502"/>
      <c r="Y22" s="84"/>
      <c r="Z22" s="478"/>
      <c r="AA22" s="503"/>
      <c r="AB22" s="501"/>
      <c r="AC22" s="502"/>
      <c r="AD22" s="84"/>
      <c r="AE22" s="478"/>
      <c r="AF22" s="503"/>
      <c r="AG22" s="501"/>
      <c r="AH22" s="502"/>
      <c r="AI22" s="84"/>
      <c r="AJ22" s="478"/>
      <c r="AK22" s="503"/>
      <c r="AL22" s="501"/>
      <c r="AM22" s="502"/>
      <c r="AN22" s="84"/>
      <c r="AO22" s="478"/>
      <c r="AP22" s="503"/>
      <c r="AQ22" s="501"/>
      <c r="AR22" s="502"/>
      <c r="AS22" s="84"/>
      <c r="AT22" s="478"/>
      <c r="AU22" s="503"/>
      <c r="AV22" s="501"/>
      <c r="AW22" s="502"/>
      <c r="AX22" s="84"/>
      <c r="AY22" s="478"/>
      <c r="AZ22" s="503"/>
      <c r="BA22" s="501"/>
      <c r="BB22" s="502"/>
      <c r="BC22" s="84"/>
      <c r="BD22" s="478"/>
      <c r="BE22" s="503"/>
      <c r="BF22" s="501"/>
      <c r="BG22" s="502"/>
      <c r="BH22" s="84"/>
      <c r="BI22" s="478"/>
      <c r="BJ22" s="503"/>
      <c r="BK22" s="501"/>
      <c r="BL22" s="502"/>
      <c r="BM22" s="84"/>
      <c r="BN22" s="478"/>
      <c r="BO22" s="503"/>
      <c r="BP22" s="501"/>
      <c r="BQ22" s="502"/>
      <c r="BR22" s="84"/>
      <c r="BS22" s="478"/>
      <c r="BT22" s="503"/>
      <c r="BU22" s="501"/>
      <c r="BV22" s="502"/>
      <c r="BW22" s="84"/>
      <c r="BX22" s="497"/>
      <c r="BZ22" s="38"/>
      <c r="CA22" s="38"/>
    </row>
    <row r="23" spans="4:84" x14ac:dyDescent="0.3">
      <c r="D23" s="118"/>
      <c r="F23" s="379"/>
      <c r="H23" s="402"/>
      <c r="I23" s="402"/>
      <c r="J23" s="402"/>
      <c r="K23" s="401"/>
      <c r="L23" s="402"/>
      <c r="M23" s="402"/>
      <c r="N23" s="402"/>
      <c r="O23" s="402"/>
      <c r="P23" s="401"/>
      <c r="Q23" s="402"/>
      <c r="R23" s="402"/>
      <c r="S23" s="402"/>
      <c r="T23" s="402"/>
      <c r="U23" s="401"/>
      <c r="V23" s="402"/>
      <c r="W23" s="402"/>
      <c r="X23" s="402"/>
      <c r="Y23" s="402"/>
      <c r="Z23" s="401"/>
      <c r="AA23" s="402"/>
      <c r="AB23" s="402"/>
      <c r="AC23" s="402"/>
      <c r="AD23" s="402"/>
      <c r="AE23" s="401"/>
      <c r="AF23" s="402"/>
      <c r="AG23" s="402"/>
      <c r="AH23" s="402"/>
      <c r="AI23" s="402"/>
      <c r="AJ23" s="401"/>
      <c r="AK23" s="402"/>
      <c r="AL23" s="402"/>
      <c r="AM23" s="402"/>
      <c r="AN23" s="402"/>
      <c r="AO23" s="401"/>
      <c r="AP23" s="402"/>
      <c r="AQ23" s="402"/>
      <c r="AR23" s="402"/>
      <c r="AS23" s="402"/>
      <c r="AT23" s="401"/>
      <c r="AU23" s="402"/>
      <c r="AV23" s="402"/>
      <c r="AW23" s="402"/>
      <c r="AX23" s="402"/>
      <c r="AY23" s="401"/>
      <c r="AZ23" s="402"/>
      <c r="BA23" s="402"/>
      <c r="BB23" s="402"/>
      <c r="BC23" s="402"/>
      <c r="BD23" s="401"/>
      <c r="BE23" s="402"/>
      <c r="BF23" s="402"/>
      <c r="BG23" s="402"/>
      <c r="BH23" s="402"/>
      <c r="BI23" s="401"/>
      <c r="BJ23" s="402"/>
      <c r="BK23" s="402"/>
      <c r="BL23" s="402"/>
      <c r="BM23" s="402"/>
      <c r="BN23" s="401"/>
      <c r="BO23" s="402"/>
      <c r="BP23" s="402"/>
      <c r="BQ23" s="402"/>
      <c r="BR23" s="402"/>
      <c r="BS23" s="401"/>
      <c r="BT23" s="402"/>
      <c r="BU23" s="402"/>
      <c r="BV23" s="402"/>
      <c r="BW23" s="402"/>
      <c r="BX23" s="435"/>
      <c r="BZ23" s="38"/>
      <c r="CA23" s="38"/>
    </row>
    <row r="24" spans="4:84" s="38" customFormat="1" x14ac:dyDescent="0.3">
      <c r="D24" s="188"/>
      <c r="E24" s="487"/>
      <c r="F24" s="381"/>
      <c r="H24" s="404"/>
      <c r="I24" s="404"/>
      <c r="J24" s="404"/>
      <c r="K24" s="403"/>
      <c r="L24" s="404"/>
      <c r="M24" s="404"/>
      <c r="N24" s="404"/>
      <c r="O24" s="404"/>
      <c r="P24" s="403"/>
      <c r="Q24" s="404"/>
      <c r="R24" s="404"/>
      <c r="S24" s="404"/>
      <c r="T24" s="404"/>
      <c r="U24" s="403"/>
      <c r="V24" s="404"/>
      <c r="W24" s="404"/>
      <c r="X24" s="404"/>
      <c r="Y24" s="404"/>
      <c r="Z24" s="403"/>
      <c r="AA24" s="404"/>
      <c r="AB24" s="404"/>
      <c r="AC24" s="404"/>
      <c r="AD24" s="404"/>
      <c r="AE24" s="403"/>
      <c r="AF24" s="404"/>
      <c r="AG24" s="404"/>
      <c r="AH24" s="404"/>
      <c r="AI24" s="404"/>
      <c r="AJ24" s="403"/>
      <c r="AK24" s="404"/>
      <c r="AL24" s="404"/>
      <c r="AM24" s="404"/>
      <c r="AN24" s="404"/>
      <c r="AO24" s="403"/>
      <c r="AP24" s="404"/>
      <c r="AQ24" s="404"/>
      <c r="AR24" s="404"/>
      <c r="AS24" s="404"/>
      <c r="AT24" s="403"/>
      <c r="AU24" s="404"/>
      <c r="AV24" s="404"/>
      <c r="AW24" s="404"/>
      <c r="AX24" s="404"/>
      <c r="AY24" s="403"/>
      <c r="AZ24" s="404"/>
      <c r="BA24" s="404"/>
      <c r="BB24" s="404"/>
      <c r="BC24" s="404"/>
      <c r="BD24" s="403"/>
      <c r="BE24" s="404"/>
      <c r="BF24" s="404"/>
      <c r="BG24" s="404"/>
      <c r="BH24" s="404"/>
      <c r="BI24" s="403"/>
      <c r="BJ24" s="404"/>
      <c r="BK24" s="404"/>
      <c r="BL24" s="404"/>
      <c r="BM24" s="404"/>
      <c r="BN24" s="403"/>
      <c r="BO24" s="404"/>
      <c r="BP24" s="404"/>
      <c r="BQ24" s="404"/>
      <c r="BR24" s="404"/>
      <c r="BS24" s="403"/>
      <c r="BT24" s="404"/>
      <c r="BU24" s="404"/>
      <c r="BV24" s="404"/>
      <c r="BW24" s="404"/>
      <c r="BX24" s="454"/>
    </row>
    <row r="25" spans="4:84" s="38" customFormat="1" x14ac:dyDescent="0.3">
      <c r="D25" s="219" t="s">
        <v>464</v>
      </c>
      <c r="E25" s="487"/>
      <c r="F25" s="381"/>
      <c r="H25" s="58">
        <v>0</v>
      </c>
      <c r="I25" s="58"/>
      <c r="J25" s="58"/>
      <c r="K25" s="477"/>
      <c r="L25" s="58"/>
      <c r="M25" s="58">
        <v>32499994</v>
      </c>
      <c r="N25" s="58"/>
      <c r="O25" s="58"/>
      <c r="P25" s="477"/>
      <c r="Q25" s="58"/>
      <c r="R25" s="58">
        <v>1683425</v>
      </c>
      <c r="S25" s="58"/>
      <c r="T25" s="58"/>
      <c r="U25" s="477"/>
      <c r="V25" s="58"/>
      <c r="W25" s="58">
        <v>3575832</v>
      </c>
      <c r="X25" s="58"/>
      <c r="Y25" s="58"/>
      <c r="Z25" s="477"/>
      <c r="AA25" s="58"/>
      <c r="AB25" s="58">
        <v>53727650</v>
      </c>
      <c r="AC25" s="58"/>
      <c r="AD25" s="58"/>
      <c r="AE25" s="477"/>
      <c r="AF25" s="58"/>
      <c r="AG25" s="58">
        <v>-54202159</v>
      </c>
      <c r="AH25" s="58"/>
      <c r="AI25" s="58"/>
      <c r="AJ25" s="477"/>
      <c r="AK25" s="58"/>
      <c r="AL25" s="58">
        <v>-3465898</v>
      </c>
      <c r="AM25" s="58"/>
      <c r="AN25" s="58"/>
      <c r="AO25" s="477"/>
      <c r="AP25" s="58"/>
      <c r="AQ25" s="58">
        <v>8772236</v>
      </c>
      <c r="AR25" s="58"/>
      <c r="AS25" s="58"/>
      <c r="AT25" s="477"/>
      <c r="AU25" s="58"/>
      <c r="AV25" s="58">
        <v>-3753879</v>
      </c>
      <c r="AW25" s="58"/>
      <c r="AX25" s="58"/>
      <c r="AY25" s="477"/>
      <c r="AZ25" s="58"/>
      <c r="BA25" s="58">
        <v>-20434962</v>
      </c>
      <c r="BB25" s="58"/>
      <c r="BC25" s="58"/>
      <c r="BD25" s="477"/>
      <c r="BE25" s="58"/>
      <c r="BF25" s="58">
        <v>14593850</v>
      </c>
      <c r="BG25" s="58"/>
      <c r="BH25" s="58"/>
      <c r="BI25" s="477"/>
      <c r="BJ25" s="58"/>
      <c r="BK25" s="58">
        <v>-343384</v>
      </c>
      <c r="BL25" s="58"/>
      <c r="BM25" s="58"/>
      <c r="BN25" s="477"/>
      <c r="BO25" s="58"/>
      <c r="BP25" s="58">
        <v>-27141640</v>
      </c>
      <c r="BQ25" s="58"/>
      <c r="BR25" s="58"/>
      <c r="BS25" s="477"/>
      <c r="BT25" s="58"/>
      <c r="BU25" s="58">
        <f>SUM(M25:BP25)</f>
        <v>5511065</v>
      </c>
      <c r="BV25" s="58"/>
      <c r="BW25" s="58"/>
      <c r="BX25" s="493"/>
    </row>
    <row r="26" spans="4:84" x14ac:dyDescent="0.3">
      <c r="D26" s="118"/>
      <c r="F26" s="379"/>
      <c r="H26" s="402"/>
      <c r="I26" s="402"/>
      <c r="J26" s="402"/>
      <c r="K26" s="401"/>
      <c r="L26" s="402"/>
      <c r="M26" s="402"/>
      <c r="N26" s="402"/>
      <c r="O26" s="402"/>
      <c r="P26" s="401"/>
      <c r="Q26" s="402"/>
      <c r="R26" s="402"/>
      <c r="S26" s="402"/>
      <c r="T26" s="402"/>
      <c r="U26" s="401"/>
      <c r="V26" s="402"/>
      <c r="W26" s="402"/>
      <c r="X26" s="402"/>
      <c r="Y26" s="402"/>
      <c r="Z26" s="401"/>
      <c r="AA26" s="402"/>
      <c r="AB26" s="402"/>
      <c r="AC26" s="402"/>
      <c r="AD26" s="402"/>
      <c r="AE26" s="401"/>
      <c r="AF26" s="402"/>
      <c r="AG26" s="402"/>
      <c r="AH26" s="402"/>
      <c r="AI26" s="402"/>
      <c r="AJ26" s="401"/>
      <c r="AK26" s="402"/>
      <c r="AL26" s="402"/>
      <c r="AM26" s="402"/>
      <c r="AN26" s="402"/>
      <c r="AO26" s="401"/>
      <c r="AP26" s="402"/>
      <c r="AQ26" s="402"/>
      <c r="AR26" s="402"/>
      <c r="AS26" s="402"/>
      <c r="AT26" s="401"/>
      <c r="AU26" s="402"/>
      <c r="AV26" s="402"/>
      <c r="AW26" s="402"/>
      <c r="AX26" s="402"/>
      <c r="AY26" s="401"/>
      <c r="AZ26" s="402"/>
      <c r="BA26" s="402"/>
      <c r="BB26" s="402"/>
      <c r="BC26" s="402"/>
      <c r="BD26" s="401"/>
      <c r="BE26" s="402"/>
      <c r="BF26" s="402"/>
      <c r="BG26" s="402"/>
      <c r="BH26" s="402"/>
      <c r="BI26" s="401"/>
      <c r="BJ26" s="402"/>
      <c r="BK26" s="402"/>
      <c r="BL26" s="402"/>
      <c r="BM26" s="402"/>
      <c r="BN26" s="401"/>
      <c r="BO26" s="402"/>
      <c r="BP26" s="402"/>
      <c r="BQ26" s="402"/>
      <c r="BR26" s="402"/>
      <c r="BS26" s="401"/>
      <c r="BT26" s="402"/>
      <c r="BX26" s="118"/>
      <c r="BZ26" s="38"/>
      <c r="CA26" s="38"/>
    </row>
    <row r="27" spans="4:84" s="38" customFormat="1" x14ac:dyDescent="0.3">
      <c r="D27" s="188" t="s">
        <v>465</v>
      </c>
      <c r="E27" s="487"/>
      <c r="F27" s="381"/>
      <c r="H27" s="404">
        <v>0</v>
      </c>
      <c r="I27" s="404"/>
      <c r="J27" s="404"/>
      <c r="K27" s="403"/>
      <c r="L27" s="404"/>
      <c r="M27" s="404">
        <v>0</v>
      </c>
      <c r="N27" s="404"/>
      <c r="O27" s="404"/>
      <c r="P27" s="403"/>
      <c r="Q27" s="404"/>
      <c r="R27" s="404">
        <v>0</v>
      </c>
      <c r="S27" s="404"/>
      <c r="T27" s="404"/>
      <c r="U27" s="403"/>
      <c r="V27" s="404"/>
      <c r="W27" s="404">
        <v>0</v>
      </c>
      <c r="X27" s="404"/>
      <c r="Y27" s="404"/>
      <c r="Z27" s="403"/>
      <c r="AA27" s="404"/>
      <c r="AB27" s="404">
        <v>0</v>
      </c>
      <c r="AC27" s="404"/>
      <c r="AD27" s="404"/>
      <c r="AE27" s="403"/>
      <c r="AF27" s="404"/>
      <c r="AG27" s="404">
        <v>0</v>
      </c>
      <c r="AH27" s="404"/>
      <c r="AI27" s="404"/>
      <c r="AJ27" s="403"/>
      <c r="AK27" s="404"/>
      <c r="AL27" s="404">
        <v>0</v>
      </c>
      <c r="AM27" s="404"/>
      <c r="AN27" s="404"/>
      <c r="AO27" s="403"/>
      <c r="AP27" s="404"/>
      <c r="AQ27" s="404">
        <v>0</v>
      </c>
      <c r="AR27" s="404"/>
      <c r="AS27" s="404"/>
      <c r="AT27" s="403"/>
      <c r="AU27" s="404"/>
      <c r="AV27" s="404">
        <v>0</v>
      </c>
      <c r="AW27" s="404"/>
      <c r="AX27" s="404"/>
      <c r="AY27" s="403"/>
      <c r="AZ27" s="404"/>
      <c r="BA27" s="404">
        <v>0</v>
      </c>
      <c r="BB27" s="404"/>
      <c r="BC27" s="404"/>
      <c r="BD27" s="403"/>
      <c r="BE27" s="404"/>
      <c r="BF27" s="404">
        <v>0</v>
      </c>
      <c r="BG27" s="404"/>
      <c r="BH27" s="404"/>
      <c r="BI27" s="403"/>
      <c r="BJ27" s="404"/>
      <c r="BK27" s="404">
        <v>0</v>
      </c>
      <c r="BL27" s="404"/>
      <c r="BM27" s="404"/>
      <c r="BN27" s="403"/>
      <c r="BO27" s="404"/>
      <c r="BP27" s="404">
        <v>0</v>
      </c>
      <c r="BQ27" s="404"/>
      <c r="BR27" s="404"/>
      <c r="BS27" s="403"/>
      <c r="BT27" s="404"/>
      <c r="BU27" s="58">
        <f>SUM(M27:BP27)</f>
        <v>0</v>
      </c>
      <c r="BX27" s="188"/>
      <c r="BZ27" s="416"/>
      <c r="CA27" s="504"/>
      <c r="CF27" s="505"/>
    </row>
    <row r="28" spans="4:84" x14ac:dyDescent="0.3">
      <c r="D28" s="118"/>
      <c r="F28" s="379"/>
      <c r="H28" s="506"/>
      <c r="I28" s="402"/>
      <c r="J28" s="402"/>
      <c r="K28" s="401"/>
      <c r="L28" s="402"/>
      <c r="M28" s="402"/>
      <c r="N28" s="402"/>
      <c r="O28" s="402"/>
      <c r="P28" s="401"/>
      <c r="Q28" s="402"/>
      <c r="R28" s="402"/>
      <c r="S28" s="402"/>
      <c r="T28" s="402"/>
      <c r="U28" s="401"/>
      <c r="V28" s="402"/>
      <c r="W28" s="402"/>
      <c r="X28" s="402"/>
      <c r="Y28" s="402"/>
      <c r="Z28" s="401"/>
      <c r="AA28" s="402"/>
      <c r="AB28" s="402"/>
      <c r="AC28" s="402"/>
      <c r="AD28" s="402"/>
      <c r="AE28" s="401"/>
      <c r="AF28" s="402"/>
      <c r="AG28" s="402"/>
      <c r="AH28" s="402"/>
      <c r="AI28" s="402"/>
      <c r="AJ28" s="401"/>
      <c r="AK28" s="402"/>
      <c r="AL28" s="402"/>
      <c r="AM28" s="402"/>
      <c r="AN28" s="402"/>
      <c r="AO28" s="401"/>
      <c r="AP28" s="402"/>
      <c r="AQ28" s="402"/>
      <c r="AR28" s="402"/>
      <c r="AS28" s="402"/>
      <c r="AT28" s="401"/>
      <c r="AU28" s="402"/>
      <c r="AV28" s="402"/>
      <c r="AW28" s="402"/>
      <c r="AX28" s="402"/>
      <c r="AY28" s="401"/>
      <c r="AZ28" s="402"/>
      <c r="BA28" s="402"/>
      <c r="BB28" s="402"/>
      <c r="BC28" s="402"/>
      <c r="BD28" s="401"/>
      <c r="BE28" s="402"/>
      <c r="BF28" s="402"/>
      <c r="BG28" s="402"/>
      <c r="BH28" s="402"/>
      <c r="BI28" s="401"/>
      <c r="BJ28" s="402"/>
      <c r="BK28" s="402"/>
      <c r="BL28" s="402"/>
      <c r="BM28" s="402"/>
      <c r="BN28" s="401"/>
      <c r="BO28" s="402"/>
      <c r="BP28" s="402"/>
      <c r="BQ28" s="402"/>
      <c r="BR28" s="402"/>
      <c r="BS28" s="401"/>
      <c r="BT28" s="402"/>
      <c r="BU28" s="402"/>
      <c r="BV28" s="402"/>
      <c r="BW28" s="402"/>
      <c r="BX28" s="435"/>
      <c r="BZ28" s="38"/>
      <c r="CA28" s="38"/>
    </row>
    <row r="29" spans="4:84" s="38" customFormat="1" x14ac:dyDescent="0.3">
      <c r="D29" s="188" t="s">
        <v>466</v>
      </c>
      <c r="E29" s="162" t="s">
        <v>84</v>
      </c>
      <c r="F29" s="379"/>
      <c r="G29" s="112"/>
      <c r="H29" s="58">
        <f>SUM(H30:H30)</f>
        <v>9977633.9861149807</v>
      </c>
      <c r="I29" s="58"/>
      <c r="J29" s="58"/>
      <c r="K29" s="477"/>
      <c r="L29" s="58"/>
      <c r="M29" s="58">
        <f>SUM(M30:M30)</f>
        <v>1585476</v>
      </c>
      <c r="N29" s="58"/>
      <c r="O29" s="58"/>
      <c r="P29" s="477"/>
      <c r="Q29" s="58"/>
      <c r="R29" s="58">
        <f>SUM(R30:R30)</f>
        <v>1883939</v>
      </c>
      <c r="S29" s="58"/>
      <c r="T29" s="58"/>
      <c r="U29" s="477"/>
      <c r="V29" s="58"/>
      <c r="W29" s="58">
        <f>SUM(W30:W30)</f>
        <v>1345</v>
      </c>
      <c r="X29" s="58"/>
      <c r="Y29" s="58"/>
      <c r="Z29" s="477"/>
      <c r="AA29" s="58"/>
      <c r="AB29" s="58">
        <f>SUM(AB30:AB30)</f>
        <v>7623</v>
      </c>
      <c r="AC29" s="58"/>
      <c r="AD29" s="58"/>
      <c r="AE29" s="477"/>
      <c r="AF29" s="58"/>
      <c r="AG29" s="58">
        <f>SUM(AG30:AG30)</f>
        <v>2785125</v>
      </c>
      <c r="AH29" s="58"/>
      <c r="AI29" s="58"/>
      <c r="AJ29" s="477"/>
      <c r="AK29" s="58"/>
      <c r="AL29" s="58">
        <f>SUM(AL30:AL30)</f>
        <v>4713582</v>
      </c>
      <c r="AM29" s="58"/>
      <c r="AN29" s="58"/>
      <c r="AO29" s="477"/>
      <c r="AP29" s="58"/>
      <c r="AQ29" s="58">
        <f>SUM(AQ30:AQ30)</f>
        <v>1340721</v>
      </c>
      <c r="AR29" s="58"/>
      <c r="AS29" s="58"/>
      <c r="AT29" s="477"/>
      <c r="AU29" s="58"/>
      <c r="AV29" s="58">
        <f>SUM(AV30:AV30)</f>
        <v>1361987</v>
      </c>
      <c r="AW29" s="58"/>
      <c r="AX29" s="58"/>
      <c r="AY29" s="477"/>
      <c r="AZ29" s="58"/>
      <c r="BA29" s="58">
        <f>SUM(BA30:BA30)</f>
        <v>4840836</v>
      </c>
      <c r="BB29" s="58"/>
      <c r="BC29" s="58"/>
      <c r="BD29" s="477"/>
      <c r="BE29" s="58"/>
      <c r="BF29" s="58">
        <f>SUM(BF30:BF30)</f>
        <v>400240</v>
      </c>
      <c r="BG29" s="58"/>
      <c r="BH29" s="58"/>
      <c r="BI29" s="477"/>
      <c r="BJ29" s="58"/>
      <c r="BK29" s="58">
        <f>SUM(BK30:BK30)</f>
        <v>669537</v>
      </c>
      <c r="BL29" s="58"/>
      <c r="BM29" s="58"/>
      <c r="BN29" s="477"/>
      <c r="BO29" s="58"/>
      <c r="BP29" s="58">
        <f>SUM(BP30:BP30)</f>
        <v>1587551</v>
      </c>
      <c r="BQ29" s="58"/>
      <c r="BR29" s="58"/>
      <c r="BS29" s="477"/>
      <c r="BT29" s="58"/>
      <c r="BU29" s="58">
        <f>SUM(BU30:BU30)</f>
        <v>21177962</v>
      </c>
      <c r="BV29" s="58"/>
      <c r="BW29" s="58"/>
      <c r="BX29" s="493"/>
    </row>
    <row r="30" spans="4:84" s="38" customFormat="1" x14ac:dyDescent="0.3">
      <c r="D30" s="507" t="s">
        <v>467</v>
      </c>
      <c r="E30" s="487"/>
      <c r="F30" s="221"/>
      <c r="G30" s="508"/>
      <c r="H30" s="509">
        <f>-776091.86601305+776091.86601305+9977633.98611498</f>
        <v>9977633.9861149807</v>
      </c>
      <c r="I30" s="509"/>
      <c r="J30" s="80"/>
      <c r="K30" s="80"/>
      <c r="L30" s="509"/>
      <c r="M30" s="509">
        <v>1585476</v>
      </c>
      <c r="N30" s="509"/>
      <c r="O30" s="80"/>
      <c r="P30" s="80"/>
      <c r="Q30" s="509"/>
      <c r="R30" s="509">
        <v>1883939</v>
      </c>
      <c r="S30" s="509"/>
      <c r="T30" s="80"/>
      <c r="U30" s="80"/>
      <c r="V30" s="509"/>
      <c r="W30" s="509">
        <v>1345</v>
      </c>
      <c r="X30" s="509"/>
      <c r="Y30" s="80"/>
      <c r="Z30" s="80"/>
      <c r="AA30" s="509"/>
      <c r="AB30" s="509">
        <v>7623</v>
      </c>
      <c r="AC30" s="509"/>
      <c r="AD30" s="80"/>
      <c r="AE30" s="80"/>
      <c r="AF30" s="509"/>
      <c r="AG30" s="509">
        <v>2785125</v>
      </c>
      <c r="AH30" s="509"/>
      <c r="AI30" s="80"/>
      <c r="AJ30" s="80"/>
      <c r="AK30" s="509"/>
      <c r="AL30" s="509">
        <v>4713582</v>
      </c>
      <c r="AM30" s="509"/>
      <c r="AN30" s="80"/>
      <c r="AO30" s="80"/>
      <c r="AP30" s="509"/>
      <c r="AQ30" s="509">
        <v>1340721</v>
      </c>
      <c r="AR30" s="509"/>
      <c r="AS30" s="80"/>
      <c r="AT30" s="80"/>
      <c r="AU30" s="509"/>
      <c r="AV30" s="509">
        <v>1361987</v>
      </c>
      <c r="AW30" s="509"/>
      <c r="AX30" s="80"/>
      <c r="AY30" s="80"/>
      <c r="AZ30" s="509"/>
      <c r="BA30" s="509">
        <v>4840836</v>
      </c>
      <c r="BB30" s="451"/>
      <c r="BC30" s="80"/>
      <c r="BD30" s="80"/>
      <c r="BE30" s="451"/>
      <c r="BF30" s="509">
        <v>400240</v>
      </c>
      <c r="BG30" s="509"/>
      <c r="BH30" s="80"/>
      <c r="BI30" s="80"/>
      <c r="BJ30" s="509"/>
      <c r="BK30" s="509">
        <v>669537</v>
      </c>
      <c r="BL30" s="509"/>
      <c r="BM30" s="80"/>
      <c r="BN30" s="80"/>
      <c r="BO30" s="509"/>
      <c r="BP30" s="509">
        <v>1587551</v>
      </c>
      <c r="BQ30" s="509"/>
      <c r="BR30" s="80"/>
      <c r="BS30" s="80"/>
      <c r="BT30" s="509"/>
      <c r="BU30" s="509">
        <f>SUM(M30:BP30)</f>
        <v>21177962</v>
      </c>
      <c r="BV30" s="509"/>
      <c r="BW30" s="80"/>
      <c r="BX30" s="493"/>
    </row>
    <row r="31" spans="4:84" x14ac:dyDescent="0.3">
      <c r="D31" s="118"/>
      <c r="F31" s="379"/>
      <c r="K31" s="379"/>
      <c r="P31" s="379"/>
      <c r="U31" s="379"/>
      <c r="Z31" s="379"/>
      <c r="AE31" s="379"/>
      <c r="AJ31" s="379"/>
      <c r="AO31" s="379"/>
      <c r="AT31" s="379"/>
      <c r="AY31" s="379"/>
      <c r="BD31" s="379"/>
      <c r="BI31" s="379"/>
      <c r="BN31" s="379"/>
      <c r="BS31" s="379"/>
      <c r="BW31" s="84"/>
      <c r="BX31" s="497"/>
      <c r="BZ31" s="38"/>
      <c r="CA31" s="38"/>
    </row>
    <row r="32" spans="4:84" s="38" customFormat="1" x14ac:dyDescent="0.3">
      <c r="D32" s="188" t="s">
        <v>468</v>
      </c>
      <c r="E32" s="162" t="s">
        <v>86</v>
      </c>
      <c r="F32" s="379"/>
      <c r="G32" s="58"/>
      <c r="H32" s="404">
        <f>SUM(H33:H33)</f>
        <v>0</v>
      </c>
      <c r="I32" s="58"/>
      <c r="J32" s="58"/>
      <c r="K32" s="477"/>
      <c r="L32" s="58"/>
      <c r="M32" s="58">
        <f>SUM(M33:M33)</f>
        <v>0</v>
      </c>
      <c r="N32" s="58"/>
      <c r="O32" s="58"/>
      <c r="P32" s="477"/>
      <c r="Q32" s="58"/>
      <c r="R32" s="58">
        <f>SUM(R33:R33)</f>
        <v>0</v>
      </c>
      <c r="S32" s="58"/>
      <c r="T32" s="58"/>
      <c r="U32" s="477"/>
      <c r="V32" s="58"/>
      <c r="W32" s="58">
        <f>SUM(W33:W33)</f>
        <v>-28311</v>
      </c>
      <c r="X32" s="58"/>
      <c r="Y32" s="58"/>
      <c r="Z32" s="477"/>
      <c r="AA32" s="58"/>
      <c r="AB32" s="58">
        <f>SUM(AB33:AB33)</f>
        <v>28311</v>
      </c>
      <c r="AC32" s="58"/>
      <c r="AD32" s="58"/>
      <c r="AE32" s="477"/>
      <c r="AF32" s="58"/>
      <c r="AG32" s="58">
        <f>SUM(AG33:AG33)</f>
        <v>-30170</v>
      </c>
      <c r="AH32" s="58"/>
      <c r="AI32" s="58"/>
      <c r="AJ32" s="477"/>
      <c r="AK32" s="58"/>
      <c r="AL32" s="58">
        <f>SUM(AL33:AL33)</f>
        <v>-107886</v>
      </c>
      <c r="AM32" s="58"/>
      <c r="AN32" s="58"/>
      <c r="AO32" s="477"/>
      <c r="AP32" s="58"/>
      <c r="AQ32" s="58">
        <f>SUM(AQ33:AQ33)</f>
        <v>-962616</v>
      </c>
      <c r="AR32" s="58"/>
      <c r="AS32" s="58"/>
      <c r="AT32" s="477"/>
      <c r="AU32" s="58"/>
      <c r="AV32" s="58">
        <f>SUM(AV33:AV33)</f>
        <v>0</v>
      </c>
      <c r="AW32" s="58"/>
      <c r="AX32" s="58"/>
      <c r="AY32" s="477"/>
      <c r="AZ32" s="58"/>
      <c r="BA32" s="58">
        <f>SUM(BA33:BA33)</f>
        <v>0</v>
      </c>
      <c r="BB32" s="58"/>
      <c r="BC32" s="58"/>
      <c r="BD32" s="477"/>
      <c r="BE32" s="58"/>
      <c r="BF32" s="58">
        <f>SUM(BF33:BF33)</f>
        <v>0</v>
      </c>
      <c r="BG32" s="58"/>
      <c r="BH32" s="58"/>
      <c r="BI32" s="477"/>
      <c r="BJ32" s="58"/>
      <c r="BK32" s="58">
        <f>SUM(BK33:BK33)</f>
        <v>0</v>
      </c>
      <c r="BL32" s="58"/>
      <c r="BM32" s="58"/>
      <c r="BN32" s="477"/>
      <c r="BO32" s="58"/>
      <c r="BP32" s="58">
        <f>SUM(BP33:BP33)</f>
        <v>-366659</v>
      </c>
      <c r="BQ32" s="404"/>
      <c r="BR32" s="404"/>
      <c r="BS32" s="403"/>
      <c r="BT32" s="58"/>
      <c r="BU32" s="404">
        <f>SUM(BU33:BU33)</f>
        <v>-1467331</v>
      </c>
      <c r="BV32" s="58"/>
      <c r="BW32" s="404"/>
      <c r="BX32" s="454"/>
    </row>
    <row r="33" spans="4:79" s="38" customFormat="1" x14ac:dyDescent="0.3">
      <c r="D33" s="507" t="s">
        <v>469</v>
      </c>
      <c r="E33" s="487"/>
      <c r="F33" s="221"/>
      <c r="G33" s="508"/>
      <c r="H33" s="509">
        <v>0</v>
      </c>
      <c r="I33" s="509"/>
      <c r="J33" s="80"/>
      <c r="K33" s="80"/>
      <c r="L33" s="509"/>
      <c r="M33" s="509">
        <v>0</v>
      </c>
      <c r="N33" s="509"/>
      <c r="O33" s="80"/>
      <c r="P33" s="80"/>
      <c r="Q33" s="509"/>
      <c r="R33" s="509">
        <v>0</v>
      </c>
      <c r="S33" s="509"/>
      <c r="T33" s="80"/>
      <c r="U33" s="80"/>
      <c r="V33" s="509"/>
      <c r="W33" s="509">
        <v>-28311</v>
      </c>
      <c r="X33" s="509"/>
      <c r="Y33" s="80"/>
      <c r="Z33" s="80"/>
      <c r="AA33" s="509"/>
      <c r="AB33" s="509">
        <v>28311</v>
      </c>
      <c r="AC33" s="509"/>
      <c r="AD33" s="80"/>
      <c r="AE33" s="80"/>
      <c r="AF33" s="509"/>
      <c r="AG33" s="509">
        <v>-30170</v>
      </c>
      <c r="AH33" s="509"/>
      <c r="AI33" s="80"/>
      <c r="AJ33" s="80"/>
      <c r="AK33" s="509"/>
      <c r="AL33" s="509">
        <v>-107886</v>
      </c>
      <c r="AM33" s="509"/>
      <c r="AN33" s="80"/>
      <c r="AO33" s="80"/>
      <c r="AP33" s="509"/>
      <c r="AQ33" s="509">
        <v>-962616</v>
      </c>
      <c r="AR33" s="509"/>
      <c r="AS33" s="80"/>
      <c r="AT33" s="80"/>
      <c r="AU33" s="509"/>
      <c r="AV33" s="509">
        <v>0</v>
      </c>
      <c r="AW33" s="509"/>
      <c r="AX33" s="80"/>
      <c r="AY33" s="80"/>
      <c r="AZ33" s="509"/>
      <c r="BA33" s="509">
        <v>0</v>
      </c>
      <c r="BB33" s="451"/>
      <c r="BC33" s="80"/>
      <c r="BD33" s="80"/>
      <c r="BE33" s="451"/>
      <c r="BF33" s="509">
        <v>0</v>
      </c>
      <c r="BG33" s="509"/>
      <c r="BH33" s="80"/>
      <c r="BI33" s="80"/>
      <c r="BJ33" s="509"/>
      <c r="BK33" s="509">
        <v>0</v>
      </c>
      <c r="BL33" s="509"/>
      <c r="BM33" s="80"/>
      <c r="BN33" s="80"/>
      <c r="BO33" s="509"/>
      <c r="BP33" s="509">
        <v>-366659</v>
      </c>
      <c r="BQ33" s="509"/>
      <c r="BR33" s="80"/>
      <c r="BS33" s="80"/>
      <c r="BT33" s="509"/>
      <c r="BU33" s="509">
        <f>SUM(M33:BP33)</f>
        <v>-1467331</v>
      </c>
      <c r="BV33" s="509"/>
      <c r="BW33" s="80"/>
      <c r="BX33" s="493"/>
    </row>
    <row r="34" spans="4:79" x14ac:dyDescent="0.3">
      <c r="D34" s="118"/>
      <c r="F34" s="379"/>
      <c r="H34" s="84"/>
      <c r="I34" s="84"/>
      <c r="J34" s="84"/>
      <c r="K34" s="478"/>
      <c r="L34" s="84"/>
      <c r="M34" s="84"/>
      <c r="N34" s="84"/>
      <c r="O34" s="84"/>
      <c r="P34" s="478"/>
      <c r="Q34" s="84"/>
      <c r="R34" s="84"/>
      <c r="S34" s="84"/>
      <c r="T34" s="84"/>
      <c r="U34" s="478"/>
      <c r="V34" s="84"/>
      <c r="W34" s="84"/>
      <c r="X34" s="84"/>
      <c r="Y34" s="84"/>
      <c r="Z34" s="478"/>
      <c r="AA34" s="84"/>
      <c r="AB34" s="84"/>
      <c r="AC34" s="84"/>
      <c r="AD34" s="84"/>
      <c r="AE34" s="478"/>
      <c r="AF34" s="84"/>
      <c r="AG34" s="84"/>
      <c r="AH34" s="84"/>
      <c r="AI34" s="84"/>
      <c r="AJ34" s="478"/>
      <c r="AK34" s="84"/>
      <c r="AL34" s="84"/>
      <c r="AM34" s="84"/>
      <c r="AN34" s="84"/>
      <c r="AO34" s="478"/>
      <c r="AP34" s="84"/>
      <c r="AQ34" s="84"/>
      <c r="AR34" s="84"/>
      <c r="AS34" s="84"/>
      <c r="AT34" s="478"/>
      <c r="AU34" s="84"/>
      <c r="AV34" s="84"/>
      <c r="AW34" s="494"/>
      <c r="AX34" s="84"/>
      <c r="AY34" s="478"/>
      <c r="AZ34" s="84"/>
      <c r="BA34" s="84"/>
      <c r="BB34" s="84"/>
      <c r="BC34" s="84"/>
      <c r="BD34" s="478"/>
      <c r="BE34" s="84"/>
      <c r="BF34" s="84"/>
      <c r="BG34" s="84"/>
      <c r="BH34" s="84"/>
      <c r="BI34" s="478"/>
      <c r="BJ34" s="84"/>
      <c r="BK34" s="84"/>
      <c r="BL34" s="84"/>
      <c r="BM34" s="84"/>
      <c r="BN34" s="478"/>
      <c r="BO34" s="494"/>
      <c r="BP34" s="84"/>
      <c r="BQ34" s="494"/>
      <c r="BR34" s="84"/>
      <c r="BS34" s="478"/>
      <c r="BT34" s="84"/>
      <c r="BU34" s="84"/>
      <c r="BV34" s="84"/>
      <c r="BW34" s="84"/>
      <c r="BX34" s="497"/>
      <c r="BZ34" s="38"/>
      <c r="CA34" s="38"/>
    </row>
    <row r="35" spans="4:79" s="38" customFormat="1" x14ac:dyDescent="0.3">
      <c r="D35" s="188" t="s">
        <v>470</v>
      </c>
      <c r="E35" s="487"/>
      <c r="F35" s="221"/>
      <c r="G35" s="508"/>
      <c r="H35" s="510">
        <f>[53]original!$E$82</f>
        <v>0</v>
      </c>
      <c r="I35" s="510"/>
      <c r="J35" s="57"/>
      <c r="K35" s="57"/>
      <c r="L35" s="510"/>
      <c r="M35" s="510">
        <f>-[54]original!$F$82</f>
        <v>-32836320.771990001</v>
      </c>
      <c r="N35" s="510"/>
      <c r="O35" s="57"/>
      <c r="P35" s="57"/>
      <c r="Q35" s="510"/>
      <c r="R35" s="510">
        <f>-[55]original!$G$82</f>
        <v>-5512617.4648199826</v>
      </c>
      <c r="S35" s="510"/>
      <c r="T35" s="57"/>
      <c r="U35" s="57"/>
      <c r="V35" s="510"/>
      <c r="W35" s="510">
        <f>-[56]original!$H$82</f>
        <v>3578503.2416499853</v>
      </c>
      <c r="X35" s="510"/>
      <c r="Y35" s="57"/>
      <c r="Z35" s="57"/>
      <c r="AA35" s="510"/>
      <c r="AB35" s="510">
        <f>-[57]original!$I$82</f>
        <v>-7197008.0788299739</v>
      </c>
      <c r="AC35" s="510"/>
      <c r="AD35" s="57"/>
      <c r="AE35" s="57"/>
      <c r="AF35" s="510"/>
      <c r="AG35" s="510">
        <f>-[58]original!$J$82</f>
        <v>5587438.3340399861</v>
      </c>
      <c r="AH35" s="510"/>
      <c r="AI35" s="57"/>
      <c r="AJ35" s="57"/>
      <c r="AK35" s="510"/>
      <c r="AL35" s="510">
        <f>-[59]original!$K$82</f>
        <v>-1570242.0785700083</v>
      </c>
      <c r="AM35" s="510"/>
      <c r="AN35" s="57"/>
      <c r="AO35" s="57"/>
      <c r="AP35" s="510"/>
      <c r="AQ35" s="510">
        <f>-[60]original!$L$82</f>
        <v>-6134755.2017400116</v>
      </c>
      <c r="AR35" s="510"/>
      <c r="AS35" s="57"/>
      <c r="AT35" s="57"/>
      <c r="AU35" s="510"/>
      <c r="AV35" s="510">
        <f>-[61]original!$M$82</f>
        <v>2681067.2674000114</v>
      </c>
      <c r="AW35" s="510"/>
      <c r="AX35" s="57"/>
      <c r="AY35" s="57"/>
      <c r="AZ35" s="510"/>
      <c r="BA35" s="510">
        <f>-[62]original!$N$82</f>
        <v>10848952.676469982</v>
      </c>
      <c r="BB35" s="511"/>
      <c r="BC35" s="57"/>
      <c r="BD35" s="57"/>
      <c r="BE35" s="511"/>
      <c r="BF35" s="510">
        <f>-[63]original!$O$82</f>
        <v>-18025698.560849994</v>
      </c>
      <c r="BG35" s="510"/>
      <c r="BH35" s="57"/>
      <c r="BI35" s="57"/>
      <c r="BJ35" s="510"/>
      <c r="BK35" s="510">
        <f>-[53]original!$P$82</f>
        <v>1902760.2100800276</v>
      </c>
      <c r="BL35" s="510"/>
      <c r="BM35" s="57"/>
      <c r="BN35" s="57"/>
      <c r="BO35" s="510"/>
      <c r="BP35" s="510">
        <f>-[64]original!$Q$82</f>
        <v>21025023.784690022</v>
      </c>
      <c r="BQ35" s="510"/>
      <c r="BR35" s="57"/>
      <c r="BS35" s="57"/>
      <c r="BT35" s="510"/>
      <c r="BU35" s="510">
        <f>SUM(M35:BP35)</f>
        <v>-25652896.642469957</v>
      </c>
      <c r="BV35" s="510"/>
      <c r="BW35" s="57"/>
      <c r="BX35" s="493"/>
      <c r="BZ35" s="415"/>
      <c r="CA35" s="416"/>
    </row>
    <row r="36" spans="4:79" x14ac:dyDescent="0.3">
      <c r="D36" s="118"/>
      <c r="E36" s="512"/>
      <c r="F36" s="379"/>
      <c r="H36" s="84"/>
      <c r="I36" s="84"/>
      <c r="J36" s="84"/>
      <c r="K36" s="478"/>
      <c r="L36" s="84"/>
      <c r="M36" s="84"/>
      <c r="N36" s="84"/>
      <c r="O36" s="84"/>
      <c r="P36" s="478"/>
      <c r="Q36" s="84"/>
      <c r="R36" s="84"/>
      <c r="S36" s="84"/>
      <c r="T36" s="84"/>
      <c r="U36" s="478"/>
      <c r="V36" s="84"/>
      <c r="W36" s="84"/>
      <c r="X36" s="84"/>
      <c r="Y36" s="84"/>
      <c r="Z36" s="478"/>
      <c r="AA36" s="84"/>
      <c r="AB36" s="84"/>
      <c r="AC36" s="84"/>
      <c r="AD36" s="84"/>
      <c r="AE36" s="478"/>
      <c r="AF36" s="84"/>
      <c r="AG36" s="84"/>
      <c r="AH36" s="84"/>
      <c r="AI36" s="84"/>
      <c r="AJ36" s="478"/>
      <c r="AK36" s="84"/>
      <c r="AL36" s="84"/>
      <c r="AM36" s="84"/>
      <c r="AN36" s="84"/>
      <c r="AO36" s="478"/>
      <c r="AP36" s="84"/>
      <c r="AQ36" s="84"/>
      <c r="AR36" s="84"/>
      <c r="AS36" s="84"/>
      <c r="AT36" s="478"/>
      <c r="AU36" s="84"/>
      <c r="AV36" s="84"/>
      <c r="AW36" s="84"/>
      <c r="AX36" s="84"/>
      <c r="AY36" s="478"/>
      <c r="AZ36" s="84"/>
      <c r="BA36" s="84"/>
      <c r="BB36" s="84"/>
      <c r="BC36" s="84"/>
      <c r="BD36" s="478"/>
      <c r="BE36" s="84"/>
      <c r="BF36" s="84"/>
      <c r="BG36" s="84"/>
      <c r="BH36" s="84"/>
      <c r="BI36" s="478"/>
      <c r="BJ36" s="84"/>
      <c r="BK36" s="84"/>
      <c r="BL36" s="84"/>
      <c r="BM36" s="84"/>
      <c r="BN36" s="478"/>
      <c r="BO36" s="84"/>
      <c r="BP36" s="84"/>
      <c r="BQ36" s="84"/>
      <c r="BR36" s="84"/>
      <c r="BS36" s="478"/>
      <c r="BT36" s="84"/>
      <c r="BU36" s="84"/>
      <c r="BV36" s="84"/>
      <c r="BW36" s="84"/>
      <c r="BX36" s="497"/>
      <c r="BZ36" s="38"/>
      <c r="CA36" s="416"/>
    </row>
    <row r="37" spans="4:79" s="38" customFormat="1" x14ac:dyDescent="0.3">
      <c r="D37" s="211" t="s">
        <v>471</v>
      </c>
      <c r="E37" s="513" t="s">
        <v>67</v>
      </c>
      <c r="F37" s="514"/>
      <c r="G37" s="44"/>
      <c r="H37" s="515">
        <f>+H12+H35+H32+H29+H25</f>
        <v>37929633.986114979</v>
      </c>
      <c r="I37" s="515"/>
      <c r="J37" s="515"/>
      <c r="K37" s="516"/>
      <c r="L37" s="515"/>
      <c r="M37" s="515">
        <f>+M12+M35+M32+M29+M25</f>
        <v>-22462869.771990001</v>
      </c>
      <c r="N37" s="515"/>
      <c r="O37" s="515"/>
      <c r="P37" s="516"/>
      <c r="Q37" s="515"/>
      <c r="R37" s="515">
        <f>+R12+R35+R32+R29+R25</f>
        <v>8028973.5351800174</v>
      </c>
      <c r="S37" s="515"/>
      <c r="T37" s="515"/>
      <c r="U37" s="516"/>
      <c r="V37" s="515"/>
      <c r="W37" s="515">
        <f>+W12+W35+W32+W29+W25</f>
        <v>-100948773.75835001</v>
      </c>
      <c r="X37" s="515"/>
      <c r="Y37" s="515"/>
      <c r="Z37" s="516"/>
      <c r="AA37" s="515"/>
      <c r="AB37" s="515">
        <f>+AB12+AB35+AB32+AB29+AB25</f>
        <v>81733465.921170026</v>
      </c>
      <c r="AC37" s="515"/>
      <c r="AD37" s="515"/>
      <c r="AE37" s="516"/>
      <c r="AF37" s="515"/>
      <c r="AG37" s="515">
        <f>+AG12+AG35+AG32+AG29+AG25</f>
        <v>16731515.334039986</v>
      </c>
      <c r="AH37" s="515"/>
      <c r="AI37" s="515"/>
      <c r="AJ37" s="516"/>
      <c r="AK37" s="515"/>
      <c r="AL37" s="515">
        <f>+AL12+AL35+AL32+AL29+AL25</f>
        <v>-30393086.078570008</v>
      </c>
      <c r="AM37" s="515"/>
      <c r="AN37" s="515"/>
      <c r="AO37" s="516"/>
      <c r="AP37" s="515"/>
      <c r="AQ37" s="515">
        <f>+AQ12+AQ35+AQ32+AQ29+AQ25</f>
        <v>19590745.798259988</v>
      </c>
      <c r="AR37" s="515"/>
      <c r="AS37" s="515"/>
      <c r="AT37" s="516"/>
      <c r="AU37" s="515"/>
      <c r="AV37" s="515">
        <f>+AV12+AV35+AV32+AV29+AV25</f>
        <v>3320086.2674000114</v>
      </c>
      <c r="AW37" s="515"/>
      <c r="AX37" s="515"/>
      <c r="AY37" s="516"/>
      <c r="AZ37" s="515"/>
      <c r="BA37" s="515">
        <f>+BA12+BA35+BA32+BA29+BA25</f>
        <v>-60776743.323530018</v>
      </c>
      <c r="BB37" s="515"/>
      <c r="BC37" s="515"/>
      <c r="BD37" s="516"/>
      <c r="BE37" s="515"/>
      <c r="BF37" s="515">
        <f>+BF12+BF25+BF27+BF29+BF32+BF35</f>
        <v>71434605.439150006</v>
      </c>
      <c r="BG37" s="515"/>
      <c r="BH37" s="515"/>
      <c r="BI37" s="516"/>
      <c r="BJ37" s="515"/>
      <c r="BK37" s="515">
        <f>+BK12+BK35+BK32+BK29+BK25</f>
        <v>37871360.210080028</v>
      </c>
      <c r="BL37" s="515"/>
      <c r="BM37" s="515"/>
      <c r="BN37" s="516"/>
      <c r="BO37" s="515"/>
      <c r="BP37" s="515">
        <f>+BP12+BP35+BP32+BP29+BP25</f>
        <v>14873385.784690022</v>
      </c>
      <c r="BQ37" s="515"/>
      <c r="BR37" s="515"/>
      <c r="BS37" s="516"/>
      <c r="BT37" s="515"/>
      <c r="BU37" s="515">
        <f>+BU12+BU25+BU27+BU29+BU32+BU35</f>
        <v>39002665.357530043</v>
      </c>
      <c r="BV37" s="515"/>
      <c r="BW37" s="515"/>
      <c r="BX37" s="493"/>
      <c r="BZ37" s="415"/>
      <c r="CA37" s="416"/>
    </row>
    <row r="38" spans="4:79" x14ac:dyDescent="0.3">
      <c r="D38" s="652" t="s">
        <v>40</v>
      </c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652"/>
      <c r="R38" s="652"/>
      <c r="S38" s="652"/>
      <c r="T38" s="652"/>
      <c r="U38" s="652"/>
      <c r="V38" s="652"/>
      <c r="W38" s="652"/>
      <c r="X38" s="652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652"/>
      <c r="AM38" s="652"/>
      <c r="AN38" s="652"/>
      <c r="AO38" s="652"/>
      <c r="AP38" s="652"/>
      <c r="AQ38" s="652"/>
      <c r="AR38" s="652"/>
      <c r="AS38" s="652"/>
      <c r="AT38" s="652"/>
      <c r="AU38" s="652"/>
      <c r="AV38" s="652"/>
      <c r="AW38" s="652"/>
      <c r="AX38" s="652"/>
      <c r="AY38" s="652"/>
      <c r="AZ38" s="652"/>
      <c r="BA38" s="652"/>
      <c r="BB38" s="652"/>
      <c r="BC38" s="652"/>
      <c r="BD38" s="652"/>
      <c r="BE38" s="652"/>
      <c r="BF38" s="652"/>
      <c r="BG38" s="652"/>
      <c r="BH38" s="652"/>
      <c r="BI38" s="652"/>
      <c r="BJ38" s="652"/>
      <c r="BK38" s="652"/>
      <c r="BL38" s="652"/>
      <c r="BM38" s="652"/>
      <c r="BN38" s="652"/>
      <c r="BO38" s="652"/>
      <c r="BP38" s="652"/>
      <c r="BQ38" s="652"/>
      <c r="BR38" s="652"/>
      <c r="BS38" s="652"/>
      <c r="BT38" s="652"/>
      <c r="BU38" s="652"/>
      <c r="BV38" s="116"/>
      <c r="BW38" s="116"/>
    </row>
    <row r="39" spans="4:79" hidden="1" x14ac:dyDescent="0.3">
      <c r="D39" s="517" t="s">
        <v>472</v>
      </c>
    </row>
    <row r="40" spans="4:79" hidden="1" x14ac:dyDescent="0.3">
      <c r="D40" s="517" t="s">
        <v>473</v>
      </c>
    </row>
    <row r="41" spans="4:79" hidden="1" x14ac:dyDescent="0.3">
      <c r="D41" s="517" t="s">
        <v>474</v>
      </c>
    </row>
    <row r="42" spans="4:79" hidden="1" x14ac:dyDescent="0.3">
      <c r="D42" s="517" t="s">
        <v>475</v>
      </c>
    </row>
    <row r="43" spans="4:79" x14ac:dyDescent="0.3">
      <c r="D43" s="517" t="s">
        <v>476</v>
      </c>
    </row>
    <row r="44" spans="4:79" x14ac:dyDescent="0.3">
      <c r="D44" s="517" t="s">
        <v>477</v>
      </c>
      <c r="E44" s="518"/>
      <c r="F44" s="517"/>
      <c r="G44" s="517"/>
    </row>
    <row r="45" spans="4:79" x14ac:dyDescent="0.3">
      <c r="D45" s="423" t="s">
        <v>41</v>
      </c>
      <c r="E45" s="518"/>
      <c r="F45" s="517"/>
      <c r="G45" s="517"/>
      <c r="M45" s="519"/>
    </row>
    <row r="46" spans="4:79" x14ac:dyDescent="0.3">
      <c r="E46" s="518"/>
      <c r="F46" s="517"/>
      <c r="G46" s="517"/>
    </row>
    <row r="47" spans="4:79" hidden="1" x14ac:dyDescent="0.3"/>
    <row r="48" spans="4:79" hidden="1" x14ac:dyDescent="0.3"/>
    <row r="49" spans="4:4" hidden="1" x14ac:dyDescent="0.3"/>
    <row r="50" spans="4:4" hidden="1" x14ac:dyDescent="0.3">
      <c r="D50" s="520"/>
    </row>
    <row r="51" spans="4:4" hidden="1" x14ac:dyDescent="0.3"/>
    <row r="52" spans="4:4" hidden="1" x14ac:dyDescent="0.3">
      <c r="D52" s="521"/>
    </row>
    <row r="53" spans="4:4" hidden="1" x14ac:dyDescent="0.3">
      <c r="D53" s="427"/>
    </row>
    <row r="54" spans="4:4" hidden="1" x14ac:dyDescent="0.3">
      <c r="D54" s="522"/>
    </row>
    <row r="55" spans="4:4" hidden="1" x14ac:dyDescent="0.3"/>
    <row r="56" spans="4:4" hidden="1" x14ac:dyDescent="0.3"/>
    <row r="57" spans="4:4" hidden="1" x14ac:dyDescent="0.3"/>
    <row r="58" spans="4:4" hidden="1" x14ac:dyDescent="0.3"/>
    <row r="59" spans="4:4" hidden="1" x14ac:dyDescent="0.3"/>
    <row r="60" spans="4:4" hidden="1" x14ac:dyDescent="0.3"/>
    <row r="61" spans="4:4" hidden="1" x14ac:dyDescent="0.3"/>
    <row r="62" spans="4:4" hidden="1" x14ac:dyDescent="0.3"/>
    <row r="63" spans="4:4" hidden="1" x14ac:dyDescent="0.3"/>
    <row r="64" spans="4: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spans="13:13" hidden="1" x14ac:dyDescent="0.3"/>
    <row r="98" spans="13:13" hidden="1" x14ac:dyDescent="0.3"/>
    <row r="99" spans="13:13" hidden="1" x14ac:dyDescent="0.3"/>
    <row r="100" spans="13:13" hidden="1" x14ac:dyDescent="0.3"/>
    <row r="101" spans="13:13" hidden="1" x14ac:dyDescent="0.3"/>
    <row r="103" spans="13:13" x14ac:dyDescent="0.3">
      <c r="M103" s="446"/>
    </row>
  </sheetData>
  <mergeCells count="2">
    <mergeCell ref="H8:BU8"/>
    <mergeCell ref="D38:BU38"/>
  </mergeCells>
  <pageMargins left="0.7" right="0.7" top="0.75" bottom="0.75" header="0.3" footer="0.3"/>
  <pageSetup paperSize="9" scale="24" orientation="portrait" r:id="rId1"/>
  <colBreaks count="1" manualBreakCount="1">
    <brk id="7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13B11-4731-4E9A-974D-C006849FB6D1}">
  <sheetPr>
    <pageSetUpPr fitToPage="1"/>
  </sheetPr>
  <dimension ref="B1:AC308"/>
  <sheetViews>
    <sheetView view="pageBreakPreview" topLeftCell="D82" zoomScale="80" zoomScaleNormal="100" zoomScaleSheetLayoutView="80" workbookViewId="0">
      <selection activeCell="G29" sqref="G29"/>
    </sheetView>
  </sheetViews>
  <sheetFormatPr defaultColWidth="8.81640625" defaultRowHeight="13" x14ac:dyDescent="0.3"/>
  <cols>
    <col min="1" max="1" width="1.7265625" style="17" customWidth="1"/>
    <col min="2" max="2" width="3" style="17" customWidth="1"/>
    <col min="3" max="4" width="1.81640625" style="17" customWidth="1"/>
    <col min="5" max="5" width="77.54296875" style="17" bestFit="1" customWidth="1"/>
    <col min="6" max="6" width="3.81640625" style="53" customWidth="1"/>
    <col min="7" max="20" width="17.6328125" style="17" customWidth="1"/>
    <col min="21" max="21" width="3" style="17" customWidth="1"/>
    <col min="22" max="22" width="1.7265625" style="17" customWidth="1"/>
    <col min="23" max="23" width="16.26953125" style="17" hidden="1" customWidth="1"/>
    <col min="24" max="24" width="12.54296875" style="17" hidden="1" customWidth="1"/>
    <col min="25" max="25" width="12" style="17" hidden="1" customWidth="1"/>
    <col min="26" max="26" width="4.26953125" style="17" bestFit="1" customWidth="1"/>
    <col min="27" max="27" width="12.26953125" style="17" bestFit="1" customWidth="1"/>
    <col min="28" max="28" width="8" style="17" customWidth="1"/>
    <col min="29" max="29" width="11" style="17" bestFit="1" customWidth="1"/>
    <col min="30" max="16384" width="8.81640625" style="17"/>
  </cols>
  <sheetData>
    <row r="1" spans="2:29" hidden="1" x14ac:dyDescent="0.3">
      <c r="E1" s="112"/>
      <c r="F1" s="137"/>
      <c r="N1" s="523"/>
      <c r="O1" s="523"/>
      <c r="Q1" s="523"/>
      <c r="R1" s="524"/>
      <c r="T1" s="525"/>
    </row>
    <row r="2" spans="2:29" hidden="1" x14ac:dyDescent="0.3">
      <c r="K2" s="523"/>
      <c r="L2" s="524"/>
      <c r="M2" s="524"/>
      <c r="N2" s="523"/>
      <c r="O2" s="523"/>
      <c r="Q2" s="523"/>
      <c r="T2" s="526"/>
    </row>
    <row r="3" spans="2:29" hidden="1" x14ac:dyDescent="0.3">
      <c r="K3" s="527"/>
      <c r="L3" s="524"/>
      <c r="M3" s="528"/>
      <c r="N3" s="523"/>
      <c r="O3" s="524"/>
      <c r="P3" s="524"/>
      <c r="Q3" s="524"/>
      <c r="R3" s="524"/>
      <c r="S3" s="524"/>
      <c r="T3" s="524"/>
    </row>
    <row r="4" spans="2:29" x14ac:dyDescent="0.3">
      <c r="T4" s="112"/>
    </row>
    <row r="5" spans="2:29" ht="15.5" x14ac:dyDescent="0.35">
      <c r="C5" s="5" t="s">
        <v>478</v>
      </c>
      <c r="W5" s="112"/>
    </row>
    <row r="6" spans="2:29" x14ac:dyDescent="0.3">
      <c r="B6" s="529"/>
      <c r="C6" s="237"/>
      <c r="D6" s="530"/>
      <c r="E6" s="530"/>
      <c r="F6" s="531"/>
      <c r="G6" s="640" t="s">
        <v>1</v>
      </c>
      <c r="H6" s="653"/>
      <c r="I6" s="653"/>
      <c r="J6" s="653"/>
      <c r="K6" s="653"/>
      <c r="L6" s="653"/>
      <c r="M6" s="653"/>
      <c r="N6" s="653"/>
      <c r="O6" s="653"/>
      <c r="P6" s="653"/>
      <c r="Q6" s="653"/>
      <c r="R6" s="653"/>
      <c r="S6" s="653"/>
      <c r="T6" s="654"/>
      <c r="U6" s="16"/>
    </row>
    <row r="7" spans="2:29" ht="15.75" customHeight="1" x14ac:dyDescent="0.3">
      <c r="B7" s="529"/>
      <c r="C7" s="14"/>
      <c r="D7" s="6"/>
      <c r="E7" s="38"/>
      <c r="F7" s="46"/>
      <c r="G7" s="241" t="s">
        <v>2</v>
      </c>
      <c r="H7" s="255" t="s">
        <v>3</v>
      </c>
      <c r="I7" s="255" t="s">
        <v>4</v>
      </c>
      <c r="J7" s="255" t="s">
        <v>5</v>
      </c>
      <c r="K7" s="255" t="s">
        <v>6</v>
      </c>
      <c r="L7" s="241" t="s">
        <v>7</v>
      </c>
      <c r="M7" s="241" t="s">
        <v>8</v>
      </c>
      <c r="N7" s="255" t="s">
        <v>9</v>
      </c>
      <c r="O7" s="241" t="s">
        <v>10</v>
      </c>
      <c r="P7" s="255" t="s">
        <v>11</v>
      </c>
      <c r="Q7" s="241" t="s">
        <v>12</v>
      </c>
      <c r="R7" s="255" t="s">
        <v>13</v>
      </c>
      <c r="S7" s="241" t="s">
        <v>14</v>
      </c>
      <c r="T7" s="241" t="s">
        <v>15</v>
      </c>
      <c r="U7" s="16"/>
      <c r="W7" s="528"/>
      <c r="AA7" s="6"/>
    </row>
    <row r="8" spans="2:29" x14ac:dyDescent="0.3">
      <c r="B8" s="529"/>
      <c r="C8" s="24" t="s">
        <v>16</v>
      </c>
      <c r="D8" s="25"/>
      <c r="E8" s="25"/>
      <c r="F8" s="29"/>
      <c r="G8" s="532" t="s">
        <v>18</v>
      </c>
      <c r="H8" s="30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533"/>
      <c r="T8" s="533"/>
      <c r="U8" s="16"/>
      <c r="W8" s="137"/>
    </row>
    <row r="9" spans="2:29" x14ac:dyDescent="0.3">
      <c r="B9" s="529"/>
      <c r="C9" s="16"/>
      <c r="G9" s="47"/>
      <c r="H9" s="534"/>
      <c r="I9" s="534"/>
      <c r="J9" s="534"/>
      <c r="K9" s="534"/>
      <c r="L9" s="534"/>
      <c r="M9" s="534"/>
      <c r="N9" s="534"/>
      <c r="O9" s="534"/>
      <c r="P9" s="534"/>
      <c r="Q9" s="534"/>
      <c r="R9" s="534"/>
      <c r="S9" s="534"/>
      <c r="T9" s="534"/>
      <c r="U9" s="16"/>
      <c r="W9" s="137"/>
    </row>
    <row r="10" spans="2:29" x14ac:dyDescent="0.3">
      <c r="B10" s="529"/>
      <c r="C10" s="14" t="s">
        <v>479</v>
      </c>
      <c r="D10" s="6"/>
      <c r="E10" s="6"/>
      <c r="F10" s="68" t="s">
        <v>480</v>
      </c>
      <c r="G10" s="535">
        <f>'[13]Statement 1'!$H$116</f>
        <v>1703571089.013885</v>
      </c>
      <c r="H10" s="535">
        <f>92817465+[41]original!$G$6</f>
        <v>92847271</v>
      </c>
      <c r="I10" s="535">
        <f>106249482+[42]original!$H$6</f>
        <v>106851114</v>
      </c>
      <c r="J10" s="535">
        <f>233218002+[43]original!$I$6</f>
        <v>233315663</v>
      </c>
      <c r="K10" s="535">
        <f>86253244+[44]original!$J$6</f>
        <v>86471073</v>
      </c>
      <c r="L10" s="535">
        <f>138536544+[45]original!$K$6</f>
        <v>138642535</v>
      </c>
      <c r="M10" s="535">
        <f>134877345+[46]original!$L$6</f>
        <v>135828201</v>
      </c>
      <c r="N10" s="535">
        <f>104930658+[47]original!$M$6</f>
        <v>105754758</v>
      </c>
      <c r="O10" s="535">
        <f>108550295+[48]original!$N$6</f>
        <v>108956894</v>
      </c>
      <c r="P10" s="535">
        <f>231764166+[49]original!$O$6</f>
        <v>232006219</v>
      </c>
      <c r="Q10" s="535">
        <f>113890848+[50]original!$P$6</f>
        <v>114088304</v>
      </c>
      <c r="R10" s="535">
        <f>175834826+[51]original!$Q$6</f>
        <v>176018632</v>
      </c>
      <c r="S10" s="535">
        <f>170370581+[52]original!$R$6</f>
        <v>171734041</v>
      </c>
      <c r="T10" s="535">
        <f>SUM(H10:S10)</f>
        <v>1702514705</v>
      </c>
      <c r="U10" s="42"/>
      <c r="V10" s="53"/>
      <c r="W10" s="137" t="e">
        <f>#REF!-#REF!</f>
        <v>#REF!</v>
      </c>
      <c r="X10" s="112" t="e">
        <f>SUM(#REF!)-#REF!</f>
        <v>#REF!</v>
      </c>
      <c r="Y10" s="112" t="e">
        <f>#REF!-#REF!</f>
        <v>#REF!</v>
      </c>
      <c r="Z10" s="528"/>
      <c r="AA10" s="417"/>
    </row>
    <row r="11" spans="2:29" x14ac:dyDescent="0.3">
      <c r="B11" s="529"/>
      <c r="C11" s="14"/>
      <c r="D11" s="6"/>
      <c r="E11" s="6"/>
      <c r="G11" s="536"/>
      <c r="H11" s="535"/>
      <c r="I11" s="535"/>
      <c r="J11" s="535"/>
      <c r="K11" s="535"/>
      <c r="L11" s="535"/>
      <c r="M11" s="535"/>
      <c r="N11" s="535"/>
      <c r="O11" s="535"/>
      <c r="P11" s="535"/>
      <c r="Q11" s="535"/>
      <c r="R11" s="535"/>
      <c r="S11" s="535"/>
      <c r="T11" s="535"/>
      <c r="U11" s="42"/>
      <c r="V11" s="53"/>
      <c r="W11" s="137"/>
      <c r="X11" s="112"/>
      <c r="Y11" s="112"/>
      <c r="AA11" s="112"/>
    </row>
    <row r="12" spans="2:29" x14ac:dyDescent="0.3">
      <c r="B12" s="529"/>
      <c r="C12" s="14" t="s">
        <v>481</v>
      </c>
      <c r="D12" s="6"/>
      <c r="E12" s="6"/>
      <c r="F12" s="68" t="s">
        <v>482</v>
      </c>
      <c r="G12" s="536">
        <f>G14+G16+G25+G26+G27+G28+G29+G30</f>
        <v>2003986285</v>
      </c>
      <c r="H12" s="536">
        <f>170709735-[41]original!$G$40</f>
        <v>170893097</v>
      </c>
      <c r="I12" s="536">
        <f>129433373-[42]original!$H$40</f>
        <v>129493771</v>
      </c>
      <c r="J12" s="536">
        <f>155879670-[43]original!$I$40</f>
        <v>155898871</v>
      </c>
      <c r="K12" s="536">
        <f>223190860-[44]original!$J$40</f>
        <v>223190869</v>
      </c>
      <c r="L12" s="536">
        <f>175720296-[45]original!$K$40</f>
        <v>175720414</v>
      </c>
      <c r="M12" s="536">
        <f>140691114-[46]original!$L$40</f>
        <v>140691138</v>
      </c>
      <c r="N12" s="536">
        <f>152454477-[47]original!$M$40</f>
        <v>152454496</v>
      </c>
      <c r="O12" s="536">
        <f>129795990-[48]original!$N$40</f>
        <v>129796015</v>
      </c>
      <c r="P12" s="536">
        <f>176186641-[49]original!$O$40</f>
        <v>176186688</v>
      </c>
      <c r="Q12" s="536">
        <f>220914831-[50]original!$P$40</f>
        <v>220914832</v>
      </c>
      <c r="R12" s="536">
        <f>166056750-[51]original!$Q$40</f>
        <v>166056811</v>
      </c>
      <c r="S12" s="536">
        <f>196857352-[52]original!$R$40</f>
        <v>196857364</v>
      </c>
      <c r="T12" s="536">
        <f>SUM(H12:S12)</f>
        <v>2038154366</v>
      </c>
      <c r="U12" s="42"/>
      <c r="V12" s="137"/>
      <c r="W12" s="537" t="e">
        <f>#REF!-#REF!</f>
        <v>#REF!</v>
      </c>
      <c r="X12" s="112" t="e">
        <f>SUM(#REF!)-#REF!</f>
        <v>#REF!</v>
      </c>
      <c r="Y12" s="112" t="e">
        <f>#REF!-#REF!</f>
        <v>#REF!</v>
      </c>
      <c r="Z12" s="528"/>
      <c r="AA12" s="112"/>
    </row>
    <row r="13" spans="2:29" x14ac:dyDescent="0.3">
      <c r="B13" s="529"/>
      <c r="C13" s="16"/>
      <c r="G13" s="538"/>
      <c r="H13" s="539"/>
      <c r="I13" s="539"/>
      <c r="J13" s="539"/>
      <c r="K13" s="539"/>
      <c r="L13" s="539"/>
      <c r="M13" s="539"/>
      <c r="N13" s="540"/>
      <c r="O13" s="539"/>
      <c r="P13" s="539"/>
      <c r="Q13" s="539"/>
      <c r="R13" s="539"/>
      <c r="S13" s="539"/>
      <c r="T13" s="539"/>
      <c r="U13" s="42"/>
      <c r="V13" s="53"/>
      <c r="W13" s="137"/>
      <c r="X13" s="112"/>
      <c r="Y13" s="112"/>
      <c r="Z13" s="528"/>
      <c r="AA13" s="112"/>
    </row>
    <row r="14" spans="2:29" x14ac:dyDescent="0.3">
      <c r="B14" s="529"/>
      <c r="C14" s="16"/>
      <c r="D14" s="17" t="s">
        <v>483</v>
      </c>
      <c r="F14" s="68" t="s">
        <v>484</v>
      </c>
      <c r="G14" s="538">
        <f>'[14]22-23'!$I$48</f>
        <v>1104035660</v>
      </c>
      <c r="H14" s="538">
        <f>+H12-H16</f>
        <v>117946848</v>
      </c>
      <c r="I14" s="539">
        <f>+I12-I16</f>
        <v>77960510</v>
      </c>
      <c r="J14" s="539">
        <f>+J12-J16</f>
        <v>77921602</v>
      </c>
      <c r="K14" s="539">
        <f>+K12-K16</f>
        <v>128600239</v>
      </c>
      <c r="L14" s="539">
        <f t="shared" ref="L14:P14" si="0">+L12-L16</f>
        <v>81852199</v>
      </c>
      <c r="M14" s="539">
        <f t="shared" si="0"/>
        <v>67603377</v>
      </c>
      <c r="N14" s="539">
        <f t="shared" si="0"/>
        <v>98377109</v>
      </c>
      <c r="O14" s="539">
        <f>+O12-O16</f>
        <v>76517006</v>
      </c>
      <c r="P14" s="539">
        <f t="shared" si="0"/>
        <v>91546294</v>
      </c>
      <c r="Q14" s="539">
        <f>+Q12-Q16</f>
        <v>113962856</v>
      </c>
      <c r="R14" s="539">
        <f>+R12-R16</f>
        <v>72834284</v>
      </c>
      <c r="S14" s="539">
        <f>+S12-S16</f>
        <v>113146665</v>
      </c>
      <c r="T14" s="540">
        <f>SUM(H14:S14)</f>
        <v>1118268989</v>
      </c>
      <c r="U14" s="42"/>
      <c r="V14" s="53"/>
      <c r="W14" s="137" t="e">
        <f>#REF!-#REF!</f>
        <v>#REF!</v>
      </c>
      <c r="X14" s="112" t="e">
        <f>SUM(#REF!)-#REF!</f>
        <v>#REF!</v>
      </c>
      <c r="Y14" s="112" t="e">
        <f>#REF!-#REF!</f>
        <v>#REF!</v>
      </c>
      <c r="Z14" s="528"/>
      <c r="AA14" s="112"/>
    </row>
    <row r="15" spans="2:29" x14ac:dyDescent="0.3">
      <c r="B15" s="529"/>
      <c r="C15" s="16"/>
      <c r="G15" s="538"/>
      <c r="H15" s="539"/>
      <c r="I15" s="539"/>
      <c r="J15" s="539"/>
      <c r="K15" s="539"/>
      <c r="L15" s="539"/>
      <c r="M15" s="539"/>
      <c r="N15" s="540"/>
      <c r="O15" s="539"/>
      <c r="P15" s="539"/>
      <c r="Q15" s="539"/>
      <c r="R15" s="539"/>
      <c r="S15" s="539"/>
      <c r="T15" s="539"/>
      <c r="U15" s="42"/>
      <c r="V15" s="53"/>
      <c r="W15" s="137"/>
      <c r="X15" s="112"/>
      <c r="Y15" s="112"/>
      <c r="Z15" s="528"/>
      <c r="AA15" s="112"/>
    </row>
    <row r="16" spans="2:29" s="6" customFormat="1" x14ac:dyDescent="0.3">
      <c r="B16" s="541"/>
      <c r="C16" s="14"/>
      <c r="D16" s="6" t="s">
        <v>485</v>
      </c>
      <c r="F16" s="46"/>
      <c r="G16" s="542">
        <f>SUM(G17:G24)-G22</f>
        <v>919958997</v>
      </c>
      <c r="H16" s="543">
        <f>SUM(H17:H21)</f>
        <v>52946249</v>
      </c>
      <c r="I16" s="543">
        <f>SUM(I17:I21)</f>
        <v>51533261</v>
      </c>
      <c r="J16" s="543">
        <f t="shared" ref="J16:O16" si="1">SUM(J17:J21)</f>
        <v>77977269</v>
      </c>
      <c r="K16" s="543">
        <f t="shared" si="1"/>
        <v>94590630</v>
      </c>
      <c r="L16" s="543">
        <f t="shared" si="1"/>
        <v>93868215</v>
      </c>
      <c r="M16" s="543">
        <f t="shared" si="1"/>
        <v>73087761</v>
      </c>
      <c r="N16" s="535">
        <f t="shared" si="1"/>
        <v>54077387</v>
      </c>
      <c r="O16" s="543">
        <f t="shared" si="1"/>
        <v>53279009</v>
      </c>
      <c r="P16" s="543">
        <f>SUM(P17:P21)</f>
        <v>84640394</v>
      </c>
      <c r="Q16" s="543">
        <f>SUM(Q17:Q22)</f>
        <v>106951976</v>
      </c>
      <c r="R16" s="543">
        <f>SUM(R17:R21)</f>
        <v>93222527</v>
      </c>
      <c r="S16" s="543">
        <f>SUM(S17:S24)-S22</f>
        <v>83710699</v>
      </c>
      <c r="T16" s="543">
        <f>SUM(T17:T24)-T22</f>
        <v>919885377</v>
      </c>
      <c r="U16" s="85"/>
      <c r="V16" s="46"/>
      <c r="W16" s="137" t="e">
        <f>#REF!-#REF!</f>
        <v>#REF!</v>
      </c>
      <c r="X16" s="112" t="e">
        <f>SUM(#REF!)-#REF!</f>
        <v>#REF!</v>
      </c>
      <c r="Y16" s="112" t="e">
        <f>#REF!-#REF!</f>
        <v>#REF!</v>
      </c>
      <c r="Z16" s="528"/>
      <c r="AA16" s="112"/>
      <c r="AC16" s="38"/>
    </row>
    <row r="17" spans="2:29" x14ac:dyDescent="0.3">
      <c r="B17" s="529"/>
      <c r="C17" s="16"/>
      <c r="E17" s="17" t="s">
        <v>23</v>
      </c>
      <c r="F17" s="544"/>
      <c r="G17" s="538">
        <f>'[14]22-23'!$I$53</f>
        <v>307738809</v>
      </c>
      <c r="H17" s="539">
        <v>3721160</v>
      </c>
      <c r="I17" s="539">
        <v>2275266</v>
      </c>
      <c r="J17" s="539">
        <v>29876288</v>
      </c>
      <c r="K17" s="539">
        <v>46420658</v>
      </c>
      <c r="L17" s="539">
        <v>40543167</v>
      </c>
      <c r="M17" s="539">
        <v>24956108</v>
      </c>
      <c r="N17" s="539">
        <f>5829365+7837</f>
        <v>5837202</v>
      </c>
      <c r="O17" s="539">
        <v>4022120</v>
      </c>
      <c r="P17" s="539">
        <v>30525535</v>
      </c>
      <c r="Q17" s="539">
        <v>49904931</v>
      </c>
      <c r="R17" s="539">
        <v>42327673</v>
      </c>
      <c r="S17" s="539">
        <v>28049038</v>
      </c>
      <c r="T17" s="540">
        <f>SUM(H17:S17)</f>
        <v>308459146</v>
      </c>
      <c r="U17" s="42"/>
      <c r="V17" s="53"/>
      <c r="W17" s="137" t="e">
        <f>#REF!-#REF!</f>
        <v>#REF!</v>
      </c>
      <c r="X17" s="112" t="e">
        <f>SUM(#REF!)-#REF!</f>
        <v>#REF!</v>
      </c>
      <c r="Y17" s="112" t="e">
        <f>#REF!-#REF!</f>
        <v>#REF!</v>
      </c>
      <c r="Z17" s="528"/>
      <c r="AA17" s="112"/>
    </row>
    <row r="18" spans="2:29" x14ac:dyDescent="0.3">
      <c r="B18" s="529"/>
      <c r="C18" s="16"/>
      <c r="E18" s="17" t="s">
        <v>24</v>
      </c>
      <c r="F18" s="137"/>
      <c r="G18" s="538">
        <f>'[14]22-23'!$I$56</f>
        <v>570868206</v>
      </c>
      <c r="H18" s="539">
        <v>46729733</v>
      </c>
      <c r="I18" s="539">
        <v>46729733</v>
      </c>
      <c r="J18" s="539">
        <v>46729733</v>
      </c>
      <c r="K18" s="539">
        <v>46729733</v>
      </c>
      <c r="L18" s="539">
        <v>46729733</v>
      </c>
      <c r="M18" s="539">
        <v>46729733</v>
      </c>
      <c r="N18" s="539">
        <v>46729733</v>
      </c>
      <c r="O18" s="539">
        <v>46729733</v>
      </c>
      <c r="P18" s="539">
        <v>46729733</v>
      </c>
      <c r="Q18" s="539">
        <v>52815983</v>
      </c>
      <c r="R18" s="539">
        <v>48742316</v>
      </c>
      <c r="S18" s="539">
        <v>48742309</v>
      </c>
      <c r="T18" s="540">
        <f>SUM(H18:S18)</f>
        <v>570868205</v>
      </c>
      <c r="U18" s="42"/>
      <c r="V18" s="53"/>
      <c r="W18" s="137" t="e">
        <f>#REF!-#REF!</f>
        <v>#REF!</v>
      </c>
      <c r="X18" s="112" t="e">
        <f>SUM(#REF!)-#REF!</f>
        <v>#REF!</v>
      </c>
      <c r="Y18" s="112" t="e">
        <f>#REF!-#REF!</f>
        <v>#REF!</v>
      </c>
      <c r="Z18" s="528"/>
      <c r="AA18" s="112"/>
    </row>
    <row r="19" spans="2:29" ht="14.65" customHeight="1" x14ac:dyDescent="0.3">
      <c r="B19" s="529"/>
      <c r="C19" s="16"/>
      <c r="E19" s="17" t="s">
        <v>25</v>
      </c>
      <c r="G19" s="538">
        <f>'[14]22-23'!$I$57</f>
        <v>15334823</v>
      </c>
      <c r="H19" s="539">
        <v>0</v>
      </c>
      <c r="I19" s="539">
        <v>0</v>
      </c>
      <c r="J19" s="539">
        <v>0</v>
      </c>
      <c r="K19" s="539">
        <v>0</v>
      </c>
      <c r="L19" s="539">
        <v>5111607</v>
      </c>
      <c r="M19" s="539">
        <v>0</v>
      </c>
      <c r="N19" s="539">
        <v>0</v>
      </c>
      <c r="O19" s="539">
        <v>0</v>
      </c>
      <c r="P19" s="539">
        <v>5111607</v>
      </c>
      <c r="Q19" s="539">
        <v>0</v>
      </c>
      <c r="R19" s="539">
        <v>0</v>
      </c>
      <c r="S19" s="539">
        <v>5111609</v>
      </c>
      <c r="T19" s="540">
        <f t="shared" ref="T19:T20" si="2">SUM(H19:S19)</f>
        <v>15334823</v>
      </c>
      <c r="U19" s="42"/>
      <c r="V19" s="53"/>
      <c r="W19" s="137" t="e">
        <f>#REF!-#REF!</f>
        <v>#REF!</v>
      </c>
      <c r="X19" s="112" t="e">
        <f>SUM(#REF!)-#REF!</f>
        <v>#REF!</v>
      </c>
      <c r="Y19" s="112" t="e">
        <f>#REF!-#REF!</f>
        <v>#REF!</v>
      </c>
      <c r="Z19" s="528"/>
      <c r="AA19" s="112"/>
    </row>
    <row r="20" spans="2:29" ht="14.65" customHeight="1" x14ac:dyDescent="0.3">
      <c r="B20" s="529"/>
      <c r="C20" s="16"/>
      <c r="E20" s="17" t="s">
        <v>486</v>
      </c>
      <c r="G20" s="538">
        <f>'[14]22-23'!$I$63</f>
        <v>21238137</v>
      </c>
      <c r="H20" s="539">
        <v>2180969</v>
      </c>
      <c r="I20" s="539">
        <v>2172623</v>
      </c>
      <c r="J20" s="539">
        <v>1043474</v>
      </c>
      <c r="K20" s="539">
        <v>1083605</v>
      </c>
      <c r="L20" s="539">
        <v>1151215</v>
      </c>
      <c r="M20" s="539">
        <v>1061881</v>
      </c>
      <c r="N20" s="539">
        <v>1168608</v>
      </c>
      <c r="O20" s="539">
        <v>2193502</v>
      </c>
      <c r="P20" s="539">
        <v>1934818</v>
      </c>
      <c r="Q20" s="539">
        <v>3849703</v>
      </c>
      <c r="R20" s="539">
        <v>1771432</v>
      </c>
      <c r="S20" s="539">
        <v>1197020</v>
      </c>
      <c r="T20" s="540">
        <f t="shared" si="2"/>
        <v>20808850</v>
      </c>
      <c r="U20" s="42"/>
      <c r="V20" s="53"/>
      <c r="W20" s="137" t="e">
        <f>#REF!-#REF!</f>
        <v>#REF!</v>
      </c>
      <c r="X20" s="112" t="e">
        <f>SUM(#REF!)-#REF!</f>
        <v>#REF!</v>
      </c>
      <c r="Y20" s="112" t="e">
        <f>#REF!-#REF!</f>
        <v>#REF!</v>
      </c>
      <c r="Z20" s="528"/>
      <c r="AA20" s="112"/>
    </row>
    <row r="21" spans="2:29" x14ac:dyDescent="0.3">
      <c r="B21" s="529"/>
      <c r="C21" s="16"/>
      <c r="E21" s="17" t="s">
        <v>27</v>
      </c>
      <c r="G21" s="538">
        <f>'[14]22-23'!$I$51+'[14]22-23'!$I$52+'[14]22-23'!$I$58+'[14]22-23'!$I$59+'[14]22-23'!$I$64+'[14]22-23'!$I$65+'[14]22-23'!$I$66</f>
        <v>4472765</v>
      </c>
      <c r="H21" s="539">
        <v>314387</v>
      </c>
      <c r="I21" s="539">
        <f>641+39309+42582+199437+73670</f>
        <v>355639</v>
      </c>
      <c r="J21" s="539">
        <f>641+39309+199375+88449</f>
        <v>327774</v>
      </c>
      <c r="K21" s="539">
        <f>641+39309+30000+199875+86809</f>
        <v>356634</v>
      </c>
      <c r="L21" s="539">
        <f>641+39309+199695+92848</f>
        <v>332493</v>
      </c>
      <c r="M21" s="539">
        <f>641+39309+199567+100522</f>
        <v>340039</v>
      </c>
      <c r="N21" s="539">
        <f>641+39309+199875+102019</f>
        <v>341844</v>
      </c>
      <c r="O21" s="539">
        <v>333654</v>
      </c>
      <c r="P21" s="539">
        <v>338701</v>
      </c>
      <c r="Q21" s="539">
        <v>381359</v>
      </c>
      <c r="R21" s="539">
        <f>641+39309+199875+141281</f>
        <v>381106</v>
      </c>
      <c r="S21" s="539">
        <v>406023</v>
      </c>
      <c r="T21" s="540">
        <f>SUM(H21:S21)</f>
        <v>4209653</v>
      </c>
      <c r="U21" s="42"/>
      <c r="V21" s="53"/>
      <c r="W21" s="137" t="e">
        <f>#REF!-#REF!</f>
        <v>#REF!</v>
      </c>
      <c r="X21" s="112" t="e">
        <f>SUM(#REF!)-#REF!</f>
        <v>#REF!</v>
      </c>
      <c r="Y21" s="112" t="e">
        <f>#REF!-#REF!</f>
        <v>#REF!</v>
      </c>
      <c r="Z21" s="528"/>
      <c r="AA21" s="112"/>
    </row>
    <row r="22" spans="2:29" x14ac:dyDescent="0.3">
      <c r="B22" s="529"/>
      <c r="D22" s="6"/>
      <c r="E22" s="71" t="s">
        <v>28</v>
      </c>
      <c r="G22" s="538">
        <f>SUM(G23:G24)</f>
        <v>306257</v>
      </c>
      <c r="H22" s="539">
        <v>0</v>
      </c>
      <c r="I22" s="545">
        <v>0</v>
      </c>
      <c r="J22" s="539">
        <v>0</v>
      </c>
      <c r="K22" s="543">
        <v>0</v>
      </c>
      <c r="L22" s="543">
        <v>0</v>
      </c>
      <c r="M22" s="539">
        <v>0</v>
      </c>
      <c r="N22" s="540">
        <v>0</v>
      </c>
      <c r="O22" s="539">
        <v>0</v>
      </c>
      <c r="P22" s="539">
        <v>0</v>
      </c>
      <c r="Q22" s="539">
        <v>0</v>
      </c>
      <c r="R22" s="539">
        <v>0</v>
      </c>
      <c r="S22" s="539">
        <f>SUM(S23:S24)</f>
        <v>204700</v>
      </c>
      <c r="T22" s="540">
        <f t="shared" ref="T22:T30" si="3">SUM(H22:S22)</f>
        <v>204700</v>
      </c>
      <c r="U22" s="42"/>
      <c r="V22" s="53"/>
      <c r="W22" s="137"/>
      <c r="X22" s="112" t="e">
        <f>SUM(#REF!)-#REF!</f>
        <v>#REF!</v>
      </c>
      <c r="Y22" s="112" t="e">
        <f>#REF!-#REF!</f>
        <v>#REF!</v>
      </c>
      <c r="Z22" s="528"/>
      <c r="AA22" s="112"/>
      <c r="AC22" s="528"/>
    </row>
    <row r="23" spans="2:29" s="60" customFormat="1" x14ac:dyDescent="0.3">
      <c r="B23" s="546"/>
      <c r="D23" s="59"/>
      <c r="E23" s="77" t="str">
        <f>+'[65]21-22'!$B$63</f>
        <v>Denel (Public Enterprises)</v>
      </c>
      <c r="F23" s="68"/>
      <c r="G23" s="547">
        <f>'[14]22-23'!$I$61</f>
        <v>204700</v>
      </c>
      <c r="H23" s="545">
        <v>0</v>
      </c>
      <c r="I23" s="545">
        <v>0</v>
      </c>
      <c r="J23" s="545">
        <v>0</v>
      </c>
      <c r="K23" s="548">
        <v>0</v>
      </c>
      <c r="L23" s="548">
        <v>0</v>
      </c>
      <c r="M23" s="545">
        <v>0</v>
      </c>
      <c r="N23" s="549">
        <v>0</v>
      </c>
      <c r="O23" s="545">
        <v>0</v>
      </c>
      <c r="P23" s="545">
        <v>0</v>
      </c>
      <c r="Q23" s="545">
        <v>0</v>
      </c>
      <c r="R23" s="545">
        <v>0</v>
      </c>
      <c r="S23" s="545">
        <v>204700</v>
      </c>
      <c r="T23" s="540">
        <f t="shared" si="3"/>
        <v>204700</v>
      </c>
      <c r="U23" s="65"/>
      <c r="V23" s="68"/>
      <c r="W23" s="162"/>
      <c r="X23" s="131"/>
      <c r="Y23" s="131" t="e">
        <f>#REF!-#REF!</f>
        <v>#REF!</v>
      </c>
      <c r="Z23" s="550"/>
      <c r="AA23" s="131"/>
    </row>
    <row r="24" spans="2:29" s="60" customFormat="1" x14ac:dyDescent="0.3">
      <c r="B24" s="546"/>
      <c r="D24" s="59"/>
      <c r="E24" s="77" t="str">
        <f>+'[23]22-23'!$B$62</f>
        <v>Land and Agriculture Development Bank of South Africa</v>
      </c>
      <c r="F24" s="68"/>
      <c r="G24" s="547">
        <f>'[14]22-23'!$I$62</f>
        <v>101557</v>
      </c>
      <c r="H24" s="545">
        <v>0</v>
      </c>
      <c r="I24" s="545">
        <v>0</v>
      </c>
      <c r="J24" s="545">
        <v>0</v>
      </c>
      <c r="K24" s="548">
        <v>0</v>
      </c>
      <c r="L24" s="548">
        <v>0</v>
      </c>
      <c r="M24" s="545">
        <v>0</v>
      </c>
      <c r="N24" s="549">
        <v>0</v>
      </c>
      <c r="O24" s="545">
        <v>0</v>
      </c>
      <c r="P24" s="545">
        <v>0</v>
      </c>
      <c r="Q24" s="545">
        <v>0</v>
      </c>
      <c r="R24" s="545">
        <v>0</v>
      </c>
      <c r="S24" s="545">
        <v>0</v>
      </c>
      <c r="T24" s="540">
        <f t="shared" si="3"/>
        <v>0</v>
      </c>
      <c r="U24" s="65"/>
      <c r="V24" s="68"/>
      <c r="W24" s="162"/>
      <c r="X24" s="131"/>
      <c r="Y24" s="131"/>
      <c r="Z24" s="550"/>
      <c r="AA24" s="131"/>
    </row>
    <row r="25" spans="2:29" hidden="1" x14ac:dyDescent="0.3">
      <c r="B25" s="529"/>
      <c r="D25" s="17" t="s">
        <v>487</v>
      </c>
      <c r="E25" s="70"/>
      <c r="G25" s="538">
        <v>0</v>
      </c>
      <c r="H25" s="543"/>
      <c r="I25" s="543"/>
      <c r="J25" s="543"/>
      <c r="K25" s="543"/>
      <c r="L25" s="543"/>
      <c r="M25" s="539"/>
      <c r="N25" s="540">
        <v>0</v>
      </c>
      <c r="O25" s="539">
        <v>0</v>
      </c>
      <c r="P25" s="539">
        <v>0</v>
      </c>
      <c r="Q25" s="539">
        <v>0</v>
      </c>
      <c r="R25" s="539">
        <v>0</v>
      </c>
      <c r="S25" s="539"/>
      <c r="T25" s="540">
        <f t="shared" si="3"/>
        <v>0</v>
      </c>
      <c r="U25" s="42"/>
      <c r="V25" s="53"/>
      <c r="W25" s="137"/>
      <c r="X25" s="112"/>
      <c r="Y25" s="112"/>
      <c r="Z25" s="528"/>
      <c r="AA25" s="112"/>
    </row>
    <row r="26" spans="2:29" hidden="1" x14ac:dyDescent="0.3">
      <c r="B26" s="529"/>
      <c r="D26" s="17" t="str">
        <f>+'[15]22-23'!$A$65</f>
        <v>Provisional allocations not assigned to votes</v>
      </c>
      <c r="G26" s="538">
        <v>0</v>
      </c>
      <c r="H26" s="539">
        <v>0</v>
      </c>
      <c r="I26" s="539">
        <v>0</v>
      </c>
      <c r="J26" s="539">
        <v>0</v>
      </c>
      <c r="K26" s="539">
        <v>0</v>
      </c>
      <c r="L26" s="539">
        <v>0</v>
      </c>
      <c r="M26" s="539">
        <v>0</v>
      </c>
      <c r="N26" s="540">
        <v>0</v>
      </c>
      <c r="O26" s="539">
        <v>0</v>
      </c>
      <c r="P26" s="539">
        <v>0</v>
      </c>
      <c r="Q26" s="539">
        <v>0</v>
      </c>
      <c r="R26" s="539">
        <v>0</v>
      </c>
      <c r="S26" s="539">
        <v>0</v>
      </c>
      <c r="T26" s="540">
        <f t="shared" si="3"/>
        <v>0</v>
      </c>
      <c r="U26" s="42"/>
      <c r="V26" s="53"/>
      <c r="W26" s="137" t="e">
        <f>#REF!-#REF!</f>
        <v>#REF!</v>
      </c>
      <c r="X26" s="112" t="e">
        <f>SUM(#REF!)-#REF!</f>
        <v>#REF!</v>
      </c>
      <c r="Y26" s="112" t="e">
        <f>#REF!-#REF!</f>
        <v>#REF!</v>
      </c>
      <c r="AA26" s="112"/>
    </row>
    <row r="27" spans="2:29" s="6" customFormat="1" hidden="1" x14ac:dyDescent="0.3">
      <c r="B27" s="541"/>
      <c r="D27" s="277" t="str">
        <f>+'[15]22-23'!$A$66</f>
        <v>Infrastructure Fund not assigned to votes</v>
      </c>
      <c r="E27" s="17"/>
      <c r="F27" s="53"/>
      <c r="G27" s="538">
        <v>0</v>
      </c>
      <c r="H27" s="539">
        <v>0</v>
      </c>
      <c r="I27" s="539">
        <v>0</v>
      </c>
      <c r="J27" s="539">
        <v>0</v>
      </c>
      <c r="K27" s="539">
        <v>0</v>
      </c>
      <c r="L27" s="539">
        <v>0</v>
      </c>
      <c r="M27" s="539">
        <v>0</v>
      </c>
      <c r="N27" s="540">
        <v>0</v>
      </c>
      <c r="O27" s="539">
        <v>0</v>
      </c>
      <c r="P27" s="539">
        <v>0</v>
      </c>
      <c r="Q27" s="539">
        <v>0</v>
      </c>
      <c r="R27" s="539">
        <v>0</v>
      </c>
      <c r="S27" s="539">
        <v>0</v>
      </c>
      <c r="T27" s="540">
        <f t="shared" si="3"/>
        <v>0</v>
      </c>
      <c r="U27" s="85"/>
      <c r="V27" s="46"/>
      <c r="W27" s="137"/>
      <c r="X27" s="112"/>
      <c r="Y27" s="112" t="e">
        <f>#REF!-#REF!</f>
        <v>#REF!</v>
      </c>
      <c r="AA27" s="112"/>
    </row>
    <row r="28" spans="2:29" s="6" customFormat="1" hidden="1" x14ac:dyDescent="0.3">
      <c r="B28" s="541"/>
      <c r="D28" s="277" t="str">
        <f>+'[21]22-23'!$A$71</f>
        <v>Contingency reserve</v>
      </c>
      <c r="E28" s="17"/>
      <c r="F28" s="53"/>
      <c r="G28" s="538">
        <v>0</v>
      </c>
      <c r="H28" s="539"/>
      <c r="I28" s="539"/>
      <c r="J28" s="539"/>
      <c r="K28" s="539"/>
      <c r="L28" s="539"/>
      <c r="M28" s="539"/>
      <c r="N28" s="540">
        <v>0</v>
      </c>
      <c r="O28" s="539">
        <v>0</v>
      </c>
      <c r="P28" s="539">
        <v>0</v>
      </c>
      <c r="Q28" s="539">
        <v>0</v>
      </c>
      <c r="R28" s="539">
        <v>0</v>
      </c>
      <c r="S28" s="539"/>
      <c r="T28" s="540">
        <f t="shared" si="3"/>
        <v>0</v>
      </c>
      <c r="U28" s="85"/>
      <c r="V28" s="46"/>
      <c r="W28" s="137"/>
      <c r="X28" s="112"/>
      <c r="Y28" s="112"/>
      <c r="AA28" s="112"/>
    </row>
    <row r="29" spans="2:29" s="6" customFormat="1" x14ac:dyDescent="0.3">
      <c r="B29" s="541"/>
      <c r="D29" s="277" t="str">
        <f>+'[21]22-23'!$A$72</f>
        <v>National government projected underspending</v>
      </c>
      <c r="E29" s="17"/>
      <c r="F29" s="53"/>
      <c r="G29" s="538">
        <f>'[14]22-23'!$I$72</f>
        <v>-20008372</v>
      </c>
      <c r="H29" s="539">
        <v>0</v>
      </c>
      <c r="I29" s="539">
        <v>0</v>
      </c>
      <c r="J29" s="539">
        <v>0</v>
      </c>
      <c r="K29" s="539">
        <v>0</v>
      </c>
      <c r="L29" s="539">
        <v>0</v>
      </c>
      <c r="M29" s="539">
        <v>0</v>
      </c>
      <c r="N29" s="540">
        <v>0</v>
      </c>
      <c r="O29" s="539">
        <v>0</v>
      </c>
      <c r="P29" s="539">
        <v>0</v>
      </c>
      <c r="Q29" s="539">
        <v>0</v>
      </c>
      <c r="R29" s="539">
        <v>0</v>
      </c>
      <c r="S29" s="539">
        <v>0</v>
      </c>
      <c r="T29" s="540">
        <f>SUM(H29:S29)</f>
        <v>0</v>
      </c>
      <c r="U29" s="85"/>
      <c r="V29" s="46"/>
      <c r="W29" s="137"/>
      <c r="X29" s="112"/>
      <c r="Y29" s="112" t="e">
        <f>#REF!-#REF!</f>
        <v>#REF!</v>
      </c>
      <c r="AA29" s="112"/>
    </row>
    <row r="30" spans="2:29" s="6" customFormat="1" hidden="1" x14ac:dyDescent="0.3">
      <c r="B30" s="541"/>
      <c r="D30" s="277" t="str">
        <f>+'[21]22-23'!$A$73</f>
        <v>Local government repayment to the National Revenue Fund</v>
      </c>
      <c r="E30" s="17"/>
      <c r="F30" s="53"/>
      <c r="G30" s="538">
        <v>0</v>
      </c>
      <c r="H30" s="539"/>
      <c r="I30" s="539"/>
      <c r="J30" s="539"/>
      <c r="K30" s="539"/>
      <c r="L30" s="539"/>
      <c r="M30" s="539"/>
      <c r="N30" s="540">
        <v>0</v>
      </c>
      <c r="O30" s="539">
        <v>0</v>
      </c>
      <c r="P30" s="539">
        <v>0</v>
      </c>
      <c r="Q30" s="539">
        <v>0</v>
      </c>
      <c r="R30" s="539">
        <v>0</v>
      </c>
      <c r="S30" s="539" t="s">
        <v>269</v>
      </c>
      <c r="T30" s="540">
        <f t="shared" si="3"/>
        <v>0</v>
      </c>
      <c r="U30" s="85"/>
      <c r="V30" s="46"/>
      <c r="W30" s="137"/>
      <c r="X30" s="112"/>
      <c r="Y30" s="112"/>
      <c r="AA30" s="112"/>
    </row>
    <row r="31" spans="2:29" s="6" customFormat="1" x14ac:dyDescent="0.3">
      <c r="B31" s="541"/>
      <c r="C31" s="14"/>
      <c r="E31" s="38"/>
      <c r="F31" s="46"/>
      <c r="G31" s="344"/>
      <c r="H31" s="551"/>
      <c r="I31" s="551"/>
      <c r="J31" s="551"/>
      <c r="K31" s="551"/>
      <c r="L31" s="551"/>
      <c r="M31" s="551"/>
      <c r="N31" s="551"/>
      <c r="O31" s="551"/>
      <c r="P31" s="551"/>
      <c r="Q31" s="551"/>
      <c r="R31" s="551"/>
      <c r="S31" s="551"/>
      <c r="T31" s="551"/>
      <c r="U31" s="85"/>
      <c r="V31" s="46"/>
      <c r="W31" s="137"/>
      <c r="X31" s="112"/>
      <c r="Y31" s="112" t="e">
        <f>#REF!-#REF!</f>
        <v>#REF!</v>
      </c>
      <c r="AA31" s="112"/>
    </row>
    <row r="32" spans="2:29" s="6" customFormat="1" x14ac:dyDescent="0.3">
      <c r="B32" s="541"/>
      <c r="C32" s="14"/>
      <c r="F32" s="46"/>
      <c r="G32" s="536"/>
      <c r="H32" s="535"/>
      <c r="I32" s="535"/>
      <c r="J32" s="535"/>
      <c r="K32" s="535"/>
      <c r="L32" s="535"/>
      <c r="M32" s="535"/>
      <c r="N32" s="535"/>
      <c r="O32" s="535"/>
      <c r="P32" s="535"/>
      <c r="Q32" s="535"/>
      <c r="R32" s="535"/>
      <c r="S32" s="535"/>
      <c r="T32" s="535"/>
      <c r="U32" s="85"/>
      <c r="V32" s="46"/>
      <c r="W32" s="137"/>
      <c r="X32" s="112"/>
      <c r="Y32" s="112"/>
      <c r="AA32" s="112"/>
    </row>
    <row r="33" spans="2:27" s="6" customFormat="1" x14ac:dyDescent="0.3">
      <c r="B33" s="541"/>
      <c r="C33" s="14" t="s">
        <v>33</v>
      </c>
      <c r="F33" s="46"/>
      <c r="G33" s="536">
        <f>+G10-G12</f>
        <v>-300415195.98611498</v>
      </c>
      <c r="H33" s="535">
        <f>(H10-H12)</f>
        <v>-78045826</v>
      </c>
      <c r="I33" s="535">
        <f>(I10-I12)</f>
        <v>-22642657</v>
      </c>
      <c r="J33" s="535">
        <f>(J10-J12)</f>
        <v>77416792</v>
      </c>
      <c r="K33" s="535">
        <f t="shared" ref="K33:R33" si="4">(K10-K12)</f>
        <v>-136719796</v>
      </c>
      <c r="L33" s="535">
        <f t="shared" si="4"/>
        <v>-37077879</v>
      </c>
      <c r="M33" s="535">
        <f>(M10-M12)</f>
        <v>-4862937</v>
      </c>
      <c r="N33" s="535">
        <f t="shared" si="4"/>
        <v>-46699738</v>
      </c>
      <c r="O33" s="535">
        <f>(O10-O12)</f>
        <v>-20839121</v>
      </c>
      <c r="P33" s="535">
        <f>(P10-P12)</f>
        <v>55819531</v>
      </c>
      <c r="Q33" s="535">
        <f t="shared" si="4"/>
        <v>-106826528</v>
      </c>
      <c r="R33" s="535">
        <f t="shared" si="4"/>
        <v>9961821</v>
      </c>
      <c r="S33" s="535">
        <f>(S10-S12)</f>
        <v>-25123323</v>
      </c>
      <c r="T33" s="535">
        <f>(T10-T12)</f>
        <v>-335639661</v>
      </c>
      <c r="U33" s="85"/>
      <c r="V33" s="46"/>
      <c r="W33" s="137" t="e">
        <f>#REF!-#REF!</f>
        <v>#REF!</v>
      </c>
      <c r="X33" s="112" t="e">
        <f>SUM(#REF!)-#REF!</f>
        <v>#REF!</v>
      </c>
      <c r="Y33" s="112" t="e">
        <f>#REF!-#REF!</f>
        <v>#REF!</v>
      </c>
      <c r="AA33" s="417"/>
    </row>
    <row r="34" spans="2:27" s="6" customFormat="1" x14ac:dyDescent="0.3">
      <c r="B34" s="541"/>
      <c r="C34" s="14"/>
      <c r="E34" s="38"/>
      <c r="F34" s="46"/>
      <c r="G34" s="536"/>
      <c r="H34" s="535"/>
      <c r="I34" s="535"/>
      <c r="J34" s="535"/>
      <c r="K34" s="535"/>
      <c r="L34" s="535"/>
      <c r="M34" s="535"/>
      <c r="N34" s="535"/>
      <c r="O34" s="535"/>
      <c r="P34" s="535"/>
      <c r="Q34" s="535"/>
      <c r="R34" s="535"/>
      <c r="S34" s="535"/>
      <c r="T34" s="535"/>
      <c r="U34" s="85"/>
      <c r="V34" s="46"/>
      <c r="W34" s="137"/>
      <c r="X34" s="112"/>
      <c r="Y34" s="112"/>
      <c r="AA34" s="112"/>
    </row>
    <row r="35" spans="2:27" s="6" customFormat="1" x14ac:dyDescent="0.3">
      <c r="C35" s="14" t="s">
        <v>488</v>
      </c>
      <c r="F35" s="68"/>
      <c r="G35" s="536">
        <f>+G38+G40+G56+G80</f>
        <v>300415195.98611498</v>
      </c>
      <c r="H35" s="535">
        <f t="shared" ref="H35:S35" si="5">+H38+H40+H56+H80</f>
        <v>78045826</v>
      </c>
      <c r="I35" s="535">
        <f>+I38+I40+I56+I80</f>
        <v>22642657</v>
      </c>
      <c r="J35" s="535">
        <f>+J38+J40+J56+J80</f>
        <v>-77416792</v>
      </c>
      <c r="K35" s="535">
        <f t="shared" si="5"/>
        <v>136719796</v>
      </c>
      <c r="L35" s="535">
        <f t="shared" si="5"/>
        <v>37077879</v>
      </c>
      <c r="M35" s="535">
        <f t="shared" si="5"/>
        <v>4862937</v>
      </c>
      <c r="N35" s="535">
        <f t="shared" si="5"/>
        <v>46699738</v>
      </c>
      <c r="O35" s="535">
        <f>+O38+O40+O56+O80</f>
        <v>20839121</v>
      </c>
      <c r="P35" s="535">
        <f t="shared" si="5"/>
        <v>-55819531</v>
      </c>
      <c r="Q35" s="535">
        <f t="shared" si="5"/>
        <v>106826528</v>
      </c>
      <c r="R35" s="535">
        <f t="shared" si="5"/>
        <v>-9961821</v>
      </c>
      <c r="S35" s="535">
        <f t="shared" si="5"/>
        <v>25123323</v>
      </c>
      <c r="T35" s="535">
        <f>(+T38+T40+T56+T80)</f>
        <v>335639661</v>
      </c>
      <c r="U35" s="85"/>
      <c r="V35" s="46"/>
      <c r="W35" s="137" t="e">
        <f>#REF!-#REF!</f>
        <v>#REF!</v>
      </c>
      <c r="X35" s="112" t="e">
        <f>SUM(#REF!)-#REF!</f>
        <v>#REF!</v>
      </c>
      <c r="Y35" s="112" t="e">
        <f>#REF!-#REF!</f>
        <v>#REF!</v>
      </c>
      <c r="Z35" s="38"/>
      <c r="AA35" s="417"/>
    </row>
    <row r="36" spans="2:27" s="6" customFormat="1" x14ac:dyDescent="0.3">
      <c r="C36" s="14"/>
      <c r="F36" s="46"/>
      <c r="G36" s="344"/>
      <c r="H36" s="551"/>
      <c r="I36" s="551"/>
      <c r="J36" s="551"/>
      <c r="K36" s="551"/>
      <c r="L36" s="551"/>
      <c r="M36" s="551"/>
      <c r="N36" s="551"/>
      <c r="O36" s="551"/>
      <c r="P36" s="551"/>
      <c r="Q36" s="551"/>
      <c r="R36" s="551"/>
      <c r="S36" s="551"/>
      <c r="T36" s="551"/>
      <c r="U36" s="85"/>
      <c r="V36" s="46"/>
      <c r="W36" s="137"/>
      <c r="X36" s="112"/>
      <c r="Y36" s="112"/>
      <c r="AA36" s="112"/>
    </row>
    <row r="37" spans="2:27" s="6" customFormat="1" x14ac:dyDescent="0.3">
      <c r="C37" s="14"/>
      <c r="F37" s="46"/>
      <c r="G37" s="536"/>
      <c r="H37" s="535"/>
      <c r="I37" s="535"/>
      <c r="J37" s="535"/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85"/>
      <c r="V37" s="46"/>
      <c r="W37" s="137"/>
      <c r="X37" s="112"/>
      <c r="Y37" s="112"/>
      <c r="AA37" s="112"/>
    </row>
    <row r="38" spans="2:27" s="6" customFormat="1" x14ac:dyDescent="0.3">
      <c r="C38" s="14" t="s">
        <v>35</v>
      </c>
      <c r="F38" s="46"/>
      <c r="G38" s="536">
        <f>[27]Summary!$H$13</f>
        <v>-25492940</v>
      </c>
      <c r="H38" s="535">
        <f>[28]Summary!$M$13</f>
        <v>1030450</v>
      </c>
      <c r="I38" s="535">
        <f>+[29]Summary!$R$13</f>
        <v>-592737</v>
      </c>
      <c r="J38" s="535">
        <f>+[40]Summary!$W$13</f>
        <v>3367677</v>
      </c>
      <c r="K38" s="535">
        <f>+[31]Summary!$AB$13</f>
        <v>2072474</v>
      </c>
      <c r="L38" s="535">
        <f>+[32]Summary!$AG$13</f>
        <v>-3444064</v>
      </c>
      <c r="M38" s="535">
        <f>+[33]Summary!$AL$13</f>
        <v>-6180235</v>
      </c>
      <c r="N38" s="535">
        <f>+[34]Summary!$AQ$13</f>
        <v>-7686538</v>
      </c>
      <c r="O38" s="535">
        <f>+[35]Summary!$AV$13</f>
        <v>-9814498</v>
      </c>
      <c r="P38" s="535">
        <f>+[36]Summary!$BA$13</f>
        <v>-4357236</v>
      </c>
      <c r="Q38" s="535">
        <f>[37]Summary!$BF$13</f>
        <v>-4717097</v>
      </c>
      <c r="R38" s="535">
        <f>[27]Summary!$BK$13</f>
        <v>-1461396</v>
      </c>
      <c r="S38" s="535">
        <f>[38]Summary!$BP$13</f>
        <v>6205772</v>
      </c>
      <c r="T38" s="535">
        <f>SUM(H38:S38)</f>
        <v>-25577428</v>
      </c>
      <c r="U38" s="85"/>
      <c r="V38" s="46"/>
      <c r="W38" s="137" t="e">
        <f>#REF!-#REF!</f>
        <v>#REF!</v>
      </c>
      <c r="X38" s="112" t="e">
        <f>SUM(#REF!)-#REF!</f>
        <v>#REF!</v>
      </c>
      <c r="Y38" s="112" t="e">
        <f>#REF!-#REF!</f>
        <v>#REF!</v>
      </c>
      <c r="AA38" s="112"/>
    </row>
    <row r="39" spans="2:27" s="6" customFormat="1" x14ac:dyDescent="0.3">
      <c r="C39" s="14"/>
      <c r="F39" s="46"/>
      <c r="G39" s="536"/>
      <c r="H39" s="535"/>
      <c r="I39" s="535"/>
      <c r="J39" s="535"/>
      <c r="K39" s="535"/>
      <c r="L39" s="535"/>
      <c r="M39" s="535"/>
      <c r="N39" s="535"/>
      <c r="O39" s="535"/>
      <c r="P39" s="535"/>
      <c r="Q39" s="535"/>
      <c r="R39" s="535"/>
      <c r="S39" s="535"/>
      <c r="T39" s="535"/>
      <c r="U39" s="85"/>
      <c r="V39" s="46"/>
      <c r="W39" s="137"/>
      <c r="X39" s="112"/>
      <c r="Y39" s="112"/>
      <c r="AA39" s="112"/>
    </row>
    <row r="40" spans="2:27" s="6" customFormat="1" x14ac:dyDescent="0.3">
      <c r="C40" s="14" t="s">
        <v>36</v>
      </c>
      <c r="F40" s="46"/>
      <c r="G40" s="536">
        <f>+G42+G47+G52</f>
        <v>239274514</v>
      </c>
      <c r="H40" s="552">
        <f>+H42+H47+H52</f>
        <v>20015505</v>
      </c>
      <c r="I40" s="552">
        <f t="shared" ref="I40:Y40" si="6">+I42+I47+I52</f>
        <v>25455403</v>
      </c>
      <c r="J40" s="552">
        <f t="shared" si="6"/>
        <v>23742808</v>
      </c>
      <c r="K40" s="552">
        <f t="shared" si="6"/>
        <v>45716848</v>
      </c>
      <c r="L40" s="552">
        <f t="shared" si="6"/>
        <v>29377866</v>
      </c>
      <c r="M40" s="552">
        <f t="shared" si="6"/>
        <v>33075335</v>
      </c>
      <c r="N40" s="552">
        <f t="shared" si="6"/>
        <v>28660775</v>
      </c>
      <c r="O40" s="552">
        <f t="shared" si="6"/>
        <v>30014600</v>
      </c>
      <c r="P40" s="552">
        <f t="shared" si="6"/>
        <v>14711827</v>
      </c>
      <c r="Q40" s="552">
        <f t="shared" si="6"/>
        <v>16486408</v>
      </c>
      <c r="R40" s="552">
        <f t="shared" si="6"/>
        <v>-44469025</v>
      </c>
      <c r="S40" s="552">
        <f t="shared" si="6"/>
        <v>25069189</v>
      </c>
      <c r="T40" s="535">
        <f>+T42+T47+T52</f>
        <v>247857539</v>
      </c>
      <c r="U40" s="85"/>
      <c r="V40" s="46"/>
      <c r="W40" s="270" t="e">
        <f t="shared" si="6"/>
        <v>#REF!</v>
      </c>
      <c r="X40" s="112" t="e">
        <f t="shared" si="6"/>
        <v>#REF!</v>
      </c>
      <c r="Y40" s="112" t="e">
        <f t="shared" si="6"/>
        <v>#REF!</v>
      </c>
      <c r="AA40" s="112"/>
    </row>
    <row r="41" spans="2:27" x14ac:dyDescent="0.3">
      <c r="C41" s="16"/>
      <c r="G41" s="325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42"/>
      <c r="V41" s="53"/>
      <c r="W41" s="137"/>
      <c r="X41" s="112"/>
      <c r="Y41" s="112"/>
      <c r="AA41" s="112"/>
    </row>
    <row r="42" spans="2:27" x14ac:dyDescent="0.3">
      <c r="C42" s="16"/>
      <c r="D42" s="17" t="s">
        <v>489</v>
      </c>
      <c r="G42" s="325">
        <f t="shared" ref="G42:S42" si="7">SUM(G43:G45)</f>
        <v>239188000</v>
      </c>
      <c r="H42" s="368">
        <f>SUM(H43:H45)</f>
        <v>19978246</v>
      </c>
      <c r="I42" s="368">
        <f t="shared" si="7"/>
        <v>25370100</v>
      </c>
      <c r="J42" s="368">
        <f t="shared" si="7"/>
        <v>23778856</v>
      </c>
      <c r="K42" s="368">
        <f t="shared" si="7"/>
        <v>45716848</v>
      </c>
      <c r="L42" s="368">
        <f t="shared" si="7"/>
        <v>29232670</v>
      </c>
      <c r="M42" s="368">
        <f t="shared" si="7"/>
        <v>33220531</v>
      </c>
      <c r="N42" s="368">
        <f t="shared" si="7"/>
        <v>28605582</v>
      </c>
      <c r="O42" s="368">
        <f t="shared" si="7"/>
        <v>30069793</v>
      </c>
      <c r="P42" s="368">
        <f t="shared" si="7"/>
        <v>14711827</v>
      </c>
      <c r="Q42" s="368">
        <f t="shared" si="7"/>
        <v>16486408</v>
      </c>
      <c r="R42" s="368">
        <f t="shared" si="7"/>
        <v>-44525647</v>
      </c>
      <c r="S42" s="368">
        <f t="shared" si="7"/>
        <v>24461526</v>
      </c>
      <c r="T42" s="540">
        <f>SUM(T43:T45)</f>
        <v>247106740</v>
      </c>
      <c r="U42" s="42"/>
      <c r="V42" s="53"/>
      <c r="W42" s="270" t="e">
        <f>#REF!-#REF!</f>
        <v>#REF!</v>
      </c>
      <c r="X42" s="112" t="e">
        <f>SUM(#REF!)-#REF!</f>
        <v>#REF!</v>
      </c>
      <c r="Y42" s="112" t="e">
        <f>#REF!-#REF!</f>
        <v>#REF!</v>
      </c>
      <c r="AA42" s="112"/>
    </row>
    <row r="43" spans="2:27" x14ac:dyDescent="0.3">
      <c r="C43" s="16"/>
      <c r="E43" s="17" t="s">
        <v>490</v>
      </c>
      <c r="G43" s="323">
        <f>[27]Summary!$H$25</f>
        <v>358789000</v>
      </c>
      <c r="H43" s="540">
        <f>[28]Summary!$M$25</f>
        <v>23849866</v>
      </c>
      <c r="I43" s="540">
        <f>+[29]Summary!$R$25</f>
        <v>30102790</v>
      </c>
      <c r="J43" s="540">
        <f>+[40]Summary!$W$25</f>
        <v>29395127</v>
      </c>
      <c r="K43" s="540">
        <f>+[31]Summary!$AB$25</f>
        <v>52376510</v>
      </c>
      <c r="L43" s="540">
        <f>+[32]Summary!$AG$25</f>
        <v>35558950</v>
      </c>
      <c r="M43" s="540">
        <f>+[33]Summary!$AL$25</f>
        <v>38933593</v>
      </c>
      <c r="N43" s="540">
        <f>+[34]Summary!$AQ$25</f>
        <v>34472211</v>
      </c>
      <c r="O43" s="540">
        <f>+[35]Summary!$AV$25</f>
        <v>36098316</v>
      </c>
      <c r="P43" s="540">
        <f>+[36]Summary!$BA$25</f>
        <v>18873846</v>
      </c>
      <c r="Q43" s="540">
        <f>[37]Summary!$BF$25</f>
        <v>19538777</v>
      </c>
      <c r="R43" s="540">
        <f>[27]Summary!$BK$25</f>
        <v>28736666</v>
      </c>
      <c r="S43" s="540">
        <f>[38]Summary!$BP$25</f>
        <v>30802385</v>
      </c>
      <c r="T43" s="540">
        <f>SUM(H43:S43)</f>
        <v>378739037</v>
      </c>
      <c r="U43" s="42"/>
      <c r="V43" s="53"/>
      <c r="W43" s="270" t="e">
        <f>#REF!-#REF!</f>
        <v>#REF!</v>
      </c>
      <c r="X43" s="112" t="e">
        <f>SUM(#REF!)-#REF!</f>
        <v>#REF!</v>
      </c>
      <c r="Y43" s="112" t="e">
        <f>#REF!-#REF!</f>
        <v>#REF!</v>
      </c>
      <c r="AA43" s="112"/>
    </row>
    <row r="44" spans="2:27" x14ac:dyDescent="0.3">
      <c r="C44" s="16"/>
      <c r="E44" s="17" t="s">
        <v>491</v>
      </c>
      <c r="G44" s="323">
        <f>[27]Summary!$H$26</f>
        <v>-47889000</v>
      </c>
      <c r="H44" s="540">
        <f>[28]Summary!$M$26</f>
        <v>-3357671</v>
      </c>
      <c r="I44" s="540">
        <f>+[29]Summary!$R$26</f>
        <v>-4348042</v>
      </c>
      <c r="J44" s="540">
        <f>+[40]Summary!$W$26</f>
        <v>-5199615</v>
      </c>
      <c r="K44" s="540">
        <f>+[31]Summary!$AB$26</f>
        <v>-6163152</v>
      </c>
      <c r="L44" s="540">
        <f>+[32]Summary!$AG$26</f>
        <v>-5523545</v>
      </c>
      <c r="M44" s="540">
        <f>+[33]Summary!$AL$26</f>
        <v>-5238994</v>
      </c>
      <c r="N44" s="540">
        <f>+[34]Summary!$AQ$26</f>
        <v>-5173710</v>
      </c>
      <c r="O44" s="540">
        <f>+[35]Summary!$AV$26</f>
        <v>-5207637</v>
      </c>
      <c r="P44" s="540">
        <f>+[36]Summary!$BA$26</f>
        <v>-3616198</v>
      </c>
      <c r="Q44" s="540">
        <f>[37]Summary!$BF$26</f>
        <v>-2710299</v>
      </c>
      <c r="R44" s="540">
        <f>[27]Summary!$BK$26</f>
        <v>-4719699</v>
      </c>
      <c r="S44" s="540">
        <f>[38]Summary!$BP$26</f>
        <v>-5811295</v>
      </c>
      <c r="T44" s="540">
        <f>SUM(H44:S44)</f>
        <v>-57069857</v>
      </c>
      <c r="U44" s="42"/>
      <c r="V44" s="53"/>
      <c r="W44" s="270" t="e">
        <f>#REF!-#REF!</f>
        <v>#REF!</v>
      </c>
      <c r="X44" s="112" t="e">
        <f>SUM(#REF!)-#REF!</f>
        <v>#REF!</v>
      </c>
      <c r="Y44" s="112" t="e">
        <f>#REF!-#REF!</f>
        <v>#REF!</v>
      </c>
      <c r="AA44" s="112"/>
    </row>
    <row r="45" spans="2:27" x14ac:dyDescent="0.3">
      <c r="C45" s="16"/>
      <c r="E45" s="17" t="s">
        <v>435</v>
      </c>
      <c r="G45" s="323">
        <f>[27]Summary!$H$27</f>
        <v>-71712000</v>
      </c>
      <c r="H45" s="540">
        <f>[28]Summary!$M$27</f>
        <v>-513949</v>
      </c>
      <c r="I45" s="540">
        <f>+[29]Summary!$R$27</f>
        <v>-384648</v>
      </c>
      <c r="J45" s="540">
        <f>+[40]Summary!$W$27</f>
        <v>-416656</v>
      </c>
      <c r="K45" s="540">
        <f>+[31]Summary!$AB$27</f>
        <v>-496510</v>
      </c>
      <c r="L45" s="540">
        <f>+[32]Summary!$AG$27</f>
        <v>-802735</v>
      </c>
      <c r="M45" s="540">
        <f>+[33]Summary!$AL$27</f>
        <v>-474068</v>
      </c>
      <c r="N45" s="540">
        <f>+[34]Summary!$AQ$27</f>
        <v>-692919</v>
      </c>
      <c r="O45" s="540">
        <f>+[35]Summary!$AV$27</f>
        <v>-820886</v>
      </c>
      <c r="P45" s="540">
        <f>+[36]Summary!$BA$27</f>
        <v>-545821</v>
      </c>
      <c r="Q45" s="540">
        <f>[37]Summary!$BF$27</f>
        <v>-342070</v>
      </c>
      <c r="R45" s="540">
        <f>[27]Summary!$BK$27</f>
        <v>-68542614</v>
      </c>
      <c r="S45" s="540">
        <f>[38]Summary!$BP$27</f>
        <v>-529564</v>
      </c>
      <c r="T45" s="540">
        <f>SUM(H45:S45)</f>
        <v>-74562440</v>
      </c>
      <c r="U45" s="42"/>
      <c r="V45" s="53"/>
      <c r="W45" s="137" t="e">
        <f>#REF!-#REF!</f>
        <v>#REF!</v>
      </c>
      <c r="X45" s="112" t="e">
        <f>SUM(#REF!)-#REF!</f>
        <v>#REF!</v>
      </c>
      <c r="Y45" s="112" t="e">
        <f>#REF!-#REF!</f>
        <v>#REF!</v>
      </c>
      <c r="AA45" s="112"/>
    </row>
    <row r="46" spans="2:27" x14ac:dyDescent="0.3">
      <c r="C46" s="16"/>
      <c r="G46" s="323"/>
      <c r="H46" s="540"/>
      <c r="I46" s="540"/>
      <c r="J46" s="540"/>
      <c r="K46" s="540"/>
      <c r="L46" s="540"/>
      <c r="M46" s="540"/>
      <c r="N46" s="540"/>
      <c r="O46" s="540"/>
      <c r="P46" s="540"/>
      <c r="Q46" s="540"/>
      <c r="R46" s="540"/>
      <c r="S46" s="540"/>
      <c r="T46" s="540"/>
      <c r="U46" s="42"/>
      <c r="V46" s="53"/>
      <c r="W46" s="137"/>
      <c r="X46" s="112"/>
      <c r="Y46" s="112"/>
      <c r="AA46" s="112"/>
    </row>
    <row r="47" spans="2:27" x14ac:dyDescent="0.3">
      <c r="C47" s="16"/>
      <c r="D47" s="17" t="s">
        <v>492</v>
      </c>
      <c r="G47" s="323">
        <f t="shared" ref="G47:S47" si="8">SUM(G48:G50)</f>
        <v>86514</v>
      </c>
      <c r="H47" s="368">
        <f t="shared" si="8"/>
        <v>37259</v>
      </c>
      <c r="I47" s="368">
        <f t="shared" si="8"/>
        <v>39042</v>
      </c>
      <c r="J47" s="368">
        <f t="shared" si="8"/>
        <v>10213</v>
      </c>
      <c r="K47" s="368">
        <f>SUM(K48:K50)</f>
        <v>0</v>
      </c>
      <c r="L47" s="368">
        <f t="shared" si="8"/>
        <v>0</v>
      </c>
      <c r="M47" s="368">
        <f t="shared" si="8"/>
        <v>0</v>
      </c>
      <c r="N47" s="368">
        <f t="shared" si="8"/>
        <v>0</v>
      </c>
      <c r="O47" s="368">
        <f t="shared" si="8"/>
        <v>0</v>
      </c>
      <c r="P47" s="368">
        <f t="shared" si="8"/>
        <v>0</v>
      </c>
      <c r="Q47" s="368">
        <f>SUM(Q48:Q50)</f>
        <v>0</v>
      </c>
      <c r="R47" s="368">
        <f t="shared" si="8"/>
        <v>0</v>
      </c>
      <c r="S47" s="368">
        <f t="shared" si="8"/>
        <v>0</v>
      </c>
      <c r="T47" s="368">
        <f>SUM(T48:T50)</f>
        <v>86514</v>
      </c>
      <c r="U47" s="42"/>
      <c r="V47" s="53"/>
      <c r="W47" s="137" t="e">
        <f>#REF!-#REF!</f>
        <v>#REF!</v>
      </c>
      <c r="X47" s="112" t="e">
        <f>SUM(#REF!)-#REF!</f>
        <v>#REF!</v>
      </c>
      <c r="Y47" s="112" t="e">
        <f>#REF!-#REF!</f>
        <v>#REF!</v>
      </c>
      <c r="AA47" s="112"/>
    </row>
    <row r="48" spans="2:27" x14ac:dyDescent="0.3">
      <c r="C48" s="16"/>
      <c r="E48" s="17" t="s">
        <v>490</v>
      </c>
      <c r="G48" s="323">
        <f>[27]Summary!$H$31</f>
        <v>8874774</v>
      </c>
      <c r="H48" s="540">
        <f>[28]Summary!$M$31</f>
        <v>3409508</v>
      </c>
      <c r="I48" s="540">
        <f>+[29]Summary!$R$31</f>
        <v>4054354</v>
      </c>
      <c r="J48" s="540">
        <f>+[40]Summary!$W$31</f>
        <v>1410912</v>
      </c>
      <c r="K48" s="540">
        <f>+[31]Summary!$AB$31</f>
        <v>0</v>
      </c>
      <c r="L48" s="540">
        <f>+[32]Summary!$AG$31</f>
        <v>0</v>
      </c>
      <c r="M48" s="540">
        <f>+[33]Summary!$AL$31</f>
        <v>0</v>
      </c>
      <c r="N48" s="540">
        <f>+[34]Summary!$AQ$31</f>
        <v>0</v>
      </c>
      <c r="O48" s="540">
        <f>+[35]Summary!$AV$31</f>
        <v>0</v>
      </c>
      <c r="P48" s="540">
        <f>+[36]Summary!$BA$31</f>
        <v>0</v>
      </c>
      <c r="Q48" s="540">
        <f>[37]Summary!$BF$31</f>
        <v>0</v>
      </c>
      <c r="R48" s="540">
        <f>[27]Summary!$BK$31</f>
        <v>0</v>
      </c>
      <c r="S48" s="540">
        <f>[38]Summary!$BP$31</f>
        <v>0</v>
      </c>
      <c r="T48" s="540">
        <f>SUM(H48:S48)</f>
        <v>8874774</v>
      </c>
      <c r="U48" s="42"/>
      <c r="V48" s="53"/>
      <c r="W48" s="137" t="e">
        <f>#REF!-#REF!</f>
        <v>#REF!</v>
      </c>
      <c r="X48" s="112" t="e">
        <f>SUM(#REF!)-#REF!</f>
        <v>#REF!</v>
      </c>
      <c r="Y48" s="112" t="e">
        <f>#REF!-#REF!</f>
        <v>#REF!</v>
      </c>
      <c r="AA48" s="112"/>
    </row>
    <row r="49" spans="3:27" x14ac:dyDescent="0.3">
      <c r="C49" s="16"/>
      <c r="E49" s="17" t="s">
        <v>491</v>
      </c>
      <c r="G49" s="323">
        <f>[27]Summary!$H$32</f>
        <v>-1093260</v>
      </c>
      <c r="H49" s="540">
        <f>[28]Summary!$M$32</f>
        <v>-337249</v>
      </c>
      <c r="I49" s="540">
        <f>[29]Summary!$R$32</f>
        <v>-605312</v>
      </c>
      <c r="J49" s="540">
        <f>+[40]Summary!$W$32</f>
        <v>-150699</v>
      </c>
      <c r="K49" s="540">
        <f>+[31]Summary!$AB$32</f>
        <v>0</v>
      </c>
      <c r="L49" s="540">
        <f>+[32]Summary!$AG$32</f>
        <v>0</v>
      </c>
      <c r="M49" s="540">
        <f>+[33]Summary!$AL$32</f>
        <v>0</v>
      </c>
      <c r="N49" s="540">
        <f>+[34]Summary!$AQ$32</f>
        <v>0</v>
      </c>
      <c r="O49" s="540">
        <f>+[35]Summary!$AV$32</f>
        <v>0</v>
      </c>
      <c r="P49" s="540">
        <f>+[36]Summary!$BA$32</f>
        <v>0</v>
      </c>
      <c r="Q49" s="540">
        <f>[37]Summary!$BF$32</f>
        <v>0</v>
      </c>
      <c r="R49" s="540">
        <f>[27]Summary!$BK$32</f>
        <v>0</v>
      </c>
      <c r="S49" s="540">
        <f>[38]Summary!$BP$32</f>
        <v>0</v>
      </c>
      <c r="T49" s="540">
        <f>SUM(H49:S49)</f>
        <v>-1093260</v>
      </c>
      <c r="U49" s="42"/>
      <c r="V49" s="53"/>
      <c r="W49" s="137" t="e">
        <f>#REF!-#REF!</f>
        <v>#REF!</v>
      </c>
      <c r="X49" s="112" t="e">
        <f>SUM(#REF!)-#REF!</f>
        <v>#REF!</v>
      </c>
      <c r="Y49" s="112" t="e">
        <f>#REF!-#REF!</f>
        <v>#REF!</v>
      </c>
      <c r="Z49" s="112"/>
      <c r="AA49" s="112"/>
    </row>
    <row r="50" spans="3:27" x14ac:dyDescent="0.3">
      <c r="C50" s="16"/>
      <c r="E50" s="17" t="s">
        <v>493</v>
      </c>
      <c r="G50" s="323">
        <f>[27]Summary!$H$33</f>
        <v>-7695000</v>
      </c>
      <c r="H50" s="540">
        <f>[28]Summary!$M$33</f>
        <v>-3035000</v>
      </c>
      <c r="I50" s="540">
        <f>[29]Summary!$R$33</f>
        <v>-3410000</v>
      </c>
      <c r="J50" s="540">
        <f>+[40]Summary!$W$33</f>
        <v>-1250000</v>
      </c>
      <c r="K50" s="540">
        <f>+[31]Summary!$AB$33</f>
        <v>0</v>
      </c>
      <c r="L50" s="540">
        <f>+[32]Summary!$AG$33</f>
        <v>0</v>
      </c>
      <c r="M50" s="540">
        <f>+[33]Summary!$AL$33</f>
        <v>0</v>
      </c>
      <c r="N50" s="540">
        <f>+[34]Summary!$AQ$33</f>
        <v>0</v>
      </c>
      <c r="O50" s="540">
        <f>+[35]Summary!$AV$33</f>
        <v>0</v>
      </c>
      <c r="P50" s="540">
        <f>+[36]Summary!$BA$33</f>
        <v>0</v>
      </c>
      <c r="Q50" s="540">
        <f>[37]Summary!$BF$33</f>
        <v>0</v>
      </c>
      <c r="R50" s="540">
        <f>[27]Summary!$BK$33</f>
        <v>0</v>
      </c>
      <c r="S50" s="540">
        <f>[38]Summary!$BP$33</f>
        <v>0</v>
      </c>
      <c r="T50" s="540">
        <f>SUM(H50:S50)</f>
        <v>-7695000</v>
      </c>
      <c r="U50" s="42"/>
      <c r="V50" s="53"/>
      <c r="W50" s="137" t="e">
        <f>#REF!-#REF!</f>
        <v>#REF!</v>
      </c>
      <c r="X50" s="112" t="e">
        <f>SUM(#REF!)-#REF!</f>
        <v>#REF!</v>
      </c>
      <c r="Y50" s="112" t="e">
        <f>#REF!-#REF!</f>
        <v>#REF!</v>
      </c>
      <c r="AA50" s="112"/>
    </row>
    <row r="51" spans="3:27" x14ac:dyDescent="0.3">
      <c r="C51" s="16"/>
      <c r="G51" s="323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42"/>
      <c r="V51" s="53"/>
      <c r="W51" s="137"/>
      <c r="X51" s="112"/>
      <c r="Y51" s="112"/>
      <c r="AA51" s="112"/>
    </row>
    <row r="52" spans="3:27" x14ac:dyDescent="0.3">
      <c r="C52" s="16"/>
      <c r="D52" s="17" t="s">
        <v>494</v>
      </c>
      <c r="G52" s="323">
        <f t="shared" ref="G52:T52" si="9">SUM(G53:G54)</f>
        <v>0</v>
      </c>
      <c r="H52" s="368">
        <f t="shared" si="9"/>
        <v>0</v>
      </c>
      <c r="I52" s="368">
        <f>SUM(I53:I54)</f>
        <v>46261</v>
      </c>
      <c r="J52" s="368">
        <f>SUM(J53:J54)</f>
        <v>-46261</v>
      </c>
      <c r="K52" s="368">
        <f>SUM(K53:K54)</f>
        <v>0</v>
      </c>
      <c r="L52" s="368">
        <f t="shared" si="9"/>
        <v>145196</v>
      </c>
      <c r="M52" s="368">
        <f t="shared" si="9"/>
        <v>-145196</v>
      </c>
      <c r="N52" s="368">
        <f t="shared" si="9"/>
        <v>55193</v>
      </c>
      <c r="O52" s="368">
        <f t="shared" si="9"/>
        <v>-55193</v>
      </c>
      <c r="P52" s="368">
        <f t="shared" si="9"/>
        <v>0</v>
      </c>
      <c r="Q52" s="368">
        <f t="shared" si="9"/>
        <v>0</v>
      </c>
      <c r="R52" s="368">
        <f t="shared" si="9"/>
        <v>56622</v>
      </c>
      <c r="S52" s="368">
        <f t="shared" si="9"/>
        <v>607663</v>
      </c>
      <c r="T52" s="540">
        <f t="shared" si="9"/>
        <v>664285</v>
      </c>
      <c r="U52" s="42"/>
      <c r="V52" s="53"/>
      <c r="W52" s="137" t="e">
        <f>#REF!-#REF!</f>
        <v>#REF!</v>
      </c>
      <c r="X52" s="112" t="e">
        <f>SUM(#REF!)-#REF!</f>
        <v>#REF!</v>
      </c>
      <c r="Y52" s="112" t="e">
        <f>#REF!-#REF!</f>
        <v>#REF!</v>
      </c>
      <c r="AA52" s="112"/>
    </row>
    <row r="53" spans="3:27" x14ac:dyDescent="0.3">
      <c r="C53" s="16"/>
      <c r="E53" s="17" t="s">
        <v>495</v>
      </c>
      <c r="G53" s="323">
        <f>[27]Summary!$H$36</f>
        <v>9753877</v>
      </c>
      <c r="H53" s="540">
        <f>[28]Summary!$M$36</f>
        <v>827198</v>
      </c>
      <c r="I53" s="540">
        <f>[29]Summary!$R$36</f>
        <v>3114442</v>
      </c>
      <c r="J53" s="540">
        <f>+[40]Summary!$W$36</f>
        <v>860933</v>
      </c>
      <c r="K53" s="540">
        <f>+[31]Summary!$AB$36</f>
        <v>95339</v>
      </c>
      <c r="L53" s="540">
        <f>+[32]Summary!$AG$36</f>
        <v>2945441</v>
      </c>
      <c r="M53" s="540">
        <f>+[33]Summary!$AL$36</f>
        <v>506320</v>
      </c>
      <c r="N53" s="540">
        <f>+[34]Summary!$AQ$36</f>
        <v>513226</v>
      </c>
      <c r="O53" s="540">
        <f>+[35]Summary!$AV$36</f>
        <v>532749</v>
      </c>
      <c r="P53" s="540">
        <f>+[36]Summary!$BA$36</f>
        <v>328260</v>
      </c>
      <c r="Q53" s="540">
        <f>[37]Summary!$BF$36</f>
        <v>29969</v>
      </c>
      <c r="R53" s="540">
        <f>[27]Summary!$BK$36</f>
        <v>1298550</v>
      </c>
      <c r="S53" s="540">
        <f>[38]Summary!$BP$36</f>
        <v>850109</v>
      </c>
      <c r="T53" s="540">
        <f>SUM(H53:S53)</f>
        <v>11902536</v>
      </c>
      <c r="U53" s="42"/>
      <c r="V53" s="53"/>
      <c r="W53" s="137" t="e">
        <f>#REF!-#REF!</f>
        <v>#REF!</v>
      </c>
      <c r="X53" s="112" t="e">
        <f>SUM(#REF!)-#REF!</f>
        <v>#REF!</v>
      </c>
      <c r="Y53" s="112" t="e">
        <f>#REF!-#REF!</f>
        <v>#REF!</v>
      </c>
      <c r="AA53" s="112"/>
    </row>
    <row r="54" spans="3:27" x14ac:dyDescent="0.3">
      <c r="C54" s="16"/>
      <c r="E54" s="17" t="s">
        <v>496</v>
      </c>
      <c r="G54" s="323">
        <f>[27]Summary!$H$37</f>
        <v>-9753877</v>
      </c>
      <c r="H54" s="540">
        <f>[28]Summary!$M$37</f>
        <v>-827198</v>
      </c>
      <c r="I54" s="540">
        <f>[29]Summary!$R$37</f>
        <v>-3068181</v>
      </c>
      <c r="J54" s="540">
        <f>+[40]Summary!$W$37</f>
        <v>-907194</v>
      </c>
      <c r="K54" s="540">
        <f>+[31]Summary!$AB$37</f>
        <v>-95339</v>
      </c>
      <c r="L54" s="540">
        <f>+[32]Summary!$AG$37</f>
        <v>-2800245</v>
      </c>
      <c r="M54" s="540">
        <f>+[33]Summary!$AL$37</f>
        <v>-651516</v>
      </c>
      <c r="N54" s="540">
        <f>+[34]Summary!$AQ$37</f>
        <v>-458033</v>
      </c>
      <c r="O54" s="540">
        <f>+[35]Summary!$AV$37</f>
        <v>-587942</v>
      </c>
      <c r="P54" s="540">
        <f>+[36]Summary!$BA$37</f>
        <v>-328260</v>
      </c>
      <c r="Q54" s="540">
        <f>[37]Summary!$BF$37</f>
        <v>-29969</v>
      </c>
      <c r="R54" s="540">
        <f>[27]Summary!$BK$37</f>
        <v>-1241928</v>
      </c>
      <c r="S54" s="540">
        <f>[38]Summary!$BP$37</f>
        <v>-242446</v>
      </c>
      <c r="T54" s="540">
        <f>SUM(H54:S54)</f>
        <v>-11238251</v>
      </c>
      <c r="U54" s="42"/>
      <c r="V54" s="53"/>
      <c r="W54" s="137" t="e">
        <f>#REF!-#REF!</f>
        <v>#REF!</v>
      </c>
      <c r="X54" s="112" t="e">
        <f>SUM(#REF!)-#REF!</f>
        <v>#REF!</v>
      </c>
      <c r="Y54" s="112" t="e">
        <f>#REF!-#REF!</f>
        <v>#REF!</v>
      </c>
      <c r="AA54" s="112"/>
    </row>
    <row r="55" spans="3:27" x14ac:dyDescent="0.3">
      <c r="C55" s="16"/>
      <c r="G55" s="323"/>
      <c r="H55" s="540"/>
      <c r="I55" s="540"/>
      <c r="J55" s="540"/>
      <c r="K55" s="540"/>
      <c r="L55" s="540"/>
      <c r="M55" s="540"/>
      <c r="N55" s="540"/>
      <c r="O55" s="540"/>
      <c r="P55" s="540"/>
      <c r="Q55" s="540"/>
      <c r="R55" s="540"/>
      <c r="S55" s="540"/>
      <c r="T55" s="540"/>
      <c r="U55" s="42"/>
      <c r="V55" s="53"/>
      <c r="W55" s="137"/>
      <c r="X55" s="112"/>
      <c r="Y55" s="112"/>
      <c r="AA55" s="112"/>
    </row>
    <row r="56" spans="3:27" s="6" customFormat="1" x14ac:dyDescent="0.3">
      <c r="C56" s="14" t="s">
        <v>298</v>
      </c>
      <c r="F56" s="46"/>
      <c r="G56" s="536">
        <f t="shared" ref="G56:T56" si="10">+G58+G65+G72</f>
        <v>48703988</v>
      </c>
      <c r="H56" s="535">
        <f>+H58+H65+H72</f>
        <v>46626420</v>
      </c>
      <c r="I56" s="535">
        <f t="shared" si="10"/>
        <v>-15761600</v>
      </c>
      <c r="J56" s="535">
        <f t="shared" si="10"/>
        <v>0</v>
      </c>
      <c r="K56" s="535">
        <f t="shared" si="10"/>
        <v>0</v>
      </c>
      <c r="L56" s="535">
        <f t="shared" si="10"/>
        <v>0</v>
      </c>
      <c r="M56" s="535">
        <f t="shared" si="10"/>
        <v>6790681</v>
      </c>
      <c r="N56" s="535">
        <f t="shared" si="10"/>
        <v>0</v>
      </c>
      <c r="O56" s="535">
        <f t="shared" si="10"/>
        <v>0</v>
      </c>
      <c r="P56" s="535">
        <f t="shared" si="10"/>
        <v>5451574</v>
      </c>
      <c r="Q56" s="535">
        <f t="shared" si="10"/>
        <v>5596913</v>
      </c>
      <c r="R56" s="535">
        <f t="shared" si="10"/>
        <v>0</v>
      </c>
      <c r="S56" s="535">
        <f t="shared" si="10"/>
        <v>0</v>
      </c>
      <c r="T56" s="535">
        <f t="shared" si="10"/>
        <v>48703988</v>
      </c>
      <c r="U56" s="85"/>
      <c r="V56" s="46"/>
      <c r="W56" s="137" t="e">
        <f>#REF!-#REF!</f>
        <v>#REF!</v>
      </c>
      <c r="X56" s="112" t="e">
        <f>SUM(#REF!)-#REF!</f>
        <v>#REF!</v>
      </c>
      <c r="Y56" s="112" t="e">
        <f>#REF!-#REF!</f>
        <v>#REF!</v>
      </c>
      <c r="AA56" s="112"/>
    </row>
    <row r="57" spans="3:27" hidden="1" x14ac:dyDescent="0.3">
      <c r="C57" s="16"/>
      <c r="G57" s="323"/>
      <c r="H57" s="540"/>
      <c r="I57" s="540"/>
      <c r="J57" s="540"/>
      <c r="K57" s="540"/>
      <c r="L57" s="540"/>
      <c r="M57" s="540"/>
      <c r="N57" s="540"/>
      <c r="O57" s="540"/>
      <c r="P57" s="540"/>
      <c r="Q57" s="540"/>
      <c r="R57" s="540"/>
      <c r="S57" s="540"/>
      <c r="T57" s="540"/>
      <c r="U57" s="42"/>
      <c r="V57" s="53"/>
      <c r="W57" s="137"/>
      <c r="X57" s="112"/>
      <c r="Y57" s="112"/>
      <c r="AA57" s="112"/>
    </row>
    <row r="58" spans="3:27" x14ac:dyDescent="0.3">
      <c r="C58" s="16"/>
      <c r="D58" s="17" t="s">
        <v>489</v>
      </c>
      <c r="G58" s="323">
        <f t="shared" ref="G58:L58" si="11">SUM(G59:G63)</f>
        <v>48703988</v>
      </c>
      <c r="H58" s="323">
        <f t="shared" si="11"/>
        <v>46626420</v>
      </c>
      <c r="I58" s="323">
        <f t="shared" si="11"/>
        <v>-15761600</v>
      </c>
      <c r="J58" s="323">
        <f t="shared" si="11"/>
        <v>0</v>
      </c>
      <c r="K58" s="323">
        <f t="shared" si="11"/>
        <v>0</v>
      </c>
      <c r="L58" s="323">
        <f t="shared" si="11"/>
        <v>0</v>
      </c>
      <c r="M58" s="323">
        <f t="shared" ref="M58:O58" si="12">SUM(M59:M63)</f>
        <v>6790681</v>
      </c>
      <c r="N58" s="323">
        <f>SUM(N59:N63)</f>
        <v>0</v>
      </c>
      <c r="O58" s="323">
        <f t="shared" si="12"/>
        <v>0</v>
      </c>
      <c r="P58" s="323">
        <f>SUM(P59:P63)</f>
        <v>5451574</v>
      </c>
      <c r="Q58" s="323">
        <f>SUM(Q59:Q63)</f>
        <v>5596913</v>
      </c>
      <c r="R58" s="323">
        <f>SUM(R59:R63)</f>
        <v>0</v>
      </c>
      <c r="S58" s="323">
        <f>SUM(S59:S63)</f>
        <v>0</v>
      </c>
      <c r="T58" s="323">
        <f>SUM(T59:T63)</f>
        <v>48703988</v>
      </c>
      <c r="U58" s="42"/>
      <c r="V58" s="53"/>
      <c r="W58" s="137" t="e">
        <f>#REF!-#REF!</f>
        <v>#REF!</v>
      </c>
      <c r="X58" s="112" t="e">
        <f>SUM(#REF!)-#REF!</f>
        <v>#REF!</v>
      </c>
      <c r="Y58" s="112" t="e">
        <f>#REF!-#REF!</f>
        <v>#REF!</v>
      </c>
      <c r="AA58" s="112"/>
    </row>
    <row r="59" spans="3:27" x14ac:dyDescent="0.3">
      <c r="C59" s="16"/>
      <c r="E59" s="17" t="s">
        <v>490</v>
      </c>
      <c r="G59" s="323">
        <f>[27]Summary!$H$42</f>
        <v>64465588</v>
      </c>
      <c r="H59" s="540">
        <f>[28]Summary!$M$42</f>
        <v>46626420</v>
      </c>
      <c r="I59" s="540">
        <f>[29]Summary!$R$42</f>
        <v>0</v>
      </c>
      <c r="J59" s="540">
        <f>+[40]Summary!$W$42</f>
        <v>0</v>
      </c>
      <c r="K59" s="540">
        <f>+[31]Summary!$AB$42</f>
        <v>0</v>
      </c>
      <c r="L59" s="540">
        <f>+[32]Summary!$AG$42</f>
        <v>0</v>
      </c>
      <c r="M59" s="540">
        <f>+[33]Summary!$AL$42</f>
        <v>6790681</v>
      </c>
      <c r="N59" s="540">
        <f>+[34]Summary!$AQ$42</f>
        <v>0</v>
      </c>
      <c r="O59" s="540">
        <f>+[35]Summary!$AV$42</f>
        <v>0</v>
      </c>
      <c r="P59" s="540">
        <f>+[36]Summary!$BA$42</f>
        <v>5451574</v>
      </c>
      <c r="Q59" s="540">
        <f>[37]Summary!$BF$42</f>
        <v>5596913</v>
      </c>
      <c r="R59" s="540">
        <f>[27]Summary!$BK$42</f>
        <v>0</v>
      </c>
      <c r="S59" s="540">
        <f>[38]Summary!$BP$42</f>
        <v>0</v>
      </c>
      <c r="T59" s="540">
        <f>SUM(H59:S59)</f>
        <v>64465588</v>
      </c>
      <c r="U59" s="42"/>
      <c r="V59" s="53"/>
      <c r="W59" s="137" t="e">
        <f>#REF!-#REF!</f>
        <v>#REF!</v>
      </c>
      <c r="X59" s="112" t="e">
        <f>SUM(#REF!)-#REF!</f>
        <v>#REF!</v>
      </c>
      <c r="Y59" s="112" t="e">
        <f>#REF!-#REF!</f>
        <v>#REF!</v>
      </c>
      <c r="AA59" s="112"/>
    </row>
    <row r="60" spans="3:27" hidden="1" x14ac:dyDescent="0.3">
      <c r="C60" s="16"/>
      <c r="E60" s="17" t="s">
        <v>491</v>
      </c>
      <c r="G60" s="323">
        <f>[66]Summary!$H$43</f>
        <v>0</v>
      </c>
      <c r="H60" s="540">
        <v>0</v>
      </c>
      <c r="I60" s="540">
        <v>0</v>
      </c>
      <c r="J60" s="540">
        <v>0</v>
      </c>
      <c r="K60" s="540">
        <v>0</v>
      </c>
      <c r="L60" s="540">
        <v>0</v>
      </c>
      <c r="M60" s="540">
        <v>0</v>
      </c>
      <c r="N60" s="540">
        <v>0</v>
      </c>
      <c r="O60" s="540">
        <v>0</v>
      </c>
      <c r="P60" s="540">
        <v>0</v>
      </c>
      <c r="Q60" s="540">
        <v>0</v>
      </c>
      <c r="R60" s="540">
        <v>0</v>
      </c>
      <c r="S60" s="540">
        <v>0</v>
      </c>
      <c r="T60" s="540">
        <f>SUM(H60:S60)</f>
        <v>0</v>
      </c>
      <c r="U60" s="42"/>
      <c r="V60" s="53"/>
      <c r="W60" s="137" t="e">
        <f>#REF!-#REF!</f>
        <v>#REF!</v>
      </c>
      <c r="X60" s="112" t="e">
        <f>SUM(#REF!)-#REF!</f>
        <v>#REF!</v>
      </c>
      <c r="Y60" s="112" t="e">
        <f>#REF!-#REF!</f>
        <v>#REF!</v>
      </c>
      <c r="AA60" s="112"/>
    </row>
    <row r="61" spans="3:27" x14ac:dyDescent="0.3">
      <c r="C61" s="16"/>
      <c r="E61" s="17" t="s">
        <v>435</v>
      </c>
      <c r="G61" s="323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42"/>
      <c r="V61" s="53"/>
      <c r="W61" s="137"/>
      <c r="X61" s="112"/>
      <c r="Y61" s="112"/>
      <c r="AA61" s="112"/>
    </row>
    <row r="62" spans="3:27" x14ac:dyDescent="0.3">
      <c r="C62" s="16"/>
      <c r="E62" s="70" t="s">
        <v>497</v>
      </c>
      <c r="G62" s="323">
        <f>[27]Summary!$H$45</f>
        <v>-7115000</v>
      </c>
      <c r="H62" s="540">
        <f>[28]Summary!$M$45</f>
        <v>0</v>
      </c>
      <c r="I62" s="540">
        <f>[29]Summary!$R$45</f>
        <v>-7115000</v>
      </c>
      <c r="J62" s="540">
        <f>+[40]Summary!$W$45</f>
        <v>0</v>
      </c>
      <c r="K62" s="540">
        <f>+[31]Summary!$AB$45</f>
        <v>0</v>
      </c>
      <c r="L62" s="540">
        <f>+[32]Summary!$AG$45</f>
        <v>0</v>
      </c>
      <c r="M62" s="540">
        <f>+[33]Summary!$AL$45</f>
        <v>0</v>
      </c>
      <c r="N62" s="540">
        <f>+[34]Summary!$AQ$45</f>
        <v>0</v>
      </c>
      <c r="O62" s="540">
        <f>+[35]Summary!$AV$45</f>
        <v>0</v>
      </c>
      <c r="P62" s="540">
        <f>+[36]Summary!$BA$45</f>
        <v>0</v>
      </c>
      <c r="Q62" s="540">
        <f>[37]Summary!$BF$45</f>
        <v>0</v>
      </c>
      <c r="R62" s="540">
        <f>[27]Summary!$BK$45</f>
        <v>0</v>
      </c>
      <c r="S62" s="540">
        <f>[38]Summary!$BP$45</f>
        <v>0</v>
      </c>
      <c r="T62" s="540">
        <f>SUM(H62:S62)</f>
        <v>-7115000</v>
      </c>
      <c r="U62" s="42"/>
      <c r="V62" s="53"/>
      <c r="W62" s="137" t="e">
        <f>#REF!-#REF!</f>
        <v>#REF!</v>
      </c>
      <c r="X62" s="112" t="e">
        <f>SUM(#REF!)-#REF!</f>
        <v>#REF!</v>
      </c>
      <c r="Y62" s="112" t="e">
        <f>#REF!-#REF!</f>
        <v>#REF!</v>
      </c>
      <c r="AA62" s="112"/>
    </row>
    <row r="63" spans="3:27" x14ac:dyDescent="0.3">
      <c r="C63" s="16"/>
      <c r="E63" s="70" t="s">
        <v>498</v>
      </c>
      <c r="F63" s="544"/>
      <c r="G63" s="323">
        <f>[27]Summary!$H$46</f>
        <v>-8646600</v>
      </c>
      <c r="H63" s="540">
        <f>[28]Summary!$M$46</f>
        <v>0</v>
      </c>
      <c r="I63" s="540">
        <f>[29]Summary!$R$46</f>
        <v>-8646600</v>
      </c>
      <c r="J63" s="540">
        <f>+[40]Summary!$W$46</f>
        <v>0</v>
      </c>
      <c r="K63" s="540">
        <f>+[31]Summary!$AB$46</f>
        <v>0</v>
      </c>
      <c r="L63" s="540">
        <f>+[32]Summary!$AG$46</f>
        <v>0</v>
      </c>
      <c r="M63" s="540">
        <f>+[33]Summary!$AL$46</f>
        <v>0</v>
      </c>
      <c r="N63" s="540">
        <f>+[34]Summary!$AQ$46</f>
        <v>0</v>
      </c>
      <c r="O63" s="540">
        <f>+[35]Summary!$AV$46</f>
        <v>0</v>
      </c>
      <c r="P63" s="540">
        <f>+[36]Summary!$BA$46</f>
        <v>0</v>
      </c>
      <c r="Q63" s="540">
        <f>[37]Summary!$BF$46</f>
        <v>0</v>
      </c>
      <c r="R63" s="540">
        <f>[27]Summary!$BK$46</f>
        <v>0</v>
      </c>
      <c r="S63" s="540">
        <f>[38]Summary!$BP$46</f>
        <v>0</v>
      </c>
      <c r="T63" s="540">
        <f>SUM(H63:S63)</f>
        <v>-8646600</v>
      </c>
      <c r="U63" s="42"/>
      <c r="V63" s="53"/>
      <c r="W63" s="137" t="e">
        <f>#REF!-#REF!</f>
        <v>#REF!</v>
      </c>
      <c r="X63" s="112" t="e">
        <f>SUM(#REF!)-#REF!</f>
        <v>#REF!</v>
      </c>
      <c r="Y63" s="112" t="e">
        <f>#REF!-#REF!</f>
        <v>#REF!</v>
      </c>
      <c r="AA63" s="112"/>
    </row>
    <row r="64" spans="3:27" x14ac:dyDescent="0.3">
      <c r="C64" s="16"/>
      <c r="E64" s="70"/>
      <c r="F64" s="544"/>
      <c r="G64" s="323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42"/>
      <c r="V64" s="53"/>
      <c r="W64" s="137"/>
      <c r="X64" s="112"/>
      <c r="Y64" s="112"/>
      <c r="AA64" s="112"/>
    </row>
    <row r="65" spans="3:27" hidden="1" x14ac:dyDescent="0.3">
      <c r="C65" s="16"/>
      <c r="D65" s="17" t="s">
        <v>492</v>
      </c>
      <c r="F65" s="544"/>
      <c r="G65" s="323">
        <f t="shared" ref="G65:S65" si="13">SUM(G66:G70)</f>
        <v>0</v>
      </c>
      <c r="H65" s="323">
        <f t="shared" si="13"/>
        <v>0</v>
      </c>
      <c r="I65" s="323">
        <f t="shared" si="13"/>
        <v>0</v>
      </c>
      <c r="J65" s="323">
        <f t="shared" si="13"/>
        <v>0</v>
      </c>
      <c r="K65" s="323">
        <f t="shared" si="13"/>
        <v>0</v>
      </c>
      <c r="L65" s="323">
        <f t="shared" si="13"/>
        <v>0</v>
      </c>
      <c r="M65" s="323">
        <f t="shared" si="13"/>
        <v>0</v>
      </c>
      <c r="N65" s="323">
        <f t="shared" si="13"/>
        <v>0</v>
      </c>
      <c r="O65" s="323">
        <f t="shared" si="13"/>
        <v>0</v>
      </c>
      <c r="P65" s="323">
        <f t="shared" si="13"/>
        <v>0</v>
      </c>
      <c r="Q65" s="323">
        <f t="shared" si="13"/>
        <v>0</v>
      </c>
      <c r="R65" s="323">
        <f t="shared" si="13"/>
        <v>0</v>
      </c>
      <c r="S65" s="323">
        <f t="shared" si="13"/>
        <v>0</v>
      </c>
      <c r="T65" s="540">
        <f>SUM(T66:T70)</f>
        <v>0</v>
      </c>
      <c r="U65" s="42"/>
      <c r="V65" s="53"/>
      <c r="W65" s="137" t="e">
        <f>#REF!-#REF!</f>
        <v>#REF!</v>
      </c>
      <c r="X65" s="112" t="e">
        <f>SUM(#REF!)-#REF!</f>
        <v>#REF!</v>
      </c>
      <c r="Y65" s="112" t="e">
        <f>#REF!-#REF!</f>
        <v>#REF!</v>
      </c>
      <c r="AA65" s="112"/>
    </row>
    <row r="66" spans="3:27" hidden="1" x14ac:dyDescent="0.3">
      <c r="C66" s="16"/>
      <c r="E66" s="17" t="s">
        <v>490</v>
      </c>
      <c r="F66" s="544"/>
      <c r="G66" s="323">
        <f>[67]summary!$H$55</f>
        <v>0</v>
      </c>
      <c r="H66" s="323">
        <f>[67]summary!$M$55</f>
        <v>0</v>
      </c>
      <c r="I66" s="323">
        <f>[68]summary!$R$55</f>
        <v>0</v>
      </c>
      <c r="J66" s="323">
        <v>0</v>
      </c>
      <c r="K66" s="323">
        <v>0</v>
      </c>
      <c r="L66" s="323">
        <v>0</v>
      </c>
      <c r="M66" s="323">
        <v>0</v>
      </c>
      <c r="N66" s="323">
        <v>0</v>
      </c>
      <c r="O66" s="323">
        <v>0</v>
      </c>
      <c r="P66" s="323">
        <v>0</v>
      </c>
      <c r="Q66" s="323">
        <v>0</v>
      </c>
      <c r="R66" s="323">
        <v>0</v>
      </c>
      <c r="S66" s="323">
        <f>[69]summary!$BP$55</f>
        <v>0</v>
      </c>
      <c r="T66" s="540">
        <f>SUM(H66:I66)</f>
        <v>0</v>
      </c>
      <c r="U66" s="42"/>
      <c r="V66" s="53"/>
      <c r="W66" s="137" t="e">
        <f>#REF!-#REF!</f>
        <v>#REF!</v>
      </c>
      <c r="X66" s="112" t="e">
        <f>SUM(#REF!)-#REF!</f>
        <v>#REF!</v>
      </c>
      <c r="Y66" s="112" t="e">
        <f>#REF!-#REF!</f>
        <v>#REF!</v>
      </c>
      <c r="AA66" s="112"/>
    </row>
    <row r="67" spans="3:27" hidden="1" x14ac:dyDescent="0.3">
      <c r="C67" s="16"/>
      <c r="E67" s="17" t="s">
        <v>491</v>
      </c>
      <c r="F67" s="544"/>
      <c r="G67" s="323">
        <f>[67]summary!$H$56</f>
        <v>0</v>
      </c>
      <c r="H67" s="323">
        <f>[67]summary!$M$56</f>
        <v>0</v>
      </c>
      <c r="I67" s="323">
        <f>[68]summary!$R$56</f>
        <v>0</v>
      </c>
      <c r="J67" s="323">
        <v>0</v>
      </c>
      <c r="K67" s="323">
        <v>0</v>
      </c>
      <c r="L67" s="323">
        <v>0</v>
      </c>
      <c r="M67" s="323">
        <v>0</v>
      </c>
      <c r="N67" s="323">
        <v>0</v>
      </c>
      <c r="O67" s="323">
        <v>0</v>
      </c>
      <c r="P67" s="323">
        <v>0</v>
      </c>
      <c r="Q67" s="323">
        <v>0</v>
      </c>
      <c r="R67" s="323">
        <v>0</v>
      </c>
      <c r="S67" s="323">
        <f>[69]summary!$BP$56</f>
        <v>0</v>
      </c>
      <c r="T67" s="540">
        <f>SUM(H67:I67)</f>
        <v>0</v>
      </c>
      <c r="U67" s="42"/>
      <c r="V67" s="53"/>
      <c r="W67" s="137" t="e">
        <f>#REF!-#REF!</f>
        <v>#REF!</v>
      </c>
      <c r="X67" s="112" t="e">
        <f>SUM(#REF!)-#REF!</f>
        <v>#REF!</v>
      </c>
      <c r="Y67" s="112" t="e">
        <f>#REF!-#REF!</f>
        <v>#REF!</v>
      </c>
      <c r="AA67" s="112"/>
    </row>
    <row r="68" spans="3:27" hidden="1" x14ac:dyDescent="0.3">
      <c r="C68" s="16"/>
      <c r="E68" s="17" t="s">
        <v>499</v>
      </c>
      <c r="F68" s="544"/>
      <c r="G68" s="323"/>
      <c r="H68" s="323"/>
      <c r="I68" s="323"/>
      <c r="J68" s="323"/>
      <c r="K68" s="323"/>
      <c r="L68" s="323"/>
      <c r="M68" s="323"/>
      <c r="N68" s="323"/>
      <c r="O68" s="323"/>
      <c r="P68" s="323"/>
      <c r="Q68" s="323"/>
      <c r="R68" s="323"/>
      <c r="S68" s="323"/>
      <c r="T68" s="540"/>
      <c r="U68" s="42"/>
      <c r="V68" s="53"/>
      <c r="W68" s="137" t="e">
        <f>#REF!-#REF!</f>
        <v>#REF!</v>
      </c>
      <c r="X68" s="112" t="e">
        <f>SUM(#REF!)-#REF!</f>
        <v>#REF!</v>
      </c>
      <c r="Y68" s="112" t="e">
        <f>#REF!-#REF!</f>
        <v>#REF!</v>
      </c>
      <c r="AA68" s="112"/>
    </row>
    <row r="69" spans="3:27" hidden="1" x14ac:dyDescent="0.3">
      <c r="C69" s="16"/>
      <c r="E69" s="70" t="s">
        <v>497</v>
      </c>
      <c r="F69" s="544"/>
      <c r="G69" s="323">
        <f>[67]summary!$H$58</f>
        <v>0</v>
      </c>
      <c r="H69" s="323">
        <f>[67]summary!$M$58</f>
        <v>0</v>
      </c>
      <c r="I69" s="323">
        <f>[68]summary!$R$58</f>
        <v>0</v>
      </c>
      <c r="J69" s="323">
        <v>0</v>
      </c>
      <c r="K69" s="323">
        <v>0</v>
      </c>
      <c r="L69" s="323">
        <v>0</v>
      </c>
      <c r="M69" s="323">
        <v>0</v>
      </c>
      <c r="N69" s="323">
        <v>0</v>
      </c>
      <c r="O69" s="323">
        <v>0</v>
      </c>
      <c r="P69" s="323">
        <v>0</v>
      </c>
      <c r="Q69" s="323">
        <v>0</v>
      </c>
      <c r="R69" s="323">
        <v>0</v>
      </c>
      <c r="S69" s="323">
        <f>[69]summary!$BP$58</f>
        <v>0</v>
      </c>
      <c r="T69" s="540">
        <f>SUM(H69:I69)</f>
        <v>0</v>
      </c>
      <c r="U69" s="42"/>
      <c r="V69" s="53"/>
      <c r="W69" s="137" t="e">
        <f>#REF!-#REF!</f>
        <v>#REF!</v>
      </c>
      <c r="X69" s="112" t="e">
        <f>SUM(#REF!)-#REF!</f>
        <v>#REF!</v>
      </c>
      <c r="Y69" s="112" t="e">
        <f>#REF!-#REF!</f>
        <v>#REF!</v>
      </c>
      <c r="AA69" s="112"/>
    </row>
    <row r="70" spans="3:27" hidden="1" x14ac:dyDescent="0.3">
      <c r="C70" s="16"/>
      <c r="E70" s="70" t="s">
        <v>498</v>
      </c>
      <c r="F70" s="544"/>
      <c r="G70" s="323">
        <f>[67]summary!$H$59</f>
        <v>0</v>
      </c>
      <c r="H70" s="323">
        <f>[67]summary!$M$59</f>
        <v>0</v>
      </c>
      <c r="I70" s="323">
        <f>[68]summary!$R$59</f>
        <v>0</v>
      </c>
      <c r="J70" s="323">
        <v>0</v>
      </c>
      <c r="K70" s="323">
        <v>0</v>
      </c>
      <c r="L70" s="323">
        <v>0</v>
      </c>
      <c r="M70" s="323">
        <v>0</v>
      </c>
      <c r="N70" s="323">
        <v>0</v>
      </c>
      <c r="O70" s="323">
        <v>0</v>
      </c>
      <c r="P70" s="323">
        <v>0</v>
      </c>
      <c r="Q70" s="323">
        <v>0</v>
      </c>
      <c r="R70" s="323">
        <v>0</v>
      </c>
      <c r="S70" s="323">
        <f>[69]summary!$BP$59</f>
        <v>0</v>
      </c>
      <c r="T70" s="540">
        <f>SUM(H70:I70)</f>
        <v>0</v>
      </c>
      <c r="U70" s="42"/>
      <c r="V70" s="53"/>
      <c r="W70" s="137" t="e">
        <f>#REF!-#REF!</f>
        <v>#REF!</v>
      </c>
      <c r="X70" s="112" t="e">
        <f>SUM(#REF!)-#REF!</f>
        <v>#REF!</v>
      </c>
      <c r="Y70" s="112" t="e">
        <f>#REF!-#REF!</f>
        <v>#REF!</v>
      </c>
      <c r="AA70" s="112"/>
    </row>
    <row r="71" spans="3:27" hidden="1" x14ac:dyDescent="0.3">
      <c r="C71" s="16"/>
      <c r="E71" s="70"/>
      <c r="F71" s="544"/>
      <c r="G71" s="323"/>
      <c r="H71" s="323"/>
      <c r="I71" s="323"/>
      <c r="J71" s="323"/>
      <c r="K71" s="323"/>
      <c r="L71" s="323"/>
      <c r="M71" s="323"/>
      <c r="N71" s="323"/>
      <c r="O71" s="323"/>
      <c r="P71" s="323"/>
      <c r="Q71" s="323"/>
      <c r="R71" s="323"/>
      <c r="S71" s="323"/>
      <c r="T71" s="540"/>
      <c r="U71" s="42"/>
      <c r="V71" s="53"/>
      <c r="W71" s="137" t="e">
        <f>#REF!-#REF!</f>
        <v>#REF!</v>
      </c>
      <c r="X71" s="112" t="e">
        <f>SUM(#REF!)-#REF!</f>
        <v>#REF!</v>
      </c>
      <c r="Y71" s="112" t="e">
        <f>#REF!-#REF!</f>
        <v>#REF!</v>
      </c>
      <c r="AA71" s="112"/>
    </row>
    <row r="72" spans="3:27" hidden="1" x14ac:dyDescent="0.3">
      <c r="C72" s="16"/>
      <c r="D72" s="17" t="s">
        <v>500</v>
      </c>
      <c r="F72" s="544"/>
      <c r="G72" s="323">
        <v>0</v>
      </c>
      <c r="H72" s="323">
        <f t="shared" ref="H72:S72" si="14">SUM(H73:H77)</f>
        <v>0</v>
      </c>
      <c r="I72" s="323">
        <f t="shared" si="14"/>
        <v>0</v>
      </c>
      <c r="J72" s="323">
        <f t="shared" si="14"/>
        <v>0</v>
      </c>
      <c r="K72" s="323">
        <f t="shared" si="14"/>
        <v>0</v>
      </c>
      <c r="L72" s="323">
        <f t="shared" si="14"/>
        <v>0</v>
      </c>
      <c r="M72" s="323">
        <f t="shared" si="14"/>
        <v>0</v>
      </c>
      <c r="N72" s="323">
        <f t="shared" si="14"/>
        <v>0</v>
      </c>
      <c r="O72" s="323">
        <f t="shared" si="14"/>
        <v>0</v>
      </c>
      <c r="P72" s="323">
        <f t="shared" si="14"/>
        <v>0</v>
      </c>
      <c r="Q72" s="323">
        <f t="shared" si="14"/>
        <v>0</v>
      </c>
      <c r="R72" s="323">
        <f t="shared" si="14"/>
        <v>0</v>
      </c>
      <c r="S72" s="323">
        <f t="shared" si="14"/>
        <v>0</v>
      </c>
      <c r="T72" s="540">
        <f>SUM(T73:T77)</f>
        <v>0</v>
      </c>
      <c r="U72" s="42"/>
      <c r="V72" s="53"/>
      <c r="W72" s="137" t="e">
        <f>#REF!-#REF!</f>
        <v>#REF!</v>
      </c>
      <c r="X72" s="112" t="e">
        <f>SUM(#REF!)-#REF!</f>
        <v>#REF!</v>
      </c>
      <c r="Y72" s="112" t="e">
        <f>#REF!-#REF!</f>
        <v>#REF!</v>
      </c>
      <c r="AA72" s="112"/>
    </row>
    <row r="73" spans="3:27" hidden="1" x14ac:dyDescent="0.3">
      <c r="C73" s="16"/>
      <c r="E73" s="17" t="s">
        <v>490</v>
      </c>
      <c r="F73" s="544"/>
      <c r="G73" s="323">
        <v>0</v>
      </c>
      <c r="H73" s="323">
        <v>0</v>
      </c>
      <c r="I73" s="323">
        <v>0</v>
      </c>
      <c r="J73" s="323">
        <v>0</v>
      </c>
      <c r="K73" s="323">
        <v>0</v>
      </c>
      <c r="L73" s="323">
        <v>0</v>
      </c>
      <c r="M73" s="323">
        <v>0</v>
      </c>
      <c r="N73" s="323">
        <v>0</v>
      </c>
      <c r="O73" s="323">
        <v>0</v>
      </c>
      <c r="P73" s="323">
        <v>0</v>
      </c>
      <c r="Q73" s="323">
        <v>0</v>
      </c>
      <c r="R73" s="323">
        <v>0</v>
      </c>
      <c r="S73" s="323">
        <v>0</v>
      </c>
      <c r="T73" s="540">
        <f>SUM(H73:S73)</f>
        <v>0</v>
      </c>
      <c r="U73" s="42"/>
      <c r="V73" s="53"/>
      <c r="W73" s="137" t="e">
        <f>#REF!-#REF!</f>
        <v>#REF!</v>
      </c>
      <c r="X73" s="112" t="e">
        <f>SUM(#REF!)-#REF!</f>
        <v>#REF!</v>
      </c>
      <c r="Y73" s="112" t="e">
        <f>#REF!-#REF!</f>
        <v>#REF!</v>
      </c>
      <c r="AA73" s="112"/>
    </row>
    <row r="74" spans="3:27" hidden="1" x14ac:dyDescent="0.3">
      <c r="C74" s="16"/>
      <c r="E74" s="17" t="s">
        <v>491</v>
      </c>
      <c r="F74" s="544"/>
      <c r="G74" s="323">
        <v>0</v>
      </c>
      <c r="H74" s="323">
        <v>0</v>
      </c>
      <c r="I74" s="323">
        <v>0</v>
      </c>
      <c r="J74" s="323">
        <v>0</v>
      </c>
      <c r="K74" s="323">
        <v>0</v>
      </c>
      <c r="L74" s="323">
        <v>0</v>
      </c>
      <c r="M74" s="323">
        <v>0</v>
      </c>
      <c r="N74" s="323">
        <v>0</v>
      </c>
      <c r="O74" s="323">
        <v>0</v>
      </c>
      <c r="P74" s="323">
        <v>0</v>
      </c>
      <c r="Q74" s="323">
        <v>0</v>
      </c>
      <c r="R74" s="323">
        <v>0</v>
      </c>
      <c r="S74" s="323">
        <v>0</v>
      </c>
      <c r="T74" s="540">
        <f>SUM(H74:S74)</f>
        <v>0</v>
      </c>
      <c r="U74" s="42"/>
      <c r="V74" s="53"/>
      <c r="W74" s="137" t="e">
        <f>#REF!-#REF!</f>
        <v>#REF!</v>
      </c>
      <c r="X74" s="112" t="e">
        <f>SUM(#REF!)-#REF!</f>
        <v>#REF!</v>
      </c>
      <c r="Y74" s="112" t="e">
        <f>#REF!-#REF!</f>
        <v>#REF!</v>
      </c>
      <c r="AA74" s="112"/>
    </row>
    <row r="75" spans="3:27" hidden="1" x14ac:dyDescent="0.3">
      <c r="C75" s="16"/>
      <c r="E75" s="17" t="s">
        <v>501</v>
      </c>
      <c r="F75" s="544"/>
      <c r="G75" s="323"/>
      <c r="H75" s="323"/>
      <c r="I75" s="323"/>
      <c r="J75" s="323"/>
      <c r="K75" s="323"/>
      <c r="L75" s="323"/>
      <c r="M75" s="323"/>
      <c r="N75" s="323"/>
      <c r="O75" s="323"/>
      <c r="P75" s="323"/>
      <c r="Q75" s="323"/>
      <c r="R75" s="323"/>
      <c r="S75" s="323"/>
      <c r="T75" s="540"/>
      <c r="U75" s="42"/>
      <c r="V75" s="53"/>
      <c r="W75" s="137" t="e">
        <f>#REF!-#REF!</f>
        <v>#REF!</v>
      </c>
      <c r="X75" s="112" t="e">
        <f>SUM(#REF!)-#REF!</f>
        <v>#REF!</v>
      </c>
      <c r="Y75" s="112" t="e">
        <f>#REF!-#REF!</f>
        <v>#REF!</v>
      </c>
      <c r="AA75" s="112"/>
    </row>
    <row r="76" spans="3:27" hidden="1" x14ac:dyDescent="0.3">
      <c r="C76" s="16"/>
      <c r="E76" s="70" t="s">
        <v>497</v>
      </c>
      <c r="F76" s="544"/>
      <c r="G76" s="323">
        <v>0</v>
      </c>
      <c r="H76" s="323">
        <v>0</v>
      </c>
      <c r="I76" s="323">
        <v>0</v>
      </c>
      <c r="J76" s="323">
        <v>0</v>
      </c>
      <c r="K76" s="323">
        <v>0</v>
      </c>
      <c r="L76" s="323">
        <v>0</v>
      </c>
      <c r="M76" s="323">
        <v>0</v>
      </c>
      <c r="N76" s="323">
        <v>0</v>
      </c>
      <c r="O76" s="323">
        <v>0</v>
      </c>
      <c r="P76" s="323">
        <v>0</v>
      </c>
      <c r="Q76" s="323">
        <v>0</v>
      </c>
      <c r="R76" s="323">
        <v>0</v>
      </c>
      <c r="S76" s="323">
        <v>0</v>
      </c>
      <c r="T76" s="540">
        <f>SUM(H76:S76)</f>
        <v>0</v>
      </c>
      <c r="U76" s="42"/>
      <c r="V76" s="53"/>
      <c r="W76" s="137" t="e">
        <f>#REF!-#REF!</f>
        <v>#REF!</v>
      </c>
      <c r="X76" s="112" t="e">
        <f>SUM(#REF!)-#REF!</f>
        <v>#REF!</v>
      </c>
      <c r="Y76" s="112" t="e">
        <f>#REF!-#REF!</f>
        <v>#REF!</v>
      </c>
      <c r="AA76" s="112"/>
    </row>
    <row r="77" spans="3:27" hidden="1" x14ac:dyDescent="0.3">
      <c r="C77" s="16"/>
      <c r="E77" s="70" t="s">
        <v>498</v>
      </c>
      <c r="F77" s="544"/>
      <c r="G77" s="323">
        <v>0</v>
      </c>
      <c r="H77" s="323">
        <v>0</v>
      </c>
      <c r="I77" s="323">
        <v>0</v>
      </c>
      <c r="J77" s="323">
        <v>0</v>
      </c>
      <c r="K77" s="323">
        <v>0</v>
      </c>
      <c r="L77" s="323">
        <v>0</v>
      </c>
      <c r="M77" s="323">
        <v>0</v>
      </c>
      <c r="N77" s="323">
        <v>0</v>
      </c>
      <c r="O77" s="323">
        <v>0</v>
      </c>
      <c r="P77" s="323">
        <v>0</v>
      </c>
      <c r="Q77" s="323">
        <v>0</v>
      </c>
      <c r="R77" s="323">
        <v>0</v>
      </c>
      <c r="S77" s="323">
        <v>0</v>
      </c>
      <c r="T77" s="540">
        <f>SUM(H77:S77)</f>
        <v>0</v>
      </c>
      <c r="U77" s="42"/>
      <c r="V77" s="53"/>
      <c r="W77" s="137" t="e">
        <f>#REF!-#REF!</f>
        <v>#REF!</v>
      </c>
      <c r="X77" s="112" t="e">
        <f>SUM(#REF!)-#REF!</f>
        <v>#REF!</v>
      </c>
      <c r="Y77" s="112" t="e">
        <f>#REF!-#REF!</f>
        <v>#REF!</v>
      </c>
      <c r="AA77" s="112"/>
    </row>
    <row r="78" spans="3:27" hidden="1" x14ac:dyDescent="0.3">
      <c r="C78" s="16"/>
      <c r="F78" s="544"/>
      <c r="G78" s="323"/>
      <c r="H78" s="540"/>
      <c r="I78" s="540"/>
      <c r="J78" s="540"/>
      <c r="K78" s="540"/>
      <c r="L78" s="540"/>
      <c r="M78" s="540"/>
      <c r="N78" s="540"/>
      <c r="O78" s="540"/>
      <c r="P78" s="540"/>
      <c r="Q78" s="540"/>
      <c r="R78" s="540"/>
      <c r="S78" s="540"/>
      <c r="T78" s="540"/>
      <c r="U78" s="42"/>
      <c r="V78" s="53"/>
      <c r="W78" s="137" t="e">
        <f>#REF!-#REF!</f>
        <v>#REF!</v>
      </c>
      <c r="X78" s="112" t="e">
        <f>SUM(#REF!)-#REF!</f>
        <v>#REF!</v>
      </c>
      <c r="Y78" s="112" t="e">
        <f>#REF!-#REF!</f>
        <v>#REF!</v>
      </c>
      <c r="AA78" s="112"/>
    </row>
    <row r="79" spans="3:27" hidden="1" x14ac:dyDescent="0.3">
      <c r="C79" s="16"/>
      <c r="G79" s="323"/>
      <c r="H79" s="540"/>
      <c r="I79" s="540"/>
      <c r="J79" s="540"/>
      <c r="K79" s="540"/>
      <c r="L79" s="540"/>
      <c r="M79" s="540"/>
      <c r="N79" s="540"/>
      <c r="O79" s="540"/>
      <c r="P79" s="540"/>
      <c r="Q79" s="540"/>
      <c r="R79" s="540"/>
      <c r="S79" s="540"/>
      <c r="T79" s="540"/>
      <c r="U79" s="42"/>
      <c r="V79" s="53"/>
      <c r="W79" s="137" t="e">
        <f>#REF!-#REF!</f>
        <v>#REF!</v>
      </c>
      <c r="X79" s="112" t="e">
        <f>SUM(#REF!)-#REF!</f>
        <v>#REF!</v>
      </c>
      <c r="Y79" s="112" t="e">
        <f>#REF!-#REF!</f>
        <v>#REF!</v>
      </c>
      <c r="AA79" s="112"/>
    </row>
    <row r="80" spans="3:27" s="6" customFormat="1" x14ac:dyDescent="0.3">
      <c r="C80" s="14" t="s">
        <v>502</v>
      </c>
      <c r="F80" s="68" t="s">
        <v>503</v>
      </c>
      <c r="G80" s="536">
        <f t="shared" ref="G80:R80" si="15">SUM(G81:G84)</f>
        <v>37929633.986114979</v>
      </c>
      <c r="H80" s="535">
        <f>SUM(H81:H84)</f>
        <v>10373451</v>
      </c>
      <c r="I80" s="535">
        <f t="shared" si="15"/>
        <v>13541591</v>
      </c>
      <c r="J80" s="535">
        <f>SUM(J81:J84)</f>
        <v>-104527277</v>
      </c>
      <c r="K80" s="535">
        <f t="shared" si="15"/>
        <v>88930474</v>
      </c>
      <c r="L80" s="535">
        <f t="shared" si="15"/>
        <v>11144077</v>
      </c>
      <c r="M80" s="535">
        <f t="shared" si="15"/>
        <v>-28822844</v>
      </c>
      <c r="N80" s="535">
        <f t="shared" si="15"/>
        <v>25725501</v>
      </c>
      <c r="O80" s="535">
        <f t="shared" si="15"/>
        <v>639019</v>
      </c>
      <c r="P80" s="535">
        <f t="shared" si="15"/>
        <v>-71625696</v>
      </c>
      <c r="Q80" s="535">
        <f t="shared" si="15"/>
        <v>89460304</v>
      </c>
      <c r="R80" s="535">
        <f t="shared" si="15"/>
        <v>35968600</v>
      </c>
      <c r="S80" s="535">
        <f>SUM(S81:S84)</f>
        <v>-6151638</v>
      </c>
      <c r="T80" s="535">
        <f>SUM(T81:T84)</f>
        <v>64655562</v>
      </c>
      <c r="U80" s="85"/>
      <c r="V80" s="46"/>
      <c r="W80" s="137" t="e">
        <f>#REF!-#REF!</f>
        <v>#REF!</v>
      </c>
      <c r="X80" s="112" t="e">
        <f>SUM(#REF!)-#REF!</f>
        <v>#REF!</v>
      </c>
      <c r="Y80" s="112" t="e">
        <f>#REF!-#REF!</f>
        <v>#REF!</v>
      </c>
      <c r="AA80" s="553"/>
    </row>
    <row r="81" spans="2:27" x14ac:dyDescent="0.3">
      <c r="C81" s="16"/>
      <c r="E81" s="17" t="s">
        <v>504</v>
      </c>
      <c r="G81" s="323">
        <f>[27]Summary!$H$67+[27]Summary!$H$68</f>
        <v>9977633.9861149807</v>
      </c>
      <c r="H81" s="540">
        <f>[28]Summary!$M$67+[28]Summary!$M$68</f>
        <v>1585476</v>
      </c>
      <c r="I81" s="540">
        <f>[29]Summary!$R$67+[29]Summary!$R$68</f>
        <v>1883939</v>
      </c>
      <c r="J81" s="540">
        <f>+[40]Summary!$W$67+[40]Summary!$W$68</f>
        <v>-26966</v>
      </c>
      <c r="K81" s="540">
        <f>+[31]Summary!$AB$67+[31]Summary!$AB$68</f>
        <v>35934</v>
      </c>
      <c r="L81" s="540">
        <f>+[32]Summary!$AG$67+[32]Summary!$AG$68</f>
        <v>2754955</v>
      </c>
      <c r="M81" s="540">
        <f>+[33]Summary!$AL$67+[33]Summary!$AL$68</f>
        <v>4605696</v>
      </c>
      <c r="N81" s="540">
        <f>+[34]Summary!$AQ$67+[34]Summary!$AQ$68</f>
        <v>378105</v>
      </c>
      <c r="O81" s="540">
        <f>+[35]Summary!$AV$67+[35]Summary!$AV$68</f>
        <v>1361987</v>
      </c>
      <c r="P81" s="540">
        <f>+[36]Summary!$BA$67+[36]Summary!$BA$68</f>
        <v>4840836</v>
      </c>
      <c r="Q81" s="540">
        <f>[37]Summary!$BF$67+[37]Summary!$BF$68</f>
        <v>400240</v>
      </c>
      <c r="R81" s="540">
        <f>[27]Summary!$BK$67+[27]Summary!$BK$68</f>
        <v>669537</v>
      </c>
      <c r="S81" s="540">
        <f>[38]Summary!$BP$68+[38]Summary!$BP$67</f>
        <v>1220892</v>
      </c>
      <c r="T81" s="540">
        <f>SUM(H81:S81)</f>
        <v>19710631</v>
      </c>
      <c r="U81" s="42"/>
      <c r="V81" s="53"/>
      <c r="W81" s="137" t="e">
        <f>#REF!-#REF!</f>
        <v>#REF!</v>
      </c>
      <c r="X81" s="112" t="e">
        <f>SUM(#REF!)-#REF!</f>
        <v>#REF!</v>
      </c>
      <c r="Y81" s="112" t="e">
        <f>#REF!-#REF!</f>
        <v>#REF!</v>
      </c>
      <c r="AA81" s="417"/>
    </row>
    <row r="82" spans="2:27" x14ac:dyDescent="0.3">
      <c r="C82" s="16"/>
      <c r="E82" s="17" t="s">
        <v>505</v>
      </c>
      <c r="F82" s="554"/>
      <c r="G82" s="540">
        <f>[27]Summary!$H$65</f>
        <v>0</v>
      </c>
      <c r="H82" s="555">
        <f>[28]Summary!$M$65</f>
        <v>32499994</v>
      </c>
      <c r="I82" s="555">
        <f>[29]Summary!$R$65</f>
        <v>1683425</v>
      </c>
      <c r="J82" s="555">
        <f>+[40]Summary!$W$65</f>
        <v>3575832</v>
      </c>
      <c r="K82" s="555">
        <f>+[31]Summary!$AB$65</f>
        <v>53727650</v>
      </c>
      <c r="L82" s="555">
        <f>+[32]Summary!$AG$65</f>
        <v>-54202159</v>
      </c>
      <c r="M82" s="555">
        <f>+[33]Summary!$AL$65</f>
        <v>-3465898</v>
      </c>
      <c r="N82" s="555">
        <f>+[34]Summary!$AQ$65</f>
        <v>8772236</v>
      </c>
      <c r="O82" s="555">
        <f>+[35]Summary!$AV$65</f>
        <v>-3753879</v>
      </c>
      <c r="P82" s="555">
        <f>+[36]Summary!$BA$65</f>
        <v>-20434962</v>
      </c>
      <c r="Q82" s="555">
        <f>[37]Summary!$BF$65</f>
        <v>14593850</v>
      </c>
      <c r="R82" s="555">
        <f>[27]Summary!$BK$65</f>
        <v>-343384</v>
      </c>
      <c r="S82" s="555">
        <f>[38]Summary!$BP$65</f>
        <v>-27141640</v>
      </c>
      <c r="T82" s="540">
        <f>SUM(H82:S82)</f>
        <v>5511065</v>
      </c>
      <c r="U82" s="42"/>
      <c r="V82" s="53"/>
      <c r="W82" s="137" t="e">
        <f>#REF!-#REF!</f>
        <v>#REF!</v>
      </c>
      <c r="X82" s="112" t="e">
        <f>SUM(#REF!)-#REF!</f>
        <v>#REF!</v>
      </c>
      <c r="Y82" s="112" t="e">
        <f>#REF!-#REF!</f>
        <v>#REF!</v>
      </c>
      <c r="AA82" s="417"/>
    </row>
    <row r="83" spans="2:27" x14ac:dyDescent="0.3">
      <c r="C83" s="16"/>
      <c r="E83" s="17" t="s">
        <v>310</v>
      </c>
      <c r="G83" s="323">
        <f>[27]Summary!$H$66</f>
        <v>0</v>
      </c>
      <c r="H83" s="540">
        <f>[28]Summary!$M$66</f>
        <v>0</v>
      </c>
      <c r="I83" s="540">
        <f>[29]Summary!$R$66</f>
        <v>0</v>
      </c>
      <c r="J83" s="540">
        <f>+[40]Summary!$W$66</f>
        <v>0</v>
      </c>
      <c r="K83" s="540">
        <f>+[31]Summary!$AB$66</f>
        <v>0</v>
      </c>
      <c r="L83" s="540">
        <f>+[32]Summary!$AG$66</f>
        <v>0</v>
      </c>
      <c r="M83" s="540">
        <f>+[33]Summary!$AL$66</f>
        <v>0</v>
      </c>
      <c r="N83" s="540">
        <f>+[34]Summary!$AQ$66</f>
        <v>0</v>
      </c>
      <c r="O83" s="540">
        <f>+[35]Summary!$AV$66</f>
        <v>0</v>
      </c>
      <c r="P83" s="540">
        <f>+[36]Summary!$BA$66</f>
        <v>0</v>
      </c>
      <c r="Q83" s="540">
        <f>[37]Summary!$BF$66</f>
        <v>0</v>
      </c>
      <c r="R83" s="540">
        <f>[27]Summary!$BK$66</f>
        <v>0</v>
      </c>
      <c r="S83" s="540">
        <f>[38]Summary!$BP$66</f>
        <v>0</v>
      </c>
      <c r="T83" s="540">
        <f>SUM(H83:S83)</f>
        <v>0</v>
      </c>
      <c r="U83" s="42"/>
      <c r="V83" s="53"/>
      <c r="W83" s="137" t="e">
        <f>#REF!-#REF!</f>
        <v>#REF!</v>
      </c>
      <c r="X83" s="112" t="e">
        <f>SUM(#REF!)-#REF!</f>
        <v>#REF!</v>
      </c>
      <c r="Y83" s="112" t="e">
        <f>#REF!-#REF!</f>
        <v>#REF!</v>
      </c>
      <c r="AA83" s="417"/>
    </row>
    <row r="84" spans="2:27" x14ac:dyDescent="0.3">
      <c r="C84" s="16"/>
      <c r="E84" s="17" t="s">
        <v>506</v>
      </c>
      <c r="G84" s="323">
        <f>+G88</f>
        <v>27952000</v>
      </c>
      <c r="H84" s="540">
        <f>+H88</f>
        <v>-23712019</v>
      </c>
      <c r="I84" s="540">
        <f>+I88</f>
        <v>9974227</v>
      </c>
      <c r="J84" s="540">
        <f>+J88</f>
        <v>-108076143</v>
      </c>
      <c r="K84" s="540">
        <f>+K88</f>
        <v>35166890</v>
      </c>
      <c r="L84" s="540">
        <f>L88</f>
        <v>62591281</v>
      </c>
      <c r="M84" s="540">
        <f t="shared" ref="M84:R84" si="16">M88</f>
        <v>-29962642</v>
      </c>
      <c r="N84" s="540">
        <f>N88</f>
        <v>16575160</v>
      </c>
      <c r="O84" s="540">
        <f t="shared" si="16"/>
        <v>3030911</v>
      </c>
      <c r="P84" s="540">
        <f>P88</f>
        <v>-56031570</v>
      </c>
      <c r="Q84" s="540">
        <f t="shared" si="16"/>
        <v>74466214</v>
      </c>
      <c r="R84" s="540">
        <f t="shared" si="16"/>
        <v>35642447</v>
      </c>
      <c r="S84" s="540">
        <f>S88</f>
        <v>19769110</v>
      </c>
      <c r="T84" s="540">
        <f t="shared" ref="T84" si="17">+T88</f>
        <v>39433866</v>
      </c>
      <c r="U84" s="42"/>
      <c r="V84" s="53"/>
      <c r="W84" s="137" t="e">
        <f>#REF!-#REF!</f>
        <v>#REF!</v>
      </c>
      <c r="X84" s="112" t="e">
        <f>SUM(#REF!)-#REF!</f>
        <v>#REF!</v>
      </c>
      <c r="Y84" s="112" t="e">
        <f>#REF!-#REF!</f>
        <v>#REF!</v>
      </c>
      <c r="AA84" s="112"/>
    </row>
    <row r="85" spans="2:27" x14ac:dyDescent="0.3">
      <c r="C85" s="100"/>
      <c r="D85" s="101"/>
      <c r="E85" s="101"/>
      <c r="F85" s="556"/>
      <c r="G85" s="557"/>
      <c r="H85" s="558"/>
      <c r="I85" s="558"/>
      <c r="J85" s="558"/>
      <c r="K85" s="558"/>
      <c r="L85" s="558"/>
      <c r="M85" s="558"/>
      <c r="N85" s="558"/>
      <c r="O85" s="558"/>
      <c r="P85" s="558"/>
      <c r="Q85" s="558"/>
      <c r="R85" s="558"/>
      <c r="S85" s="558"/>
      <c r="T85" s="558"/>
      <c r="U85" s="42"/>
      <c r="V85" s="53"/>
      <c r="W85" s="137"/>
      <c r="X85" s="112"/>
      <c r="Y85" s="112"/>
      <c r="AA85" s="112"/>
    </row>
    <row r="86" spans="2:27" x14ac:dyDescent="0.3">
      <c r="G86" s="559"/>
      <c r="H86" s="559"/>
      <c r="I86" s="559"/>
      <c r="J86" s="559"/>
      <c r="K86" s="559"/>
      <c r="L86" s="559"/>
      <c r="M86" s="559"/>
      <c r="N86" s="559"/>
      <c r="O86" s="559"/>
      <c r="P86" s="559"/>
      <c r="Q86" s="559"/>
      <c r="R86" s="559"/>
      <c r="S86" s="559"/>
      <c r="T86" s="559"/>
      <c r="U86" s="53"/>
      <c r="V86" s="53"/>
      <c r="W86" s="137"/>
      <c r="X86" s="112"/>
      <c r="Y86" s="112"/>
      <c r="AA86" s="112"/>
    </row>
    <row r="87" spans="2:27" x14ac:dyDescent="0.3">
      <c r="B87" s="529"/>
      <c r="C87" s="560"/>
      <c r="D87" s="561"/>
      <c r="E87" s="562"/>
      <c r="F87" s="563"/>
      <c r="G87" s="564"/>
      <c r="H87" s="565"/>
      <c r="I87" s="565"/>
      <c r="J87" s="565"/>
      <c r="K87" s="565"/>
      <c r="L87" s="565"/>
      <c r="M87" s="565"/>
      <c r="N87" s="565"/>
      <c r="O87" s="565"/>
      <c r="P87" s="565"/>
      <c r="Q87" s="565"/>
      <c r="R87" s="565"/>
      <c r="S87" s="565"/>
      <c r="T87" s="564"/>
      <c r="U87" s="85"/>
      <c r="V87" s="53"/>
      <c r="W87" s="137"/>
      <c r="X87" s="112"/>
      <c r="Y87" s="112"/>
      <c r="AA87" s="112"/>
    </row>
    <row r="88" spans="2:27" s="6" customFormat="1" x14ac:dyDescent="0.3">
      <c r="B88" s="541"/>
      <c r="C88" s="251" t="s">
        <v>507</v>
      </c>
      <c r="D88" s="566"/>
      <c r="F88" s="68" t="s">
        <v>508</v>
      </c>
      <c r="G88" s="536">
        <f>+G90-G95</f>
        <v>27952000</v>
      </c>
      <c r="H88" s="535">
        <f t="shared" ref="H88:T88" si="18">+H90-H95</f>
        <v>-23712019</v>
      </c>
      <c r="I88" s="535">
        <f t="shared" si="18"/>
        <v>9974227</v>
      </c>
      <c r="J88" s="535">
        <f t="shared" si="18"/>
        <v>-108076143</v>
      </c>
      <c r="K88" s="535">
        <f t="shared" si="18"/>
        <v>35166890</v>
      </c>
      <c r="L88" s="535">
        <f t="shared" si="18"/>
        <v>62591281</v>
      </c>
      <c r="M88" s="535">
        <f t="shared" si="18"/>
        <v>-29962642</v>
      </c>
      <c r="N88" s="535">
        <f t="shared" si="18"/>
        <v>16575160</v>
      </c>
      <c r="O88" s="535">
        <f t="shared" si="18"/>
        <v>3030911</v>
      </c>
      <c r="P88" s="535">
        <f t="shared" si="18"/>
        <v>-56031570</v>
      </c>
      <c r="Q88" s="535">
        <f t="shared" si="18"/>
        <v>74466214</v>
      </c>
      <c r="R88" s="535">
        <f t="shared" si="18"/>
        <v>35642447</v>
      </c>
      <c r="S88" s="535">
        <f t="shared" si="18"/>
        <v>19769110</v>
      </c>
      <c r="T88" s="536">
        <f t="shared" si="18"/>
        <v>39433866</v>
      </c>
      <c r="U88" s="42"/>
      <c r="V88" s="46"/>
      <c r="W88" s="137" t="e">
        <f>#REF!-#REF!</f>
        <v>#REF!</v>
      </c>
      <c r="X88" s="112" t="e">
        <f>SUM(#REF!)-#REF!</f>
        <v>#REF!</v>
      </c>
      <c r="Y88" s="112" t="e">
        <f>#REF!-#REF!</f>
        <v>#REF!</v>
      </c>
      <c r="AA88" s="112"/>
    </row>
    <row r="89" spans="2:27" x14ac:dyDescent="0.3">
      <c r="B89" s="529"/>
      <c r="C89" s="567"/>
      <c r="D89" s="568"/>
      <c r="G89" s="323"/>
      <c r="H89" s="540"/>
      <c r="I89" s="540"/>
      <c r="J89" s="540"/>
      <c r="K89" s="540"/>
      <c r="L89" s="540"/>
      <c r="M89" s="540"/>
      <c r="N89" s="540"/>
      <c r="O89" s="540"/>
      <c r="P89" s="540"/>
      <c r="Q89" s="540"/>
      <c r="R89" s="540"/>
      <c r="S89" s="540"/>
      <c r="T89" s="323"/>
      <c r="U89" s="42"/>
      <c r="V89" s="53"/>
      <c r="W89" s="137"/>
      <c r="X89" s="112"/>
      <c r="Y89" s="112"/>
      <c r="AA89" s="112"/>
    </row>
    <row r="90" spans="2:27" x14ac:dyDescent="0.3">
      <c r="B90" s="529"/>
      <c r="C90" s="16" t="s">
        <v>509</v>
      </c>
      <c r="F90" s="68" t="s">
        <v>510</v>
      </c>
      <c r="G90" s="569">
        <f t="shared" ref="G90:S90" si="19">SUM(G91:G93)</f>
        <v>263242000</v>
      </c>
      <c r="H90" s="393">
        <f t="shared" si="19"/>
        <v>273984879</v>
      </c>
      <c r="I90" s="393">
        <f t="shared" si="19"/>
        <v>297696898</v>
      </c>
      <c r="J90" s="393">
        <f t="shared" si="19"/>
        <v>287722671</v>
      </c>
      <c r="K90" s="393">
        <f t="shared" si="19"/>
        <v>395798814</v>
      </c>
      <c r="L90" s="393">
        <f t="shared" si="19"/>
        <v>360631924</v>
      </c>
      <c r="M90" s="393">
        <f t="shared" si="19"/>
        <v>298040643</v>
      </c>
      <c r="N90" s="393">
        <f t="shared" si="19"/>
        <v>328003285</v>
      </c>
      <c r="O90" s="393">
        <f t="shared" si="19"/>
        <v>311428125</v>
      </c>
      <c r="P90" s="393">
        <f t="shared" si="19"/>
        <v>308397214</v>
      </c>
      <c r="Q90" s="393">
        <f t="shared" si="19"/>
        <v>364428784</v>
      </c>
      <c r="R90" s="393">
        <f t="shared" si="19"/>
        <v>289962570</v>
      </c>
      <c r="S90" s="393">
        <f t="shared" si="19"/>
        <v>254320123</v>
      </c>
      <c r="T90" s="379">
        <f>SUM(T91:T93)</f>
        <v>273984879</v>
      </c>
      <c r="U90" s="42"/>
      <c r="V90" s="53"/>
      <c r="W90" s="137" t="e">
        <f>#REF!-#REF!</f>
        <v>#REF!</v>
      </c>
      <c r="X90" s="112"/>
      <c r="Y90" s="112" t="e">
        <f>#REF!-#REF!</f>
        <v>#REF!</v>
      </c>
      <c r="AA90" s="112"/>
    </row>
    <row r="91" spans="2:27" x14ac:dyDescent="0.3">
      <c r="B91" s="529"/>
      <c r="C91" s="302"/>
      <c r="D91" s="277"/>
      <c r="E91" s="17" t="s">
        <v>511</v>
      </c>
      <c r="G91" s="323">
        <f>[27]Cashbalances!$H$14</f>
        <v>134546000</v>
      </c>
      <c r="H91" s="368">
        <f>[28]Cashbalances!$M$14</f>
        <v>145289346</v>
      </c>
      <c r="I91" s="368">
        <f t="shared" ref="I91:S93" si="20">H96</f>
        <v>189293723</v>
      </c>
      <c r="J91" s="368">
        <f t="shared" si="20"/>
        <v>172981345</v>
      </c>
      <c r="K91" s="368">
        <f t="shared" si="20"/>
        <v>170907699</v>
      </c>
      <c r="L91" s="368">
        <f t="shared" si="20"/>
        <v>169083708</v>
      </c>
      <c r="M91" s="368">
        <f t="shared" si="20"/>
        <v>168176276</v>
      </c>
      <c r="N91" s="368">
        <f t="shared" si="20"/>
        <v>169665345</v>
      </c>
      <c r="O91" s="368">
        <f t="shared" si="20"/>
        <v>166304630</v>
      </c>
      <c r="P91" s="368">
        <f t="shared" si="20"/>
        <v>164446646</v>
      </c>
      <c r="Q91" s="368">
        <f>P96</f>
        <v>157446097</v>
      </c>
      <c r="R91" s="368">
        <f>Q96</f>
        <v>161501086</v>
      </c>
      <c r="S91" s="368">
        <f t="shared" si="20"/>
        <v>149280743</v>
      </c>
      <c r="T91" s="323">
        <f>H91</f>
        <v>145289346</v>
      </c>
      <c r="U91" s="42"/>
      <c r="V91" s="53"/>
      <c r="W91" s="137" t="e">
        <f>#REF!-#REF!</f>
        <v>#REF!</v>
      </c>
      <c r="X91" s="112"/>
      <c r="Y91" s="112" t="e">
        <f>#REF!-#REF!</f>
        <v>#REF!</v>
      </c>
      <c r="AA91" s="112"/>
    </row>
    <row r="92" spans="2:27" x14ac:dyDescent="0.3">
      <c r="B92" s="529"/>
      <c r="C92" s="302"/>
      <c r="D92" s="277"/>
      <c r="E92" s="17" t="s">
        <v>283</v>
      </c>
      <c r="F92" s="68" t="s">
        <v>512</v>
      </c>
      <c r="G92" s="323">
        <f>[27]Cashbalances!$H$15</f>
        <v>0</v>
      </c>
      <c r="H92" s="368">
        <v>0</v>
      </c>
      <c r="I92" s="368">
        <f t="shared" si="20"/>
        <v>0</v>
      </c>
      <c r="J92" s="368">
        <f t="shared" si="20"/>
        <v>0</v>
      </c>
      <c r="K92" s="368">
        <f t="shared" si="20"/>
        <v>0</v>
      </c>
      <c r="L92" s="368">
        <f t="shared" si="20"/>
        <v>0</v>
      </c>
      <c r="M92" s="368">
        <f t="shared" si="20"/>
        <v>0</v>
      </c>
      <c r="N92" s="368">
        <f t="shared" si="20"/>
        <v>0</v>
      </c>
      <c r="O92" s="368">
        <f t="shared" si="20"/>
        <v>0</v>
      </c>
      <c r="P92" s="368">
        <f t="shared" si="20"/>
        <v>0</v>
      </c>
      <c r="Q92" s="368">
        <f>P97</f>
        <v>30000000</v>
      </c>
      <c r="R92" s="368">
        <f>Q97</f>
        <v>20000000</v>
      </c>
      <c r="S92" s="368"/>
      <c r="T92" s="323">
        <f>H92</f>
        <v>0</v>
      </c>
      <c r="U92" s="42"/>
      <c r="V92" s="53"/>
      <c r="W92" s="137"/>
      <c r="X92" s="112"/>
      <c r="Y92" s="112"/>
      <c r="AA92" s="112"/>
    </row>
    <row r="93" spans="2:27" x14ac:dyDescent="0.3">
      <c r="B93" s="529"/>
      <c r="C93" s="302"/>
      <c r="D93" s="277"/>
      <c r="E93" s="17" t="s">
        <v>513</v>
      </c>
      <c r="G93" s="323">
        <f>[27]Cashbalances!$H$16</f>
        <v>128696000</v>
      </c>
      <c r="H93" s="368">
        <f>[28]Cashbalances!$M$15</f>
        <v>128695533</v>
      </c>
      <c r="I93" s="368">
        <f t="shared" si="20"/>
        <v>108403175</v>
      </c>
      <c r="J93" s="368">
        <f>I98</f>
        <v>114741326</v>
      </c>
      <c r="K93" s="368">
        <f t="shared" si="20"/>
        <v>224891115</v>
      </c>
      <c r="L93" s="368">
        <f t="shared" si="20"/>
        <v>191548216</v>
      </c>
      <c r="M93" s="368">
        <f t="shared" si="20"/>
        <v>129864367</v>
      </c>
      <c r="N93" s="368">
        <f>M98</f>
        <v>158337940</v>
      </c>
      <c r="O93" s="368">
        <f t="shared" si="20"/>
        <v>145123495</v>
      </c>
      <c r="P93" s="368">
        <f t="shared" si="20"/>
        <v>143950568</v>
      </c>
      <c r="Q93" s="368">
        <f t="shared" si="20"/>
        <v>176982687</v>
      </c>
      <c r="R93" s="368">
        <f>Q98</f>
        <v>108461484</v>
      </c>
      <c r="S93" s="368">
        <f>R98</f>
        <v>105039380</v>
      </c>
      <c r="T93" s="323">
        <f>H93</f>
        <v>128695533</v>
      </c>
      <c r="U93" s="42"/>
      <c r="V93" s="53"/>
      <c r="W93" s="137" t="e">
        <f>#REF!-#REF!</f>
        <v>#REF!</v>
      </c>
      <c r="X93" s="112"/>
      <c r="Y93" s="112" t="e">
        <f>#REF!-#REF!</f>
        <v>#REF!</v>
      </c>
      <c r="AA93" s="112"/>
    </row>
    <row r="94" spans="2:27" x14ac:dyDescent="0.3">
      <c r="B94" s="529"/>
      <c r="C94" s="16"/>
      <c r="G94" s="323"/>
      <c r="H94" s="540"/>
      <c r="I94" s="540"/>
      <c r="J94" s="540"/>
      <c r="K94" s="540"/>
      <c r="L94" s="540"/>
      <c r="M94" s="540"/>
      <c r="N94" s="540"/>
      <c r="O94" s="540"/>
      <c r="P94" s="540"/>
      <c r="Q94" s="540"/>
      <c r="R94" s="540"/>
      <c r="S94" s="540"/>
      <c r="T94" s="323"/>
      <c r="U94" s="42"/>
      <c r="V94" s="53"/>
      <c r="W94" s="137" t="e">
        <f>#REF!-#REF!</f>
        <v>#REF!</v>
      </c>
      <c r="X94" s="112"/>
      <c r="Y94" s="112" t="e">
        <f>#REF!-#REF!</f>
        <v>#REF!</v>
      </c>
      <c r="AA94" s="112"/>
    </row>
    <row r="95" spans="2:27" x14ac:dyDescent="0.3">
      <c r="B95" s="529"/>
      <c r="C95" s="16" t="s">
        <v>514</v>
      </c>
      <c r="G95" s="368">
        <f t="shared" ref="G95:S95" si="21">SUM(G96:G98)</f>
        <v>235290000</v>
      </c>
      <c r="H95" s="540">
        <f t="shared" si="21"/>
        <v>297696898</v>
      </c>
      <c r="I95" s="540">
        <f t="shared" si="21"/>
        <v>287722671</v>
      </c>
      <c r="J95" s="540">
        <f t="shared" si="21"/>
        <v>395798814</v>
      </c>
      <c r="K95" s="540">
        <f t="shared" si="21"/>
        <v>360631924</v>
      </c>
      <c r="L95" s="540">
        <f t="shared" si="21"/>
        <v>298040643</v>
      </c>
      <c r="M95" s="540">
        <f t="shared" si="21"/>
        <v>328003285</v>
      </c>
      <c r="N95" s="540">
        <f t="shared" si="21"/>
        <v>311428125</v>
      </c>
      <c r="O95" s="540">
        <f t="shared" si="21"/>
        <v>308397214</v>
      </c>
      <c r="P95" s="540">
        <f t="shared" si="21"/>
        <v>364428784</v>
      </c>
      <c r="Q95" s="540">
        <f t="shared" si="21"/>
        <v>289962570</v>
      </c>
      <c r="R95" s="540">
        <f>SUM(R96:R98)</f>
        <v>254320123</v>
      </c>
      <c r="S95" s="540">
        <f t="shared" si="21"/>
        <v>234551013</v>
      </c>
      <c r="T95" s="323">
        <f>SUM(T96:T98)</f>
        <v>234551013</v>
      </c>
      <c r="U95" s="42"/>
      <c r="V95" s="53"/>
      <c r="W95" s="137" t="e">
        <f>#REF!-#REF!</f>
        <v>#REF!</v>
      </c>
      <c r="X95" s="112"/>
      <c r="Y95" s="112" t="e">
        <f>#REF!-#REF!</f>
        <v>#REF!</v>
      </c>
      <c r="AA95" s="112"/>
    </row>
    <row r="96" spans="2:27" x14ac:dyDescent="0.3">
      <c r="B96" s="529"/>
      <c r="C96" s="16"/>
      <c r="E96" s="17" t="s">
        <v>511</v>
      </c>
      <c r="G96" s="323">
        <f>[27]Cashbalances!$H$19</f>
        <v>113209000</v>
      </c>
      <c r="H96" s="368">
        <f>[28]Cashbalances!$M$18</f>
        <v>189293723</v>
      </c>
      <c r="I96" s="368">
        <f>+[29]Cashbalances!$R$18</f>
        <v>172981345</v>
      </c>
      <c r="J96" s="368">
        <f>+[40]Cashbalances!$W$18</f>
        <v>170907699</v>
      </c>
      <c r="K96" s="368">
        <f>+[31]Cashbalances!$AB$18</f>
        <v>169083708</v>
      </c>
      <c r="L96" s="368">
        <f>+[32]Cashbalances!$AG$18</f>
        <v>168176276</v>
      </c>
      <c r="M96" s="368">
        <f>+[33]Cashbalances!$BU$18</f>
        <v>169665345</v>
      </c>
      <c r="N96" s="368">
        <f>+[34]Cashbalances!$AQ$18</f>
        <v>166304630</v>
      </c>
      <c r="O96" s="368">
        <f>+[35]Cashbalances!$AV$18</f>
        <v>164446646</v>
      </c>
      <c r="P96" s="368">
        <f>+[36]Cashbalances!$BA$19</f>
        <v>157446097</v>
      </c>
      <c r="Q96" s="368">
        <f>[37]Cashbalances!$BF$19</f>
        <v>161501086</v>
      </c>
      <c r="R96" s="368">
        <f>[27]Cashbalances!$BK$19</f>
        <v>149280743</v>
      </c>
      <c r="S96" s="368">
        <f>[38]Cashbalances!$BP$19</f>
        <v>114050408</v>
      </c>
      <c r="T96" s="323">
        <f>S96</f>
        <v>114050408</v>
      </c>
      <c r="U96" s="42"/>
      <c r="V96" s="53"/>
      <c r="W96" s="137" t="e">
        <f>#REF!-#REF!</f>
        <v>#REF!</v>
      </c>
      <c r="X96" s="112"/>
      <c r="Y96" s="112" t="e">
        <f>#REF!-#REF!</f>
        <v>#REF!</v>
      </c>
      <c r="AA96" s="112"/>
    </row>
    <row r="97" spans="2:27" x14ac:dyDescent="0.3">
      <c r="B97" s="529"/>
      <c r="C97" s="16"/>
      <c r="E97" s="17" t="s">
        <v>283</v>
      </c>
      <c r="F97" s="68" t="s">
        <v>512</v>
      </c>
      <c r="G97" s="323">
        <f>[27]Cashbalances!$H$20</f>
        <v>0</v>
      </c>
      <c r="H97" s="368">
        <f>+[36]Cashbalances!$M$20</f>
        <v>0</v>
      </c>
      <c r="I97" s="368">
        <f>+[36]Cashbalances!$R$20</f>
        <v>0</v>
      </c>
      <c r="J97" s="368">
        <f>+[36]Cashbalances!$W$20</f>
        <v>0</v>
      </c>
      <c r="K97" s="368">
        <f>+[36]Cashbalances!$AB$20</f>
        <v>0</v>
      </c>
      <c r="L97" s="368">
        <f>+[36]Cashbalances!$AG$20</f>
        <v>0</v>
      </c>
      <c r="M97" s="368">
        <f>+[36]Cashbalances!$AL$20</f>
        <v>0</v>
      </c>
      <c r="N97" s="368">
        <f>+[36]Cashbalances!$AQ$20</f>
        <v>0</v>
      </c>
      <c r="O97" s="368">
        <f>+[36]Cashbalances!$AV$20</f>
        <v>0</v>
      </c>
      <c r="P97" s="368">
        <f>+[36]Cashbalances!$BA$20</f>
        <v>30000000</v>
      </c>
      <c r="Q97" s="368">
        <f>[37]Cashbalances!$BF$20</f>
        <v>20000000</v>
      </c>
      <c r="R97" s="368">
        <f>[27]Cashbalances!$BK$20</f>
        <v>0</v>
      </c>
      <c r="S97" s="368">
        <f>[38]Cashbalances!$BP$20</f>
        <v>0</v>
      </c>
      <c r="T97" s="323">
        <f>S97</f>
        <v>0</v>
      </c>
      <c r="U97" s="42"/>
      <c r="V97" s="53"/>
      <c r="W97" s="137"/>
      <c r="X97" s="112"/>
      <c r="Y97" s="112"/>
      <c r="AA97" s="112"/>
    </row>
    <row r="98" spans="2:27" x14ac:dyDescent="0.3">
      <c r="B98" s="529"/>
      <c r="C98" s="16"/>
      <c r="E98" s="17" t="s">
        <v>515</v>
      </c>
      <c r="F98" s="68"/>
      <c r="G98" s="323">
        <f>[27]Cashbalances!$H$21</f>
        <v>122081000</v>
      </c>
      <c r="H98" s="368">
        <f>[28]Cashbalances!$M$19</f>
        <v>108403175</v>
      </c>
      <c r="I98" s="368">
        <f>+[29]Cashbalances!$R$19</f>
        <v>114741326</v>
      </c>
      <c r="J98" s="368">
        <f>+[40]Cashbalances!$W$19</f>
        <v>224891115</v>
      </c>
      <c r="K98" s="368">
        <f>+[31]Cashbalances!$AB$19</f>
        <v>191548216</v>
      </c>
      <c r="L98" s="368">
        <f>+[32]Cashbalances!$AG$19</f>
        <v>129864367</v>
      </c>
      <c r="M98" s="368">
        <f>+[33]Cashbalances!$BU$19</f>
        <v>158337940</v>
      </c>
      <c r="N98" s="368">
        <f>+[34]Cashbalances!$AQ$19</f>
        <v>145123495</v>
      </c>
      <c r="O98" s="368">
        <f>+[35]Cashbalances!$AV$19</f>
        <v>143950568</v>
      </c>
      <c r="P98" s="368">
        <f>+[36]Cashbalances!$BA$21</f>
        <v>176982687</v>
      </c>
      <c r="Q98" s="368">
        <f>[37]Cashbalances!$BF$21</f>
        <v>108461484</v>
      </c>
      <c r="R98" s="368">
        <f>[27]Cashbalances!$BK$21</f>
        <v>105039380</v>
      </c>
      <c r="S98" s="368">
        <f>[38]Cashbalances!$BP$21</f>
        <v>120500605</v>
      </c>
      <c r="T98" s="323">
        <f>S98</f>
        <v>120500605</v>
      </c>
      <c r="U98" s="42"/>
      <c r="V98" s="53"/>
      <c r="W98" s="137" t="e">
        <f>#REF!-#REF!</f>
        <v>#REF!</v>
      </c>
      <c r="X98" s="112"/>
      <c r="Y98" s="112" t="e">
        <f>#REF!-#REF!</f>
        <v>#REF!</v>
      </c>
      <c r="AA98" s="112"/>
    </row>
    <row r="99" spans="2:27" x14ac:dyDescent="0.3">
      <c r="C99" s="100"/>
      <c r="D99" s="101"/>
      <c r="E99" s="101"/>
      <c r="F99" s="556"/>
      <c r="G99" s="557"/>
      <c r="H99" s="557"/>
      <c r="I99" s="557"/>
      <c r="J99" s="557"/>
      <c r="K99" s="557"/>
      <c r="L99" s="557"/>
      <c r="M99" s="557"/>
      <c r="N99" s="557"/>
      <c r="O99" s="558"/>
      <c r="P99" s="557"/>
      <c r="Q99" s="558"/>
      <c r="R99" s="558"/>
      <c r="S99" s="557"/>
      <c r="T99" s="558"/>
      <c r="U99" s="42"/>
      <c r="V99" s="53"/>
      <c r="W99" s="137"/>
      <c r="X99" s="112"/>
      <c r="Y99" s="112"/>
    </row>
    <row r="100" spans="2:27" x14ac:dyDescent="0.3">
      <c r="C100" s="335" t="s">
        <v>516</v>
      </c>
      <c r="D100" s="335"/>
      <c r="E100" s="60"/>
      <c r="G100" s="324"/>
      <c r="H100" s="324"/>
      <c r="I100" s="324"/>
      <c r="J100" s="324"/>
      <c r="K100" s="324"/>
      <c r="L100" s="324"/>
      <c r="M100" s="324"/>
      <c r="N100" s="324"/>
      <c r="O100" s="324"/>
      <c r="P100" s="324"/>
      <c r="Q100" s="324"/>
      <c r="R100" s="324"/>
      <c r="S100" s="324"/>
      <c r="T100" s="324"/>
      <c r="U100" s="53"/>
      <c r="V100" s="53"/>
      <c r="W100" s="137"/>
      <c r="X100" s="112"/>
      <c r="Y100" s="112"/>
    </row>
    <row r="101" spans="2:27" x14ac:dyDescent="0.3">
      <c r="C101" s="335" t="s">
        <v>517</v>
      </c>
      <c r="D101" s="335"/>
      <c r="E101" s="60"/>
      <c r="G101" s="324"/>
      <c r="H101" s="324"/>
      <c r="I101" s="324"/>
      <c r="J101" s="324"/>
      <c r="K101" s="324"/>
      <c r="L101" s="324"/>
      <c r="M101" s="324"/>
      <c r="N101" s="324"/>
      <c r="O101" s="324"/>
      <c r="P101" s="324"/>
      <c r="Q101" s="324"/>
      <c r="R101" s="324"/>
      <c r="S101" s="324"/>
      <c r="T101" s="324"/>
      <c r="U101" s="53"/>
      <c r="V101" s="53"/>
      <c r="W101" s="137"/>
      <c r="X101" s="112"/>
      <c r="Y101" s="112"/>
    </row>
    <row r="102" spans="2:27" x14ac:dyDescent="0.3">
      <c r="C102" s="335" t="s">
        <v>518</v>
      </c>
      <c r="D102" s="335"/>
      <c r="E102" s="60"/>
      <c r="G102" s="324"/>
      <c r="H102" s="324"/>
      <c r="I102" s="324"/>
      <c r="J102" s="324"/>
      <c r="K102" s="324"/>
      <c r="L102" s="324"/>
      <c r="M102" s="324"/>
      <c r="N102" s="324"/>
      <c r="O102" s="324"/>
      <c r="P102" s="324"/>
      <c r="Q102" s="324"/>
      <c r="R102" s="324"/>
      <c r="S102" s="324"/>
      <c r="T102" s="324"/>
      <c r="U102" s="53"/>
      <c r="V102" s="53"/>
      <c r="W102" s="137"/>
      <c r="X102" s="112"/>
      <c r="Y102" s="112"/>
    </row>
    <row r="103" spans="2:27" x14ac:dyDescent="0.3">
      <c r="C103" s="570" t="s">
        <v>519</v>
      </c>
      <c r="D103" s="60"/>
      <c r="E103" s="60"/>
      <c r="F103" s="68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53"/>
      <c r="V103" s="53"/>
      <c r="W103" s="137"/>
      <c r="X103" s="112"/>
      <c r="Y103" s="112"/>
    </row>
    <row r="104" spans="2:27" x14ac:dyDescent="0.3">
      <c r="C104" s="423" t="s">
        <v>520</v>
      </c>
      <c r="G104" s="324"/>
      <c r="H104" s="324"/>
      <c r="I104" s="324"/>
      <c r="J104" s="324"/>
      <c r="K104" s="324"/>
      <c r="L104" s="324"/>
      <c r="M104" s="324"/>
      <c r="N104" s="324"/>
      <c r="O104" s="324"/>
      <c r="P104" s="324"/>
      <c r="Q104" s="324"/>
      <c r="R104" s="324"/>
      <c r="S104" s="324"/>
      <c r="T104" s="324"/>
      <c r="U104" s="53"/>
      <c r="V104" s="53"/>
      <c r="W104" s="53"/>
      <c r="Y104" s="112"/>
    </row>
    <row r="105" spans="2:27" x14ac:dyDescent="0.3">
      <c r="C105" s="423" t="s">
        <v>41</v>
      </c>
      <c r="G105" s="324"/>
      <c r="H105" s="324"/>
      <c r="I105" s="324"/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  <c r="T105" s="324"/>
      <c r="U105" s="53"/>
      <c r="V105" s="53"/>
      <c r="W105" s="53"/>
      <c r="Y105" s="112"/>
    </row>
    <row r="106" spans="2:27" x14ac:dyDescent="0.3">
      <c r="G106" s="324"/>
      <c r="H106" s="324"/>
      <c r="I106" s="324"/>
      <c r="J106" s="324"/>
      <c r="K106" s="324"/>
      <c r="L106" s="324"/>
      <c r="M106" s="324"/>
      <c r="N106" s="324"/>
      <c r="O106" s="324"/>
      <c r="P106" s="324"/>
      <c r="Q106" s="324"/>
      <c r="R106" s="324"/>
      <c r="S106" s="324"/>
      <c r="T106" s="324"/>
      <c r="U106" s="53"/>
      <c r="V106" s="53"/>
      <c r="W106" s="53"/>
      <c r="Y106" s="112"/>
    </row>
    <row r="107" spans="2:27" x14ac:dyDescent="0.3">
      <c r="G107" s="324"/>
      <c r="H107" s="324"/>
      <c r="I107" s="324"/>
      <c r="J107" s="324"/>
      <c r="K107" s="324"/>
      <c r="L107" s="324"/>
      <c r="M107" s="324"/>
      <c r="N107" s="324"/>
      <c r="O107" s="324"/>
      <c r="P107" s="324"/>
      <c r="Q107" s="324"/>
      <c r="R107" s="324"/>
      <c r="S107" s="324"/>
      <c r="T107" s="324"/>
      <c r="U107" s="53"/>
      <c r="V107" s="53"/>
      <c r="W107" s="53"/>
      <c r="Y107" s="112"/>
    </row>
    <row r="108" spans="2:27" s="6" customFormat="1" x14ac:dyDescent="0.3">
      <c r="F108" s="46"/>
      <c r="G108" s="574"/>
      <c r="H108" s="574"/>
      <c r="I108" s="574"/>
      <c r="J108" s="574"/>
      <c r="K108" s="574"/>
      <c r="L108" s="574"/>
      <c r="M108" s="574"/>
      <c r="N108" s="574"/>
      <c r="O108" s="574"/>
      <c r="P108" s="574"/>
      <c r="Q108" s="574"/>
      <c r="R108" s="574"/>
      <c r="S108" s="574"/>
      <c r="T108" s="574"/>
      <c r="U108" s="46"/>
      <c r="V108" s="46"/>
      <c r="W108" s="46"/>
      <c r="X108" s="38"/>
      <c r="Y108" s="38"/>
    </row>
    <row r="109" spans="2:27" x14ac:dyDescent="0.3">
      <c r="G109" s="324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  <c r="T109" s="324"/>
      <c r="U109" s="53"/>
      <c r="V109" s="53"/>
      <c r="W109" s="53"/>
      <c r="Y109" s="112"/>
    </row>
    <row r="110" spans="2:27" x14ac:dyDescent="0.3">
      <c r="G110" s="324"/>
      <c r="H110" s="324"/>
      <c r="I110" s="324"/>
      <c r="J110" s="324"/>
      <c r="K110" s="324"/>
      <c r="L110" s="324"/>
      <c r="M110" s="324"/>
      <c r="N110" s="324"/>
      <c r="O110" s="324"/>
      <c r="P110" s="324"/>
      <c r="Q110" s="324"/>
      <c r="R110" s="324"/>
      <c r="S110" s="324"/>
      <c r="T110" s="324"/>
      <c r="U110" s="53"/>
      <c r="V110" s="53"/>
      <c r="W110" s="53"/>
      <c r="Y110" s="112"/>
    </row>
    <row r="111" spans="2:27" s="6" customFormat="1" x14ac:dyDescent="0.3">
      <c r="F111" s="46"/>
      <c r="G111" s="574"/>
      <c r="H111" s="574"/>
      <c r="I111" s="574"/>
      <c r="J111" s="574"/>
      <c r="K111" s="574"/>
      <c r="L111" s="574"/>
      <c r="M111" s="574"/>
      <c r="N111" s="574"/>
      <c r="O111" s="574"/>
      <c r="P111" s="574"/>
      <c r="Q111" s="574"/>
      <c r="R111" s="574"/>
      <c r="S111" s="574"/>
      <c r="T111" s="574"/>
      <c r="U111" s="46"/>
      <c r="V111" s="46"/>
      <c r="W111" s="46"/>
      <c r="Y111" s="38"/>
    </row>
    <row r="112" spans="2:27" x14ac:dyDescent="0.3">
      <c r="G112" s="324"/>
      <c r="H112" s="324"/>
      <c r="I112" s="324"/>
      <c r="J112" s="324"/>
      <c r="K112" s="324"/>
      <c r="L112" s="324"/>
      <c r="M112" s="324"/>
      <c r="N112" s="324"/>
      <c r="O112" s="324"/>
      <c r="P112" s="324"/>
      <c r="Q112" s="324"/>
      <c r="R112" s="324"/>
      <c r="S112" s="324"/>
      <c r="T112" s="324"/>
      <c r="U112" s="53"/>
      <c r="V112" s="53"/>
      <c r="W112" s="53"/>
      <c r="Y112" s="112"/>
    </row>
    <row r="113" spans="7:25" x14ac:dyDescent="0.3">
      <c r="G113" s="571"/>
      <c r="H113" s="324"/>
      <c r="I113" s="324"/>
      <c r="J113" s="324"/>
      <c r="K113" s="324"/>
      <c r="L113" s="572"/>
      <c r="M113" s="324"/>
      <c r="N113" s="324"/>
      <c r="O113" s="324"/>
      <c r="P113" s="571"/>
      <c r="Q113" s="324"/>
      <c r="R113" s="324"/>
      <c r="S113" s="324"/>
      <c r="T113" s="324"/>
      <c r="U113" s="53"/>
      <c r="V113" s="53"/>
      <c r="W113" s="53"/>
      <c r="Y113" s="112"/>
    </row>
    <row r="114" spans="7:25" x14ac:dyDescent="0.3">
      <c r="G114" s="573"/>
      <c r="H114" s="324"/>
      <c r="I114" s="324"/>
      <c r="J114" s="324"/>
      <c r="K114" s="324"/>
      <c r="L114" s="324"/>
      <c r="M114" s="324"/>
      <c r="N114" s="324"/>
      <c r="O114" s="324"/>
      <c r="P114" s="324"/>
      <c r="Q114" s="324"/>
      <c r="R114" s="571"/>
      <c r="S114" s="324"/>
      <c r="T114" s="324"/>
      <c r="U114" s="53"/>
      <c r="V114" s="53"/>
      <c r="W114" s="53"/>
      <c r="Y114" s="112"/>
    </row>
    <row r="115" spans="7:25" x14ac:dyDescent="0.3">
      <c r="G115" s="573"/>
      <c r="H115" s="324"/>
      <c r="I115" s="324"/>
      <c r="J115" s="324"/>
      <c r="K115" s="324"/>
      <c r="L115" s="324"/>
      <c r="M115" s="324"/>
      <c r="N115" s="324"/>
      <c r="O115" s="571"/>
      <c r="P115" s="324"/>
      <c r="Q115" s="324"/>
      <c r="R115" s="324"/>
      <c r="S115" s="324"/>
      <c r="T115" s="324"/>
      <c r="U115" s="53"/>
      <c r="V115" s="53"/>
      <c r="W115" s="53"/>
      <c r="Y115" s="112"/>
    </row>
    <row r="116" spans="7:25" x14ac:dyDescent="0.3">
      <c r="G116" s="324"/>
      <c r="H116" s="324"/>
      <c r="I116" s="324"/>
      <c r="J116" s="324"/>
      <c r="K116" s="324"/>
      <c r="L116" s="324"/>
      <c r="M116" s="324"/>
      <c r="N116" s="324"/>
      <c r="O116" s="324"/>
      <c r="P116" s="324"/>
      <c r="Q116" s="324"/>
      <c r="R116" s="324"/>
      <c r="S116" s="324"/>
      <c r="T116" s="324"/>
      <c r="U116" s="53"/>
      <c r="V116" s="53"/>
      <c r="W116" s="53"/>
      <c r="Y116" s="112"/>
    </row>
    <row r="117" spans="7:25" x14ac:dyDescent="0.3">
      <c r="G117" s="324"/>
      <c r="H117" s="324"/>
      <c r="I117" s="324"/>
      <c r="J117" s="324"/>
      <c r="K117" s="324"/>
      <c r="L117" s="324"/>
      <c r="M117" s="324"/>
      <c r="N117" s="324"/>
      <c r="O117" s="324"/>
      <c r="P117" s="324"/>
      <c r="Q117" s="324"/>
      <c r="R117" s="324"/>
      <c r="S117" s="324"/>
      <c r="T117" s="324"/>
      <c r="U117" s="53"/>
      <c r="V117" s="53"/>
      <c r="W117" s="53"/>
      <c r="Y117" s="112"/>
    </row>
    <row r="118" spans="7:25" x14ac:dyDescent="0.3">
      <c r="G118" s="324"/>
      <c r="H118" s="324"/>
      <c r="I118" s="324"/>
      <c r="J118" s="324"/>
      <c r="K118" s="324"/>
      <c r="L118" s="324"/>
      <c r="M118" s="324"/>
      <c r="N118" s="324"/>
      <c r="O118" s="324"/>
      <c r="P118" s="324"/>
      <c r="Q118" s="324"/>
      <c r="R118" s="324"/>
      <c r="S118" s="324"/>
      <c r="T118" s="324"/>
      <c r="U118" s="53"/>
      <c r="V118" s="53"/>
      <c r="W118" s="53"/>
      <c r="Y118" s="112"/>
    </row>
    <row r="119" spans="7:25" x14ac:dyDescent="0.3">
      <c r="G119" s="324"/>
      <c r="H119" s="324"/>
      <c r="I119" s="324"/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  <c r="T119" s="324"/>
      <c r="U119" s="53"/>
      <c r="V119" s="53"/>
      <c r="W119" s="53"/>
      <c r="Y119" s="112"/>
    </row>
    <row r="120" spans="7:25" x14ac:dyDescent="0.3">
      <c r="G120" s="324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  <c r="T120" s="324"/>
      <c r="U120" s="53"/>
      <c r="V120" s="53"/>
      <c r="W120" s="53"/>
      <c r="Y120" s="112"/>
    </row>
    <row r="121" spans="7:25" x14ac:dyDescent="0.3">
      <c r="G121" s="324"/>
      <c r="H121" s="324"/>
      <c r="I121" s="324"/>
      <c r="J121" s="324"/>
      <c r="K121" s="324"/>
      <c r="L121" s="324"/>
      <c r="M121" s="324"/>
      <c r="N121" s="324"/>
      <c r="O121" s="324"/>
      <c r="P121" s="324"/>
      <c r="Q121" s="324"/>
      <c r="R121" s="324"/>
      <c r="S121" s="324"/>
      <c r="T121" s="324"/>
      <c r="U121" s="53"/>
      <c r="V121" s="53"/>
      <c r="W121" s="53"/>
      <c r="Y121" s="112"/>
    </row>
    <row r="122" spans="7:25" x14ac:dyDescent="0.3">
      <c r="G122" s="324"/>
      <c r="H122" s="324"/>
      <c r="I122" s="324"/>
      <c r="J122" s="324"/>
      <c r="K122" s="324"/>
      <c r="L122" s="324"/>
      <c r="M122" s="324"/>
      <c r="N122" s="324"/>
      <c r="O122" s="324"/>
      <c r="P122" s="324"/>
      <c r="Q122" s="324"/>
      <c r="R122" s="324"/>
      <c r="S122" s="324"/>
      <c r="T122" s="324"/>
      <c r="U122" s="53"/>
      <c r="V122" s="53"/>
      <c r="W122" s="53"/>
      <c r="Y122" s="112"/>
    </row>
    <row r="123" spans="7:25" x14ac:dyDescent="0.3">
      <c r="G123" s="324"/>
      <c r="H123" s="324"/>
      <c r="I123" s="324"/>
      <c r="J123" s="324"/>
      <c r="K123" s="324"/>
      <c r="L123" s="324"/>
      <c r="M123" s="324"/>
      <c r="N123" s="324"/>
      <c r="O123" s="324"/>
      <c r="P123" s="324"/>
      <c r="Q123" s="324"/>
      <c r="R123" s="324"/>
      <c r="S123" s="324"/>
      <c r="T123" s="324"/>
      <c r="U123" s="53"/>
      <c r="V123" s="53"/>
      <c r="W123" s="53"/>
      <c r="Y123" s="112"/>
    </row>
    <row r="124" spans="7:25" x14ac:dyDescent="0.3">
      <c r="G124" s="324"/>
      <c r="H124" s="324"/>
      <c r="I124" s="324"/>
      <c r="J124" s="324"/>
      <c r="K124" s="324"/>
      <c r="L124" s="324"/>
      <c r="M124" s="324"/>
      <c r="N124" s="324"/>
      <c r="O124" s="324"/>
      <c r="P124" s="324"/>
      <c r="Q124" s="324"/>
      <c r="R124" s="324"/>
      <c r="S124" s="324"/>
      <c r="T124" s="324"/>
      <c r="U124" s="53"/>
      <c r="V124" s="53"/>
      <c r="W124" s="53"/>
      <c r="Y124" s="112"/>
    </row>
    <row r="125" spans="7:25" x14ac:dyDescent="0.3">
      <c r="G125" s="324"/>
      <c r="H125" s="324"/>
      <c r="I125" s="324"/>
      <c r="J125" s="324"/>
      <c r="K125" s="324"/>
      <c r="L125" s="324"/>
      <c r="M125" s="324"/>
      <c r="N125" s="324"/>
      <c r="O125" s="324"/>
      <c r="P125" s="324"/>
      <c r="Q125" s="324"/>
      <c r="R125" s="324"/>
      <c r="S125" s="324"/>
      <c r="T125" s="324"/>
      <c r="U125" s="53"/>
      <c r="V125" s="53"/>
      <c r="W125" s="53"/>
      <c r="Y125" s="112"/>
    </row>
    <row r="126" spans="7:25" x14ac:dyDescent="0.3">
      <c r="G126" s="324"/>
      <c r="H126" s="324"/>
      <c r="I126" s="324"/>
      <c r="J126" s="324"/>
      <c r="K126" s="324"/>
      <c r="L126" s="324"/>
      <c r="M126" s="324"/>
      <c r="N126" s="324"/>
      <c r="O126" s="324"/>
      <c r="P126" s="324"/>
      <c r="Q126" s="324"/>
      <c r="R126" s="324"/>
      <c r="S126" s="324"/>
      <c r="T126" s="324"/>
      <c r="U126" s="53"/>
      <c r="V126" s="53"/>
      <c r="W126" s="53"/>
      <c r="Y126" s="112"/>
    </row>
    <row r="127" spans="7:25" x14ac:dyDescent="0.3">
      <c r="G127" s="324"/>
      <c r="H127" s="324"/>
      <c r="I127" s="324"/>
      <c r="J127" s="324"/>
      <c r="K127" s="324"/>
      <c r="L127" s="324"/>
      <c r="M127" s="324"/>
      <c r="N127" s="324"/>
      <c r="O127" s="324"/>
      <c r="P127" s="324"/>
      <c r="Q127" s="324"/>
      <c r="R127" s="324"/>
      <c r="S127" s="324"/>
      <c r="T127" s="324"/>
      <c r="U127" s="53"/>
      <c r="V127" s="53"/>
      <c r="W127" s="53"/>
      <c r="Y127" s="112"/>
    </row>
    <row r="128" spans="7:25" x14ac:dyDescent="0.3">
      <c r="G128" s="324"/>
      <c r="H128" s="324"/>
      <c r="I128" s="324"/>
      <c r="J128" s="324"/>
      <c r="K128" s="324"/>
      <c r="L128" s="324"/>
      <c r="M128" s="324"/>
      <c r="N128" s="324"/>
      <c r="O128" s="324"/>
      <c r="P128" s="324"/>
      <c r="Q128" s="324"/>
      <c r="R128" s="324"/>
      <c r="S128" s="324"/>
      <c r="T128" s="324"/>
      <c r="U128" s="53"/>
      <c r="V128" s="53"/>
      <c r="W128" s="53"/>
      <c r="Y128" s="112"/>
    </row>
    <row r="129" spans="2:25" x14ac:dyDescent="0.3">
      <c r="B129" s="60"/>
      <c r="G129" s="324"/>
      <c r="H129" s="324"/>
      <c r="I129" s="324"/>
      <c r="J129" s="324"/>
      <c r="K129" s="324"/>
      <c r="L129" s="324"/>
      <c r="M129" s="324"/>
      <c r="N129" s="324"/>
      <c r="O129" s="324"/>
      <c r="P129" s="324"/>
      <c r="Q129" s="324"/>
      <c r="R129" s="324"/>
      <c r="S129" s="324"/>
      <c r="T129" s="324"/>
      <c r="U129" s="53"/>
      <c r="V129" s="53"/>
      <c r="W129" s="53"/>
      <c r="Y129" s="112"/>
    </row>
    <row r="130" spans="2:25" x14ac:dyDescent="0.3">
      <c r="G130" s="324"/>
      <c r="H130" s="324"/>
      <c r="I130" s="324"/>
      <c r="J130" s="324"/>
      <c r="K130" s="324"/>
      <c r="L130" s="324"/>
      <c r="M130" s="324"/>
      <c r="N130" s="324"/>
      <c r="O130" s="324"/>
      <c r="P130" s="324"/>
      <c r="Q130" s="324"/>
      <c r="R130" s="324"/>
      <c r="S130" s="324"/>
      <c r="T130" s="324"/>
      <c r="U130" s="53"/>
      <c r="V130" s="53"/>
      <c r="W130" s="53"/>
      <c r="Y130" s="112"/>
    </row>
    <row r="131" spans="2:25" x14ac:dyDescent="0.3">
      <c r="G131" s="324"/>
      <c r="H131" s="324"/>
      <c r="I131" s="324"/>
      <c r="J131" s="324"/>
      <c r="K131" s="324"/>
      <c r="L131" s="324"/>
      <c r="M131" s="324"/>
      <c r="N131" s="324"/>
      <c r="O131" s="324"/>
      <c r="P131" s="324"/>
      <c r="Q131" s="324"/>
      <c r="R131" s="324"/>
      <c r="S131" s="324"/>
      <c r="T131" s="324"/>
      <c r="U131" s="53"/>
      <c r="V131" s="53"/>
      <c r="W131" s="53"/>
      <c r="Y131" s="112"/>
    </row>
    <row r="132" spans="2:25" x14ac:dyDescent="0.3">
      <c r="G132" s="324"/>
      <c r="H132" s="324"/>
      <c r="I132" s="324"/>
      <c r="J132" s="324"/>
      <c r="K132" s="324"/>
      <c r="L132" s="324"/>
      <c r="M132" s="324"/>
      <c r="N132" s="324"/>
      <c r="O132" s="324"/>
      <c r="P132" s="324"/>
      <c r="Q132" s="324"/>
      <c r="R132" s="324"/>
      <c r="S132" s="324"/>
      <c r="T132" s="324"/>
      <c r="U132" s="53"/>
      <c r="V132" s="53"/>
      <c r="W132" s="53"/>
      <c r="Y132" s="112"/>
    </row>
    <row r="133" spans="2:25" x14ac:dyDescent="0.3">
      <c r="G133" s="324"/>
      <c r="H133" s="324"/>
      <c r="I133" s="324"/>
      <c r="J133" s="324"/>
      <c r="K133" s="324"/>
      <c r="L133" s="324"/>
      <c r="M133" s="324"/>
      <c r="N133" s="324"/>
      <c r="O133" s="324"/>
      <c r="P133" s="324"/>
      <c r="Q133" s="324"/>
      <c r="R133" s="324"/>
      <c r="S133" s="324"/>
      <c r="T133" s="324"/>
      <c r="U133" s="53"/>
      <c r="V133" s="53"/>
      <c r="W133" s="53"/>
      <c r="Y133" s="112"/>
    </row>
    <row r="134" spans="2:25" x14ac:dyDescent="0.3">
      <c r="G134" s="324"/>
      <c r="H134" s="324"/>
      <c r="I134" s="324"/>
      <c r="J134" s="324"/>
      <c r="K134" s="324"/>
      <c r="L134" s="324"/>
      <c r="M134" s="324"/>
      <c r="N134" s="324"/>
      <c r="O134" s="324"/>
      <c r="P134" s="324"/>
      <c r="Q134" s="324"/>
      <c r="R134" s="324"/>
      <c r="S134" s="324"/>
      <c r="T134" s="324"/>
      <c r="U134" s="53"/>
      <c r="V134" s="53"/>
      <c r="W134" s="53"/>
      <c r="Y134" s="112"/>
    </row>
    <row r="135" spans="2:25" x14ac:dyDescent="0.3">
      <c r="G135" s="324"/>
      <c r="H135" s="324"/>
      <c r="I135" s="324"/>
      <c r="J135" s="324"/>
      <c r="K135" s="324"/>
      <c r="L135" s="324"/>
      <c r="M135" s="324"/>
      <c r="N135" s="324"/>
      <c r="O135" s="324"/>
      <c r="P135" s="324"/>
      <c r="Q135" s="324"/>
      <c r="R135" s="324"/>
      <c r="S135" s="324"/>
      <c r="T135" s="324"/>
      <c r="U135" s="53"/>
      <c r="V135" s="53"/>
      <c r="W135" s="53"/>
      <c r="Y135" s="112"/>
    </row>
    <row r="136" spans="2:25" x14ac:dyDescent="0.3">
      <c r="G136" s="324"/>
      <c r="H136" s="324"/>
      <c r="I136" s="324"/>
      <c r="J136" s="324"/>
      <c r="K136" s="324"/>
      <c r="L136" s="324"/>
      <c r="M136" s="324"/>
      <c r="N136" s="324"/>
      <c r="O136" s="324"/>
      <c r="P136" s="324"/>
      <c r="Q136" s="324"/>
      <c r="R136" s="324"/>
      <c r="S136" s="324"/>
      <c r="T136" s="324"/>
      <c r="U136" s="53"/>
      <c r="V136" s="53"/>
      <c r="W136" s="53"/>
      <c r="Y136" s="112"/>
    </row>
    <row r="137" spans="2:25" x14ac:dyDescent="0.3">
      <c r="G137" s="324"/>
      <c r="H137" s="324"/>
      <c r="I137" s="324"/>
      <c r="J137" s="324"/>
      <c r="K137" s="324"/>
      <c r="L137" s="324"/>
      <c r="M137" s="324"/>
      <c r="N137" s="324"/>
      <c r="O137" s="324"/>
      <c r="P137" s="324"/>
      <c r="Q137" s="324"/>
      <c r="R137" s="324"/>
      <c r="S137" s="324"/>
      <c r="T137" s="324"/>
      <c r="U137" s="53"/>
      <c r="V137" s="53"/>
      <c r="W137" s="53"/>
      <c r="Y137" s="112"/>
    </row>
    <row r="138" spans="2:25" x14ac:dyDescent="0.3">
      <c r="G138" s="324"/>
      <c r="H138" s="324"/>
      <c r="I138" s="324"/>
      <c r="J138" s="324"/>
      <c r="K138" s="324"/>
      <c r="L138" s="324"/>
      <c r="M138" s="324"/>
      <c r="N138" s="324"/>
      <c r="O138" s="324"/>
      <c r="P138" s="324"/>
      <c r="Q138" s="324"/>
      <c r="R138" s="324"/>
      <c r="S138" s="324"/>
      <c r="T138" s="324"/>
      <c r="U138" s="53"/>
      <c r="V138" s="53"/>
      <c r="W138" s="53"/>
      <c r="Y138" s="112"/>
    </row>
    <row r="139" spans="2:25" x14ac:dyDescent="0.3">
      <c r="G139" s="324"/>
      <c r="H139" s="324"/>
      <c r="I139" s="324"/>
      <c r="J139" s="324"/>
      <c r="K139" s="324"/>
      <c r="L139" s="324"/>
      <c r="M139" s="324"/>
      <c r="N139" s="324"/>
      <c r="O139" s="324"/>
      <c r="P139" s="324"/>
      <c r="Q139" s="324"/>
      <c r="R139" s="324"/>
      <c r="S139" s="324"/>
      <c r="T139" s="324"/>
      <c r="U139" s="53"/>
      <c r="V139" s="53"/>
      <c r="W139" s="53"/>
      <c r="Y139" s="112"/>
    </row>
    <row r="140" spans="2:25" x14ac:dyDescent="0.3">
      <c r="G140" s="324"/>
      <c r="H140" s="324"/>
      <c r="I140" s="324"/>
      <c r="J140" s="324"/>
      <c r="K140" s="324"/>
      <c r="L140" s="324"/>
      <c r="M140" s="324"/>
      <c r="N140" s="324"/>
      <c r="O140" s="324"/>
      <c r="P140" s="324"/>
      <c r="Q140" s="324"/>
      <c r="R140" s="324"/>
      <c r="S140" s="324"/>
      <c r="T140" s="324"/>
      <c r="U140" s="53"/>
      <c r="V140" s="53"/>
      <c r="W140" s="53"/>
      <c r="Y140" s="112"/>
    </row>
    <row r="141" spans="2:25" x14ac:dyDescent="0.3">
      <c r="G141" s="324"/>
      <c r="H141" s="324"/>
      <c r="I141" s="324"/>
      <c r="J141" s="324"/>
      <c r="K141" s="324"/>
      <c r="L141" s="324"/>
      <c r="M141" s="324"/>
      <c r="N141" s="324"/>
      <c r="O141" s="324"/>
      <c r="P141" s="324"/>
      <c r="Q141" s="324"/>
      <c r="R141" s="324"/>
      <c r="S141" s="324"/>
      <c r="T141" s="324"/>
      <c r="U141" s="53"/>
      <c r="V141" s="53"/>
      <c r="W141" s="53"/>
      <c r="Y141" s="112"/>
    </row>
    <row r="142" spans="2:25" x14ac:dyDescent="0.3">
      <c r="G142" s="324"/>
      <c r="H142" s="324"/>
      <c r="I142" s="324"/>
      <c r="J142" s="324"/>
      <c r="K142" s="324"/>
      <c r="L142" s="324"/>
      <c r="M142" s="324"/>
      <c r="N142" s="324"/>
      <c r="O142" s="324"/>
      <c r="P142" s="324"/>
      <c r="Q142" s="324"/>
      <c r="R142" s="324"/>
      <c r="S142" s="324"/>
      <c r="T142" s="324"/>
      <c r="U142" s="53"/>
      <c r="V142" s="53"/>
      <c r="W142" s="53"/>
      <c r="Y142" s="112"/>
    </row>
    <row r="143" spans="2:25" x14ac:dyDescent="0.3">
      <c r="G143" s="324"/>
      <c r="H143" s="324"/>
      <c r="I143" s="324"/>
      <c r="J143" s="324"/>
      <c r="K143" s="324"/>
      <c r="L143" s="324"/>
      <c r="M143" s="324"/>
      <c r="N143" s="324"/>
      <c r="O143" s="324"/>
      <c r="P143" s="324"/>
      <c r="Q143" s="324"/>
      <c r="R143" s="324"/>
      <c r="S143" s="324"/>
      <c r="T143" s="324"/>
      <c r="U143" s="53"/>
      <c r="V143" s="53"/>
      <c r="W143" s="53"/>
      <c r="Y143" s="112"/>
    </row>
    <row r="144" spans="2:25" x14ac:dyDescent="0.3">
      <c r="G144" s="324"/>
      <c r="H144" s="324"/>
      <c r="I144" s="324"/>
      <c r="J144" s="324"/>
      <c r="K144" s="324"/>
      <c r="L144" s="324"/>
      <c r="M144" s="324"/>
      <c r="N144" s="324"/>
      <c r="O144" s="324"/>
      <c r="P144" s="324"/>
      <c r="Q144" s="324"/>
      <c r="R144" s="324"/>
      <c r="S144" s="324"/>
      <c r="T144" s="324"/>
      <c r="U144" s="53"/>
      <c r="V144" s="53"/>
      <c r="W144" s="53"/>
      <c r="Y144" s="112"/>
    </row>
    <row r="145" spans="7:25" x14ac:dyDescent="0.3">
      <c r="G145" s="324"/>
      <c r="H145" s="324"/>
      <c r="I145" s="324"/>
      <c r="J145" s="324"/>
      <c r="K145" s="324"/>
      <c r="L145" s="324"/>
      <c r="M145" s="324"/>
      <c r="N145" s="324"/>
      <c r="O145" s="324"/>
      <c r="P145" s="324"/>
      <c r="Q145" s="324"/>
      <c r="R145" s="324"/>
      <c r="S145" s="324"/>
      <c r="T145" s="324"/>
      <c r="U145" s="53"/>
      <c r="V145" s="53"/>
      <c r="W145" s="53"/>
      <c r="Y145" s="112"/>
    </row>
    <row r="146" spans="7:25" x14ac:dyDescent="0.3">
      <c r="G146" s="324"/>
      <c r="H146" s="324"/>
      <c r="I146" s="324"/>
      <c r="J146" s="324"/>
      <c r="K146" s="324"/>
      <c r="L146" s="324"/>
      <c r="M146" s="324"/>
      <c r="N146" s="324"/>
      <c r="O146" s="324"/>
      <c r="P146" s="324"/>
      <c r="Q146" s="324"/>
      <c r="R146" s="324"/>
      <c r="S146" s="324"/>
      <c r="T146" s="324"/>
      <c r="U146" s="53"/>
      <c r="V146" s="53"/>
      <c r="W146" s="53"/>
      <c r="Y146" s="112"/>
    </row>
    <row r="147" spans="7:25" x14ac:dyDescent="0.3">
      <c r="G147" s="324"/>
      <c r="H147" s="324"/>
      <c r="I147" s="324"/>
      <c r="J147" s="324"/>
      <c r="K147" s="324"/>
      <c r="L147" s="324"/>
      <c r="M147" s="324"/>
      <c r="N147" s="324"/>
      <c r="O147" s="324"/>
      <c r="P147" s="324"/>
      <c r="Q147" s="324"/>
      <c r="R147" s="324"/>
      <c r="S147" s="324"/>
      <c r="T147" s="324"/>
      <c r="U147" s="53"/>
      <c r="V147" s="53"/>
      <c r="W147" s="53"/>
      <c r="Y147" s="112"/>
    </row>
    <row r="148" spans="7:25" x14ac:dyDescent="0.3">
      <c r="G148" s="324"/>
      <c r="H148" s="324"/>
      <c r="I148" s="324"/>
      <c r="J148" s="324"/>
      <c r="K148" s="324"/>
      <c r="L148" s="324"/>
      <c r="M148" s="324"/>
      <c r="N148" s="324"/>
      <c r="O148" s="324"/>
      <c r="P148" s="324"/>
      <c r="Q148" s="324"/>
      <c r="R148" s="324"/>
      <c r="S148" s="324"/>
      <c r="T148" s="324"/>
      <c r="U148" s="53"/>
      <c r="V148" s="53"/>
      <c r="W148" s="53"/>
      <c r="Y148" s="112"/>
    </row>
    <row r="149" spans="7:25" x14ac:dyDescent="0.3">
      <c r="G149" s="324"/>
      <c r="H149" s="324"/>
      <c r="I149" s="324"/>
      <c r="J149" s="324"/>
      <c r="K149" s="324"/>
      <c r="L149" s="324"/>
      <c r="M149" s="324"/>
      <c r="N149" s="324"/>
      <c r="O149" s="324"/>
      <c r="P149" s="324"/>
      <c r="Q149" s="324"/>
      <c r="R149" s="324"/>
      <c r="S149" s="324"/>
      <c r="T149" s="324"/>
      <c r="U149" s="53"/>
      <c r="V149" s="53"/>
      <c r="W149" s="53"/>
      <c r="Y149" s="112"/>
    </row>
    <row r="150" spans="7:25" x14ac:dyDescent="0.3">
      <c r="G150" s="324"/>
      <c r="H150" s="324"/>
      <c r="I150" s="324"/>
      <c r="J150" s="324"/>
      <c r="K150" s="324"/>
      <c r="L150" s="324"/>
      <c r="M150" s="324"/>
      <c r="N150" s="324"/>
      <c r="O150" s="324"/>
      <c r="P150" s="324"/>
      <c r="Q150" s="324"/>
      <c r="R150" s="324"/>
      <c r="S150" s="324"/>
      <c r="T150" s="324"/>
      <c r="U150" s="53"/>
      <c r="V150" s="53"/>
      <c r="W150" s="53"/>
      <c r="Y150" s="112"/>
    </row>
    <row r="151" spans="7:25" x14ac:dyDescent="0.3">
      <c r="G151" s="324"/>
      <c r="H151" s="324"/>
      <c r="I151" s="324"/>
      <c r="J151" s="324"/>
      <c r="K151" s="324"/>
      <c r="L151" s="324"/>
      <c r="M151" s="324"/>
      <c r="N151" s="324"/>
      <c r="O151" s="324"/>
      <c r="P151" s="324"/>
      <c r="Q151" s="324"/>
      <c r="R151" s="324"/>
      <c r="S151" s="324"/>
      <c r="T151" s="324"/>
      <c r="U151" s="53"/>
      <c r="V151" s="53"/>
      <c r="W151" s="53"/>
      <c r="Y151" s="112"/>
    </row>
    <row r="152" spans="7:25" x14ac:dyDescent="0.3">
      <c r="G152" s="324"/>
      <c r="H152" s="324"/>
      <c r="I152" s="324"/>
      <c r="J152" s="324"/>
      <c r="K152" s="324"/>
      <c r="L152" s="324"/>
      <c r="M152" s="324"/>
      <c r="N152" s="324"/>
      <c r="O152" s="324"/>
      <c r="P152" s="324"/>
      <c r="Q152" s="324"/>
      <c r="R152" s="324"/>
      <c r="S152" s="324"/>
      <c r="T152" s="324"/>
      <c r="U152" s="53"/>
      <c r="V152" s="53"/>
      <c r="W152" s="53"/>
      <c r="Y152" s="112"/>
    </row>
    <row r="153" spans="7:25" x14ac:dyDescent="0.3">
      <c r="G153" s="324"/>
      <c r="H153" s="324"/>
      <c r="I153" s="324"/>
      <c r="J153" s="324"/>
      <c r="K153" s="324"/>
      <c r="L153" s="324"/>
      <c r="M153" s="324"/>
      <c r="N153" s="324"/>
      <c r="O153" s="324"/>
      <c r="P153" s="324"/>
      <c r="Q153" s="324"/>
      <c r="R153" s="324"/>
      <c r="S153" s="324"/>
      <c r="T153" s="324"/>
      <c r="U153" s="53"/>
      <c r="V153" s="53"/>
      <c r="W153" s="53"/>
      <c r="Y153" s="112"/>
    </row>
    <row r="154" spans="7:25" x14ac:dyDescent="0.3">
      <c r="G154" s="324"/>
      <c r="H154" s="324"/>
      <c r="I154" s="324"/>
      <c r="J154" s="324"/>
      <c r="K154" s="324"/>
      <c r="L154" s="324"/>
      <c r="M154" s="324"/>
      <c r="N154" s="324"/>
      <c r="O154" s="324"/>
      <c r="P154" s="324"/>
      <c r="Q154" s="324"/>
      <c r="R154" s="324"/>
      <c r="S154" s="324"/>
      <c r="T154" s="324"/>
      <c r="U154" s="53"/>
      <c r="V154" s="53"/>
      <c r="W154" s="53"/>
      <c r="Y154" s="112"/>
    </row>
    <row r="155" spans="7:25" x14ac:dyDescent="0.3">
      <c r="G155" s="324"/>
      <c r="H155" s="324"/>
      <c r="I155" s="324"/>
      <c r="J155" s="324"/>
      <c r="K155" s="324"/>
      <c r="L155" s="324"/>
      <c r="M155" s="324"/>
      <c r="N155" s="324"/>
      <c r="O155" s="324"/>
      <c r="P155" s="324"/>
      <c r="Q155" s="324"/>
      <c r="R155" s="324"/>
      <c r="S155" s="324"/>
      <c r="T155" s="324"/>
      <c r="U155" s="53"/>
      <c r="V155" s="53"/>
      <c r="W155" s="53"/>
      <c r="Y155" s="112"/>
    </row>
    <row r="156" spans="7:25" x14ac:dyDescent="0.3">
      <c r="G156" s="324"/>
      <c r="H156" s="324"/>
      <c r="I156" s="324"/>
      <c r="J156" s="324"/>
      <c r="K156" s="324"/>
      <c r="L156" s="324"/>
      <c r="M156" s="324"/>
      <c r="N156" s="324"/>
      <c r="O156" s="324"/>
      <c r="P156" s="324"/>
      <c r="Q156" s="324"/>
      <c r="R156" s="324"/>
      <c r="S156" s="324"/>
      <c r="T156" s="324"/>
      <c r="U156" s="53"/>
      <c r="V156" s="53"/>
      <c r="W156" s="53"/>
      <c r="Y156" s="112"/>
    </row>
    <row r="157" spans="7:25" x14ac:dyDescent="0.3">
      <c r="G157" s="324"/>
      <c r="H157" s="324"/>
      <c r="I157" s="324"/>
      <c r="J157" s="324"/>
      <c r="K157" s="324"/>
      <c r="L157" s="324"/>
      <c r="M157" s="324"/>
      <c r="N157" s="324"/>
      <c r="O157" s="324"/>
      <c r="P157" s="324"/>
      <c r="Q157" s="324"/>
      <c r="R157" s="324"/>
      <c r="S157" s="324"/>
      <c r="T157" s="324"/>
      <c r="U157" s="53"/>
      <c r="V157" s="53"/>
      <c r="W157" s="53"/>
      <c r="Y157" s="112"/>
    </row>
    <row r="158" spans="7:25" x14ac:dyDescent="0.3">
      <c r="G158" s="324"/>
      <c r="H158" s="324"/>
      <c r="I158" s="324"/>
      <c r="J158" s="324"/>
      <c r="K158" s="324"/>
      <c r="L158" s="324"/>
      <c r="M158" s="324"/>
      <c r="N158" s="324"/>
      <c r="O158" s="324"/>
      <c r="P158" s="324"/>
      <c r="Q158" s="324"/>
      <c r="R158" s="324"/>
      <c r="S158" s="324"/>
      <c r="T158" s="324"/>
      <c r="U158" s="53"/>
      <c r="V158" s="53"/>
      <c r="W158" s="53"/>
      <c r="Y158" s="112"/>
    </row>
    <row r="159" spans="7:25" x14ac:dyDescent="0.3">
      <c r="G159" s="324"/>
      <c r="H159" s="324"/>
      <c r="I159" s="324"/>
      <c r="J159" s="324"/>
      <c r="K159" s="324"/>
      <c r="L159" s="324"/>
      <c r="M159" s="324"/>
      <c r="N159" s="324"/>
      <c r="O159" s="324"/>
      <c r="P159" s="324"/>
      <c r="Q159" s="324"/>
      <c r="R159" s="324"/>
      <c r="S159" s="324"/>
      <c r="T159" s="324"/>
      <c r="U159" s="53"/>
      <c r="V159" s="53"/>
      <c r="W159" s="53"/>
      <c r="Y159" s="112"/>
    </row>
    <row r="160" spans="7:25" x14ac:dyDescent="0.3">
      <c r="G160" s="324"/>
      <c r="H160" s="324"/>
      <c r="I160" s="324"/>
      <c r="J160" s="324"/>
      <c r="K160" s="324"/>
      <c r="L160" s="324"/>
      <c r="M160" s="324"/>
      <c r="N160" s="324"/>
      <c r="O160" s="324"/>
      <c r="P160" s="324"/>
      <c r="Q160" s="324"/>
      <c r="R160" s="324"/>
      <c r="S160" s="324"/>
      <c r="T160" s="324"/>
      <c r="U160" s="53"/>
      <c r="V160" s="53"/>
      <c r="W160" s="53"/>
      <c r="Y160" s="112"/>
    </row>
    <row r="161" spans="7:25" x14ac:dyDescent="0.3">
      <c r="G161" s="324"/>
      <c r="H161" s="324"/>
      <c r="I161" s="324"/>
      <c r="J161" s="324"/>
      <c r="K161" s="324"/>
      <c r="L161" s="324"/>
      <c r="M161" s="324"/>
      <c r="N161" s="324"/>
      <c r="O161" s="324"/>
      <c r="P161" s="324"/>
      <c r="Q161" s="324"/>
      <c r="R161" s="324"/>
      <c r="S161" s="324"/>
      <c r="T161" s="324"/>
      <c r="U161" s="53"/>
      <c r="V161" s="53"/>
      <c r="W161" s="53"/>
      <c r="Y161" s="112"/>
    </row>
    <row r="162" spans="7:25" x14ac:dyDescent="0.3">
      <c r="G162" s="324"/>
      <c r="H162" s="324"/>
      <c r="I162" s="324"/>
      <c r="J162" s="324"/>
      <c r="K162" s="324"/>
      <c r="L162" s="324"/>
      <c r="M162" s="324"/>
      <c r="N162" s="324"/>
      <c r="O162" s="324"/>
      <c r="P162" s="324"/>
      <c r="Q162" s="324"/>
      <c r="R162" s="324"/>
      <c r="S162" s="324"/>
      <c r="T162" s="324"/>
      <c r="U162" s="53"/>
      <c r="V162" s="53"/>
      <c r="W162" s="53"/>
      <c r="Y162" s="112"/>
    </row>
    <row r="163" spans="7:25" x14ac:dyDescent="0.3">
      <c r="G163" s="324"/>
      <c r="H163" s="324"/>
      <c r="I163" s="324"/>
      <c r="J163" s="324"/>
      <c r="K163" s="324"/>
      <c r="L163" s="324"/>
      <c r="M163" s="324"/>
      <c r="N163" s="324"/>
      <c r="O163" s="324"/>
      <c r="P163" s="324"/>
      <c r="Q163" s="324"/>
      <c r="R163" s="324"/>
      <c r="S163" s="324"/>
      <c r="T163" s="324"/>
      <c r="U163" s="53"/>
      <c r="V163" s="53"/>
      <c r="W163" s="53"/>
      <c r="Y163" s="112"/>
    </row>
    <row r="164" spans="7:25" x14ac:dyDescent="0.3">
      <c r="G164" s="324"/>
      <c r="H164" s="324"/>
      <c r="I164" s="324"/>
      <c r="J164" s="324"/>
      <c r="K164" s="324"/>
      <c r="L164" s="324"/>
      <c r="M164" s="324"/>
      <c r="N164" s="324"/>
      <c r="O164" s="324"/>
      <c r="P164" s="324"/>
      <c r="Q164" s="324"/>
      <c r="R164" s="324"/>
      <c r="S164" s="324"/>
      <c r="T164" s="324"/>
      <c r="U164" s="53"/>
      <c r="V164" s="53"/>
      <c r="W164" s="53"/>
      <c r="Y164" s="112"/>
    </row>
    <row r="165" spans="7:25" x14ac:dyDescent="0.3">
      <c r="G165" s="324"/>
      <c r="H165" s="324"/>
      <c r="I165" s="324"/>
      <c r="J165" s="324"/>
      <c r="K165" s="324"/>
      <c r="L165" s="324"/>
      <c r="M165" s="324"/>
      <c r="N165" s="324"/>
      <c r="O165" s="324"/>
      <c r="P165" s="324"/>
      <c r="Q165" s="324"/>
      <c r="R165" s="324"/>
      <c r="S165" s="324"/>
      <c r="T165" s="324"/>
      <c r="U165" s="53"/>
      <c r="V165" s="53"/>
      <c r="W165" s="53"/>
      <c r="Y165" s="112"/>
    </row>
    <row r="166" spans="7:25" x14ac:dyDescent="0.3">
      <c r="G166" s="324"/>
      <c r="H166" s="324"/>
      <c r="I166" s="324"/>
      <c r="J166" s="324"/>
      <c r="K166" s="324"/>
      <c r="L166" s="324"/>
      <c r="M166" s="324"/>
      <c r="N166" s="324"/>
      <c r="O166" s="324"/>
      <c r="P166" s="324"/>
      <c r="Q166" s="324"/>
      <c r="R166" s="324"/>
      <c r="S166" s="324"/>
      <c r="T166" s="324"/>
      <c r="U166" s="53"/>
      <c r="V166" s="53"/>
      <c r="W166" s="53"/>
      <c r="Y166" s="112"/>
    </row>
    <row r="167" spans="7:25" x14ac:dyDescent="0.3">
      <c r="G167" s="324"/>
      <c r="H167" s="324"/>
      <c r="I167" s="324"/>
      <c r="J167" s="324"/>
      <c r="K167" s="324"/>
      <c r="L167" s="324"/>
      <c r="M167" s="324"/>
      <c r="N167" s="324"/>
      <c r="O167" s="324"/>
      <c r="P167" s="324"/>
      <c r="Q167" s="324"/>
      <c r="R167" s="324"/>
      <c r="S167" s="324"/>
      <c r="T167" s="324"/>
      <c r="U167" s="53"/>
      <c r="V167" s="53"/>
      <c r="W167" s="53"/>
      <c r="Y167" s="112"/>
    </row>
    <row r="168" spans="7:25" x14ac:dyDescent="0.3">
      <c r="G168" s="324"/>
      <c r="H168" s="324"/>
      <c r="I168" s="324"/>
      <c r="J168" s="324"/>
      <c r="K168" s="324"/>
      <c r="L168" s="324"/>
      <c r="M168" s="324"/>
      <c r="N168" s="324"/>
      <c r="O168" s="324"/>
      <c r="P168" s="324"/>
      <c r="Q168" s="324"/>
      <c r="R168" s="324"/>
      <c r="S168" s="324"/>
      <c r="T168" s="324"/>
      <c r="U168" s="53"/>
      <c r="V168" s="53"/>
      <c r="W168" s="53"/>
      <c r="Y168" s="112"/>
    </row>
    <row r="169" spans="7:25" x14ac:dyDescent="0.3">
      <c r="G169" s="324"/>
      <c r="H169" s="324"/>
      <c r="I169" s="324"/>
      <c r="J169" s="324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53"/>
      <c r="V169" s="53"/>
      <c r="W169" s="53"/>
      <c r="Y169" s="112"/>
    </row>
    <row r="170" spans="7:25" x14ac:dyDescent="0.3">
      <c r="G170" s="324"/>
      <c r="H170" s="324"/>
      <c r="I170" s="324"/>
      <c r="J170" s="324"/>
      <c r="K170" s="324"/>
      <c r="L170" s="324"/>
      <c r="M170" s="324"/>
      <c r="N170" s="324"/>
      <c r="O170" s="324"/>
      <c r="P170" s="324"/>
      <c r="Q170" s="324"/>
      <c r="R170" s="324"/>
      <c r="S170" s="324"/>
      <c r="T170" s="324"/>
      <c r="U170" s="53"/>
      <c r="V170" s="53"/>
      <c r="W170" s="53"/>
      <c r="Y170" s="112"/>
    </row>
    <row r="171" spans="7:25" x14ac:dyDescent="0.3">
      <c r="G171" s="324"/>
      <c r="H171" s="324"/>
      <c r="I171" s="324"/>
      <c r="J171" s="324"/>
      <c r="K171" s="324"/>
      <c r="L171" s="324"/>
      <c r="M171" s="324"/>
      <c r="N171" s="324"/>
      <c r="O171" s="324"/>
      <c r="P171" s="324"/>
      <c r="Q171" s="324"/>
      <c r="R171" s="324"/>
      <c r="S171" s="324"/>
      <c r="T171" s="324"/>
      <c r="U171" s="53"/>
      <c r="V171" s="53"/>
      <c r="W171" s="53"/>
      <c r="Y171" s="112"/>
    </row>
    <row r="172" spans="7:25" x14ac:dyDescent="0.3">
      <c r="G172" s="324"/>
      <c r="H172" s="324"/>
      <c r="I172" s="324"/>
      <c r="J172" s="324"/>
      <c r="K172" s="324"/>
      <c r="L172" s="324"/>
      <c r="M172" s="324"/>
      <c r="N172" s="324"/>
      <c r="O172" s="324"/>
      <c r="P172" s="324"/>
      <c r="Q172" s="324"/>
      <c r="R172" s="324"/>
      <c r="S172" s="324"/>
      <c r="T172" s="324"/>
      <c r="U172" s="53"/>
      <c r="V172" s="53"/>
      <c r="W172" s="53"/>
      <c r="Y172" s="112"/>
    </row>
    <row r="173" spans="7:25" x14ac:dyDescent="0.3">
      <c r="G173" s="324"/>
      <c r="H173" s="324"/>
      <c r="I173" s="324"/>
      <c r="J173" s="324"/>
      <c r="K173" s="324"/>
      <c r="L173" s="324"/>
      <c r="M173" s="324"/>
      <c r="N173" s="324"/>
      <c r="O173" s="324"/>
      <c r="P173" s="324"/>
      <c r="Q173" s="324"/>
      <c r="R173" s="324"/>
      <c r="S173" s="324"/>
      <c r="T173" s="324"/>
      <c r="U173" s="53"/>
      <c r="V173" s="53"/>
      <c r="W173" s="53"/>
      <c r="Y173" s="112"/>
    </row>
    <row r="174" spans="7:25" x14ac:dyDescent="0.3">
      <c r="G174" s="324"/>
      <c r="H174" s="324"/>
      <c r="I174" s="324"/>
      <c r="J174" s="324"/>
      <c r="K174" s="324"/>
      <c r="L174" s="324"/>
      <c r="M174" s="324"/>
      <c r="N174" s="324"/>
      <c r="O174" s="324"/>
      <c r="P174" s="324"/>
      <c r="Q174" s="324"/>
      <c r="R174" s="324"/>
      <c r="S174" s="324"/>
      <c r="T174" s="324"/>
      <c r="U174" s="53"/>
      <c r="V174" s="53"/>
      <c r="W174" s="53"/>
      <c r="Y174" s="112"/>
    </row>
    <row r="175" spans="7:25" x14ac:dyDescent="0.3">
      <c r="G175" s="324"/>
      <c r="H175" s="324"/>
      <c r="I175" s="324"/>
      <c r="J175" s="324"/>
      <c r="K175" s="324"/>
      <c r="L175" s="324"/>
      <c r="M175" s="324"/>
      <c r="N175" s="324"/>
      <c r="O175" s="324"/>
      <c r="P175" s="324"/>
      <c r="Q175" s="324"/>
      <c r="R175" s="324"/>
      <c r="S175" s="324"/>
      <c r="T175" s="324"/>
      <c r="U175" s="53"/>
      <c r="V175" s="53"/>
      <c r="W175" s="53"/>
      <c r="Y175" s="112"/>
    </row>
    <row r="176" spans="7:25" x14ac:dyDescent="0.3">
      <c r="G176" s="324"/>
      <c r="H176" s="324"/>
      <c r="I176" s="324"/>
      <c r="J176" s="324"/>
      <c r="K176" s="324"/>
      <c r="L176" s="324"/>
      <c r="M176" s="324"/>
      <c r="N176" s="324"/>
      <c r="O176" s="324"/>
      <c r="P176" s="324"/>
      <c r="Q176" s="324"/>
      <c r="R176" s="324"/>
      <c r="S176" s="324"/>
      <c r="T176" s="324"/>
      <c r="U176" s="53"/>
      <c r="V176" s="53"/>
      <c r="W176" s="53"/>
      <c r="Y176" s="112"/>
    </row>
    <row r="177" spans="7:25" x14ac:dyDescent="0.3">
      <c r="G177" s="324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4"/>
      <c r="U177" s="53"/>
      <c r="V177" s="53"/>
      <c r="W177" s="53"/>
      <c r="Y177" s="112"/>
    </row>
    <row r="178" spans="7:25" x14ac:dyDescent="0.3">
      <c r="G178" s="324"/>
      <c r="H178" s="324"/>
      <c r="I178" s="324"/>
      <c r="J178" s="324"/>
      <c r="K178" s="324"/>
      <c r="L178" s="324"/>
      <c r="M178" s="324"/>
      <c r="N178" s="324"/>
      <c r="O178" s="324"/>
      <c r="P178" s="324"/>
      <c r="Q178" s="324"/>
      <c r="R178" s="324"/>
      <c r="S178" s="324"/>
      <c r="T178" s="324"/>
      <c r="U178" s="53"/>
      <c r="V178" s="53"/>
      <c r="W178" s="53"/>
      <c r="Y178" s="112"/>
    </row>
    <row r="179" spans="7:25" x14ac:dyDescent="0.3">
      <c r="G179" s="324"/>
      <c r="H179" s="324"/>
      <c r="I179" s="324"/>
      <c r="J179" s="324"/>
      <c r="K179" s="324"/>
      <c r="L179" s="324"/>
      <c r="M179" s="324"/>
      <c r="N179" s="324"/>
      <c r="O179" s="324"/>
      <c r="P179" s="324"/>
      <c r="Q179" s="324"/>
      <c r="R179" s="324"/>
      <c r="S179" s="324"/>
      <c r="T179" s="324"/>
      <c r="U179" s="53"/>
      <c r="V179" s="53"/>
      <c r="W179" s="53"/>
      <c r="Y179" s="112"/>
    </row>
    <row r="180" spans="7:25" x14ac:dyDescent="0.3">
      <c r="G180" s="324"/>
      <c r="H180" s="324"/>
      <c r="I180" s="324"/>
      <c r="J180" s="324"/>
      <c r="K180" s="324"/>
      <c r="L180" s="324"/>
      <c r="M180" s="324"/>
      <c r="N180" s="324"/>
      <c r="O180" s="324"/>
      <c r="P180" s="324"/>
      <c r="Q180" s="324"/>
      <c r="R180" s="324"/>
      <c r="S180" s="324"/>
      <c r="T180" s="324"/>
      <c r="U180" s="53"/>
      <c r="V180" s="53"/>
      <c r="W180" s="53"/>
      <c r="Y180" s="112"/>
    </row>
    <row r="181" spans="7:25" x14ac:dyDescent="0.3">
      <c r="G181" s="324"/>
      <c r="H181" s="324"/>
      <c r="I181" s="324"/>
      <c r="J181" s="324"/>
      <c r="K181" s="324"/>
      <c r="L181" s="324"/>
      <c r="M181" s="324"/>
      <c r="N181" s="324"/>
      <c r="O181" s="324"/>
      <c r="P181" s="324"/>
      <c r="Q181" s="324"/>
      <c r="R181" s="324"/>
      <c r="S181" s="324"/>
      <c r="T181" s="324"/>
      <c r="U181" s="53"/>
      <c r="V181" s="53"/>
      <c r="W181" s="53"/>
      <c r="Y181" s="112"/>
    </row>
    <row r="182" spans="7:25" x14ac:dyDescent="0.3">
      <c r="G182" s="324"/>
      <c r="H182" s="324"/>
      <c r="I182" s="324"/>
      <c r="J182" s="324"/>
      <c r="K182" s="324"/>
      <c r="L182" s="324"/>
      <c r="M182" s="324"/>
      <c r="N182" s="324"/>
      <c r="O182" s="324"/>
      <c r="P182" s="324"/>
      <c r="Q182" s="324"/>
      <c r="R182" s="324"/>
      <c r="S182" s="324"/>
      <c r="T182" s="324"/>
      <c r="U182" s="53"/>
      <c r="V182" s="53"/>
      <c r="W182" s="53"/>
      <c r="Y182" s="112"/>
    </row>
    <row r="183" spans="7:25" x14ac:dyDescent="0.3">
      <c r="G183" s="324"/>
      <c r="H183" s="324"/>
      <c r="I183" s="324"/>
      <c r="J183" s="324"/>
      <c r="K183" s="324"/>
      <c r="L183" s="324"/>
      <c r="M183" s="324"/>
      <c r="N183" s="324"/>
      <c r="O183" s="324"/>
      <c r="P183" s="324"/>
      <c r="Q183" s="324"/>
      <c r="R183" s="324"/>
      <c r="S183" s="324"/>
      <c r="T183" s="324"/>
      <c r="U183" s="53"/>
      <c r="V183" s="53"/>
      <c r="W183" s="53"/>
      <c r="Y183" s="112"/>
    </row>
    <row r="184" spans="7:25" x14ac:dyDescent="0.3">
      <c r="G184" s="324"/>
      <c r="H184" s="324"/>
      <c r="I184" s="324"/>
      <c r="J184" s="324"/>
      <c r="K184" s="324"/>
      <c r="L184" s="324"/>
      <c r="M184" s="324"/>
      <c r="N184" s="324"/>
      <c r="O184" s="324"/>
      <c r="P184" s="324"/>
      <c r="Q184" s="324"/>
      <c r="R184" s="324"/>
      <c r="S184" s="324"/>
      <c r="T184" s="324"/>
      <c r="U184" s="53"/>
      <c r="V184" s="53"/>
      <c r="W184" s="53"/>
      <c r="Y184" s="112"/>
    </row>
    <row r="185" spans="7:25" x14ac:dyDescent="0.3">
      <c r="G185" s="324"/>
      <c r="H185" s="324"/>
      <c r="I185" s="324"/>
      <c r="J185" s="324"/>
      <c r="K185" s="324"/>
      <c r="L185" s="324"/>
      <c r="M185" s="324"/>
      <c r="N185" s="324"/>
      <c r="O185" s="324"/>
      <c r="P185" s="324"/>
      <c r="Q185" s="324"/>
      <c r="R185" s="324"/>
      <c r="S185" s="324"/>
      <c r="T185" s="324"/>
      <c r="U185" s="53"/>
      <c r="V185" s="53"/>
      <c r="W185" s="53"/>
      <c r="Y185" s="112"/>
    </row>
    <row r="186" spans="7:25" x14ac:dyDescent="0.3">
      <c r="G186" s="324"/>
      <c r="H186" s="324"/>
      <c r="I186" s="324"/>
      <c r="J186" s="324"/>
      <c r="K186" s="324"/>
      <c r="L186" s="324"/>
      <c r="M186" s="324"/>
      <c r="N186" s="324"/>
      <c r="O186" s="324"/>
      <c r="P186" s="324"/>
      <c r="Q186" s="324"/>
      <c r="R186" s="324"/>
      <c r="S186" s="324"/>
      <c r="T186" s="324"/>
      <c r="U186" s="53"/>
      <c r="V186" s="53"/>
      <c r="W186" s="53"/>
      <c r="Y186" s="112"/>
    </row>
    <row r="187" spans="7:25" x14ac:dyDescent="0.3">
      <c r="G187" s="324"/>
      <c r="H187" s="324"/>
      <c r="I187" s="324"/>
      <c r="J187" s="324"/>
      <c r="K187" s="324"/>
      <c r="L187" s="324"/>
      <c r="M187" s="324"/>
      <c r="N187" s="324"/>
      <c r="O187" s="324"/>
      <c r="P187" s="324"/>
      <c r="Q187" s="324"/>
      <c r="R187" s="324"/>
      <c r="S187" s="324"/>
      <c r="T187" s="324"/>
      <c r="U187" s="53"/>
      <c r="V187" s="53"/>
      <c r="W187" s="53"/>
      <c r="Y187" s="112"/>
    </row>
    <row r="188" spans="7:25" x14ac:dyDescent="0.3">
      <c r="G188" s="324"/>
      <c r="H188" s="324"/>
      <c r="I188" s="324"/>
      <c r="J188" s="324"/>
      <c r="K188" s="324"/>
      <c r="L188" s="324"/>
      <c r="M188" s="324"/>
      <c r="N188" s="324"/>
      <c r="O188" s="324"/>
      <c r="P188" s="324"/>
      <c r="Q188" s="324"/>
      <c r="R188" s="324"/>
      <c r="S188" s="324"/>
      <c r="T188" s="324"/>
      <c r="U188" s="53"/>
      <c r="V188" s="53"/>
      <c r="W188" s="53"/>
      <c r="Y188" s="112"/>
    </row>
    <row r="189" spans="7:25" x14ac:dyDescent="0.3">
      <c r="G189" s="324"/>
      <c r="H189" s="324"/>
      <c r="I189" s="324"/>
      <c r="J189" s="324"/>
      <c r="K189" s="324"/>
      <c r="L189" s="324"/>
      <c r="M189" s="324"/>
      <c r="N189" s="324"/>
      <c r="O189" s="324"/>
      <c r="P189" s="324"/>
      <c r="Q189" s="324"/>
      <c r="R189" s="324"/>
      <c r="S189" s="324"/>
      <c r="T189" s="324"/>
      <c r="U189" s="53"/>
      <c r="V189" s="53"/>
      <c r="W189" s="53"/>
      <c r="Y189" s="112"/>
    </row>
    <row r="190" spans="7:25" x14ac:dyDescent="0.3">
      <c r="G190" s="324"/>
      <c r="H190" s="324"/>
      <c r="I190" s="324"/>
      <c r="J190" s="324"/>
      <c r="K190" s="324"/>
      <c r="L190" s="324"/>
      <c r="M190" s="324"/>
      <c r="N190" s="324"/>
      <c r="O190" s="324"/>
      <c r="P190" s="324"/>
      <c r="Q190" s="324"/>
      <c r="R190" s="324"/>
      <c r="S190" s="324"/>
      <c r="T190" s="324"/>
      <c r="U190" s="53"/>
      <c r="V190" s="53"/>
      <c r="W190" s="53"/>
      <c r="Y190" s="112"/>
    </row>
    <row r="191" spans="7:25" x14ac:dyDescent="0.3">
      <c r="G191" s="324"/>
      <c r="H191" s="324"/>
      <c r="I191" s="324"/>
      <c r="J191" s="324"/>
      <c r="K191" s="324"/>
      <c r="L191" s="324"/>
      <c r="M191" s="324"/>
      <c r="N191" s="324"/>
      <c r="O191" s="324"/>
      <c r="P191" s="324"/>
      <c r="Q191" s="324"/>
      <c r="R191" s="324"/>
      <c r="S191" s="324"/>
      <c r="T191" s="324"/>
      <c r="U191" s="53"/>
      <c r="V191" s="53"/>
      <c r="W191" s="53"/>
      <c r="Y191" s="112"/>
    </row>
    <row r="192" spans="7:25" x14ac:dyDescent="0.3">
      <c r="G192" s="324"/>
      <c r="H192" s="324"/>
      <c r="I192" s="324"/>
      <c r="J192" s="324"/>
      <c r="K192" s="324"/>
      <c r="L192" s="324"/>
      <c r="M192" s="324"/>
      <c r="N192" s="324"/>
      <c r="O192" s="324"/>
      <c r="P192" s="324"/>
      <c r="Q192" s="324"/>
      <c r="R192" s="324"/>
      <c r="S192" s="324"/>
      <c r="T192" s="324"/>
      <c r="U192" s="53"/>
      <c r="V192" s="53"/>
      <c r="W192" s="53"/>
      <c r="Y192" s="112"/>
    </row>
    <row r="193" spans="7:25" x14ac:dyDescent="0.3">
      <c r="G193" s="324"/>
      <c r="H193" s="324"/>
      <c r="I193" s="324"/>
      <c r="J193" s="324"/>
      <c r="K193" s="324"/>
      <c r="L193" s="324"/>
      <c r="M193" s="324"/>
      <c r="N193" s="324"/>
      <c r="O193" s="324"/>
      <c r="P193" s="324"/>
      <c r="Q193" s="324"/>
      <c r="R193" s="324"/>
      <c r="S193" s="324"/>
      <c r="T193" s="324"/>
      <c r="U193" s="53"/>
      <c r="V193" s="53"/>
      <c r="W193" s="53"/>
      <c r="Y193" s="112"/>
    </row>
    <row r="194" spans="7:25" x14ac:dyDescent="0.3">
      <c r="G194" s="324"/>
      <c r="H194" s="324"/>
      <c r="I194" s="324"/>
      <c r="J194" s="324"/>
      <c r="K194" s="324"/>
      <c r="L194" s="324"/>
      <c r="M194" s="324"/>
      <c r="N194" s="324"/>
      <c r="O194" s="324"/>
      <c r="P194" s="324"/>
      <c r="Q194" s="324"/>
      <c r="R194" s="324"/>
      <c r="S194" s="324"/>
      <c r="T194" s="324"/>
      <c r="U194" s="53"/>
      <c r="V194" s="53"/>
      <c r="W194" s="53"/>
      <c r="Y194" s="112"/>
    </row>
    <row r="195" spans="7:25" x14ac:dyDescent="0.3">
      <c r="G195" s="324"/>
      <c r="H195" s="324"/>
      <c r="I195" s="324"/>
      <c r="J195" s="324"/>
      <c r="K195" s="324"/>
      <c r="L195" s="324"/>
      <c r="M195" s="324"/>
      <c r="N195" s="324"/>
      <c r="O195" s="324"/>
      <c r="P195" s="324"/>
      <c r="Q195" s="324"/>
      <c r="R195" s="324"/>
      <c r="S195" s="324"/>
      <c r="T195" s="324"/>
      <c r="U195" s="53"/>
      <c r="V195" s="53"/>
      <c r="W195" s="53"/>
      <c r="Y195" s="112"/>
    </row>
    <row r="196" spans="7:25" x14ac:dyDescent="0.3">
      <c r="G196" s="324"/>
      <c r="H196" s="324"/>
      <c r="I196" s="324"/>
      <c r="J196" s="324"/>
      <c r="K196" s="324"/>
      <c r="L196" s="324"/>
      <c r="M196" s="324"/>
      <c r="N196" s="324"/>
      <c r="O196" s="324"/>
      <c r="P196" s="324"/>
      <c r="Q196" s="324"/>
      <c r="R196" s="324"/>
      <c r="S196" s="324"/>
      <c r="T196" s="324"/>
      <c r="U196" s="53"/>
      <c r="V196" s="53"/>
      <c r="W196" s="53"/>
      <c r="Y196" s="112"/>
    </row>
    <row r="197" spans="7:25" x14ac:dyDescent="0.3">
      <c r="G197" s="324"/>
      <c r="H197" s="324"/>
      <c r="I197" s="324"/>
      <c r="J197" s="324"/>
      <c r="K197" s="324"/>
      <c r="L197" s="324"/>
      <c r="M197" s="324"/>
      <c r="N197" s="324"/>
      <c r="O197" s="324"/>
      <c r="P197" s="324"/>
      <c r="Q197" s="324"/>
      <c r="R197" s="324"/>
      <c r="S197" s="324"/>
      <c r="T197" s="324"/>
      <c r="U197" s="53"/>
      <c r="V197" s="53"/>
      <c r="W197" s="53"/>
      <c r="Y197" s="112"/>
    </row>
    <row r="198" spans="7:25" x14ac:dyDescent="0.3">
      <c r="G198" s="324"/>
      <c r="H198" s="324"/>
      <c r="I198" s="324"/>
      <c r="J198" s="324"/>
      <c r="K198" s="324"/>
      <c r="L198" s="324"/>
      <c r="M198" s="324"/>
      <c r="N198" s="324"/>
      <c r="O198" s="324"/>
      <c r="P198" s="324"/>
      <c r="Q198" s="324"/>
      <c r="R198" s="324"/>
      <c r="S198" s="324"/>
      <c r="T198" s="324"/>
      <c r="U198" s="53"/>
      <c r="V198" s="53"/>
      <c r="W198" s="53"/>
      <c r="Y198" s="112"/>
    </row>
    <row r="199" spans="7:25" x14ac:dyDescent="0.3">
      <c r="G199" s="324"/>
      <c r="H199" s="324"/>
      <c r="I199" s="324"/>
      <c r="J199" s="324"/>
      <c r="K199" s="324"/>
      <c r="L199" s="324"/>
      <c r="M199" s="324"/>
      <c r="N199" s="324"/>
      <c r="O199" s="324"/>
      <c r="P199" s="324"/>
      <c r="Q199" s="324"/>
      <c r="R199" s="324"/>
      <c r="S199" s="324"/>
      <c r="T199" s="324"/>
      <c r="U199" s="53"/>
      <c r="V199" s="53"/>
      <c r="W199" s="53"/>
      <c r="Y199" s="112"/>
    </row>
    <row r="200" spans="7:25" x14ac:dyDescent="0.3">
      <c r="G200" s="324"/>
      <c r="H200" s="324"/>
      <c r="I200" s="324"/>
      <c r="J200" s="324"/>
      <c r="K200" s="324"/>
      <c r="L200" s="324"/>
      <c r="M200" s="324"/>
      <c r="N200" s="324"/>
      <c r="O200" s="324"/>
      <c r="P200" s="324"/>
      <c r="Q200" s="324"/>
      <c r="R200" s="324"/>
      <c r="S200" s="324"/>
      <c r="T200" s="324"/>
      <c r="U200" s="53"/>
      <c r="V200" s="53"/>
      <c r="W200" s="53"/>
      <c r="Y200" s="112"/>
    </row>
    <row r="201" spans="7:25" x14ac:dyDescent="0.3">
      <c r="G201" s="324"/>
      <c r="H201" s="324"/>
      <c r="I201" s="324"/>
      <c r="J201" s="324"/>
      <c r="K201" s="324"/>
      <c r="L201" s="324"/>
      <c r="M201" s="324"/>
      <c r="N201" s="324"/>
      <c r="O201" s="324"/>
      <c r="P201" s="324"/>
      <c r="Q201" s="324"/>
      <c r="R201" s="324"/>
      <c r="S201" s="324"/>
      <c r="T201" s="324"/>
      <c r="U201" s="53"/>
      <c r="V201" s="53"/>
      <c r="W201" s="53"/>
      <c r="Y201" s="112"/>
    </row>
    <row r="202" spans="7:25" x14ac:dyDescent="0.3">
      <c r="G202" s="324"/>
      <c r="H202" s="324"/>
      <c r="I202" s="324"/>
      <c r="J202" s="324"/>
      <c r="K202" s="324"/>
      <c r="L202" s="324"/>
      <c r="M202" s="324"/>
      <c r="N202" s="324"/>
      <c r="O202" s="324"/>
      <c r="P202" s="324"/>
      <c r="Q202" s="324"/>
      <c r="R202" s="324"/>
      <c r="S202" s="324"/>
      <c r="T202" s="324"/>
      <c r="U202" s="53"/>
      <c r="V202" s="53"/>
      <c r="W202" s="53"/>
      <c r="Y202" s="112"/>
    </row>
    <row r="203" spans="7:25" x14ac:dyDescent="0.3">
      <c r="G203" s="324"/>
      <c r="H203" s="324"/>
      <c r="I203" s="324"/>
      <c r="J203" s="324"/>
      <c r="K203" s="324"/>
      <c r="L203" s="324"/>
      <c r="M203" s="324"/>
      <c r="N203" s="324"/>
      <c r="O203" s="324"/>
      <c r="P203" s="324"/>
      <c r="Q203" s="324"/>
      <c r="R203" s="324"/>
      <c r="S203" s="324"/>
      <c r="T203" s="324"/>
      <c r="U203" s="53"/>
      <c r="V203" s="53"/>
      <c r="W203" s="53"/>
      <c r="Y203" s="112"/>
    </row>
    <row r="204" spans="7:25" x14ac:dyDescent="0.3">
      <c r="G204" s="324"/>
      <c r="H204" s="324"/>
      <c r="I204" s="324"/>
      <c r="J204" s="324"/>
      <c r="K204" s="324"/>
      <c r="L204" s="324"/>
      <c r="M204" s="324"/>
      <c r="N204" s="324"/>
      <c r="O204" s="324"/>
      <c r="P204" s="324"/>
      <c r="Q204" s="324"/>
      <c r="R204" s="324"/>
      <c r="S204" s="324"/>
      <c r="T204" s="324"/>
      <c r="U204" s="53"/>
      <c r="V204" s="53"/>
      <c r="W204" s="53"/>
      <c r="Y204" s="112"/>
    </row>
    <row r="205" spans="7:25" x14ac:dyDescent="0.3">
      <c r="G205" s="324"/>
      <c r="H205" s="324"/>
      <c r="I205" s="324"/>
      <c r="J205" s="324"/>
      <c r="K205" s="324"/>
      <c r="L205" s="324"/>
      <c r="M205" s="324"/>
      <c r="N205" s="324"/>
      <c r="O205" s="324"/>
      <c r="P205" s="324"/>
      <c r="Q205" s="324"/>
      <c r="R205" s="324"/>
      <c r="S205" s="324"/>
      <c r="T205" s="324"/>
      <c r="U205" s="53"/>
      <c r="V205" s="53"/>
      <c r="W205" s="53"/>
      <c r="Y205" s="112"/>
    </row>
    <row r="206" spans="7:25" x14ac:dyDescent="0.3">
      <c r="G206" s="324"/>
      <c r="H206" s="324"/>
      <c r="I206" s="324"/>
      <c r="J206" s="324"/>
      <c r="K206" s="324"/>
      <c r="L206" s="324"/>
      <c r="M206" s="324"/>
      <c r="N206" s="324"/>
      <c r="O206" s="324"/>
      <c r="P206" s="324"/>
      <c r="Q206" s="324"/>
      <c r="R206" s="324"/>
      <c r="S206" s="324"/>
      <c r="T206" s="324"/>
      <c r="U206" s="53"/>
      <c r="V206" s="53"/>
      <c r="W206" s="53"/>
      <c r="Y206" s="112"/>
    </row>
    <row r="207" spans="7:25" x14ac:dyDescent="0.3">
      <c r="G207" s="324"/>
      <c r="H207" s="324"/>
      <c r="I207" s="324"/>
      <c r="J207" s="324"/>
      <c r="K207" s="324"/>
      <c r="L207" s="324"/>
      <c r="M207" s="324"/>
      <c r="N207" s="324"/>
      <c r="O207" s="324"/>
      <c r="P207" s="324"/>
      <c r="Q207" s="324"/>
      <c r="R207" s="324"/>
      <c r="S207" s="324"/>
      <c r="T207" s="324"/>
      <c r="U207" s="53"/>
      <c r="V207" s="53"/>
      <c r="W207" s="53"/>
      <c r="Y207" s="112"/>
    </row>
    <row r="208" spans="7:25" x14ac:dyDescent="0.3">
      <c r="G208" s="324"/>
      <c r="H208" s="324"/>
      <c r="I208" s="324"/>
      <c r="J208" s="324"/>
      <c r="K208" s="324"/>
      <c r="L208" s="324"/>
      <c r="M208" s="324"/>
      <c r="N208" s="324"/>
      <c r="O208" s="324"/>
      <c r="P208" s="324"/>
      <c r="Q208" s="324"/>
      <c r="R208" s="324"/>
      <c r="S208" s="324"/>
      <c r="T208" s="324"/>
      <c r="U208" s="53"/>
      <c r="V208" s="53"/>
      <c r="W208" s="53"/>
      <c r="Y208" s="112"/>
    </row>
    <row r="209" spans="7:25" x14ac:dyDescent="0.3">
      <c r="G209" s="324"/>
      <c r="H209" s="324"/>
      <c r="I209" s="324"/>
      <c r="J209" s="324"/>
      <c r="K209" s="324"/>
      <c r="L209" s="324"/>
      <c r="M209" s="324"/>
      <c r="N209" s="324"/>
      <c r="O209" s="324"/>
      <c r="P209" s="324"/>
      <c r="Q209" s="324"/>
      <c r="R209" s="324"/>
      <c r="S209" s="324"/>
      <c r="T209" s="324"/>
      <c r="U209" s="53"/>
      <c r="V209" s="53"/>
      <c r="W209" s="53"/>
      <c r="Y209" s="112"/>
    </row>
    <row r="210" spans="7:25" x14ac:dyDescent="0.3">
      <c r="G210" s="324"/>
      <c r="H210" s="324"/>
      <c r="I210" s="324"/>
      <c r="J210" s="324"/>
      <c r="K210" s="324"/>
      <c r="L210" s="324"/>
      <c r="M210" s="324"/>
      <c r="N210" s="324"/>
      <c r="O210" s="324"/>
      <c r="P210" s="324"/>
      <c r="Q210" s="324"/>
      <c r="R210" s="324"/>
      <c r="S210" s="324"/>
      <c r="T210" s="324"/>
      <c r="U210" s="53"/>
      <c r="V210" s="53"/>
      <c r="W210" s="53"/>
      <c r="Y210" s="112"/>
    </row>
    <row r="211" spans="7:25" x14ac:dyDescent="0.3">
      <c r="G211" s="324"/>
      <c r="H211" s="324"/>
      <c r="I211" s="324"/>
      <c r="J211" s="324"/>
      <c r="K211" s="324"/>
      <c r="L211" s="324"/>
      <c r="M211" s="324"/>
      <c r="N211" s="324"/>
      <c r="O211" s="324"/>
      <c r="P211" s="324"/>
      <c r="Q211" s="324"/>
      <c r="R211" s="324"/>
      <c r="S211" s="324"/>
      <c r="T211" s="324"/>
      <c r="U211" s="53"/>
      <c r="V211" s="53"/>
      <c r="W211" s="53"/>
      <c r="Y211" s="112"/>
    </row>
    <row r="212" spans="7:25" x14ac:dyDescent="0.3">
      <c r="G212" s="324"/>
      <c r="H212" s="324"/>
      <c r="I212" s="324"/>
      <c r="J212" s="324"/>
      <c r="K212" s="324"/>
      <c r="L212" s="324"/>
      <c r="M212" s="324"/>
      <c r="N212" s="324"/>
      <c r="O212" s="324"/>
      <c r="P212" s="324"/>
      <c r="Q212" s="324"/>
      <c r="R212" s="324"/>
      <c r="S212" s="324"/>
      <c r="T212" s="324"/>
      <c r="U212" s="53"/>
      <c r="V212" s="53"/>
      <c r="W212" s="53"/>
      <c r="Y212" s="112"/>
    </row>
    <row r="213" spans="7:25" x14ac:dyDescent="0.3">
      <c r="G213" s="324"/>
      <c r="H213" s="324"/>
      <c r="I213" s="324"/>
      <c r="J213" s="324"/>
      <c r="K213" s="324"/>
      <c r="L213" s="324"/>
      <c r="M213" s="324"/>
      <c r="N213" s="324"/>
      <c r="O213" s="324"/>
      <c r="P213" s="324"/>
      <c r="Q213" s="324"/>
      <c r="R213" s="324"/>
      <c r="S213" s="324"/>
      <c r="T213" s="324"/>
      <c r="U213" s="53"/>
      <c r="V213" s="53"/>
      <c r="W213" s="53"/>
      <c r="Y213" s="112"/>
    </row>
    <row r="214" spans="7:25" x14ac:dyDescent="0.3">
      <c r="G214" s="324"/>
      <c r="H214" s="324"/>
      <c r="I214" s="324"/>
      <c r="J214" s="324"/>
      <c r="K214" s="324"/>
      <c r="L214" s="324"/>
      <c r="M214" s="324"/>
      <c r="N214" s="324"/>
      <c r="O214" s="324"/>
      <c r="P214" s="324"/>
      <c r="Q214" s="324"/>
      <c r="R214" s="324"/>
      <c r="S214" s="324"/>
      <c r="T214" s="324"/>
      <c r="U214" s="53"/>
      <c r="V214" s="53"/>
      <c r="W214" s="53"/>
      <c r="Y214" s="112"/>
    </row>
    <row r="215" spans="7:25" x14ac:dyDescent="0.3">
      <c r="G215" s="324"/>
      <c r="H215" s="324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</row>
    <row r="216" spans="7:25" x14ac:dyDescent="0.3">
      <c r="G216" s="324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</row>
    <row r="217" spans="7:25" x14ac:dyDescent="0.3">
      <c r="G217" s="324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</row>
    <row r="218" spans="7:25" x14ac:dyDescent="0.3">
      <c r="G218" s="324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</row>
    <row r="219" spans="7:25" x14ac:dyDescent="0.3">
      <c r="G219" s="324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</row>
    <row r="220" spans="7:25" x14ac:dyDescent="0.3">
      <c r="G220" s="324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</row>
    <row r="221" spans="7:25" x14ac:dyDescent="0.3">
      <c r="G221" s="324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</row>
    <row r="222" spans="7:25" x14ac:dyDescent="0.3">
      <c r="G222" s="324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</row>
    <row r="223" spans="7:25" x14ac:dyDescent="0.3">
      <c r="G223" s="324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</row>
    <row r="224" spans="7:25" x14ac:dyDescent="0.3">
      <c r="G224" s="324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</row>
    <row r="225" spans="7:23" x14ac:dyDescent="0.3">
      <c r="G225" s="324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</row>
    <row r="226" spans="7:23" x14ac:dyDescent="0.3">
      <c r="G226" s="324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</row>
    <row r="227" spans="7:23" x14ac:dyDescent="0.3">
      <c r="G227" s="324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</row>
    <row r="228" spans="7:23" x14ac:dyDescent="0.3">
      <c r="G228" s="324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</row>
    <row r="229" spans="7:23" x14ac:dyDescent="0.3">
      <c r="G229" s="324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</row>
    <row r="230" spans="7:23" x14ac:dyDescent="0.3">
      <c r="G230" s="324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</row>
    <row r="231" spans="7:23" x14ac:dyDescent="0.3">
      <c r="G231" s="324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</row>
    <row r="232" spans="7:23" x14ac:dyDescent="0.3">
      <c r="G232" s="324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</row>
    <row r="233" spans="7:23" x14ac:dyDescent="0.3">
      <c r="G233" s="324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</row>
    <row r="234" spans="7:23" x14ac:dyDescent="0.3"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</row>
    <row r="235" spans="7:23" x14ac:dyDescent="0.3"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</row>
    <row r="236" spans="7:23" x14ac:dyDescent="0.3"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</row>
    <row r="237" spans="7:23" x14ac:dyDescent="0.3"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</row>
    <row r="238" spans="7:23" x14ac:dyDescent="0.3"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</row>
    <row r="239" spans="7:23" x14ac:dyDescent="0.3"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</row>
    <row r="240" spans="7:23" x14ac:dyDescent="0.3"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</row>
    <row r="241" spans="7:23" x14ac:dyDescent="0.3"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</row>
    <row r="242" spans="7:23" x14ac:dyDescent="0.3"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</row>
    <row r="243" spans="7:23" x14ac:dyDescent="0.3"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</row>
    <row r="244" spans="7:23" x14ac:dyDescent="0.3"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</row>
    <row r="245" spans="7:23" x14ac:dyDescent="0.3"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</row>
    <row r="246" spans="7:23" x14ac:dyDescent="0.3"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</row>
    <row r="247" spans="7:23" x14ac:dyDescent="0.3">
      <c r="G247" s="324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</row>
    <row r="248" spans="7:23" x14ac:dyDescent="0.3">
      <c r="G248" s="324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</row>
    <row r="249" spans="7:23" x14ac:dyDescent="0.3">
      <c r="G249" s="324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</row>
    <row r="250" spans="7:23" x14ac:dyDescent="0.3">
      <c r="G250" s="324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</row>
    <row r="251" spans="7:23" x14ac:dyDescent="0.3">
      <c r="G251" s="324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</row>
    <row r="252" spans="7:23" x14ac:dyDescent="0.3">
      <c r="G252" s="324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</row>
    <row r="253" spans="7:23" x14ac:dyDescent="0.3">
      <c r="G253" s="324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</row>
    <row r="254" spans="7:23" x14ac:dyDescent="0.3"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</row>
    <row r="255" spans="7:23" x14ac:dyDescent="0.3"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</row>
    <row r="256" spans="7:23" x14ac:dyDescent="0.3"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</row>
    <row r="257" spans="7:23" x14ac:dyDescent="0.3"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</row>
    <row r="258" spans="7:23" x14ac:dyDescent="0.3"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</row>
    <row r="259" spans="7:23" x14ac:dyDescent="0.3"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</row>
    <row r="260" spans="7:23" x14ac:dyDescent="0.3"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</row>
    <row r="261" spans="7:23" x14ac:dyDescent="0.3"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</row>
    <row r="262" spans="7:23" x14ac:dyDescent="0.3"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</row>
    <row r="263" spans="7:23" x14ac:dyDescent="0.3"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</row>
    <row r="264" spans="7:23" x14ac:dyDescent="0.3"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</row>
    <row r="265" spans="7:23" x14ac:dyDescent="0.3"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</row>
    <row r="266" spans="7:23" x14ac:dyDescent="0.3"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</row>
    <row r="267" spans="7:23" x14ac:dyDescent="0.3"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</row>
    <row r="268" spans="7:23" x14ac:dyDescent="0.3"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</row>
    <row r="269" spans="7:23" x14ac:dyDescent="0.3"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</row>
    <row r="270" spans="7:23" x14ac:dyDescent="0.3"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</row>
    <row r="271" spans="7:23" x14ac:dyDescent="0.3"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</row>
    <row r="272" spans="7:23" x14ac:dyDescent="0.3"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</row>
    <row r="273" spans="7:23" x14ac:dyDescent="0.3"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</row>
    <row r="274" spans="7:23" x14ac:dyDescent="0.3"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</row>
    <row r="275" spans="7:23" x14ac:dyDescent="0.3"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</row>
    <row r="276" spans="7:23" x14ac:dyDescent="0.3"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</row>
    <row r="277" spans="7:23" x14ac:dyDescent="0.3"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</row>
    <row r="278" spans="7:23" x14ac:dyDescent="0.3"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</row>
    <row r="279" spans="7:23" x14ac:dyDescent="0.3"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</row>
    <row r="280" spans="7:23" x14ac:dyDescent="0.3"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</row>
    <row r="281" spans="7:23" x14ac:dyDescent="0.3"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</row>
    <row r="282" spans="7:23" x14ac:dyDescent="0.3"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</row>
    <row r="283" spans="7:23" x14ac:dyDescent="0.3"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</row>
    <row r="284" spans="7:23" x14ac:dyDescent="0.3"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</row>
    <row r="285" spans="7:23" x14ac:dyDescent="0.3"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</row>
    <row r="286" spans="7:23" x14ac:dyDescent="0.3"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</row>
    <row r="287" spans="7:23" x14ac:dyDescent="0.3"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</row>
    <row r="288" spans="7:23" x14ac:dyDescent="0.3"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</row>
    <row r="289" spans="7:23" x14ac:dyDescent="0.3"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</row>
    <row r="290" spans="7:23" x14ac:dyDescent="0.3"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</row>
    <row r="291" spans="7:23" x14ac:dyDescent="0.3"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</row>
    <row r="292" spans="7:23" x14ac:dyDescent="0.3"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</row>
    <row r="293" spans="7:23" x14ac:dyDescent="0.3"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</row>
    <row r="294" spans="7:23" x14ac:dyDescent="0.3"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</row>
    <row r="295" spans="7:23" x14ac:dyDescent="0.3"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</row>
    <row r="296" spans="7:23" x14ac:dyDescent="0.3"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</row>
    <row r="297" spans="7:23" x14ac:dyDescent="0.3"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</row>
    <row r="298" spans="7:23" x14ac:dyDescent="0.3"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</row>
    <row r="299" spans="7:23" x14ac:dyDescent="0.3"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</row>
    <row r="300" spans="7:23" x14ac:dyDescent="0.3"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</row>
    <row r="301" spans="7:23" x14ac:dyDescent="0.3"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</row>
    <row r="302" spans="7:23" x14ac:dyDescent="0.3"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</row>
    <row r="303" spans="7:23" x14ac:dyDescent="0.3"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</row>
    <row r="304" spans="7:23" x14ac:dyDescent="0.3"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</row>
    <row r="305" spans="7:23" x14ac:dyDescent="0.3"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</row>
    <row r="306" spans="7:23" x14ac:dyDescent="0.3"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</row>
    <row r="307" spans="7:23" x14ac:dyDescent="0.3"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</row>
    <row r="308" spans="7:23" x14ac:dyDescent="0.3"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</row>
  </sheetData>
  <mergeCells count="1">
    <mergeCell ref="G6:T6"/>
  </mergeCells>
  <pageMargins left="0.70866141732283472" right="0.70866141732283472" top="0.74803149606299213" bottom="0.74803149606299213" header="0.31496062992125984" footer="0.31496062992125984"/>
  <pageSetup paperSize="9" scale="25" orientation="portrait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Summary</vt:lpstr>
      <vt:lpstr>Table1</vt:lpstr>
      <vt:lpstr>Table 2 pg1</vt:lpstr>
      <vt:lpstr>Table3</vt:lpstr>
      <vt:lpstr>Table 3.1</vt:lpstr>
      <vt:lpstr>Table 3.2</vt:lpstr>
      <vt:lpstr>Table 3.3</vt:lpstr>
      <vt:lpstr>Table 3.4</vt:lpstr>
      <vt:lpstr>Table 4</vt:lpstr>
      <vt:lpstr>Table 5</vt:lpstr>
      <vt:lpstr>Summary!Print_Area</vt:lpstr>
      <vt:lpstr>'Table 2 pg1'!Print_Area</vt:lpstr>
      <vt:lpstr>'Table 3.1'!Print_Area</vt:lpstr>
      <vt:lpstr>'Table 3.3'!Print_Area</vt:lpstr>
      <vt:lpstr>'Table 3.4'!Print_Area</vt:lpstr>
      <vt:lpstr>'Table 4'!Print_Area</vt:lpstr>
      <vt:lpstr>Table1!Print_Area</vt:lpstr>
      <vt:lpstr>Table3!Print_Area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Phindile Dhlame</dc:creator>
  <cp:lastModifiedBy>Phindile Dhlame</cp:lastModifiedBy>
  <cp:lastPrinted>2023-04-28T07:11:54Z</cp:lastPrinted>
  <dcterms:created xsi:type="dcterms:W3CDTF">2023-04-27T11:42:26Z</dcterms:created>
  <dcterms:modified xsi:type="dcterms:W3CDTF">2023-04-28T07:12:34Z</dcterms:modified>
</cp:coreProperties>
</file>